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 - Pokyny pro zpracován..." sheetId="2" r:id="rId2"/>
    <sheet name="01 - Vedlejší rozpočtové ..." sheetId="3" r:id="rId3"/>
    <sheet name="02 - Foyer a přidružené p..." sheetId="4" r:id="rId4"/>
    <sheet name="03 - Statické úpravy (Vel..." sheetId="5" r:id="rId5"/>
    <sheet name="D11_GA - Galerie" sheetId="6" r:id="rId6"/>
    <sheet name="D11_KC - Kanceláře" sheetId="7" r:id="rId7"/>
    <sheet name="D11_KL - Klubovny" sheetId="8" r:id="rId8"/>
    <sheet name="D11_MS - Malý sál" sheetId="9" r:id="rId9"/>
    <sheet name="D11_TK - T-Klub" sheetId="10" r:id="rId10"/>
    <sheet name="D11b_VPS - Velký sál a př..." sheetId="11" r:id="rId11"/>
    <sheet name="EIS-RO - Elektroinstalace..." sheetId="12" r:id="rId12"/>
    <sheet name="FO-EI - Silnoproud (Foyer)" sheetId="13" r:id="rId13"/>
    <sheet name="GA-EI - Silnoproud (Galerie)" sheetId="14" r:id="rId14"/>
    <sheet name="KC-EI - Silnoproud (Kance..." sheetId="15" r:id="rId15"/>
    <sheet name="KL-EI - Silnoproud (Klubo..." sheetId="16" r:id="rId16"/>
    <sheet name="MS-EI - Silnoproud (Malý ..." sheetId="17" r:id="rId17"/>
    <sheet name="VPS-EI - Silnoproud (Velk..." sheetId="18" r:id="rId18"/>
    <sheet name="MaR - Měření a regulace" sheetId="19" r:id="rId19"/>
    <sheet name="ZTI-MS - Zdravotně techni..." sheetId="20" r:id="rId20"/>
    <sheet name="ZTI-TK - Zdravotně techni..." sheetId="21" r:id="rId21"/>
    <sheet name="ZTI-VPS - Zdravotně techn..." sheetId="22" r:id="rId22"/>
    <sheet name="ZTI-SB - Zdravotně techni..." sheetId="23" r:id="rId23"/>
    <sheet name="ZTI-BAR - Zdravotně techn..." sheetId="24" r:id="rId24"/>
    <sheet name="VZT-TK - Vzduchotechnika ..." sheetId="25" r:id="rId25"/>
    <sheet name="Pokyny pro vyplnění" sheetId="26" r:id="rId26"/>
  </sheets>
  <definedNames>
    <definedName name="_xlnm.Print_Area" localSheetId="0">'Rekapitulace stavby'!$D$4:$AO$36,'Rekapitulace stavby'!$C$42:$AQ$81</definedName>
    <definedName name="_xlnm.Print_Titles" localSheetId="0">'Rekapitulace stavby'!$52:$52</definedName>
    <definedName name="_xlnm._FilterDatabase" localSheetId="1" hidden="1">'00 - Pokyny pro zpracován...'!$C$79:$K$99</definedName>
    <definedName name="_xlnm.Print_Area" localSheetId="1">'00 - Pokyny pro zpracován...'!$C$4:$J$39,'00 - Pokyny pro zpracován...'!$C$45:$J$61,'00 - Pokyny pro zpracován...'!$C$67:$K$99</definedName>
    <definedName name="_xlnm.Print_Titles" localSheetId="1">'00 - Pokyny pro zpracován...'!$79:$79</definedName>
    <definedName name="_xlnm._FilterDatabase" localSheetId="2" hidden="1">'01 - Vedlejší rozpočtové ...'!$C$82:$K$97</definedName>
    <definedName name="_xlnm.Print_Area" localSheetId="2">'01 - Vedlejší rozpočtové ...'!$C$4:$J$39,'01 - Vedlejší rozpočtové ...'!$C$45:$J$64,'01 - Vedlejší rozpočtové ...'!$C$70:$K$97</definedName>
    <definedName name="_xlnm.Print_Titles" localSheetId="2">'01 - Vedlejší rozpočtové ...'!$82:$82</definedName>
    <definedName name="_xlnm._FilterDatabase" localSheetId="3" hidden="1">'02 - Foyer a přidružené p...'!$C$101:$K$758</definedName>
    <definedName name="_xlnm.Print_Area" localSheetId="3">'02 - Foyer a přidružené p...'!$C$4:$J$41,'02 - Foyer a přidružené p...'!$C$47:$J$81,'02 - Foyer a přidružené p...'!$C$87:$K$758</definedName>
    <definedName name="_xlnm.Print_Titles" localSheetId="3">'02 - Foyer a přidružené p...'!$101:$101</definedName>
    <definedName name="_xlnm._FilterDatabase" localSheetId="4" hidden="1">'03 - Statické úpravy (Vel...'!$C$95:$K$455</definedName>
    <definedName name="_xlnm.Print_Area" localSheetId="4">'03 - Statické úpravy (Vel...'!$C$4:$J$41,'03 - Statické úpravy (Vel...'!$C$47:$J$75,'03 - Statické úpravy (Vel...'!$C$81:$K$455</definedName>
    <definedName name="_xlnm.Print_Titles" localSheetId="4">'03 - Statické úpravy (Vel...'!$95:$95</definedName>
    <definedName name="_xlnm._FilterDatabase" localSheetId="5" hidden="1">'D11_GA - Galerie'!$C$101:$K$829</definedName>
    <definedName name="_xlnm.Print_Area" localSheetId="5">'D11_GA - Galerie'!$C$4:$J$41,'D11_GA - Galerie'!$C$47:$J$81,'D11_GA - Galerie'!$C$87:$K$829</definedName>
    <definedName name="_xlnm.Print_Titles" localSheetId="5">'D11_GA - Galerie'!$101:$101</definedName>
    <definedName name="_xlnm._FilterDatabase" localSheetId="6" hidden="1">'D11_KC - Kanceláře'!$C$98:$K$578</definedName>
    <definedName name="_xlnm.Print_Area" localSheetId="6">'D11_KC - Kanceláře'!$C$4:$J$41,'D11_KC - Kanceláře'!$C$47:$J$78,'D11_KC - Kanceláře'!$C$84:$K$578</definedName>
    <definedName name="_xlnm.Print_Titles" localSheetId="6">'D11_KC - Kanceláře'!$98:$98</definedName>
    <definedName name="_xlnm._FilterDatabase" localSheetId="7" hidden="1">'D11_KL - Klubovny'!$C$97:$K$363</definedName>
    <definedName name="_xlnm.Print_Area" localSheetId="7">'D11_KL - Klubovny'!$C$4:$J$41,'D11_KL - Klubovny'!$C$47:$J$77,'D11_KL - Klubovny'!$C$83:$K$363</definedName>
    <definedName name="_xlnm.Print_Titles" localSheetId="7">'D11_KL - Klubovny'!$97:$97</definedName>
    <definedName name="_xlnm._FilterDatabase" localSheetId="8" hidden="1">'D11_MS - Malý sál'!$C$101:$K$517</definedName>
    <definedName name="_xlnm.Print_Area" localSheetId="8">'D11_MS - Malý sál'!$C$4:$J$41,'D11_MS - Malý sál'!$C$47:$J$81,'D11_MS - Malý sál'!$C$87:$K$517</definedName>
    <definedName name="_xlnm.Print_Titles" localSheetId="8">'D11_MS - Malý sál'!$101:$101</definedName>
    <definedName name="_xlnm._FilterDatabase" localSheetId="9" hidden="1">'D11_TK - T-Klub'!$C$107:$K$868</definedName>
    <definedName name="_xlnm.Print_Area" localSheetId="9">'D11_TK - T-Klub'!$C$4:$J$41,'D11_TK - T-Klub'!$C$47:$J$87,'D11_TK - T-Klub'!$C$93:$K$868</definedName>
    <definedName name="_xlnm.Print_Titles" localSheetId="9">'D11_TK - T-Klub'!$107:$107</definedName>
    <definedName name="_xlnm._FilterDatabase" localSheetId="10" hidden="1">'D11b_VPS - Velký sál a př...'!$C$105:$K$1141</definedName>
    <definedName name="_xlnm.Print_Area" localSheetId="10">'D11b_VPS - Velký sál a př...'!$C$4:$J$41,'D11b_VPS - Velký sál a př...'!$C$47:$J$85,'D11b_VPS - Velký sál a př...'!$C$91:$K$1141</definedName>
    <definedName name="_xlnm.Print_Titles" localSheetId="10">'D11b_VPS - Velký sál a př...'!$105:$105</definedName>
    <definedName name="_xlnm._FilterDatabase" localSheetId="11" hidden="1">'EIS-RO - Elektroinstalace...'!$C$92:$K$296</definedName>
    <definedName name="_xlnm.Print_Area" localSheetId="11">'EIS-RO - Elektroinstalace...'!$C$4:$J$41,'EIS-RO - Elektroinstalace...'!$C$47:$J$72,'EIS-RO - Elektroinstalace...'!$C$78:$K$296</definedName>
    <definedName name="_xlnm.Print_Titles" localSheetId="11">'EIS-RO - Elektroinstalace...'!$92:$92</definedName>
    <definedName name="_xlnm._FilterDatabase" localSheetId="12" hidden="1">'FO-EI - Silnoproud (Foyer)'!$C$103:$K$213</definedName>
    <definedName name="_xlnm.Print_Area" localSheetId="12">'FO-EI - Silnoproud (Foyer)'!$C$4:$J$41,'FO-EI - Silnoproud (Foyer)'!$C$47:$J$83,'FO-EI - Silnoproud (Foyer)'!$C$89:$K$213</definedName>
    <definedName name="_xlnm.Print_Titles" localSheetId="12">'FO-EI - Silnoproud (Foyer)'!$103:$103</definedName>
    <definedName name="_xlnm._FilterDatabase" localSheetId="13" hidden="1">'GA-EI - Silnoproud (Galerie)'!$C$102:$K$195</definedName>
    <definedName name="_xlnm.Print_Area" localSheetId="13">'GA-EI - Silnoproud (Galerie)'!$C$4:$J$41,'GA-EI - Silnoproud (Galerie)'!$C$47:$J$82,'GA-EI - Silnoproud (Galerie)'!$C$88:$K$195</definedName>
    <definedName name="_xlnm.Print_Titles" localSheetId="13">'GA-EI - Silnoproud (Galerie)'!$102:$102</definedName>
    <definedName name="_xlnm._FilterDatabase" localSheetId="14" hidden="1">'KC-EI - Silnoproud (Kance...'!$C$102:$K$231</definedName>
    <definedName name="_xlnm.Print_Area" localSheetId="14">'KC-EI - Silnoproud (Kance...'!$C$4:$J$41,'KC-EI - Silnoproud (Kance...'!$C$47:$J$82,'KC-EI - Silnoproud (Kance...'!$C$88:$K$231</definedName>
    <definedName name="_xlnm.Print_Titles" localSheetId="14">'KC-EI - Silnoproud (Kance...'!$102:$102</definedName>
    <definedName name="_xlnm._FilterDatabase" localSheetId="15" hidden="1">'KL-EI - Silnoproud (Klubo...'!$C$100:$K$171</definedName>
    <definedName name="_xlnm.Print_Area" localSheetId="15">'KL-EI - Silnoproud (Klubo...'!$C$4:$J$41,'KL-EI - Silnoproud (Klubo...'!$C$47:$J$80,'KL-EI - Silnoproud (Klubo...'!$C$86:$K$171</definedName>
    <definedName name="_xlnm.Print_Titles" localSheetId="15">'KL-EI - Silnoproud (Klubo...'!$100:$100</definedName>
    <definedName name="_xlnm._FilterDatabase" localSheetId="16" hidden="1">'MS-EI - Silnoproud (Malý ...'!$C$102:$K$221</definedName>
    <definedName name="_xlnm.Print_Area" localSheetId="16">'MS-EI - Silnoproud (Malý ...'!$C$4:$J$41,'MS-EI - Silnoproud (Malý ...'!$C$47:$J$82,'MS-EI - Silnoproud (Malý ...'!$C$88:$K$221</definedName>
    <definedName name="_xlnm.Print_Titles" localSheetId="16">'MS-EI - Silnoproud (Malý ...'!$102:$102</definedName>
    <definedName name="_xlnm._FilterDatabase" localSheetId="17" hidden="1">'VPS-EI - Silnoproud (Velk...'!$C$102:$K$273</definedName>
    <definedName name="_xlnm.Print_Area" localSheetId="17">'VPS-EI - Silnoproud (Velk...'!$C$4:$J$41,'VPS-EI - Silnoproud (Velk...'!$C$47:$J$82,'VPS-EI - Silnoproud (Velk...'!$C$88:$K$273</definedName>
    <definedName name="_xlnm.Print_Titles" localSheetId="17">'VPS-EI - Silnoproud (Velk...'!$102:$102</definedName>
    <definedName name="_xlnm._FilterDatabase" localSheetId="18" hidden="1">'MaR - Měření a regulace'!$C$93:$K$375</definedName>
    <definedName name="_xlnm.Print_Area" localSheetId="18">'MaR - Měření a regulace'!$C$4:$J$41,'MaR - Měření a regulace'!$C$47:$J$73,'MaR - Měření a regulace'!$C$79:$K$375</definedName>
    <definedName name="_xlnm.Print_Titles" localSheetId="18">'MaR - Měření a regulace'!$93:$93</definedName>
    <definedName name="_xlnm._FilterDatabase" localSheetId="19" hidden="1">'ZTI-MS - Zdravotně techni...'!$C$96:$K$155</definedName>
    <definedName name="_xlnm.Print_Area" localSheetId="19">'ZTI-MS - Zdravotně techni...'!$C$4:$J$41,'ZTI-MS - Zdravotně techni...'!$C$47:$J$76,'ZTI-MS - Zdravotně techni...'!$C$82:$K$155</definedName>
    <definedName name="_xlnm.Print_Titles" localSheetId="19">'ZTI-MS - Zdravotně techni...'!$96:$96</definedName>
    <definedName name="_xlnm._FilterDatabase" localSheetId="20" hidden="1">'ZTI-TK - Zdravotně techni...'!$C$96:$K$145</definedName>
    <definedName name="_xlnm.Print_Area" localSheetId="20">'ZTI-TK - Zdravotně techni...'!$C$4:$J$41,'ZTI-TK - Zdravotně techni...'!$C$47:$J$76,'ZTI-TK - Zdravotně techni...'!$C$82:$K$145</definedName>
    <definedName name="_xlnm.Print_Titles" localSheetId="20">'ZTI-TK - Zdravotně techni...'!$96:$96</definedName>
    <definedName name="_xlnm._FilterDatabase" localSheetId="21" hidden="1">'ZTI-VPS - Zdravotně techn...'!$C$95:$K$153</definedName>
    <definedName name="_xlnm.Print_Area" localSheetId="21">'ZTI-VPS - Zdravotně techn...'!$C$4:$J$41,'ZTI-VPS - Zdravotně techn...'!$C$47:$J$75,'ZTI-VPS - Zdravotně techn...'!$C$81:$K$153</definedName>
    <definedName name="_xlnm.Print_Titles" localSheetId="21">'ZTI-VPS - Zdravotně techn...'!$95:$95</definedName>
    <definedName name="_xlnm._FilterDatabase" localSheetId="22" hidden="1">'ZTI-SB - Zdravotně techni...'!$C$99:$K$199</definedName>
    <definedName name="_xlnm.Print_Area" localSheetId="22">'ZTI-SB - Zdravotně techni...'!$C$4:$J$41,'ZTI-SB - Zdravotně techni...'!$C$47:$J$79,'ZTI-SB - Zdravotně techni...'!$C$85:$K$199</definedName>
    <definedName name="_xlnm.Print_Titles" localSheetId="22">'ZTI-SB - Zdravotně techni...'!$99:$99</definedName>
    <definedName name="_xlnm._FilterDatabase" localSheetId="23" hidden="1">'ZTI-BAR - Zdravotně techn...'!$C$96:$K$147</definedName>
    <definedName name="_xlnm.Print_Area" localSheetId="23">'ZTI-BAR - Zdravotně techn...'!$C$4:$J$41,'ZTI-BAR - Zdravotně techn...'!$C$47:$J$76,'ZTI-BAR - Zdravotně techn...'!$C$82:$K$147</definedName>
    <definedName name="_xlnm.Print_Titles" localSheetId="23">'ZTI-BAR - Zdravotně techn...'!$96:$96</definedName>
    <definedName name="_xlnm._FilterDatabase" localSheetId="24" hidden="1">'VZT-TK - Vzduchotechnika ...'!$C$86:$K$125</definedName>
    <definedName name="_xlnm.Print_Area" localSheetId="24">'VZT-TK - Vzduchotechnika ...'!$C$4:$J$41,'VZT-TK - Vzduchotechnika ...'!$C$47:$J$66,'VZT-TK - Vzduchotechnika ...'!$C$72:$K$125</definedName>
    <definedName name="_xlnm.Print_Titles" localSheetId="24">'VZT-TK - Vzduchotechnika ...'!$86:$86</definedName>
    <definedName name="_xlnm.Print_Area" localSheetId="25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5" l="1" r="J39"/>
  <c r="J38"/>
  <c i="1" r="AY80"/>
  <c i="25" r="J37"/>
  <c i="1" r="AX80"/>
  <c i="25"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90"/>
  <c r="BH90"/>
  <c r="BG90"/>
  <c r="BF90"/>
  <c r="T90"/>
  <c r="R90"/>
  <c r="P90"/>
  <c r="J83"/>
  <c r="F83"/>
  <c r="F81"/>
  <c r="E79"/>
  <c r="J58"/>
  <c r="F58"/>
  <c r="F56"/>
  <c r="E54"/>
  <c r="J26"/>
  <c r="E26"/>
  <c r="J59"/>
  <c r="J25"/>
  <c r="J20"/>
  <c r="E20"/>
  <c r="F59"/>
  <c r="J19"/>
  <c r="J14"/>
  <c r="J56"/>
  <c r="E7"/>
  <c r="E50"/>
  <c i="24" r="J39"/>
  <c r="J38"/>
  <c i="1" r="AY79"/>
  <c i="24" r="J37"/>
  <c i="1" r="AX79"/>
  <c i="24"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T134"/>
  <c r="R135"/>
  <c r="R134"/>
  <c r="P135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T126"/>
  <c r="R127"/>
  <c r="R126"/>
  <c r="P127"/>
  <c r="P126"/>
  <c r="BI123"/>
  <c r="BH123"/>
  <c r="BG123"/>
  <c r="BF123"/>
  <c r="T123"/>
  <c r="T122"/>
  <c r="R123"/>
  <c r="R122"/>
  <c r="P123"/>
  <c r="P122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T100"/>
  <c r="R101"/>
  <c r="R100"/>
  <c r="P101"/>
  <c r="P100"/>
  <c r="J93"/>
  <c r="F93"/>
  <c r="F91"/>
  <c r="E89"/>
  <c r="J58"/>
  <c r="F58"/>
  <c r="F56"/>
  <c r="E54"/>
  <c r="J26"/>
  <c r="E26"/>
  <c r="J94"/>
  <c r="J25"/>
  <c r="J20"/>
  <c r="E20"/>
  <c r="F59"/>
  <c r="J19"/>
  <c r="J14"/>
  <c r="J56"/>
  <c r="E7"/>
  <c r="E85"/>
  <c i="23" r="J39"/>
  <c r="J38"/>
  <c i="1" r="AY78"/>
  <c i="23" r="J37"/>
  <c i="1" r="AX78"/>
  <c i="23"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T129"/>
  <c r="R130"/>
  <c r="R129"/>
  <c r="P130"/>
  <c r="P129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T103"/>
  <c r="R104"/>
  <c r="R103"/>
  <c r="P104"/>
  <c r="P103"/>
  <c r="J96"/>
  <c r="F96"/>
  <c r="F94"/>
  <c r="E92"/>
  <c r="J58"/>
  <c r="F58"/>
  <c r="F56"/>
  <c r="E54"/>
  <c r="J26"/>
  <c r="E26"/>
  <c r="J59"/>
  <c r="J25"/>
  <c r="J20"/>
  <c r="E20"/>
  <c r="F59"/>
  <c r="J19"/>
  <c r="J14"/>
  <c r="J94"/>
  <c r="E7"/>
  <c r="E88"/>
  <c i="22" r="J39"/>
  <c r="J38"/>
  <c i="1" r="AY77"/>
  <c i="22" r="J37"/>
  <c i="1" r="AX77"/>
  <c i="22"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T135"/>
  <c r="R136"/>
  <c r="R135"/>
  <c r="P136"/>
  <c r="P135"/>
  <c r="BI132"/>
  <c r="BH132"/>
  <c r="BG132"/>
  <c r="BF132"/>
  <c r="T132"/>
  <c r="T131"/>
  <c r="R132"/>
  <c r="R131"/>
  <c r="P132"/>
  <c r="P131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T109"/>
  <c r="R110"/>
  <c r="R109"/>
  <c r="P110"/>
  <c r="P109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J92"/>
  <c r="F92"/>
  <c r="F90"/>
  <c r="E88"/>
  <c r="J58"/>
  <c r="F58"/>
  <c r="F56"/>
  <c r="E54"/>
  <c r="J26"/>
  <c r="E26"/>
  <c r="J59"/>
  <c r="J25"/>
  <c r="J20"/>
  <c r="E20"/>
  <c r="F59"/>
  <c r="J19"/>
  <c r="J14"/>
  <c r="J90"/>
  <c r="E7"/>
  <c r="E84"/>
  <c i="21" r="J39"/>
  <c r="J38"/>
  <c i="1" r="AY76"/>
  <c i="21" r="J37"/>
  <c i="1" r="AX76"/>
  <c i="21"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T132"/>
  <c r="R133"/>
  <c r="R132"/>
  <c r="P133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T124"/>
  <c r="R125"/>
  <c r="R124"/>
  <c r="P125"/>
  <c r="P124"/>
  <c r="BI121"/>
  <c r="BH121"/>
  <c r="BG121"/>
  <c r="BF121"/>
  <c r="T121"/>
  <c r="T120"/>
  <c r="R121"/>
  <c r="R120"/>
  <c r="P121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T100"/>
  <c r="R101"/>
  <c r="R100"/>
  <c r="P101"/>
  <c r="P100"/>
  <c r="J93"/>
  <c r="F93"/>
  <c r="F91"/>
  <c r="E89"/>
  <c r="J58"/>
  <c r="F58"/>
  <c r="F56"/>
  <c r="E54"/>
  <c r="J26"/>
  <c r="E26"/>
  <c r="J94"/>
  <c r="J25"/>
  <c r="J20"/>
  <c r="E20"/>
  <c r="F59"/>
  <c r="J19"/>
  <c r="J14"/>
  <c r="J91"/>
  <c r="E7"/>
  <c r="E85"/>
  <c i="20" r="J39"/>
  <c r="J38"/>
  <c i="1" r="AY75"/>
  <c i="20" r="J37"/>
  <c i="1" r="AX75"/>
  <c i="20"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T128"/>
  <c r="R129"/>
  <c r="R128"/>
  <c r="P129"/>
  <c r="P128"/>
  <c r="BI125"/>
  <c r="BH125"/>
  <c r="BG125"/>
  <c r="BF125"/>
  <c r="T125"/>
  <c r="T124"/>
  <c r="R125"/>
  <c r="R124"/>
  <c r="P125"/>
  <c r="P124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T100"/>
  <c r="R101"/>
  <c r="R100"/>
  <c r="P101"/>
  <c r="P100"/>
  <c r="J93"/>
  <c r="F93"/>
  <c r="F91"/>
  <c r="E89"/>
  <c r="J58"/>
  <c r="F58"/>
  <c r="F56"/>
  <c r="E54"/>
  <c r="J26"/>
  <c r="E26"/>
  <c r="J59"/>
  <c r="J25"/>
  <c r="J20"/>
  <c r="E20"/>
  <c r="F59"/>
  <c r="J19"/>
  <c r="J14"/>
  <c r="J56"/>
  <c r="E7"/>
  <c r="E50"/>
  <c i="19" r="J39"/>
  <c r="J38"/>
  <c i="1" r="AY74"/>
  <c i="19" r="J37"/>
  <c i="1" r="AX74"/>
  <c i="19"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6"/>
  <c r="BH316"/>
  <c r="BG316"/>
  <c r="BF316"/>
  <c r="T316"/>
  <c r="R316"/>
  <c r="P316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2"/>
  <c r="BH302"/>
  <c r="BG302"/>
  <c r="BF302"/>
  <c r="T302"/>
  <c r="R302"/>
  <c r="P302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J91"/>
  <c r="J90"/>
  <c r="F90"/>
  <c r="F88"/>
  <c r="E86"/>
  <c r="J59"/>
  <c r="J58"/>
  <c r="F58"/>
  <c r="F56"/>
  <c r="E54"/>
  <c r="J20"/>
  <c r="E20"/>
  <c r="F91"/>
  <c r="J19"/>
  <c r="J14"/>
  <c r="J56"/>
  <c r="E7"/>
  <c r="E82"/>
  <c i="18" r="J39"/>
  <c r="J38"/>
  <c i="1" r="AY73"/>
  <c i="18" r="J37"/>
  <c i="1" r="AX73"/>
  <c i="18"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T136"/>
  <c r="R137"/>
  <c r="R136"/>
  <c r="P137"/>
  <c r="P136"/>
  <c r="BI134"/>
  <c r="BH134"/>
  <c r="BG134"/>
  <c r="BF134"/>
  <c r="T134"/>
  <c r="R134"/>
  <c r="P134"/>
  <c r="BI132"/>
  <c r="BH132"/>
  <c r="BG132"/>
  <c r="BF132"/>
  <c r="T132"/>
  <c r="R132"/>
  <c r="P132"/>
  <c r="BI127"/>
  <c r="BH127"/>
  <c r="BG127"/>
  <c r="BF127"/>
  <c r="T127"/>
  <c r="T126"/>
  <c r="R127"/>
  <c r="R126"/>
  <c r="P127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J99"/>
  <c r="F99"/>
  <c r="F97"/>
  <c r="E95"/>
  <c r="J58"/>
  <c r="F58"/>
  <c r="F56"/>
  <c r="E54"/>
  <c r="J26"/>
  <c r="E26"/>
  <c r="J59"/>
  <c r="J25"/>
  <c r="J20"/>
  <c r="E20"/>
  <c r="F59"/>
  <c r="J19"/>
  <c r="J14"/>
  <c r="J56"/>
  <c r="E7"/>
  <c r="E50"/>
  <c i="17" r="J39"/>
  <c r="J38"/>
  <c i="1" r="AY72"/>
  <c i="17" r="J37"/>
  <c i="1" r="AX72"/>
  <c i="17"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T134"/>
  <c r="R135"/>
  <c r="R134"/>
  <c r="P135"/>
  <c r="P134"/>
  <c r="BI132"/>
  <c r="BH132"/>
  <c r="BG132"/>
  <c r="BF132"/>
  <c r="T132"/>
  <c r="T131"/>
  <c r="R132"/>
  <c r="R131"/>
  <c r="P132"/>
  <c r="P131"/>
  <c r="BI127"/>
  <c r="BH127"/>
  <c r="BG127"/>
  <c r="BF127"/>
  <c r="T127"/>
  <c r="T126"/>
  <c r="R127"/>
  <c r="R126"/>
  <c r="P127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J99"/>
  <c r="F99"/>
  <c r="F97"/>
  <c r="E95"/>
  <c r="J58"/>
  <c r="F58"/>
  <c r="F56"/>
  <c r="E54"/>
  <c r="J26"/>
  <c r="E26"/>
  <c r="J100"/>
  <c r="J25"/>
  <c r="J20"/>
  <c r="E20"/>
  <c r="F100"/>
  <c r="J19"/>
  <c r="J14"/>
  <c r="J97"/>
  <c r="E7"/>
  <c r="E50"/>
  <c i="16" r="J39"/>
  <c r="J38"/>
  <c i="1" r="AY71"/>
  <c i="16" r="J37"/>
  <c i="1" r="AX71"/>
  <c i="16"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T160"/>
  <c r="R161"/>
  <c r="R160"/>
  <c r="P161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T152"/>
  <c r="R153"/>
  <c r="R152"/>
  <c r="P153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19"/>
  <c r="BH119"/>
  <c r="BG119"/>
  <c r="BF119"/>
  <c r="T119"/>
  <c r="T118"/>
  <c r="R119"/>
  <c r="R118"/>
  <c r="P119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T108"/>
  <c r="R109"/>
  <c r="R108"/>
  <c r="P109"/>
  <c r="P108"/>
  <c r="BI106"/>
  <c r="BH106"/>
  <c r="BG106"/>
  <c r="BF106"/>
  <c r="T106"/>
  <c r="R106"/>
  <c r="P106"/>
  <c r="BI104"/>
  <c r="BH104"/>
  <c r="BG104"/>
  <c r="BF104"/>
  <c r="T104"/>
  <c r="R104"/>
  <c r="P104"/>
  <c r="J97"/>
  <c r="F97"/>
  <c r="F95"/>
  <c r="E93"/>
  <c r="J58"/>
  <c r="F58"/>
  <c r="F56"/>
  <c r="E54"/>
  <c r="J26"/>
  <c r="E26"/>
  <c r="J98"/>
  <c r="J25"/>
  <c r="J20"/>
  <c r="E20"/>
  <c r="F98"/>
  <c r="J19"/>
  <c r="J14"/>
  <c r="J95"/>
  <c r="E7"/>
  <c r="E50"/>
  <c i="15" r="J39"/>
  <c r="J38"/>
  <c i="1" r="AY70"/>
  <c i="15" r="J37"/>
  <c i="1" r="AX70"/>
  <c i="15"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T204"/>
  <c r="R205"/>
  <c r="R204"/>
  <c r="P205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T134"/>
  <c r="R135"/>
  <c r="R134"/>
  <c r="P135"/>
  <c r="P134"/>
  <c r="BI132"/>
  <c r="BH132"/>
  <c r="BG132"/>
  <c r="BF132"/>
  <c r="T132"/>
  <c r="T131"/>
  <c r="R132"/>
  <c r="R131"/>
  <c r="P132"/>
  <c r="P131"/>
  <c r="BI127"/>
  <c r="BH127"/>
  <c r="BG127"/>
  <c r="BF127"/>
  <c r="T127"/>
  <c r="T126"/>
  <c r="R127"/>
  <c r="R126"/>
  <c r="P127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J99"/>
  <c r="F99"/>
  <c r="F97"/>
  <c r="E95"/>
  <c r="J58"/>
  <c r="F58"/>
  <c r="F56"/>
  <c r="E54"/>
  <c r="J26"/>
  <c r="E26"/>
  <c r="J100"/>
  <c r="J25"/>
  <c r="J20"/>
  <c r="E20"/>
  <c r="F100"/>
  <c r="J19"/>
  <c r="J14"/>
  <c r="J56"/>
  <c r="E7"/>
  <c r="E50"/>
  <c i="1" r="AX69"/>
  <c i="14" r="J39"/>
  <c r="J38"/>
  <c i="1" r="AY69"/>
  <c i="14" r="J3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T184"/>
  <c r="R185"/>
  <c r="R184"/>
  <c r="P185"/>
  <c r="P184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T176"/>
  <c r="R177"/>
  <c r="R176"/>
  <c r="P177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T130"/>
  <c r="R131"/>
  <c r="R130"/>
  <c r="P131"/>
  <c r="P130"/>
  <c r="BI128"/>
  <c r="BH128"/>
  <c r="BG128"/>
  <c r="BF128"/>
  <c r="T128"/>
  <c r="T127"/>
  <c r="R128"/>
  <c r="R127"/>
  <c r="P128"/>
  <c r="P127"/>
  <c r="BI123"/>
  <c r="BH123"/>
  <c r="BG123"/>
  <c r="BF123"/>
  <c r="T123"/>
  <c r="T122"/>
  <c r="R123"/>
  <c r="R122"/>
  <c r="P123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J99"/>
  <c r="F99"/>
  <c r="F97"/>
  <c r="E95"/>
  <c r="J58"/>
  <c r="F58"/>
  <c r="F56"/>
  <c r="E54"/>
  <c r="J26"/>
  <c r="E26"/>
  <c r="J100"/>
  <c r="J25"/>
  <c r="J20"/>
  <c r="E20"/>
  <c r="F59"/>
  <c r="J19"/>
  <c r="J14"/>
  <c r="J97"/>
  <c r="E7"/>
  <c r="E50"/>
  <c i="13" r="J39"/>
  <c r="J38"/>
  <c i="1" r="AY68"/>
  <c i="13" r="J37"/>
  <c i="1" r="AX68"/>
  <c i="13"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T202"/>
  <c r="R203"/>
  <c r="R202"/>
  <c r="P203"/>
  <c r="P202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T194"/>
  <c r="R195"/>
  <c r="R194"/>
  <c r="P195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T134"/>
  <c r="R135"/>
  <c r="R134"/>
  <c r="P135"/>
  <c r="P134"/>
  <c r="BI132"/>
  <c r="BH132"/>
  <c r="BG132"/>
  <c r="BF132"/>
  <c r="T132"/>
  <c r="R132"/>
  <c r="P132"/>
  <c r="BI130"/>
  <c r="BH130"/>
  <c r="BG130"/>
  <c r="BF130"/>
  <c r="T130"/>
  <c r="R130"/>
  <c r="P130"/>
  <c r="BI125"/>
  <c r="BH125"/>
  <c r="BG125"/>
  <c r="BF125"/>
  <c r="T125"/>
  <c r="T124"/>
  <c r="R125"/>
  <c r="R124"/>
  <c r="P125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J100"/>
  <c r="F100"/>
  <c r="F98"/>
  <c r="E96"/>
  <c r="J58"/>
  <c r="F58"/>
  <c r="F56"/>
  <c r="E54"/>
  <c r="J26"/>
  <c r="E26"/>
  <c r="J59"/>
  <c r="J25"/>
  <c r="J20"/>
  <c r="E20"/>
  <c r="F101"/>
  <c r="J19"/>
  <c r="J14"/>
  <c r="J56"/>
  <c r="E7"/>
  <c r="E50"/>
  <c i="12" r="J39"/>
  <c r="J38"/>
  <c i="1" r="AY67"/>
  <c i="12" r="J37"/>
  <c i="1" r="AX67"/>
  <c i="12" r="BI294"/>
  <c r="BH294"/>
  <c r="BG294"/>
  <c r="BF294"/>
  <c r="T294"/>
  <c r="T293"/>
  <c r="R294"/>
  <c r="R293"/>
  <c r="P294"/>
  <c r="P293"/>
  <c r="BI290"/>
  <c r="BH290"/>
  <c r="BG290"/>
  <c r="BF290"/>
  <c r="T290"/>
  <c r="T289"/>
  <c r="R290"/>
  <c r="R289"/>
  <c r="P290"/>
  <c r="P289"/>
  <c r="BI286"/>
  <c r="BH286"/>
  <c r="BG286"/>
  <c r="BF286"/>
  <c r="T286"/>
  <c r="R286"/>
  <c r="P286"/>
  <c r="BI283"/>
  <c r="BH283"/>
  <c r="BG283"/>
  <c r="BF283"/>
  <c r="T283"/>
  <c r="R283"/>
  <c r="P283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J89"/>
  <c r="F89"/>
  <c r="F87"/>
  <c r="E85"/>
  <c r="J58"/>
  <c r="F58"/>
  <c r="F56"/>
  <c r="E54"/>
  <c r="J26"/>
  <c r="E26"/>
  <c r="J59"/>
  <c r="J25"/>
  <c r="J20"/>
  <c r="E20"/>
  <c r="F59"/>
  <c r="J19"/>
  <c r="J14"/>
  <c r="J87"/>
  <c r="E7"/>
  <c r="E81"/>
  <c i="11" r="J39"/>
  <c r="J38"/>
  <c i="1" r="AY65"/>
  <c i="11" r="J37"/>
  <c i="1" r="AX65"/>
  <c i="11" r="BI1138"/>
  <c r="BH1138"/>
  <c r="BG1138"/>
  <c r="BF1138"/>
  <c r="T1138"/>
  <c r="R1138"/>
  <c r="P1138"/>
  <c r="BI1134"/>
  <c r="BH1134"/>
  <c r="BG1134"/>
  <c r="BF1134"/>
  <c r="T1134"/>
  <c r="R1134"/>
  <c r="P1134"/>
  <c r="BI1130"/>
  <c r="BH1130"/>
  <c r="BG1130"/>
  <c r="BF1130"/>
  <c r="T1130"/>
  <c r="R1130"/>
  <c r="P1130"/>
  <c r="BI1125"/>
  <c r="BH1125"/>
  <c r="BG1125"/>
  <c r="BF1125"/>
  <c r="T1125"/>
  <c r="R1125"/>
  <c r="P1125"/>
  <c r="BI1121"/>
  <c r="BH1121"/>
  <c r="BG1121"/>
  <c r="BF1121"/>
  <c r="T1121"/>
  <c r="R1121"/>
  <c r="P1121"/>
  <c r="BI1110"/>
  <c r="BH1110"/>
  <c r="BG1110"/>
  <c r="BF1110"/>
  <c r="T1110"/>
  <c r="T1109"/>
  <c r="R1110"/>
  <c r="R1109"/>
  <c r="P1110"/>
  <c r="P1109"/>
  <c r="BI1105"/>
  <c r="BH1105"/>
  <c r="BG1105"/>
  <c r="BF1105"/>
  <c r="T1105"/>
  <c r="R1105"/>
  <c r="P1105"/>
  <c r="BI1099"/>
  <c r="BH1099"/>
  <c r="BG1099"/>
  <c r="BF1099"/>
  <c r="T1099"/>
  <c r="R1099"/>
  <c r="P1099"/>
  <c r="BI1086"/>
  <c r="BH1086"/>
  <c r="BG1086"/>
  <c r="BF1086"/>
  <c r="T1086"/>
  <c r="R1086"/>
  <c r="P1086"/>
  <c r="BI1073"/>
  <c r="BH1073"/>
  <c r="BG1073"/>
  <c r="BF1073"/>
  <c r="T1073"/>
  <c r="R1073"/>
  <c r="P1073"/>
  <c r="BI1060"/>
  <c r="BH1060"/>
  <c r="BG1060"/>
  <c r="BF1060"/>
  <c r="T1060"/>
  <c r="R1060"/>
  <c r="P1060"/>
  <c r="BI1057"/>
  <c r="BH1057"/>
  <c r="BG1057"/>
  <c r="BF1057"/>
  <c r="T1057"/>
  <c r="R1057"/>
  <c r="P1057"/>
  <c r="BI1028"/>
  <c r="BH1028"/>
  <c r="BG1028"/>
  <c r="BF1028"/>
  <c r="T1028"/>
  <c r="R1028"/>
  <c r="P1028"/>
  <c r="BI1015"/>
  <c r="BH1015"/>
  <c r="BG1015"/>
  <c r="BF1015"/>
  <c r="T1015"/>
  <c r="R1015"/>
  <c r="P1015"/>
  <c r="BI1011"/>
  <c r="BH1011"/>
  <c r="BG1011"/>
  <c r="BF1011"/>
  <c r="T1011"/>
  <c r="R1011"/>
  <c r="P1011"/>
  <c r="BI1005"/>
  <c r="BH1005"/>
  <c r="BG1005"/>
  <c r="BF1005"/>
  <c r="T1005"/>
  <c r="R1005"/>
  <c r="P1005"/>
  <c r="BI957"/>
  <c r="BH957"/>
  <c r="BG957"/>
  <c r="BF957"/>
  <c r="T957"/>
  <c r="R957"/>
  <c r="P957"/>
  <c r="BI950"/>
  <c r="BH950"/>
  <c r="BG950"/>
  <c r="BF950"/>
  <c r="T950"/>
  <c r="R950"/>
  <c r="P950"/>
  <c r="BI944"/>
  <c r="BH944"/>
  <c r="BG944"/>
  <c r="BF944"/>
  <c r="T944"/>
  <c r="R944"/>
  <c r="P944"/>
  <c r="BI938"/>
  <c r="BH938"/>
  <c r="BG938"/>
  <c r="BF938"/>
  <c r="T938"/>
  <c r="R938"/>
  <c r="P938"/>
  <c r="BI932"/>
  <c r="BH932"/>
  <c r="BG932"/>
  <c r="BF932"/>
  <c r="T932"/>
  <c r="R932"/>
  <c r="P932"/>
  <c r="BI928"/>
  <c r="BH928"/>
  <c r="BG928"/>
  <c r="BF928"/>
  <c r="T928"/>
  <c r="R928"/>
  <c r="P928"/>
  <c r="BI924"/>
  <c r="BH924"/>
  <c r="BG924"/>
  <c r="BF924"/>
  <c r="T924"/>
  <c r="R924"/>
  <c r="P924"/>
  <c r="BI914"/>
  <c r="BH914"/>
  <c r="BG914"/>
  <c r="BF914"/>
  <c r="T914"/>
  <c r="R914"/>
  <c r="P914"/>
  <c r="BI911"/>
  <c r="BH911"/>
  <c r="BG911"/>
  <c r="BF911"/>
  <c r="T911"/>
  <c r="R911"/>
  <c r="P911"/>
  <c r="BI907"/>
  <c r="BH907"/>
  <c r="BG907"/>
  <c r="BF907"/>
  <c r="T907"/>
  <c r="R907"/>
  <c r="P907"/>
  <c r="BI903"/>
  <c r="BH903"/>
  <c r="BG903"/>
  <c r="BF903"/>
  <c r="T903"/>
  <c r="R903"/>
  <c r="P903"/>
  <c r="BI887"/>
  <c r="BH887"/>
  <c r="BG887"/>
  <c r="BF887"/>
  <c r="T887"/>
  <c r="R887"/>
  <c r="P887"/>
  <c r="BI882"/>
  <c r="BH882"/>
  <c r="BG882"/>
  <c r="BF882"/>
  <c r="T882"/>
  <c r="R882"/>
  <c r="P882"/>
  <c r="BI877"/>
  <c r="BH877"/>
  <c r="BG877"/>
  <c r="BF877"/>
  <c r="T877"/>
  <c r="R877"/>
  <c r="P877"/>
  <c r="BI861"/>
  <c r="BH861"/>
  <c r="BG861"/>
  <c r="BF861"/>
  <c r="T861"/>
  <c r="R861"/>
  <c r="P861"/>
  <c r="BI857"/>
  <c r="BH857"/>
  <c r="BG857"/>
  <c r="BF857"/>
  <c r="T857"/>
  <c r="R857"/>
  <c r="P857"/>
  <c r="BI854"/>
  <c r="BH854"/>
  <c r="BG854"/>
  <c r="BF854"/>
  <c r="T854"/>
  <c r="R854"/>
  <c r="P854"/>
  <c r="BI849"/>
  <c r="BH849"/>
  <c r="BG849"/>
  <c r="BF849"/>
  <c r="T849"/>
  <c r="R849"/>
  <c r="P849"/>
  <c r="BI846"/>
  <c r="BH846"/>
  <c r="BG846"/>
  <c r="BF846"/>
  <c r="T846"/>
  <c r="R846"/>
  <c r="P846"/>
  <c r="BI834"/>
  <c r="BH834"/>
  <c r="BG834"/>
  <c r="BF834"/>
  <c r="T834"/>
  <c r="R834"/>
  <c r="P834"/>
  <c r="BI825"/>
  <c r="BH825"/>
  <c r="BG825"/>
  <c r="BF825"/>
  <c r="T825"/>
  <c r="R825"/>
  <c r="P825"/>
  <c r="BI821"/>
  <c r="BH821"/>
  <c r="BG821"/>
  <c r="BF821"/>
  <c r="T821"/>
  <c r="R821"/>
  <c r="P821"/>
  <c r="BI810"/>
  <c r="BH810"/>
  <c r="BG810"/>
  <c r="BF810"/>
  <c r="T810"/>
  <c r="R810"/>
  <c r="P810"/>
  <c r="BI799"/>
  <c r="BH799"/>
  <c r="BG799"/>
  <c r="BF799"/>
  <c r="T799"/>
  <c r="R799"/>
  <c r="P799"/>
  <c r="BI788"/>
  <c r="BH788"/>
  <c r="BG788"/>
  <c r="BF788"/>
  <c r="T788"/>
  <c r="R788"/>
  <c r="P788"/>
  <c r="BI782"/>
  <c r="BH782"/>
  <c r="BG782"/>
  <c r="BF782"/>
  <c r="T782"/>
  <c r="R782"/>
  <c r="P782"/>
  <c r="BI771"/>
  <c r="BH771"/>
  <c r="BG771"/>
  <c r="BF771"/>
  <c r="T771"/>
  <c r="R771"/>
  <c r="P771"/>
  <c r="BI768"/>
  <c r="BH768"/>
  <c r="BG768"/>
  <c r="BF768"/>
  <c r="T768"/>
  <c r="R768"/>
  <c r="P768"/>
  <c r="BI759"/>
  <c r="BH759"/>
  <c r="BG759"/>
  <c r="BF759"/>
  <c r="T759"/>
  <c r="R759"/>
  <c r="P759"/>
  <c r="BI756"/>
  <c r="BH756"/>
  <c r="BG756"/>
  <c r="BF756"/>
  <c r="T756"/>
  <c r="R756"/>
  <c r="P756"/>
  <c r="BI742"/>
  <c r="BH742"/>
  <c r="BG742"/>
  <c r="BF742"/>
  <c r="T742"/>
  <c r="R742"/>
  <c r="P742"/>
  <c r="BI731"/>
  <c r="BH731"/>
  <c r="BG731"/>
  <c r="BF731"/>
  <c r="T731"/>
  <c r="R731"/>
  <c r="P731"/>
  <c r="BI720"/>
  <c r="BH720"/>
  <c r="BG720"/>
  <c r="BF720"/>
  <c r="T720"/>
  <c r="R720"/>
  <c r="P720"/>
  <c r="BI709"/>
  <c r="BH709"/>
  <c r="BG709"/>
  <c r="BF709"/>
  <c r="T709"/>
  <c r="R709"/>
  <c r="P709"/>
  <c r="BI705"/>
  <c r="BH705"/>
  <c r="BG705"/>
  <c r="BF705"/>
  <c r="T705"/>
  <c r="R705"/>
  <c r="P705"/>
  <c r="BI700"/>
  <c r="BH700"/>
  <c r="BG700"/>
  <c r="BF700"/>
  <c r="T700"/>
  <c r="R700"/>
  <c r="P700"/>
  <c r="BI695"/>
  <c r="BH695"/>
  <c r="BG695"/>
  <c r="BF695"/>
  <c r="T695"/>
  <c r="R695"/>
  <c r="P695"/>
  <c r="BI690"/>
  <c r="BH690"/>
  <c r="BG690"/>
  <c r="BF690"/>
  <c r="T690"/>
  <c r="R690"/>
  <c r="P690"/>
  <c r="BI686"/>
  <c r="BH686"/>
  <c r="BG686"/>
  <c r="BF686"/>
  <c r="T686"/>
  <c r="R686"/>
  <c r="P686"/>
  <c r="BI677"/>
  <c r="BH677"/>
  <c r="BG677"/>
  <c r="BF677"/>
  <c r="T677"/>
  <c r="R677"/>
  <c r="P677"/>
  <c r="BI673"/>
  <c r="BH673"/>
  <c r="BG673"/>
  <c r="BF673"/>
  <c r="T673"/>
  <c r="R673"/>
  <c r="P673"/>
  <c r="BI657"/>
  <c r="BH657"/>
  <c r="BG657"/>
  <c r="BF657"/>
  <c r="T657"/>
  <c r="R657"/>
  <c r="P657"/>
  <c r="BI654"/>
  <c r="BH654"/>
  <c r="BG654"/>
  <c r="BF654"/>
  <c r="T654"/>
  <c r="R654"/>
  <c r="P654"/>
  <c r="BI647"/>
  <c r="BH647"/>
  <c r="BG647"/>
  <c r="BF647"/>
  <c r="T647"/>
  <c r="R647"/>
  <c r="P647"/>
  <c r="BI644"/>
  <c r="BH644"/>
  <c r="BG644"/>
  <c r="BF644"/>
  <c r="T644"/>
  <c r="R644"/>
  <c r="P644"/>
  <c r="BI639"/>
  <c r="BH639"/>
  <c r="BG639"/>
  <c r="BF639"/>
  <c r="T639"/>
  <c r="R639"/>
  <c r="P639"/>
  <c r="BI623"/>
  <c r="BH623"/>
  <c r="BG623"/>
  <c r="BF623"/>
  <c r="T623"/>
  <c r="R623"/>
  <c r="P623"/>
  <c r="BI607"/>
  <c r="BH607"/>
  <c r="BG607"/>
  <c r="BF607"/>
  <c r="T607"/>
  <c r="R607"/>
  <c r="P607"/>
  <c r="BI591"/>
  <c r="BH591"/>
  <c r="BG591"/>
  <c r="BF591"/>
  <c r="T591"/>
  <c r="R591"/>
  <c r="P591"/>
  <c r="BI586"/>
  <c r="BH586"/>
  <c r="BG586"/>
  <c r="BF586"/>
  <c r="T586"/>
  <c r="R586"/>
  <c r="P586"/>
  <c r="BI582"/>
  <c r="BH582"/>
  <c r="BG582"/>
  <c r="BF582"/>
  <c r="T582"/>
  <c r="R582"/>
  <c r="P582"/>
  <c r="BI573"/>
  <c r="BH573"/>
  <c r="BG573"/>
  <c r="BF573"/>
  <c r="T573"/>
  <c r="R573"/>
  <c r="P573"/>
  <c r="BI569"/>
  <c r="BH569"/>
  <c r="BG569"/>
  <c r="BF569"/>
  <c r="T569"/>
  <c r="R569"/>
  <c r="P569"/>
  <c r="BI563"/>
  <c r="BH563"/>
  <c r="BG563"/>
  <c r="BF563"/>
  <c r="T563"/>
  <c r="R563"/>
  <c r="P563"/>
  <c r="BI559"/>
  <c r="BH559"/>
  <c r="BG559"/>
  <c r="BF559"/>
  <c r="T559"/>
  <c r="R559"/>
  <c r="P559"/>
  <c r="BI554"/>
  <c r="BH554"/>
  <c r="BG554"/>
  <c r="BF554"/>
  <c r="T554"/>
  <c r="R554"/>
  <c r="P554"/>
  <c r="BI551"/>
  <c r="BH551"/>
  <c r="BG551"/>
  <c r="BF551"/>
  <c r="T551"/>
  <c r="R551"/>
  <c r="P551"/>
  <c r="BI547"/>
  <c r="BH547"/>
  <c r="BG547"/>
  <c r="BF547"/>
  <c r="T547"/>
  <c r="R547"/>
  <c r="P547"/>
  <c r="BI543"/>
  <c r="BH543"/>
  <c r="BG543"/>
  <c r="BF543"/>
  <c r="T543"/>
  <c r="R543"/>
  <c r="P543"/>
  <c r="BI539"/>
  <c r="BH539"/>
  <c r="BG539"/>
  <c r="BF539"/>
  <c r="T539"/>
  <c r="R539"/>
  <c r="P539"/>
  <c r="BI535"/>
  <c r="BH535"/>
  <c r="BG535"/>
  <c r="BF535"/>
  <c r="T535"/>
  <c r="R535"/>
  <c r="P535"/>
  <c r="BI531"/>
  <c r="BH531"/>
  <c r="BG531"/>
  <c r="BF531"/>
  <c r="T531"/>
  <c r="R531"/>
  <c r="P531"/>
  <c r="BI527"/>
  <c r="BH527"/>
  <c r="BG527"/>
  <c r="BF527"/>
  <c r="T527"/>
  <c r="R527"/>
  <c r="P527"/>
  <c r="BI523"/>
  <c r="BH523"/>
  <c r="BG523"/>
  <c r="BF523"/>
  <c r="T523"/>
  <c r="R523"/>
  <c r="P523"/>
  <c r="BI519"/>
  <c r="BH519"/>
  <c r="BG519"/>
  <c r="BF519"/>
  <c r="T519"/>
  <c r="R519"/>
  <c r="P519"/>
  <c r="BI515"/>
  <c r="BH515"/>
  <c r="BG515"/>
  <c r="BF515"/>
  <c r="T515"/>
  <c r="R515"/>
  <c r="P515"/>
  <c r="BI511"/>
  <c r="BH511"/>
  <c r="BG511"/>
  <c r="BF511"/>
  <c r="T511"/>
  <c r="R511"/>
  <c r="P511"/>
  <c r="BI505"/>
  <c r="BH505"/>
  <c r="BG505"/>
  <c r="BF505"/>
  <c r="T505"/>
  <c r="R505"/>
  <c r="P505"/>
  <c r="BI501"/>
  <c r="BH501"/>
  <c r="BG501"/>
  <c r="BF501"/>
  <c r="T501"/>
  <c r="R501"/>
  <c r="P501"/>
  <c r="BI497"/>
  <c r="BH497"/>
  <c r="BG497"/>
  <c r="BF497"/>
  <c r="T497"/>
  <c r="R497"/>
  <c r="P497"/>
  <c r="BI491"/>
  <c r="BH491"/>
  <c r="BG491"/>
  <c r="BF491"/>
  <c r="T491"/>
  <c r="R491"/>
  <c r="P491"/>
  <c r="BI487"/>
  <c r="BH487"/>
  <c r="BG487"/>
  <c r="BF487"/>
  <c r="T487"/>
  <c r="R487"/>
  <c r="P487"/>
  <c r="BI483"/>
  <c r="BH483"/>
  <c r="BG483"/>
  <c r="BF483"/>
  <c r="T483"/>
  <c r="R483"/>
  <c r="P483"/>
  <c r="BI479"/>
  <c r="BH479"/>
  <c r="BG479"/>
  <c r="BF479"/>
  <c r="T479"/>
  <c r="R479"/>
  <c r="P479"/>
  <c r="BI475"/>
  <c r="BH475"/>
  <c r="BG475"/>
  <c r="BF475"/>
  <c r="T475"/>
  <c r="R475"/>
  <c r="P475"/>
  <c r="BI471"/>
  <c r="BH471"/>
  <c r="BG471"/>
  <c r="BF471"/>
  <c r="T471"/>
  <c r="R471"/>
  <c r="P471"/>
  <c r="BI467"/>
  <c r="BH467"/>
  <c r="BG467"/>
  <c r="BF467"/>
  <c r="T467"/>
  <c r="R467"/>
  <c r="P467"/>
  <c r="BI463"/>
  <c r="BH463"/>
  <c r="BG463"/>
  <c r="BF463"/>
  <c r="T463"/>
  <c r="R463"/>
  <c r="P463"/>
  <c r="BI459"/>
  <c r="BH459"/>
  <c r="BG459"/>
  <c r="BF459"/>
  <c r="T459"/>
  <c r="R459"/>
  <c r="P459"/>
  <c r="BI455"/>
  <c r="BH455"/>
  <c r="BG455"/>
  <c r="BF455"/>
  <c r="T455"/>
  <c r="R455"/>
  <c r="P455"/>
  <c r="BI451"/>
  <c r="BH451"/>
  <c r="BG451"/>
  <c r="BF451"/>
  <c r="T451"/>
  <c r="R451"/>
  <c r="P451"/>
  <c r="BI445"/>
  <c r="BH445"/>
  <c r="BG445"/>
  <c r="BF445"/>
  <c r="T445"/>
  <c r="R445"/>
  <c r="P445"/>
  <c r="BI439"/>
  <c r="BH439"/>
  <c r="BG439"/>
  <c r="BF439"/>
  <c r="T439"/>
  <c r="R439"/>
  <c r="P439"/>
  <c r="BI435"/>
  <c r="BH435"/>
  <c r="BG435"/>
  <c r="BF435"/>
  <c r="T435"/>
  <c r="R435"/>
  <c r="P435"/>
  <c r="BI429"/>
  <c r="BH429"/>
  <c r="BG429"/>
  <c r="BF429"/>
  <c r="T429"/>
  <c r="R429"/>
  <c r="P429"/>
  <c r="BI423"/>
  <c r="BH423"/>
  <c r="BG423"/>
  <c r="BF423"/>
  <c r="T423"/>
  <c r="R423"/>
  <c r="P423"/>
  <c r="BI417"/>
  <c r="BH417"/>
  <c r="BG417"/>
  <c r="BF417"/>
  <c r="T417"/>
  <c r="R417"/>
  <c r="P417"/>
  <c r="BI406"/>
  <c r="BH406"/>
  <c r="BG406"/>
  <c r="BF406"/>
  <c r="T406"/>
  <c r="R406"/>
  <c r="P406"/>
  <c r="BI402"/>
  <c r="BH402"/>
  <c r="BG402"/>
  <c r="BF402"/>
  <c r="T402"/>
  <c r="R402"/>
  <c r="P402"/>
  <c r="BI398"/>
  <c r="BH398"/>
  <c r="BG398"/>
  <c r="BF398"/>
  <c r="T398"/>
  <c r="R398"/>
  <c r="P398"/>
  <c r="BI393"/>
  <c r="BH393"/>
  <c r="BG393"/>
  <c r="BF393"/>
  <c r="T393"/>
  <c r="R393"/>
  <c r="P393"/>
  <c r="BI388"/>
  <c r="BH388"/>
  <c r="BG388"/>
  <c r="BF388"/>
  <c r="T388"/>
  <c r="R388"/>
  <c r="P388"/>
  <c r="BI383"/>
  <c r="BH383"/>
  <c r="BG383"/>
  <c r="BF383"/>
  <c r="T383"/>
  <c r="R383"/>
  <c r="P383"/>
  <c r="BI376"/>
  <c r="BH376"/>
  <c r="BG376"/>
  <c r="BF376"/>
  <c r="T376"/>
  <c r="R376"/>
  <c r="P376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3"/>
  <c r="BH313"/>
  <c r="BG313"/>
  <c r="BF313"/>
  <c r="T313"/>
  <c r="R313"/>
  <c r="P313"/>
  <c r="BI307"/>
  <c r="BH307"/>
  <c r="BG307"/>
  <c r="BF307"/>
  <c r="T307"/>
  <c r="R307"/>
  <c r="P307"/>
  <c r="BI301"/>
  <c r="BH301"/>
  <c r="BG301"/>
  <c r="BF301"/>
  <c r="T301"/>
  <c r="R301"/>
  <c r="P301"/>
  <c r="BI296"/>
  <c r="BH296"/>
  <c r="BG296"/>
  <c r="BF296"/>
  <c r="T296"/>
  <c r="R296"/>
  <c r="P296"/>
  <c r="BI290"/>
  <c r="BH290"/>
  <c r="BG290"/>
  <c r="BF290"/>
  <c r="T290"/>
  <c r="R290"/>
  <c r="P290"/>
  <c r="BI283"/>
  <c r="BH283"/>
  <c r="BG283"/>
  <c r="BF283"/>
  <c r="T283"/>
  <c r="R283"/>
  <c r="P283"/>
  <c r="BI277"/>
  <c r="BH277"/>
  <c r="BG277"/>
  <c r="BF277"/>
  <c r="T277"/>
  <c r="R277"/>
  <c r="P277"/>
  <c r="BI272"/>
  <c r="BH272"/>
  <c r="BG272"/>
  <c r="BF272"/>
  <c r="T272"/>
  <c r="T271"/>
  <c r="R272"/>
  <c r="R271"/>
  <c r="P272"/>
  <c r="P271"/>
  <c r="BI268"/>
  <c r="BH268"/>
  <c r="BG268"/>
  <c r="BF268"/>
  <c r="T268"/>
  <c r="R268"/>
  <c r="P268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2"/>
  <c r="BH252"/>
  <c r="BG252"/>
  <c r="BF252"/>
  <c r="T252"/>
  <c r="R252"/>
  <c r="P252"/>
  <c r="BI248"/>
  <c r="BH248"/>
  <c r="BG248"/>
  <c r="BF248"/>
  <c r="T248"/>
  <c r="R248"/>
  <c r="P248"/>
  <c r="BI240"/>
  <c r="BH240"/>
  <c r="BG240"/>
  <c r="BF240"/>
  <c r="T240"/>
  <c r="R240"/>
  <c r="P240"/>
  <c r="BI221"/>
  <c r="BH221"/>
  <c r="BG221"/>
  <c r="BF221"/>
  <c r="T221"/>
  <c r="R221"/>
  <c r="P221"/>
  <c r="BI202"/>
  <c r="BH202"/>
  <c r="BG202"/>
  <c r="BF202"/>
  <c r="T202"/>
  <c r="R202"/>
  <c r="P202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72"/>
  <c r="BH172"/>
  <c r="BG172"/>
  <c r="BF172"/>
  <c r="T172"/>
  <c r="R172"/>
  <c r="P172"/>
  <c r="BI158"/>
  <c r="BH158"/>
  <c r="BG158"/>
  <c r="BF158"/>
  <c r="T158"/>
  <c r="R158"/>
  <c r="P158"/>
  <c r="BI144"/>
  <c r="BH144"/>
  <c r="BG144"/>
  <c r="BF144"/>
  <c r="T144"/>
  <c r="R144"/>
  <c r="P144"/>
  <c r="BI131"/>
  <c r="BH131"/>
  <c r="BG131"/>
  <c r="BF131"/>
  <c r="T131"/>
  <c r="R131"/>
  <c r="P131"/>
  <c r="BI126"/>
  <c r="BH126"/>
  <c r="BG126"/>
  <c r="BF126"/>
  <c r="T126"/>
  <c r="R126"/>
  <c r="P126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09"/>
  <c r="BH109"/>
  <c r="BG109"/>
  <c r="BF109"/>
  <c r="T109"/>
  <c r="R109"/>
  <c r="P109"/>
  <c r="J103"/>
  <c r="J102"/>
  <c r="F102"/>
  <c r="F100"/>
  <c r="E98"/>
  <c r="J59"/>
  <c r="J58"/>
  <c r="F58"/>
  <c r="F56"/>
  <c r="E54"/>
  <c r="J20"/>
  <c r="E20"/>
  <c r="F59"/>
  <c r="J19"/>
  <c r="J14"/>
  <c r="J100"/>
  <c r="E7"/>
  <c r="E94"/>
  <c i="10" r="J39"/>
  <c r="J38"/>
  <c i="1" r="AY64"/>
  <c i="10" r="J37"/>
  <c i="1" r="AX64"/>
  <c i="10" r="BI865"/>
  <c r="BH865"/>
  <c r="BG865"/>
  <c r="BF865"/>
  <c r="T865"/>
  <c r="T864"/>
  <c r="R865"/>
  <c r="R864"/>
  <c r="P865"/>
  <c r="P864"/>
  <c r="BI854"/>
  <c r="BH854"/>
  <c r="BG854"/>
  <c r="BF854"/>
  <c r="T854"/>
  <c r="T853"/>
  <c r="R854"/>
  <c r="R853"/>
  <c r="P854"/>
  <c r="P853"/>
  <c r="BI851"/>
  <c r="BH851"/>
  <c r="BG851"/>
  <c r="BF851"/>
  <c r="T851"/>
  <c r="T850"/>
  <c r="R851"/>
  <c r="R850"/>
  <c r="P851"/>
  <c r="P850"/>
  <c r="BI841"/>
  <c r="BH841"/>
  <c r="BG841"/>
  <c r="BF841"/>
  <c r="T841"/>
  <c r="R841"/>
  <c r="P841"/>
  <c r="BI833"/>
  <c r="BH833"/>
  <c r="BG833"/>
  <c r="BF833"/>
  <c r="T833"/>
  <c r="R833"/>
  <c r="P833"/>
  <c r="BI825"/>
  <c r="BH825"/>
  <c r="BG825"/>
  <c r="BF825"/>
  <c r="T825"/>
  <c r="R825"/>
  <c r="P825"/>
  <c r="BI822"/>
  <c r="BH822"/>
  <c r="BG822"/>
  <c r="BF822"/>
  <c r="T822"/>
  <c r="R822"/>
  <c r="P822"/>
  <c r="BI814"/>
  <c r="BH814"/>
  <c r="BG814"/>
  <c r="BF814"/>
  <c r="T814"/>
  <c r="R814"/>
  <c r="P814"/>
  <c r="BI806"/>
  <c r="BH806"/>
  <c r="BG806"/>
  <c r="BF806"/>
  <c r="T806"/>
  <c r="R806"/>
  <c r="P806"/>
  <c r="BI800"/>
  <c r="BH800"/>
  <c r="BG800"/>
  <c r="BF800"/>
  <c r="T800"/>
  <c r="R800"/>
  <c r="P800"/>
  <c r="BI794"/>
  <c r="BH794"/>
  <c r="BG794"/>
  <c r="BF794"/>
  <c r="T794"/>
  <c r="R794"/>
  <c r="P794"/>
  <c r="BI790"/>
  <c r="BH790"/>
  <c r="BG790"/>
  <c r="BF790"/>
  <c r="T790"/>
  <c r="R790"/>
  <c r="P790"/>
  <c r="BI787"/>
  <c r="BH787"/>
  <c r="BG787"/>
  <c r="BF787"/>
  <c r="T787"/>
  <c r="R787"/>
  <c r="P787"/>
  <c r="BI784"/>
  <c r="BH784"/>
  <c r="BG784"/>
  <c r="BF784"/>
  <c r="T784"/>
  <c r="R784"/>
  <c r="P784"/>
  <c r="BI781"/>
  <c r="BH781"/>
  <c r="BG781"/>
  <c r="BF781"/>
  <c r="T781"/>
  <c r="R781"/>
  <c r="P781"/>
  <c r="BI777"/>
  <c r="BH777"/>
  <c r="BG777"/>
  <c r="BF777"/>
  <c r="T777"/>
  <c r="R777"/>
  <c r="P777"/>
  <c r="BI774"/>
  <c r="BH774"/>
  <c r="BG774"/>
  <c r="BF774"/>
  <c r="T774"/>
  <c r="R774"/>
  <c r="P774"/>
  <c r="BI768"/>
  <c r="BH768"/>
  <c r="BG768"/>
  <c r="BF768"/>
  <c r="T768"/>
  <c r="R768"/>
  <c r="P768"/>
  <c r="BI764"/>
  <c r="BH764"/>
  <c r="BG764"/>
  <c r="BF764"/>
  <c r="T764"/>
  <c r="R764"/>
  <c r="P764"/>
  <c r="BI759"/>
  <c r="BH759"/>
  <c r="BG759"/>
  <c r="BF759"/>
  <c r="T759"/>
  <c r="R759"/>
  <c r="P759"/>
  <c r="BI754"/>
  <c r="BH754"/>
  <c r="BG754"/>
  <c r="BF754"/>
  <c r="T754"/>
  <c r="R754"/>
  <c r="P754"/>
  <c r="BI750"/>
  <c r="BH750"/>
  <c r="BG750"/>
  <c r="BF750"/>
  <c r="T750"/>
  <c r="R750"/>
  <c r="P750"/>
  <c r="BI746"/>
  <c r="BH746"/>
  <c r="BG746"/>
  <c r="BF746"/>
  <c r="T746"/>
  <c r="R746"/>
  <c r="P746"/>
  <c r="BI741"/>
  <c r="BH741"/>
  <c r="BG741"/>
  <c r="BF741"/>
  <c r="T741"/>
  <c r="R741"/>
  <c r="P741"/>
  <c r="BI738"/>
  <c r="BH738"/>
  <c r="BG738"/>
  <c r="BF738"/>
  <c r="T738"/>
  <c r="R738"/>
  <c r="P738"/>
  <c r="BI729"/>
  <c r="BH729"/>
  <c r="BG729"/>
  <c r="BF729"/>
  <c r="T729"/>
  <c r="R729"/>
  <c r="P729"/>
  <c r="BI726"/>
  <c r="BH726"/>
  <c r="BG726"/>
  <c r="BF726"/>
  <c r="T726"/>
  <c r="R726"/>
  <c r="P726"/>
  <c r="BI720"/>
  <c r="BH720"/>
  <c r="BG720"/>
  <c r="BF720"/>
  <c r="T720"/>
  <c r="R720"/>
  <c r="P720"/>
  <c r="BI716"/>
  <c r="BH716"/>
  <c r="BG716"/>
  <c r="BF716"/>
  <c r="T716"/>
  <c r="R716"/>
  <c r="P716"/>
  <c r="BI705"/>
  <c r="BH705"/>
  <c r="BG705"/>
  <c r="BF705"/>
  <c r="T705"/>
  <c r="R705"/>
  <c r="P705"/>
  <c r="BI695"/>
  <c r="BH695"/>
  <c r="BG695"/>
  <c r="BF695"/>
  <c r="T695"/>
  <c r="R695"/>
  <c r="P695"/>
  <c r="BI687"/>
  <c r="BH687"/>
  <c r="BG687"/>
  <c r="BF687"/>
  <c r="T687"/>
  <c r="R687"/>
  <c r="P687"/>
  <c r="BI677"/>
  <c r="BH677"/>
  <c r="BG677"/>
  <c r="BF677"/>
  <c r="T677"/>
  <c r="R677"/>
  <c r="P677"/>
  <c r="BI669"/>
  <c r="BH669"/>
  <c r="BG669"/>
  <c r="BF669"/>
  <c r="T669"/>
  <c r="R669"/>
  <c r="P669"/>
  <c r="BI659"/>
  <c r="BH659"/>
  <c r="BG659"/>
  <c r="BF659"/>
  <c r="T659"/>
  <c r="R659"/>
  <c r="P659"/>
  <c r="BI651"/>
  <c r="BH651"/>
  <c r="BG651"/>
  <c r="BF651"/>
  <c r="T651"/>
  <c r="R651"/>
  <c r="P651"/>
  <c r="BI647"/>
  <c r="BH647"/>
  <c r="BG647"/>
  <c r="BF647"/>
  <c r="T647"/>
  <c r="R647"/>
  <c r="P647"/>
  <c r="BI644"/>
  <c r="BH644"/>
  <c r="BG644"/>
  <c r="BF644"/>
  <c r="T644"/>
  <c r="R644"/>
  <c r="P644"/>
  <c r="BI637"/>
  <c r="BH637"/>
  <c r="BG637"/>
  <c r="BF637"/>
  <c r="T637"/>
  <c r="R637"/>
  <c r="P637"/>
  <c r="BI633"/>
  <c r="BH633"/>
  <c r="BG633"/>
  <c r="BF633"/>
  <c r="T633"/>
  <c r="R633"/>
  <c r="P633"/>
  <c r="BI626"/>
  <c r="BH626"/>
  <c r="BG626"/>
  <c r="BF626"/>
  <c r="T626"/>
  <c r="R626"/>
  <c r="P626"/>
  <c r="BI619"/>
  <c r="BH619"/>
  <c r="BG619"/>
  <c r="BF619"/>
  <c r="T619"/>
  <c r="R619"/>
  <c r="P619"/>
  <c r="BI615"/>
  <c r="BH615"/>
  <c r="BG615"/>
  <c r="BF615"/>
  <c r="T615"/>
  <c r="R615"/>
  <c r="P615"/>
  <c r="BI605"/>
  <c r="BH605"/>
  <c r="BG605"/>
  <c r="BF605"/>
  <c r="T605"/>
  <c r="R605"/>
  <c r="P605"/>
  <c r="BI602"/>
  <c r="BH602"/>
  <c r="BG602"/>
  <c r="BF602"/>
  <c r="T602"/>
  <c r="R602"/>
  <c r="P602"/>
  <c r="BI594"/>
  <c r="BH594"/>
  <c r="BG594"/>
  <c r="BF594"/>
  <c r="T594"/>
  <c r="R594"/>
  <c r="P594"/>
  <c r="BI584"/>
  <c r="BH584"/>
  <c r="BG584"/>
  <c r="BF584"/>
  <c r="T584"/>
  <c r="R584"/>
  <c r="P584"/>
  <c r="BI574"/>
  <c r="BH574"/>
  <c r="BG574"/>
  <c r="BF574"/>
  <c r="T574"/>
  <c r="R574"/>
  <c r="P574"/>
  <c r="BI564"/>
  <c r="BH564"/>
  <c r="BG564"/>
  <c r="BF564"/>
  <c r="T564"/>
  <c r="R564"/>
  <c r="P564"/>
  <c r="BI560"/>
  <c r="BH560"/>
  <c r="BG560"/>
  <c r="BF560"/>
  <c r="T560"/>
  <c r="R560"/>
  <c r="P560"/>
  <c r="BI554"/>
  <c r="BH554"/>
  <c r="BG554"/>
  <c r="BF554"/>
  <c r="T554"/>
  <c r="R554"/>
  <c r="P554"/>
  <c r="BI551"/>
  <c r="BH551"/>
  <c r="BG551"/>
  <c r="BF551"/>
  <c r="T551"/>
  <c r="R551"/>
  <c r="P551"/>
  <c r="BI546"/>
  <c r="BH546"/>
  <c r="BG546"/>
  <c r="BF546"/>
  <c r="T546"/>
  <c r="R546"/>
  <c r="P546"/>
  <c r="BI543"/>
  <c r="BH543"/>
  <c r="BG543"/>
  <c r="BF543"/>
  <c r="T543"/>
  <c r="R543"/>
  <c r="P543"/>
  <c r="BI538"/>
  <c r="BH538"/>
  <c r="BG538"/>
  <c r="BF538"/>
  <c r="T538"/>
  <c r="R538"/>
  <c r="P538"/>
  <c r="BI534"/>
  <c r="BH534"/>
  <c r="BG534"/>
  <c r="BF534"/>
  <c r="T534"/>
  <c r="R534"/>
  <c r="P534"/>
  <c r="BI531"/>
  <c r="BH531"/>
  <c r="BG531"/>
  <c r="BF531"/>
  <c r="T531"/>
  <c r="R531"/>
  <c r="P531"/>
  <c r="BI527"/>
  <c r="BH527"/>
  <c r="BG527"/>
  <c r="BF527"/>
  <c r="T527"/>
  <c r="R527"/>
  <c r="P527"/>
  <c r="BI523"/>
  <c r="BH523"/>
  <c r="BG523"/>
  <c r="BF523"/>
  <c r="T523"/>
  <c r="R523"/>
  <c r="P523"/>
  <c r="BI519"/>
  <c r="BH519"/>
  <c r="BG519"/>
  <c r="BF519"/>
  <c r="T519"/>
  <c r="R519"/>
  <c r="P519"/>
  <c r="BI515"/>
  <c r="BH515"/>
  <c r="BG515"/>
  <c r="BF515"/>
  <c r="T515"/>
  <c r="R515"/>
  <c r="P515"/>
  <c r="BI511"/>
  <c r="BH511"/>
  <c r="BG511"/>
  <c r="BF511"/>
  <c r="T511"/>
  <c r="R511"/>
  <c r="P511"/>
  <c r="BI507"/>
  <c r="BH507"/>
  <c r="BG507"/>
  <c r="BF507"/>
  <c r="T507"/>
  <c r="R507"/>
  <c r="P507"/>
  <c r="BI503"/>
  <c r="BH503"/>
  <c r="BG503"/>
  <c r="BF503"/>
  <c r="T503"/>
  <c r="R503"/>
  <c r="P503"/>
  <c r="BI499"/>
  <c r="BH499"/>
  <c r="BG499"/>
  <c r="BF499"/>
  <c r="T499"/>
  <c r="R499"/>
  <c r="P499"/>
  <c r="BI495"/>
  <c r="BH495"/>
  <c r="BG495"/>
  <c r="BF495"/>
  <c r="T495"/>
  <c r="R495"/>
  <c r="P495"/>
  <c r="BI491"/>
  <c r="BH491"/>
  <c r="BG491"/>
  <c r="BF491"/>
  <c r="T491"/>
  <c r="R491"/>
  <c r="P491"/>
  <c r="BI487"/>
  <c r="BH487"/>
  <c r="BG487"/>
  <c r="BF487"/>
  <c r="T487"/>
  <c r="R487"/>
  <c r="P487"/>
  <c r="BI483"/>
  <c r="BH483"/>
  <c r="BG483"/>
  <c r="BF483"/>
  <c r="T483"/>
  <c r="R483"/>
  <c r="P483"/>
  <c r="BI479"/>
  <c r="BH479"/>
  <c r="BG479"/>
  <c r="BF479"/>
  <c r="T479"/>
  <c r="R479"/>
  <c r="P479"/>
  <c r="BI475"/>
  <c r="BH475"/>
  <c r="BG475"/>
  <c r="BF475"/>
  <c r="T475"/>
  <c r="R475"/>
  <c r="P475"/>
  <c r="BI471"/>
  <c r="BH471"/>
  <c r="BG471"/>
  <c r="BF471"/>
  <c r="T471"/>
  <c r="R471"/>
  <c r="P471"/>
  <c r="BI467"/>
  <c r="BH467"/>
  <c r="BG467"/>
  <c r="BF467"/>
  <c r="T467"/>
  <c r="R467"/>
  <c r="P467"/>
  <c r="BI463"/>
  <c r="BH463"/>
  <c r="BG463"/>
  <c r="BF463"/>
  <c r="T463"/>
  <c r="R463"/>
  <c r="P463"/>
  <c r="BI459"/>
  <c r="BH459"/>
  <c r="BG459"/>
  <c r="BF459"/>
  <c r="T459"/>
  <c r="R459"/>
  <c r="P459"/>
  <c r="BI455"/>
  <c r="BH455"/>
  <c r="BG455"/>
  <c r="BF455"/>
  <c r="T455"/>
  <c r="R455"/>
  <c r="P455"/>
  <c r="BI451"/>
  <c r="BH451"/>
  <c r="BG451"/>
  <c r="BF451"/>
  <c r="T451"/>
  <c r="R451"/>
  <c r="P451"/>
  <c r="BI447"/>
  <c r="BH447"/>
  <c r="BG447"/>
  <c r="BF447"/>
  <c r="T447"/>
  <c r="R447"/>
  <c r="P447"/>
  <c r="BI443"/>
  <c r="BH443"/>
  <c r="BG443"/>
  <c r="BF443"/>
  <c r="T443"/>
  <c r="R443"/>
  <c r="P443"/>
  <c r="BI439"/>
  <c r="BH439"/>
  <c r="BG439"/>
  <c r="BF439"/>
  <c r="T439"/>
  <c r="R439"/>
  <c r="P439"/>
  <c r="BI435"/>
  <c r="BH435"/>
  <c r="BG435"/>
  <c r="BF435"/>
  <c r="T435"/>
  <c r="R435"/>
  <c r="P435"/>
  <c r="BI423"/>
  <c r="BH423"/>
  <c r="BG423"/>
  <c r="BF423"/>
  <c r="T423"/>
  <c r="R423"/>
  <c r="P423"/>
  <c r="BI419"/>
  <c r="BH419"/>
  <c r="BG419"/>
  <c r="BF419"/>
  <c r="T419"/>
  <c r="R419"/>
  <c r="P419"/>
  <c r="BI417"/>
  <c r="BH417"/>
  <c r="BG417"/>
  <c r="BF417"/>
  <c r="T417"/>
  <c r="R417"/>
  <c r="P417"/>
  <c r="BI412"/>
  <c r="BH412"/>
  <c r="BG412"/>
  <c r="BF412"/>
  <c r="T412"/>
  <c r="R412"/>
  <c r="P412"/>
  <c r="BI410"/>
  <c r="BH410"/>
  <c r="BG410"/>
  <c r="BF410"/>
  <c r="T410"/>
  <c r="R410"/>
  <c r="P410"/>
  <c r="BI405"/>
  <c r="BH405"/>
  <c r="BG405"/>
  <c r="BF405"/>
  <c r="T405"/>
  <c r="R405"/>
  <c r="P405"/>
  <c r="BI400"/>
  <c r="BH400"/>
  <c r="BG400"/>
  <c r="BF400"/>
  <c r="T400"/>
  <c r="R400"/>
  <c r="P400"/>
  <c r="BI392"/>
  <c r="BH392"/>
  <c r="BG392"/>
  <c r="BF392"/>
  <c r="T392"/>
  <c r="R392"/>
  <c r="P392"/>
  <c r="BI383"/>
  <c r="BH383"/>
  <c r="BG383"/>
  <c r="BF383"/>
  <c r="T383"/>
  <c r="R383"/>
  <c r="P383"/>
  <c r="BI379"/>
  <c r="BH379"/>
  <c r="BG379"/>
  <c r="BF379"/>
  <c r="T379"/>
  <c r="R379"/>
  <c r="P379"/>
  <c r="BI374"/>
  <c r="BH374"/>
  <c r="BG374"/>
  <c r="BF374"/>
  <c r="T374"/>
  <c r="R374"/>
  <c r="P374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7"/>
  <c r="BH347"/>
  <c r="BG347"/>
  <c r="BF347"/>
  <c r="T347"/>
  <c r="R347"/>
  <c r="P347"/>
  <c r="BI344"/>
  <c r="BH344"/>
  <c r="BG344"/>
  <c r="BF344"/>
  <c r="T344"/>
  <c r="R344"/>
  <c r="P344"/>
  <c r="BI340"/>
  <c r="BH340"/>
  <c r="BG340"/>
  <c r="BF340"/>
  <c r="T340"/>
  <c r="R340"/>
  <c r="P340"/>
  <c r="BI337"/>
  <c r="BH337"/>
  <c r="BG337"/>
  <c r="BF337"/>
  <c r="T337"/>
  <c r="R337"/>
  <c r="P337"/>
  <c r="BI332"/>
  <c r="BH332"/>
  <c r="BG332"/>
  <c r="BF332"/>
  <c r="T332"/>
  <c r="T331"/>
  <c r="R332"/>
  <c r="R331"/>
  <c r="P332"/>
  <c r="P331"/>
  <c r="BI328"/>
  <c r="BH328"/>
  <c r="BG328"/>
  <c r="BF328"/>
  <c r="T328"/>
  <c r="R328"/>
  <c r="P328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2"/>
  <c r="BH312"/>
  <c r="BG312"/>
  <c r="BF312"/>
  <c r="T312"/>
  <c r="R312"/>
  <c r="P312"/>
  <c r="BI308"/>
  <c r="BH308"/>
  <c r="BG308"/>
  <c r="BF308"/>
  <c r="T308"/>
  <c r="R308"/>
  <c r="P308"/>
  <c r="BI299"/>
  <c r="BH299"/>
  <c r="BG299"/>
  <c r="BF299"/>
  <c r="T299"/>
  <c r="R299"/>
  <c r="P299"/>
  <c r="BI294"/>
  <c r="BH294"/>
  <c r="BG294"/>
  <c r="BF294"/>
  <c r="T294"/>
  <c r="R294"/>
  <c r="P294"/>
  <c r="BI290"/>
  <c r="BH290"/>
  <c r="BG290"/>
  <c r="BF290"/>
  <c r="T290"/>
  <c r="R290"/>
  <c r="P290"/>
  <c r="BI280"/>
  <c r="BH280"/>
  <c r="BG280"/>
  <c r="BF280"/>
  <c r="T280"/>
  <c r="R280"/>
  <c r="P280"/>
  <c r="BI267"/>
  <c r="BH267"/>
  <c r="BG267"/>
  <c r="BF267"/>
  <c r="T267"/>
  <c r="R267"/>
  <c r="P267"/>
  <c r="BI254"/>
  <c r="BH254"/>
  <c r="BG254"/>
  <c r="BF254"/>
  <c r="T254"/>
  <c r="R254"/>
  <c r="P254"/>
  <c r="BI249"/>
  <c r="BH249"/>
  <c r="BG249"/>
  <c r="BF249"/>
  <c r="T249"/>
  <c r="R249"/>
  <c r="P249"/>
  <c r="BI246"/>
  <c r="BH246"/>
  <c r="BG246"/>
  <c r="BF246"/>
  <c r="T246"/>
  <c r="R246"/>
  <c r="P246"/>
  <c r="BI242"/>
  <c r="BH242"/>
  <c r="BG242"/>
  <c r="BF242"/>
  <c r="T242"/>
  <c r="R242"/>
  <c r="P242"/>
  <c r="BI181"/>
  <c r="BH181"/>
  <c r="BG181"/>
  <c r="BF181"/>
  <c r="T181"/>
  <c r="R181"/>
  <c r="P181"/>
  <c r="BI175"/>
  <c r="BH175"/>
  <c r="BG175"/>
  <c r="BF175"/>
  <c r="T175"/>
  <c r="R175"/>
  <c r="P175"/>
  <c r="BI170"/>
  <c r="BH170"/>
  <c r="BG170"/>
  <c r="BF170"/>
  <c r="T170"/>
  <c r="R170"/>
  <c r="P170"/>
  <c r="BI165"/>
  <c r="BH165"/>
  <c r="BG165"/>
  <c r="BF165"/>
  <c r="T165"/>
  <c r="R165"/>
  <c r="P165"/>
  <c r="BI152"/>
  <c r="BH152"/>
  <c r="BG152"/>
  <c r="BF152"/>
  <c r="T152"/>
  <c r="R152"/>
  <c r="P152"/>
  <c r="BI148"/>
  <c r="BH148"/>
  <c r="BG148"/>
  <c r="BF148"/>
  <c r="T148"/>
  <c r="T147"/>
  <c r="R148"/>
  <c r="R147"/>
  <c r="P148"/>
  <c r="P147"/>
  <c r="BI138"/>
  <c r="BH138"/>
  <c r="BG138"/>
  <c r="BF138"/>
  <c r="T138"/>
  <c r="R138"/>
  <c r="P138"/>
  <c r="BI135"/>
  <c r="BH135"/>
  <c r="BG135"/>
  <c r="BF135"/>
  <c r="T135"/>
  <c r="R135"/>
  <c r="P135"/>
  <c r="BI129"/>
  <c r="BH129"/>
  <c r="BG129"/>
  <c r="BF129"/>
  <c r="T129"/>
  <c r="R129"/>
  <c r="P129"/>
  <c r="BI126"/>
  <c r="BH126"/>
  <c r="BG126"/>
  <c r="BF126"/>
  <c r="T126"/>
  <c r="R126"/>
  <c r="P126"/>
  <c r="BI121"/>
  <c r="BH121"/>
  <c r="BG121"/>
  <c r="BF121"/>
  <c r="T121"/>
  <c r="R121"/>
  <c r="P121"/>
  <c r="BI111"/>
  <c r="BH111"/>
  <c r="BG111"/>
  <c r="BF111"/>
  <c r="T111"/>
  <c r="R111"/>
  <c r="P111"/>
  <c r="J105"/>
  <c r="J104"/>
  <c r="F104"/>
  <c r="F102"/>
  <c r="E100"/>
  <c r="J59"/>
  <c r="J58"/>
  <c r="F58"/>
  <c r="F56"/>
  <c r="E54"/>
  <c r="J20"/>
  <c r="E20"/>
  <c r="F105"/>
  <c r="J19"/>
  <c r="J14"/>
  <c r="J56"/>
  <c r="E7"/>
  <c r="E96"/>
  <c i="9" r="J39"/>
  <c r="J38"/>
  <c i="1" r="AY63"/>
  <c i="9" r="J37"/>
  <c i="1" r="AX63"/>
  <c i="9" r="BI514"/>
  <c r="BH514"/>
  <c r="BG514"/>
  <c r="BF514"/>
  <c r="T514"/>
  <c r="T513"/>
  <c r="R514"/>
  <c r="R513"/>
  <c r="P514"/>
  <c r="P513"/>
  <c r="BI502"/>
  <c r="BH502"/>
  <c r="BG502"/>
  <c r="BF502"/>
  <c r="T502"/>
  <c r="T501"/>
  <c r="R502"/>
  <c r="R501"/>
  <c r="P502"/>
  <c r="P501"/>
  <c r="BI497"/>
  <c r="BH497"/>
  <c r="BG497"/>
  <c r="BF497"/>
  <c r="T497"/>
  <c r="R497"/>
  <c r="P497"/>
  <c r="BI490"/>
  <c r="BH490"/>
  <c r="BG490"/>
  <c r="BF490"/>
  <c r="T490"/>
  <c r="R490"/>
  <c r="P490"/>
  <c r="BI486"/>
  <c r="BH486"/>
  <c r="BG486"/>
  <c r="BF486"/>
  <c r="T486"/>
  <c r="R486"/>
  <c r="P486"/>
  <c r="BI463"/>
  <c r="BH463"/>
  <c r="BG463"/>
  <c r="BF463"/>
  <c r="T463"/>
  <c r="R463"/>
  <c r="P463"/>
  <c r="BI440"/>
  <c r="BH440"/>
  <c r="BG440"/>
  <c r="BF440"/>
  <c r="T440"/>
  <c r="R440"/>
  <c r="P440"/>
  <c r="BI417"/>
  <c r="BH417"/>
  <c r="BG417"/>
  <c r="BF417"/>
  <c r="T417"/>
  <c r="R417"/>
  <c r="P417"/>
  <c r="BI414"/>
  <c r="BH414"/>
  <c r="BG414"/>
  <c r="BF414"/>
  <c r="T414"/>
  <c r="R414"/>
  <c r="P414"/>
  <c r="BI402"/>
  <c r="BH402"/>
  <c r="BG402"/>
  <c r="BF402"/>
  <c r="T402"/>
  <c r="R402"/>
  <c r="P402"/>
  <c r="BI379"/>
  <c r="BH379"/>
  <c r="BG379"/>
  <c r="BF379"/>
  <c r="T379"/>
  <c r="R379"/>
  <c r="P379"/>
  <c r="BI375"/>
  <c r="BH375"/>
  <c r="BG375"/>
  <c r="BF375"/>
  <c r="T375"/>
  <c r="R375"/>
  <c r="P375"/>
  <c r="BI352"/>
  <c r="BH352"/>
  <c r="BG352"/>
  <c r="BF352"/>
  <c r="T352"/>
  <c r="R352"/>
  <c r="P352"/>
  <c r="BI329"/>
  <c r="BH329"/>
  <c r="BG329"/>
  <c r="BF329"/>
  <c r="T329"/>
  <c r="R329"/>
  <c r="P329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91"/>
  <c r="BH291"/>
  <c r="BG291"/>
  <c r="BF291"/>
  <c r="T291"/>
  <c r="R291"/>
  <c r="P291"/>
  <c r="BI286"/>
  <c r="BH286"/>
  <c r="BG286"/>
  <c r="BF286"/>
  <c r="T286"/>
  <c r="R286"/>
  <c r="P286"/>
  <c r="BI283"/>
  <c r="BH283"/>
  <c r="BG283"/>
  <c r="BF283"/>
  <c r="T283"/>
  <c r="R283"/>
  <c r="P283"/>
  <c r="BI278"/>
  <c r="BH278"/>
  <c r="BG278"/>
  <c r="BF278"/>
  <c r="T278"/>
  <c r="R278"/>
  <c r="P278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49"/>
  <c r="BH249"/>
  <c r="BG249"/>
  <c r="BF249"/>
  <c r="T249"/>
  <c r="R249"/>
  <c r="P249"/>
  <c r="BI245"/>
  <c r="BH245"/>
  <c r="BG245"/>
  <c r="BF245"/>
  <c r="T245"/>
  <c r="R245"/>
  <c r="P245"/>
  <c r="BI240"/>
  <c r="BH240"/>
  <c r="BG240"/>
  <c r="BF240"/>
  <c r="T240"/>
  <c r="R240"/>
  <c r="P240"/>
  <c r="BI237"/>
  <c r="BH237"/>
  <c r="BG237"/>
  <c r="BF237"/>
  <c r="T237"/>
  <c r="R237"/>
  <c r="P237"/>
  <c r="BI232"/>
  <c r="BH232"/>
  <c r="BG232"/>
  <c r="BF232"/>
  <c r="T232"/>
  <c r="R232"/>
  <c r="P232"/>
  <c r="BI227"/>
  <c r="BH227"/>
  <c r="BG227"/>
  <c r="BF227"/>
  <c r="T227"/>
  <c r="R227"/>
  <c r="P227"/>
  <c r="BI222"/>
  <c r="BH222"/>
  <c r="BG222"/>
  <c r="BF222"/>
  <c r="T222"/>
  <c r="R222"/>
  <c r="P222"/>
  <c r="BI217"/>
  <c r="BH217"/>
  <c r="BG217"/>
  <c r="BF217"/>
  <c r="T217"/>
  <c r="R217"/>
  <c r="P217"/>
  <c r="BI212"/>
  <c r="BH212"/>
  <c r="BG212"/>
  <c r="BF212"/>
  <c r="T212"/>
  <c r="T211"/>
  <c r="R212"/>
  <c r="R211"/>
  <c r="P212"/>
  <c r="P211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T157"/>
  <c r="R158"/>
  <c r="R157"/>
  <c r="P158"/>
  <c r="P157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39"/>
  <c r="BH139"/>
  <c r="BG139"/>
  <c r="BF139"/>
  <c r="T139"/>
  <c r="R139"/>
  <c r="P139"/>
  <c r="BI135"/>
  <c r="BH135"/>
  <c r="BG135"/>
  <c r="BF135"/>
  <c r="T135"/>
  <c r="R135"/>
  <c r="P135"/>
  <c r="BI130"/>
  <c r="BH130"/>
  <c r="BG130"/>
  <c r="BF130"/>
  <c r="T130"/>
  <c r="R130"/>
  <c r="P130"/>
  <c r="BI109"/>
  <c r="BH109"/>
  <c r="BG109"/>
  <c r="BF109"/>
  <c r="T109"/>
  <c r="R109"/>
  <c r="P109"/>
  <c r="BI105"/>
  <c r="BH105"/>
  <c r="BG105"/>
  <c r="BF105"/>
  <c r="T105"/>
  <c r="R105"/>
  <c r="P105"/>
  <c r="J99"/>
  <c r="J98"/>
  <c r="F98"/>
  <c r="F96"/>
  <c r="E94"/>
  <c r="J59"/>
  <c r="J58"/>
  <c r="F58"/>
  <c r="F56"/>
  <c r="E54"/>
  <c r="J20"/>
  <c r="E20"/>
  <c r="F59"/>
  <c r="J19"/>
  <c r="J14"/>
  <c r="J56"/>
  <c r="E7"/>
  <c r="E90"/>
  <c i="8" r="T352"/>
  <c r="R352"/>
  <c r="P352"/>
  <c r="BK352"/>
  <c r="J352"/>
  <c r="J76"/>
  <c r="J39"/>
  <c r="J38"/>
  <c i="1" r="AY62"/>
  <c i="8" r="J37"/>
  <c i="1" r="AX62"/>
  <c i="8" r="BI353"/>
  <c r="BH353"/>
  <c r="BG353"/>
  <c r="BF353"/>
  <c r="T353"/>
  <c r="R353"/>
  <c r="P353"/>
  <c r="BI346"/>
  <c r="BH346"/>
  <c r="BG346"/>
  <c r="BF346"/>
  <c r="T346"/>
  <c r="R346"/>
  <c r="P346"/>
  <c r="BI340"/>
  <c r="BH340"/>
  <c r="BG340"/>
  <c r="BF340"/>
  <c r="T340"/>
  <c r="R340"/>
  <c r="P340"/>
  <c r="BI334"/>
  <c r="BH334"/>
  <c r="BG334"/>
  <c r="BF334"/>
  <c r="T334"/>
  <c r="R334"/>
  <c r="P334"/>
  <c r="BI331"/>
  <c r="BH331"/>
  <c r="BG331"/>
  <c r="BF331"/>
  <c r="T331"/>
  <c r="R331"/>
  <c r="P331"/>
  <c r="BI323"/>
  <c r="BH323"/>
  <c r="BG323"/>
  <c r="BF323"/>
  <c r="T323"/>
  <c r="R323"/>
  <c r="P323"/>
  <c r="BI320"/>
  <c r="BH320"/>
  <c r="BG320"/>
  <c r="BF320"/>
  <c r="T320"/>
  <c r="R320"/>
  <c r="P320"/>
  <c r="BI316"/>
  <c r="BH316"/>
  <c r="BG316"/>
  <c r="BF316"/>
  <c r="T316"/>
  <c r="R316"/>
  <c r="P316"/>
  <c r="BI310"/>
  <c r="BH310"/>
  <c r="BG310"/>
  <c r="BF310"/>
  <c r="T310"/>
  <c r="R310"/>
  <c r="P310"/>
  <c r="BI304"/>
  <c r="BH304"/>
  <c r="BG304"/>
  <c r="BF304"/>
  <c r="T304"/>
  <c r="R304"/>
  <c r="P304"/>
  <c r="BI287"/>
  <c r="BH287"/>
  <c r="BG287"/>
  <c r="BF287"/>
  <c r="T287"/>
  <c r="R287"/>
  <c r="P287"/>
  <c r="BI283"/>
  <c r="BH283"/>
  <c r="BG283"/>
  <c r="BF283"/>
  <c r="T283"/>
  <c r="R283"/>
  <c r="P283"/>
  <c r="BI280"/>
  <c r="BH280"/>
  <c r="BG280"/>
  <c r="BF280"/>
  <c r="T280"/>
  <c r="R280"/>
  <c r="P280"/>
  <c r="BI274"/>
  <c r="BH274"/>
  <c r="BG274"/>
  <c r="BF274"/>
  <c r="T274"/>
  <c r="R274"/>
  <c r="P274"/>
  <c r="BI271"/>
  <c r="BH271"/>
  <c r="BG271"/>
  <c r="BF271"/>
  <c r="T271"/>
  <c r="R271"/>
  <c r="P271"/>
  <c r="BI259"/>
  <c r="BH259"/>
  <c r="BG259"/>
  <c r="BF259"/>
  <c r="T259"/>
  <c r="R259"/>
  <c r="P259"/>
  <c r="BI254"/>
  <c r="BH254"/>
  <c r="BG254"/>
  <c r="BF254"/>
  <c r="T254"/>
  <c r="T253"/>
  <c r="R254"/>
  <c r="P254"/>
  <c r="BI250"/>
  <c r="BH250"/>
  <c r="BG250"/>
  <c r="BF250"/>
  <c r="T250"/>
  <c r="R250"/>
  <c r="P250"/>
  <c r="BI248"/>
  <c r="BH248"/>
  <c r="BG248"/>
  <c r="BF248"/>
  <c r="T248"/>
  <c r="R248"/>
  <c r="P248"/>
  <c r="BI240"/>
  <c r="BH240"/>
  <c r="BG240"/>
  <c r="BF240"/>
  <c r="T240"/>
  <c r="R240"/>
  <c r="P240"/>
  <c r="BI236"/>
  <c r="BH236"/>
  <c r="BG236"/>
  <c r="BF236"/>
  <c r="T236"/>
  <c r="R236"/>
  <c r="P236"/>
  <c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R218"/>
  <c r="P218"/>
  <c r="BI207"/>
  <c r="BH207"/>
  <c r="BG207"/>
  <c r="BF207"/>
  <c r="T207"/>
  <c r="R207"/>
  <c r="P207"/>
  <c r="BI196"/>
  <c r="BH196"/>
  <c r="BG196"/>
  <c r="BF196"/>
  <c r="T196"/>
  <c r="R196"/>
  <c r="P196"/>
  <c r="BI187"/>
  <c r="BH187"/>
  <c r="BG187"/>
  <c r="BF187"/>
  <c r="T187"/>
  <c r="R187"/>
  <c r="P187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5"/>
  <c r="BH145"/>
  <c r="BG145"/>
  <c r="BF145"/>
  <c r="T145"/>
  <c r="T144"/>
  <c r="R145"/>
  <c r="R144"/>
  <c r="P145"/>
  <c r="P144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6"/>
  <c r="BH126"/>
  <c r="BG126"/>
  <c r="BF126"/>
  <c r="T126"/>
  <c r="R126"/>
  <c r="P126"/>
  <c r="BI122"/>
  <c r="BH122"/>
  <c r="BG122"/>
  <c r="BF122"/>
  <c r="T122"/>
  <c r="R122"/>
  <c r="P122"/>
  <c r="BI106"/>
  <c r="BH106"/>
  <c r="BG106"/>
  <c r="BF106"/>
  <c r="T106"/>
  <c r="T100"/>
  <c r="R106"/>
  <c r="R100"/>
  <c r="P106"/>
  <c r="P100"/>
  <c r="BI101"/>
  <c r="BH101"/>
  <c r="BG101"/>
  <c r="BF101"/>
  <c r="T101"/>
  <c r="R101"/>
  <c r="P101"/>
  <c r="J95"/>
  <c r="J94"/>
  <c r="F94"/>
  <c r="F92"/>
  <c r="E90"/>
  <c r="J59"/>
  <c r="J58"/>
  <c r="F58"/>
  <c r="F56"/>
  <c r="E54"/>
  <c r="J20"/>
  <c r="E20"/>
  <c r="F95"/>
  <c r="J19"/>
  <c r="J14"/>
  <c r="J92"/>
  <c r="E7"/>
  <c r="E86"/>
  <c i="7" r="J39"/>
  <c r="J38"/>
  <c i="1" r="AY61"/>
  <c i="7" r="J37"/>
  <c i="1" r="AX61"/>
  <c i="7" r="BI568"/>
  <c r="BH568"/>
  <c r="BG568"/>
  <c r="BF568"/>
  <c r="T568"/>
  <c r="T567"/>
  <c r="R568"/>
  <c r="R567"/>
  <c r="P568"/>
  <c r="P567"/>
  <c r="BI539"/>
  <c r="BH539"/>
  <c r="BG539"/>
  <c r="BF539"/>
  <c r="T539"/>
  <c r="R539"/>
  <c r="P539"/>
  <c r="BI511"/>
  <c r="BH511"/>
  <c r="BG511"/>
  <c r="BF511"/>
  <c r="T511"/>
  <c r="R511"/>
  <c r="P511"/>
  <c r="BI483"/>
  <c r="BH483"/>
  <c r="BG483"/>
  <c r="BF483"/>
  <c r="T483"/>
  <c r="R483"/>
  <c r="P483"/>
  <c r="BI480"/>
  <c r="BH480"/>
  <c r="BG480"/>
  <c r="BF480"/>
  <c r="T480"/>
  <c r="R480"/>
  <c r="P480"/>
  <c r="BI475"/>
  <c r="BH475"/>
  <c r="BG475"/>
  <c r="BF475"/>
  <c r="T475"/>
  <c r="R475"/>
  <c r="P475"/>
  <c r="BI472"/>
  <c r="BH472"/>
  <c r="BG472"/>
  <c r="BF472"/>
  <c r="T472"/>
  <c r="R472"/>
  <c r="P472"/>
  <c r="BI467"/>
  <c r="BH467"/>
  <c r="BG467"/>
  <c r="BF467"/>
  <c r="T467"/>
  <c r="R467"/>
  <c r="P467"/>
  <c r="BI439"/>
  <c r="BH439"/>
  <c r="BG439"/>
  <c r="BF439"/>
  <c r="T439"/>
  <c r="R439"/>
  <c r="P439"/>
  <c r="BI411"/>
  <c r="BH411"/>
  <c r="BG411"/>
  <c r="BF411"/>
  <c r="T411"/>
  <c r="R411"/>
  <c r="P411"/>
  <c r="BI383"/>
  <c r="BH383"/>
  <c r="BG383"/>
  <c r="BF383"/>
  <c r="T383"/>
  <c r="R383"/>
  <c r="P383"/>
  <c r="BI378"/>
  <c r="BH378"/>
  <c r="BG378"/>
  <c r="BF378"/>
  <c r="T378"/>
  <c r="R378"/>
  <c r="P378"/>
  <c r="BI374"/>
  <c r="BH374"/>
  <c r="BG374"/>
  <c r="BF374"/>
  <c r="T374"/>
  <c r="R374"/>
  <c r="P374"/>
  <c r="BI370"/>
  <c r="BH370"/>
  <c r="BG370"/>
  <c r="BF370"/>
  <c r="T370"/>
  <c r="R370"/>
  <c r="P370"/>
  <c r="BI366"/>
  <c r="BH366"/>
  <c r="BG366"/>
  <c r="BF366"/>
  <c r="T366"/>
  <c r="R366"/>
  <c r="P366"/>
  <c r="BI362"/>
  <c r="BH362"/>
  <c r="BG362"/>
  <c r="BF362"/>
  <c r="T362"/>
  <c r="R362"/>
  <c r="P362"/>
  <c r="BI358"/>
  <c r="BH358"/>
  <c r="BG358"/>
  <c r="BF358"/>
  <c r="T358"/>
  <c r="R358"/>
  <c r="P358"/>
  <c r="BI353"/>
  <c r="BH353"/>
  <c r="BG353"/>
  <c r="BF353"/>
  <c r="T353"/>
  <c r="R353"/>
  <c r="P353"/>
  <c r="BI349"/>
  <c r="BH349"/>
  <c r="BG349"/>
  <c r="BF349"/>
  <c r="T349"/>
  <c r="R349"/>
  <c r="P349"/>
  <c r="BI345"/>
  <c r="BH345"/>
  <c r="BG345"/>
  <c r="BF345"/>
  <c r="T345"/>
  <c r="R345"/>
  <c r="P345"/>
  <c r="BI341"/>
  <c r="BH341"/>
  <c r="BG341"/>
  <c r="BF341"/>
  <c r="T341"/>
  <c r="R341"/>
  <c r="P341"/>
  <c r="BI337"/>
  <c r="BH337"/>
  <c r="BG337"/>
  <c r="BF337"/>
  <c r="T337"/>
  <c r="R337"/>
  <c r="P337"/>
  <c r="BI333"/>
  <c r="BH333"/>
  <c r="BG333"/>
  <c r="BF333"/>
  <c r="T333"/>
  <c r="R333"/>
  <c r="P333"/>
  <c r="BI329"/>
  <c r="BH329"/>
  <c r="BG329"/>
  <c r="BF329"/>
  <c r="T329"/>
  <c r="R329"/>
  <c r="P329"/>
  <c r="BI323"/>
  <c r="BH323"/>
  <c r="BG323"/>
  <c r="BF323"/>
  <c r="T323"/>
  <c r="R323"/>
  <c r="P323"/>
  <c r="BI319"/>
  <c r="BH319"/>
  <c r="BG319"/>
  <c r="BF319"/>
  <c r="T319"/>
  <c r="R319"/>
  <c r="P319"/>
  <c r="BI313"/>
  <c r="BH313"/>
  <c r="BG313"/>
  <c r="BF313"/>
  <c r="T313"/>
  <c r="R313"/>
  <c r="P313"/>
  <c r="BI310"/>
  <c r="BH310"/>
  <c r="BG310"/>
  <c r="BF310"/>
  <c r="T310"/>
  <c r="R310"/>
  <c r="P310"/>
  <c r="BI306"/>
  <c r="BH306"/>
  <c r="BG306"/>
  <c r="BF306"/>
  <c r="T306"/>
  <c r="R306"/>
  <c r="P306"/>
  <c r="BI300"/>
  <c r="BH300"/>
  <c r="BG300"/>
  <c r="BF300"/>
  <c r="T300"/>
  <c r="R300"/>
  <c r="P300"/>
  <c r="BI294"/>
  <c r="BH294"/>
  <c r="BG294"/>
  <c r="BF294"/>
  <c r="T294"/>
  <c r="R294"/>
  <c r="P294"/>
  <c r="BI288"/>
  <c r="BH288"/>
  <c r="BG288"/>
  <c r="BF288"/>
  <c r="T288"/>
  <c r="R288"/>
  <c r="P288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5"/>
  <c r="BH245"/>
  <c r="BG245"/>
  <c r="BF245"/>
  <c r="T245"/>
  <c r="R245"/>
  <c r="P245"/>
  <c r="BI239"/>
  <c r="BH239"/>
  <c r="BG239"/>
  <c r="BF239"/>
  <c r="T239"/>
  <c r="R239"/>
  <c r="P239"/>
  <c r="BI233"/>
  <c r="BH233"/>
  <c r="BG233"/>
  <c r="BF233"/>
  <c r="T233"/>
  <c r="R233"/>
  <c r="P233"/>
  <c r="BI229"/>
  <c r="BH229"/>
  <c r="BG229"/>
  <c r="BF229"/>
  <c r="T229"/>
  <c r="R229"/>
  <c r="P229"/>
  <c r="BI223"/>
  <c r="BH223"/>
  <c r="BG223"/>
  <c r="BF223"/>
  <c r="T223"/>
  <c r="R223"/>
  <c r="P223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199"/>
  <c r="BH199"/>
  <c r="BG199"/>
  <c r="BF199"/>
  <c r="T199"/>
  <c r="T198"/>
  <c r="R199"/>
  <c r="R198"/>
  <c r="P199"/>
  <c r="P198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78"/>
  <c r="BH178"/>
  <c r="BG178"/>
  <c r="BF178"/>
  <c r="T178"/>
  <c r="R178"/>
  <c r="P178"/>
  <c r="BI170"/>
  <c r="BH170"/>
  <c r="BG170"/>
  <c r="BF170"/>
  <c r="T170"/>
  <c r="R170"/>
  <c r="P170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49"/>
  <c r="BH149"/>
  <c r="BG149"/>
  <c r="BF149"/>
  <c r="T149"/>
  <c r="R149"/>
  <c r="P149"/>
  <c r="BI126"/>
  <c r="BH126"/>
  <c r="BG126"/>
  <c r="BF126"/>
  <c r="T126"/>
  <c r="R126"/>
  <c r="P126"/>
  <c r="BI121"/>
  <c r="BH121"/>
  <c r="BG121"/>
  <c r="BF121"/>
  <c r="T121"/>
  <c r="R121"/>
  <c r="P121"/>
  <c r="BI116"/>
  <c r="BH116"/>
  <c r="BG116"/>
  <c r="BF116"/>
  <c r="T116"/>
  <c r="R116"/>
  <c r="P116"/>
  <c r="BI108"/>
  <c r="BH108"/>
  <c r="BG108"/>
  <c r="BF108"/>
  <c r="T108"/>
  <c r="R108"/>
  <c r="P108"/>
  <c r="BI102"/>
  <c r="BH102"/>
  <c r="BG102"/>
  <c r="BF102"/>
  <c r="T102"/>
  <c r="T101"/>
  <c r="R102"/>
  <c r="R101"/>
  <c r="P102"/>
  <c r="P101"/>
  <c r="J96"/>
  <c r="J95"/>
  <c r="F95"/>
  <c r="F93"/>
  <c r="E91"/>
  <c r="J59"/>
  <c r="J58"/>
  <c r="F58"/>
  <c r="F56"/>
  <c r="E54"/>
  <c r="J20"/>
  <c r="E20"/>
  <c r="F96"/>
  <c r="J19"/>
  <c r="J14"/>
  <c r="J56"/>
  <c r="E7"/>
  <c r="E87"/>
  <c i="6" r="J39"/>
  <c r="J38"/>
  <c i="1" r="AY60"/>
  <c i="6" r="J37"/>
  <c i="1" r="AX60"/>
  <c i="6" r="BI820"/>
  <c r="BH820"/>
  <c r="BG820"/>
  <c r="BF820"/>
  <c r="T820"/>
  <c r="T819"/>
  <c r="R820"/>
  <c r="R819"/>
  <c r="P820"/>
  <c r="P819"/>
  <c r="BI795"/>
  <c r="BH795"/>
  <c r="BG795"/>
  <c r="BF795"/>
  <c r="T795"/>
  <c r="R795"/>
  <c r="P795"/>
  <c r="BI771"/>
  <c r="BH771"/>
  <c r="BG771"/>
  <c r="BF771"/>
  <c r="T771"/>
  <c r="R771"/>
  <c r="P771"/>
  <c r="BI747"/>
  <c r="BH747"/>
  <c r="BG747"/>
  <c r="BF747"/>
  <c r="T747"/>
  <c r="R747"/>
  <c r="P747"/>
  <c r="BI744"/>
  <c r="BH744"/>
  <c r="BG744"/>
  <c r="BF744"/>
  <c r="T744"/>
  <c r="R744"/>
  <c r="P744"/>
  <c r="BI740"/>
  <c r="BH740"/>
  <c r="BG740"/>
  <c r="BF740"/>
  <c r="T740"/>
  <c r="R740"/>
  <c r="P740"/>
  <c r="BI716"/>
  <c r="BH716"/>
  <c r="BG716"/>
  <c r="BF716"/>
  <c r="T716"/>
  <c r="R716"/>
  <c r="P716"/>
  <c r="BI708"/>
  <c r="BH708"/>
  <c r="BG708"/>
  <c r="BF708"/>
  <c r="T708"/>
  <c r="R708"/>
  <c r="P708"/>
  <c r="BI684"/>
  <c r="BH684"/>
  <c r="BG684"/>
  <c r="BF684"/>
  <c r="T684"/>
  <c r="R684"/>
  <c r="P684"/>
  <c r="BI660"/>
  <c r="BH660"/>
  <c r="BG660"/>
  <c r="BF660"/>
  <c r="T660"/>
  <c r="R660"/>
  <c r="P660"/>
  <c r="BI655"/>
  <c r="BH655"/>
  <c r="BG655"/>
  <c r="BF655"/>
  <c r="T655"/>
  <c r="R655"/>
  <c r="P655"/>
  <c r="BI651"/>
  <c r="BH651"/>
  <c r="BG651"/>
  <c r="BF651"/>
  <c r="T651"/>
  <c r="R651"/>
  <c r="P651"/>
  <c r="BI647"/>
  <c r="BH647"/>
  <c r="BG647"/>
  <c r="BF647"/>
  <c r="T647"/>
  <c r="R647"/>
  <c r="P647"/>
  <c r="BI643"/>
  <c r="BH643"/>
  <c r="BG643"/>
  <c r="BF643"/>
  <c r="T643"/>
  <c r="R643"/>
  <c r="P643"/>
  <c r="BI639"/>
  <c r="BH639"/>
  <c r="BG639"/>
  <c r="BF639"/>
  <c r="T639"/>
  <c r="R639"/>
  <c r="P639"/>
  <c r="BI634"/>
  <c r="BH634"/>
  <c r="BG634"/>
  <c r="BF634"/>
  <c r="T634"/>
  <c r="R634"/>
  <c r="P634"/>
  <c r="BI629"/>
  <c r="BH629"/>
  <c r="BG629"/>
  <c r="BF629"/>
  <c r="T629"/>
  <c r="R629"/>
  <c r="P629"/>
  <c r="BI624"/>
  <c r="BH624"/>
  <c r="BG624"/>
  <c r="BF624"/>
  <c r="T624"/>
  <c r="R624"/>
  <c r="P624"/>
  <c r="BI619"/>
  <c r="BH619"/>
  <c r="BG619"/>
  <c r="BF619"/>
  <c r="T619"/>
  <c r="R619"/>
  <c r="P619"/>
  <c r="BI609"/>
  <c r="BH609"/>
  <c r="BG609"/>
  <c r="BF609"/>
  <c r="T609"/>
  <c r="T599"/>
  <c r="R609"/>
  <c r="P609"/>
  <c r="P599"/>
  <c r="BI600"/>
  <c r="BH600"/>
  <c r="BG600"/>
  <c r="BF600"/>
  <c r="T600"/>
  <c r="R600"/>
  <c r="P600"/>
  <c r="BI596"/>
  <c r="BH596"/>
  <c r="BG596"/>
  <c r="BF596"/>
  <c r="T596"/>
  <c r="R596"/>
  <c r="P596"/>
  <c r="BI589"/>
  <c r="BH589"/>
  <c r="BG589"/>
  <c r="BF589"/>
  <c r="T589"/>
  <c r="R589"/>
  <c r="P589"/>
  <c r="BI570"/>
  <c r="BH570"/>
  <c r="BG570"/>
  <c r="BF570"/>
  <c r="T570"/>
  <c r="R570"/>
  <c r="P570"/>
  <c r="BI566"/>
  <c r="BH566"/>
  <c r="BG566"/>
  <c r="BF566"/>
  <c r="T566"/>
  <c r="R566"/>
  <c r="P566"/>
  <c r="BI560"/>
  <c r="BH560"/>
  <c r="BG560"/>
  <c r="BF560"/>
  <c r="T560"/>
  <c r="R560"/>
  <c r="P560"/>
  <c r="BI556"/>
  <c r="BH556"/>
  <c r="BG556"/>
  <c r="BF556"/>
  <c r="T556"/>
  <c r="R556"/>
  <c r="P556"/>
  <c r="BI539"/>
  <c r="BH539"/>
  <c r="BG539"/>
  <c r="BF539"/>
  <c r="T539"/>
  <c r="R539"/>
  <c r="P539"/>
  <c r="BI523"/>
  <c r="BH523"/>
  <c r="BG523"/>
  <c r="BF523"/>
  <c r="T523"/>
  <c r="R523"/>
  <c r="P523"/>
  <c r="BI507"/>
  <c r="BH507"/>
  <c r="BG507"/>
  <c r="BF507"/>
  <c r="T507"/>
  <c r="R507"/>
  <c r="P507"/>
  <c r="BI491"/>
  <c r="BH491"/>
  <c r="BG491"/>
  <c r="BF491"/>
  <c r="T491"/>
  <c r="R491"/>
  <c r="P491"/>
  <c r="BI487"/>
  <c r="BH487"/>
  <c r="BG487"/>
  <c r="BF487"/>
  <c r="T487"/>
  <c r="R487"/>
  <c r="P487"/>
  <c r="BI484"/>
  <c r="BH484"/>
  <c r="BG484"/>
  <c r="BF484"/>
  <c r="T484"/>
  <c r="R484"/>
  <c r="P484"/>
  <c r="BI480"/>
  <c r="BH480"/>
  <c r="BG480"/>
  <c r="BF480"/>
  <c r="T480"/>
  <c r="R480"/>
  <c r="P480"/>
  <c r="BI474"/>
  <c r="BH474"/>
  <c r="BG474"/>
  <c r="BF474"/>
  <c r="T474"/>
  <c r="R474"/>
  <c r="P474"/>
  <c r="BI469"/>
  <c r="BH469"/>
  <c r="BG469"/>
  <c r="BF469"/>
  <c r="T469"/>
  <c r="R469"/>
  <c r="P469"/>
  <c r="BI464"/>
  <c r="BH464"/>
  <c r="BG464"/>
  <c r="BF464"/>
  <c r="T464"/>
  <c r="R464"/>
  <c r="P464"/>
  <c r="BI461"/>
  <c r="BH461"/>
  <c r="BG461"/>
  <c r="BF461"/>
  <c r="T461"/>
  <c r="R461"/>
  <c r="P461"/>
  <c r="BI456"/>
  <c r="BH456"/>
  <c r="BG456"/>
  <c r="BF456"/>
  <c r="T456"/>
  <c r="R456"/>
  <c r="P456"/>
  <c r="BI453"/>
  <c r="BH453"/>
  <c r="BG453"/>
  <c r="BF453"/>
  <c r="T453"/>
  <c r="R453"/>
  <c r="P453"/>
  <c r="BI448"/>
  <c r="BH448"/>
  <c r="BG448"/>
  <c r="BF448"/>
  <c r="T448"/>
  <c r="R448"/>
  <c r="P448"/>
  <c r="BI443"/>
  <c r="BH443"/>
  <c r="BG443"/>
  <c r="BF443"/>
  <c r="T443"/>
  <c r="R443"/>
  <c r="P443"/>
  <c r="BI439"/>
  <c r="BH439"/>
  <c r="BG439"/>
  <c r="BF439"/>
  <c r="T439"/>
  <c r="R439"/>
  <c r="P439"/>
  <c r="BI435"/>
  <c r="BH435"/>
  <c r="BG435"/>
  <c r="BF435"/>
  <c r="T435"/>
  <c r="R435"/>
  <c r="P435"/>
  <c r="BI431"/>
  <c r="BH431"/>
  <c r="BG431"/>
  <c r="BF431"/>
  <c r="T431"/>
  <c r="R431"/>
  <c r="P431"/>
  <c r="BI427"/>
  <c r="BH427"/>
  <c r="BG427"/>
  <c r="BF427"/>
  <c r="T427"/>
  <c r="R427"/>
  <c r="P427"/>
  <c r="BI423"/>
  <c r="BH423"/>
  <c r="BG423"/>
  <c r="BF423"/>
  <c r="T423"/>
  <c r="R423"/>
  <c r="P423"/>
  <c r="BI419"/>
  <c r="BH419"/>
  <c r="BG419"/>
  <c r="BF419"/>
  <c r="T419"/>
  <c r="R419"/>
  <c r="P419"/>
  <c r="BI415"/>
  <c r="BH415"/>
  <c r="BG415"/>
  <c r="BF415"/>
  <c r="T415"/>
  <c r="R415"/>
  <c r="P415"/>
  <c r="BI411"/>
  <c r="BH411"/>
  <c r="BG411"/>
  <c r="BF411"/>
  <c r="T411"/>
  <c r="R411"/>
  <c r="P411"/>
  <c r="BI407"/>
  <c r="BH407"/>
  <c r="BG407"/>
  <c r="BF407"/>
  <c r="T407"/>
  <c r="R407"/>
  <c r="P407"/>
  <c r="BI403"/>
  <c r="BH403"/>
  <c r="BG403"/>
  <c r="BF403"/>
  <c r="T403"/>
  <c r="R403"/>
  <c r="P403"/>
  <c r="BI399"/>
  <c r="BH399"/>
  <c r="BG399"/>
  <c r="BF399"/>
  <c r="T399"/>
  <c r="R399"/>
  <c r="P399"/>
  <c r="BI395"/>
  <c r="BH395"/>
  <c r="BG395"/>
  <c r="BF395"/>
  <c r="T395"/>
  <c r="R395"/>
  <c r="P395"/>
  <c r="BI391"/>
  <c r="BH391"/>
  <c r="BG391"/>
  <c r="BF391"/>
  <c r="T391"/>
  <c r="R391"/>
  <c r="P391"/>
  <c r="BI387"/>
  <c r="BH387"/>
  <c r="BG387"/>
  <c r="BF387"/>
  <c r="T387"/>
  <c r="R387"/>
  <c r="P387"/>
  <c r="BI383"/>
  <c r="BH383"/>
  <c r="BG383"/>
  <c r="BF383"/>
  <c r="T383"/>
  <c r="R383"/>
  <c r="P383"/>
  <c r="BI379"/>
  <c r="BH379"/>
  <c r="BG379"/>
  <c r="BF379"/>
  <c r="T379"/>
  <c r="R379"/>
  <c r="P379"/>
  <c r="BI373"/>
  <c r="BH373"/>
  <c r="BG373"/>
  <c r="BF373"/>
  <c r="T373"/>
  <c r="R373"/>
  <c r="P373"/>
  <c r="BI367"/>
  <c r="BH367"/>
  <c r="BG367"/>
  <c r="BF367"/>
  <c r="T367"/>
  <c r="R367"/>
  <c r="P367"/>
  <c r="BI363"/>
  <c r="BH363"/>
  <c r="BG363"/>
  <c r="BF363"/>
  <c r="T363"/>
  <c r="R363"/>
  <c r="P363"/>
  <c r="BI359"/>
  <c r="BH359"/>
  <c r="BG359"/>
  <c r="BF359"/>
  <c r="T359"/>
  <c r="R359"/>
  <c r="P359"/>
  <c r="BI355"/>
  <c r="BH355"/>
  <c r="BG355"/>
  <c r="BF355"/>
  <c r="T355"/>
  <c r="R355"/>
  <c r="P355"/>
  <c r="BI348"/>
  <c r="BH348"/>
  <c r="BG348"/>
  <c r="BF348"/>
  <c r="T348"/>
  <c r="R348"/>
  <c r="P348"/>
  <c r="BI342"/>
  <c r="BH342"/>
  <c r="BG342"/>
  <c r="BF342"/>
  <c r="T342"/>
  <c r="R342"/>
  <c r="P342"/>
  <c r="BI334"/>
  <c r="BH334"/>
  <c r="BG334"/>
  <c r="BF334"/>
  <c r="T334"/>
  <c r="R334"/>
  <c r="P334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19"/>
  <c r="BH319"/>
  <c r="BG319"/>
  <c r="BF319"/>
  <c r="T319"/>
  <c r="R319"/>
  <c r="P319"/>
  <c r="BI315"/>
  <c r="BH315"/>
  <c r="BG315"/>
  <c r="BF315"/>
  <c r="T315"/>
  <c r="R315"/>
  <c r="P315"/>
  <c r="BI311"/>
  <c r="BH311"/>
  <c r="BG311"/>
  <c r="BF311"/>
  <c r="T311"/>
  <c r="R311"/>
  <c r="P311"/>
  <c r="BI309"/>
  <c r="BH309"/>
  <c r="BG309"/>
  <c r="BF309"/>
  <c r="T309"/>
  <c r="R309"/>
  <c r="P309"/>
  <c r="BI305"/>
  <c r="BH305"/>
  <c r="BG305"/>
  <c r="BF305"/>
  <c r="T305"/>
  <c r="R305"/>
  <c r="P305"/>
  <c r="BI295"/>
  <c r="BH295"/>
  <c r="BG295"/>
  <c r="BF295"/>
  <c r="T295"/>
  <c r="R295"/>
  <c r="P295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68"/>
  <c r="BH268"/>
  <c r="BG268"/>
  <c r="BF268"/>
  <c r="T268"/>
  <c r="R268"/>
  <c r="P268"/>
  <c r="BI263"/>
  <c r="BH263"/>
  <c r="BG263"/>
  <c r="BF263"/>
  <c r="T263"/>
  <c r="T262"/>
  <c r="R263"/>
  <c r="R262"/>
  <c r="P263"/>
  <c r="P262"/>
  <c r="BI259"/>
  <c r="BH259"/>
  <c r="BG259"/>
  <c r="BF259"/>
  <c r="T259"/>
  <c r="R259"/>
  <c r="P259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5"/>
  <c r="BH245"/>
  <c r="BG245"/>
  <c r="BF245"/>
  <c r="T245"/>
  <c r="R245"/>
  <c r="P245"/>
  <c r="BI234"/>
  <c r="BH234"/>
  <c r="BG234"/>
  <c r="BF234"/>
  <c r="T234"/>
  <c r="R234"/>
  <c r="P234"/>
  <c r="BI228"/>
  <c r="BH228"/>
  <c r="BG228"/>
  <c r="BF228"/>
  <c r="T228"/>
  <c r="R228"/>
  <c r="P228"/>
  <c r="BI220"/>
  <c r="BH220"/>
  <c r="BG220"/>
  <c r="BF220"/>
  <c r="T220"/>
  <c r="R220"/>
  <c r="P220"/>
  <c r="BI215"/>
  <c r="BH215"/>
  <c r="BG215"/>
  <c r="BF215"/>
  <c r="T215"/>
  <c r="R215"/>
  <c r="P215"/>
  <c r="BI200"/>
  <c r="BH200"/>
  <c r="BG200"/>
  <c r="BF200"/>
  <c r="T200"/>
  <c r="R200"/>
  <c r="P200"/>
  <c r="BI182"/>
  <c r="BH182"/>
  <c r="BG182"/>
  <c r="BF182"/>
  <c r="T182"/>
  <c r="R182"/>
  <c r="P182"/>
  <c r="BI164"/>
  <c r="BH164"/>
  <c r="BG164"/>
  <c r="BF164"/>
  <c r="T164"/>
  <c r="R164"/>
  <c r="P164"/>
  <c r="BI160"/>
  <c r="BH160"/>
  <c r="BG160"/>
  <c r="BF160"/>
  <c r="T160"/>
  <c r="R160"/>
  <c r="P160"/>
  <c r="BI154"/>
  <c r="BH154"/>
  <c r="BG154"/>
  <c r="BF154"/>
  <c r="T154"/>
  <c r="R154"/>
  <c r="P154"/>
  <c r="BI133"/>
  <c r="BH133"/>
  <c r="BG133"/>
  <c r="BF133"/>
  <c r="T133"/>
  <c r="R133"/>
  <c r="P133"/>
  <c r="BI125"/>
  <c r="BH125"/>
  <c r="BG125"/>
  <c r="BF125"/>
  <c r="T125"/>
  <c r="R125"/>
  <c r="P125"/>
  <c r="BI117"/>
  <c r="BH117"/>
  <c r="BG117"/>
  <c r="BF117"/>
  <c r="T117"/>
  <c r="R117"/>
  <c r="P117"/>
  <c r="BI114"/>
  <c r="BH114"/>
  <c r="BG114"/>
  <c r="BF114"/>
  <c r="T114"/>
  <c r="R114"/>
  <c r="P114"/>
  <c r="BI108"/>
  <c r="BH108"/>
  <c r="BG108"/>
  <c r="BF108"/>
  <c r="T108"/>
  <c r="R108"/>
  <c r="P108"/>
  <c r="BI105"/>
  <c r="BH105"/>
  <c r="BG105"/>
  <c r="BF105"/>
  <c r="T105"/>
  <c r="R105"/>
  <c r="P105"/>
  <c r="J99"/>
  <c r="J98"/>
  <c r="F98"/>
  <c r="F96"/>
  <c r="E94"/>
  <c r="J59"/>
  <c r="J58"/>
  <c r="F58"/>
  <c r="F56"/>
  <c r="E54"/>
  <c r="J20"/>
  <c r="E20"/>
  <c r="F59"/>
  <c r="J19"/>
  <c r="J14"/>
  <c r="J56"/>
  <c r="E7"/>
  <c r="E50"/>
  <c i="5" r="J39"/>
  <c r="J38"/>
  <c i="1" r="AY59"/>
  <c i="5" r="J37"/>
  <c i="1" r="AX59"/>
  <c i="5" r="BI451"/>
  <c r="BH451"/>
  <c r="BG451"/>
  <c r="BF451"/>
  <c r="T451"/>
  <c r="T450"/>
  <c r="R451"/>
  <c r="R450"/>
  <c r="P451"/>
  <c r="P450"/>
  <c r="BI447"/>
  <c r="BH447"/>
  <c r="BG447"/>
  <c r="BF447"/>
  <c r="T447"/>
  <c r="R447"/>
  <c r="P447"/>
  <c r="BI444"/>
  <c r="BH444"/>
  <c r="BG444"/>
  <c r="BF444"/>
  <c r="T444"/>
  <c r="R444"/>
  <c r="P444"/>
  <c r="BI439"/>
  <c r="BH439"/>
  <c r="BG439"/>
  <c r="BF439"/>
  <c r="T439"/>
  <c r="R439"/>
  <c r="P439"/>
  <c r="BI435"/>
  <c r="BH435"/>
  <c r="BG435"/>
  <c r="BF435"/>
  <c r="T435"/>
  <c r="R435"/>
  <c r="P435"/>
  <c r="BI427"/>
  <c r="BH427"/>
  <c r="BG427"/>
  <c r="BF427"/>
  <c r="T427"/>
  <c r="R427"/>
  <c r="P427"/>
  <c r="BI424"/>
  <c r="BH424"/>
  <c r="BG424"/>
  <c r="BF424"/>
  <c r="T424"/>
  <c r="R424"/>
  <c r="P424"/>
  <c r="BI419"/>
  <c r="BH419"/>
  <c r="BG419"/>
  <c r="BF419"/>
  <c r="T419"/>
  <c r="R419"/>
  <c r="P419"/>
  <c r="BI416"/>
  <c r="BH416"/>
  <c r="BG416"/>
  <c r="BF416"/>
  <c r="T416"/>
  <c r="R416"/>
  <c r="P416"/>
  <c r="BI411"/>
  <c r="BH411"/>
  <c r="BG411"/>
  <c r="BF411"/>
  <c r="T411"/>
  <c r="R411"/>
  <c r="P411"/>
  <c r="BI405"/>
  <c r="BH405"/>
  <c r="BG405"/>
  <c r="BF405"/>
  <c r="T405"/>
  <c r="R405"/>
  <c r="P405"/>
  <c r="BI403"/>
  <c r="BH403"/>
  <c r="BG403"/>
  <c r="BF403"/>
  <c r="T403"/>
  <c r="R403"/>
  <c r="P403"/>
  <c r="BI398"/>
  <c r="BH398"/>
  <c r="BG398"/>
  <c r="BF398"/>
  <c r="T398"/>
  <c r="T397"/>
  <c r="R398"/>
  <c r="R397"/>
  <c r="P398"/>
  <c r="P397"/>
  <c r="BI394"/>
  <c r="BH394"/>
  <c r="BG394"/>
  <c r="BF394"/>
  <c r="T394"/>
  <c r="R394"/>
  <c r="P394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72"/>
  <c r="BH372"/>
  <c r="BG372"/>
  <c r="BF372"/>
  <c r="T372"/>
  <c r="R372"/>
  <c r="P372"/>
  <c r="BI363"/>
  <c r="BH363"/>
  <c r="BG363"/>
  <c r="BF363"/>
  <c r="T363"/>
  <c r="R363"/>
  <c r="P363"/>
  <c r="BI357"/>
  <c r="BH357"/>
  <c r="BG357"/>
  <c r="BF357"/>
  <c r="T357"/>
  <c r="R357"/>
  <c r="P357"/>
  <c r="BI352"/>
  <c r="BH352"/>
  <c r="BG352"/>
  <c r="BF352"/>
  <c r="T352"/>
  <c r="R352"/>
  <c r="P352"/>
  <c r="BI347"/>
  <c r="BH347"/>
  <c r="BG347"/>
  <c r="BF347"/>
  <c r="T347"/>
  <c r="R347"/>
  <c r="P347"/>
  <c r="BI342"/>
  <c r="BH342"/>
  <c r="BG342"/>
  <c r="BF342"/>
  <c r="T342"/>
  <c r="R342"/>
  <c r="P342"/>
  <c r="BI336"/>
  <c r="BH336"/>
  <c r="BG336"/>
  <c r="BF336"/>
  <c r="T336"/>
  <c r="R336"/>
  <c r="P336"/>
  <c r="BI327"/>
  <c r="BH327"/>
  <c r="BG327"/>
  <c r="BF327"/>
  <c r="T327"/>
  <c r="R327"/>
  <c r="P327"/>
  <c r="BI322"/>
  <c r="BH322"/>
  <c r="BG322"/>
  <c r="BF322"/>
  <c r="T322"/>
  <c r="R322"/>
  <c r="P322"/>
  <c r="BI313"/>
  <c r="BH313"/>
  <c r="BG313"/>
  <c r="BF313"/>
  <c r="T313"/>
  <c r="R313"/>
  <c r="P313"/>
  <c r="BI308"/>
  <c r="BH308"/>
  <c r="BG308"/>
  <c r="BF308"/>
  <c r="T308"/>
  <c r="R308"/>
  <c r="P308"/>
  <c r="BI296"/>
  <c r="BH296"/>
  <c r="BG296"/>
  <c r="BF296"/>
  <c r="T296"/>
  <c r="R296"/>
  <c r="P296"/>
  <c r="BI291"/>
  <c r="BH291"/>
  <c r="BG291"/>
  <c r="BF291"/>
  <c r="T291"/>
  <c r="R291"/>
  <c r="P291"/>
  <c r="BI286"/>
  <c r="BH286"/>
  <c r="BG286"/>
  <c r="BF286"/>
  <c r="T286"/>
  <c r="R286"/>
  <c r="P286"/>
  <c r="BI279"/>
  <c r="BH279"/>
  <c r="BG279"/>
  <c r="BF279"/>
  <c r="T279"/>
  <c r="R279"/>
  <c r="P279"/>
  <c r="BI273"/>
  <c r="BH273"/>
  <c r="BG273"/>
  <c r="BF273"/>
  <c r="T273"/>
  <c r="R273"/>
  <c r="P273"/>
  <c r="BI267"/>
  <c r="BH267"/>
  <c r="BG267"/>
  <c r="BF267"/>
  <c r="T267"/>
  <c r="R267"/>
  <c r="P267"/>
  <c r="BI262"/>
  <c r="BH262"/>
  <c r="BG262"/>
  <c r="BF262"/>
  <c r="T262"/>
  <c r="R262"/>
  <c r="P262"/>
  <c r="BI256"/>
  <c r="BH256"/>
  <c r="BG256"/>
  <c r="BF256"/>
  <c r="T256"/>
  <c r="R256"/>
  <c r="P256"/>
  <c r="BI250"/>
  <c r="BH250"/>
  <c r="BG250"/>
  <c r="BF250"/>
  <c r="T250"/>
  <c r="R250"/>
  <c r="P250"/>
  <c r="BI244"/>
  <c r="BH244"/>
  <c r="BG244"/>
  <c r="BF244"/>
  <c r="T244"/>
  <c r="R244"/>
  <c r="P244"/>
  <c r="BI238"/>
  <c r="BH238"/>
  <c r="BG238"/>
  <c r="BF238"/>
  <c r="T238"/>
  <c r="R238"/>
  <c r="P238"/>
  <c r="BI232"/>
  <c r="BH232"/>
  <c r="BG232"/>
  <c r="BF232"/>
  <c r="T232"/>
  <c r="R232"/>
  <c r="P232"/>
  <c r="BI226"/>
  <c r="BH226"/>
  <c r="BG226"/>
  <c r="BF226"/>
  <c r="T226"/>
  <c r="R226"/>
  <c r="P226"/>
  <c r="BI219"/>
  <c r="BH219"/>
  <c r="BG219"/>
  <c r="BF219"/>
  <c r="T219"/>
  <c r="R219"/>
  <c r="P219"/>
  <c r="BI213"/>
  <c r="BH213"/>
  <c r="BG213"/>
  <c r="BF213"/>
  <c r="T213"/>
  <c r="R213"/>
  <c r="P213"/>
  <c r="BI198"/>
  <c r="BH198"/>
  <c r="BG198"/>
  <c r="BF198"/>
  <c r="T198"/>
  <c r="R198"/>
  <c r="P198"/>
  <c r="BI189"/>
  <c r="BH189"/>
  <c r="BG189"/>
  <c r="BF189"/>
  <c r="T189"/>
  <c r="R189"/>
  <c r="P189"/>
  <c r="BI183"/>
  <c r="BH183"/>
  <c r="BG183"/>
  <c r="BF183"/>
  <c r="T183"/>
  <c r="R183"/>
  <c r="P183"/>
  <c r="BI177"/>
  <c r="BH177"/>
  <c r="BG177"/>
  <c r="BF177"/>
  <c r="T177"/>
  <c r="R177"/>
  <c r="P177"/>
  <c r="BI171"/>
  <c r="BH171"/>
  <c r="BG171"/>
  <c r="BF171"/>
  <c r="T171"/>
  <c r="R171"/>
  <c r="P171"/>
  <c r="BI165"/>
  <c r="BH165"/>
  <c r="BG165"/>
  <c r="BF165"/>
  <c r="T165"/>
  <c r="R165"/>
  <c r="P165"/>
  <c r="BI159"/>
  <c r="BH159"/>
  <c r="BG159"/>
  <c r="BF159"/>
  <c r="T159"/>
  <c r="R159"/>
  <c r="P159"/>
  <c r="BI153"/>
  <c r="BH153"/>
  <c r="BG153"/>
  <c r="BF153"/>
  <c r="T153"/>
  <c r="R153"/>
  <c r="P153"/>
  <c r="BI149"/>
  <c r="BH149"/>
  <c r="BG149"/>
  <c r="BF149"/>
  <c r="T149"/>
  <c r="R149"/>
  <c r="P149"/>
  <c r="BI143"/>
  <c r="BH143"/>
  <c r="BG143"/>
  <c r="BF143"/>
  <c r="T143"/>
  <c r="R143"/>
  <c r="P143"/>
  <c r="BI137"/>
  <c r="BH137"/>
  <c r="BG137"/>
  <c r="BF137"/>
  <c r="T137"/>
  <c r="R137"/>
  <c r="P137"/>
  <c r="BI130"/>
  <c r="BH130"/>
  <c r="BG130"/>
  <c r="BF130"/>
  <c r="T130"/>
  <c r="R130"/>
  <c r="P130"/>
  <c r="BI124"/>
  <c r="BH124"/>
  <c r="BG124"/>
  <c r="BF124"/>
  <c r="T124"/>
  <c r="R124"/>
  <c r="P124"/>
  <c r="BI115"/>
  <c r="BH115"/>
  <c r="BG115"/>
  <c r="BF115"/>
  <c r="T115"/>
  <c r="R115"/>
  <c r="P115"/>
  <c r="BI109"/>
  <c r="BH109"/>
  <c r="BG109"/>
  <c r="BF109"/>
  <c r="T109"/>
  <c r="R109"/>
  <c r="P109"/>
  <c r="BI105"/>
  <c r="BH105"/>
  <c r="BG105"/>
  <c r="BF105"/>
  <c r="T105"/>
  <c r="R105"/>
  <c r="P105"/>
  <c r="BI99"/>
  <c r="BH99"/>
  <c r="BG99"/>
  <c r="BF99"/>
  <c r="T99"/>
  <c r="R99"/>
  <c r="P99"/>
  <c r="J93"/>
  <c r="J92"/>
  <c r="F92"/>
  <c r="F90"/>
  <c r="E88"/>
  <c r="J59"/>
  <c r="J58"/>
  <c r="F58"/>
  <c r="F56"/>
  <c r="E54"/>
  <c r="J20"/>
  <c r="E20"/>
  <c r="F93"/>
  <c r="J19"/>
  <c r="J14"/>
  <c r="J56"/>
  <c r="E7"/>
  <c r="E84"/>
  <c i="4" r="J39"/>
  <c r="J38"/>
  <c i="1" r="AY58"/>
  <c i="4" r="J37"/>
  <c i="1" r="AX58"/>
  <c i="4" r="BI755"/>
  <c r="BH755"/>
  <c r="BG755"/>
  <c r="BF755"/>
  <c r="T755"/>
  <c r="R755"/>
  <c r="P755"/>
  <c r="BI751"/>
  <c r="BH751"/>
  <c r="BG751"/>
  <c r="BF751"/>
  <c r="T751"/>
  <c r="R751"/>
  <c r="P751"/>
  <c r="BI747"/>
  <c r="BH747"/>
  <c r="BG747"/>
  <c r="BF747"/>
  <c r="T747"/>
  <c r="R747"/>
  <c r="P747"/>
  <c r="BI743"/>
  <c r="BH743"/>
  <c r="BG743"/>
  <c r="BF743"/>
  <c r="T743"/>
  <c r="R743"/>
  <c r="P743"/>
  <c r="BI732"/>
  <c r="BH732"/>
  <c r="BG732"/>
  <c r="BF732"/>
  <c r="T732"/>
  <c r="T731"/>
  <c r="R732"/>
  <c r="R731"/>
  <c r="P732"/>
  <c r="P731"/>
  <c r="BI727"/>
  <c r="BH727"/>
  <c r="BG727"/>
  <c r="BF727"/>
  <c r="T727"/>
  <c r="R727"/>
  <c r="P727"/>
  <c r="BI723"/>
  <c r="BH723"/>
  <c r="BG723"/>
  <c r="BF723"/>
  <c r="T723"/>
  <c r="R723"/>
  <c r="P723"/>
  <c r="BI697"/>
  <c r="BH697"/>
  <c r="BG697"/>
  <c r="BF697"/>
  <c r="T697"/>
  <c r="R697"/>
  <c r="P697"/>
  <c r="BI671"/>
  <c r="BH671"/>
  <c r="BG671"/>
  <c r="BF671"/>
  <c r="T671"/>
  <c r="R671"/>
  <c r="P671"/>
  <c r="BI645"/>
  <c r="BH645"/>
  <c r="BG645"/>
  <c r="BF645"/>
  <c r="T645"/>
  <c r="R645"/>
  <c r="P645"/>
  <c r="BI642"/>
  <c r="BH642"/>
  <c r="BG642"/>
  <c r="BF642"/>
  <c r="T642"/>
  <c r="R642"/>
  <c r="P642"/>
  <c r="BI638"/>
  <c r="BH638"/>
  <c r="BG638"/>
  <c r="BF638"/>
  <c r="T638"/>
  <c r="R638"/>
  <c r="P638"/>
  <c r="BI612"/>
  <c r="BH612"/>
  <c r="BG612"/>
  <c r="BF612"/>
  <c r="T612"/>
  <c r="R612"/>
  <c r="P612"/>
  <c r="BI608"/>
  <c r="BH608"/>
  <c r="BG608"/>
  <c r="BF608"/>
  <c r="T608"/>
  <c r="R608"/>
  <c r="P608"/>
  <c r="BI582"/>
  <c r="BH582"/>
  <c r="BG582"/>
  <c r="BF582"/>
  <c r="T582"/>
  <c r="R582"/>
  <c r="P582"/>
  <c r="BI556"/>
  <c r="BH556"/>
  <c r="BG556"/>
  <c r="BF556"/>
  <c r="T556"/>
  <c r="R556"/>
  <c r="P556"/>
  <c r="BI552"/>
  <c r="BH552"/>
  <c r="BG552"/>
  <c r="BF552"/>
  <c r="T552"/>
  <c r="T534"/>
  <c r="R552"/>
  <c r="R534"/>
  <c r="P552"/>
  <c r="P534"/>
  <c r="BI535"/>
  <c r="BH535"/>
  <c r="BG535"/>
  <c r="BF535"/>
  <c r="T535"/>
  <c r="R535"/>
  <c r="P535"/>
  <c r="BI531"/>
  <c r="BH531"/>
  <c r="BG531"/>
  <c r="BF531"/>
  <c r="T531"/>
  <c r="R531"/>
  <c r="P531"/>
  <c r="BI523"/>
  <c r="BH523"/>
  <c r="BG523"/>
  <c r="BF523"/>
  <c r="T523"/>
  <c r="R523"/>
  <c r="P523"/>
  <c r="BI519"/>
  <c r="BH519"/>
  <c r="BG519"/>
  <c r="BF519"/>
  <c r="T519"/>
  <c r="R519"/>
  <c r="P519"/>
  <c r="BI516"/>
  <c r="BH516"/>
  <c r="BG516"/>
  <c r="BF516"/>
  <c r="T516"/>
  <c r="R516"/>
  <c r="P516"/>
  <c r="BI511"/>
  <c r="BH511"/>
  <c r="BG511"/>
  <c r="BF511"/>
  <c r="T511"/>
  <c r="R511"/>
  <c r="P511"/>
  <c r="BI499"/>
  <c r="BH499"/>
  <c r="BG499"/>
  <c r="BF499"/>
  <c r="T499"/>
  <c r="T498"/>
  <c r="R499"/>
  <c r="R498"/>
  <c r="P499"/>
  <c r="P498"/>
  <c r="BI495"/>
  <c r="BH495"/>
  <c r="BG495"/>
  <c r="BF495"/>
  <c r="T495"/>
  <c r="R495"/>
  <c r="P495"/>
  <c r="BI478"/>
  <c r="BH478"/>
  <c r="BG478"/>
  <c r="BF478"/>
  <c r="T478"/>
  <c r="R478"/>
  <c r="P478"/>
  <c r="BI474"/>
  <c r="BH474"/>
  <c r="BG474"/>
  <c r="BF474"/>
  <c r="T474"/>
  <c r="R474"/>
  <c r="P474"/>
  <c r="BI456"/>
  <c r="BH456"/>
  <c r="BG456"/>
  <c r="BF456"/>
  <c r="T456"/>
  <c r="R456"/>
  <c r="P456"/>
  <c r="BI453"/>
  <c r="BH453"/>
  <c r="BG453"/>
  <c r="BF453"/>
  <c r="T453"/>
  <c r="R453"/>
  <c r="P453"/>
  <c r="BI449"/>
  <c r="BH449"/>
  <c r="BG449"/>
  <c r="BF449"/>
  <c r="T449"/>
  <c r="R449"/>
  <c r="P449"/>
  <c r="BI431"/>
  <c r="BH431"/>
  <c r="BG431"/>
  <c r="BF431"/>
  <c r="T431"/>
  <c r="R431"/>
  <c r="P431"/>
  <c r="BI413"/>
  <c r="BH413"/>
  <c r="BG413"/>
  <c r="BF413"/>
  <c r="T413"/>
  <c r="R413"/>
  <c r="P413"/>
  <c r="BI395"/>
  <c r="BH395"/>
  <c r="BG395"/>
  <c r="BF395"/>
  <c r="T395"/>
  <c r="R395"/>
  <c r="P395"/>
  <c r="BI390"/>
  <c r="BH390"/>
  <c r="BG390"/>
  <c r="BF390"/>
  <c r="T390"/>
  <c r="R390"/>
  <c r="P390"/>
  <c r="BI386"/>
  <c r="BH386"/>
  <c r="BG386"/>
  <c r="BF386"/>
  <c r="T386"/>
  <c r="R386"/>
  <c r="P386"/>
  <c r="BI380"/>
  <c r="BH380"/>
  <c r="BG380"/>
  <c r="BF380"/>
  <c r="T380"/>
  <c r="R380"/>
  <c r="P380"/>
  <c r="BI377"/>
  <c r="BH377"/>
  <c r="BG377"/>
  <c r="BF377"/>
  <c r="T377"/>
  <c r="R377"/>
  <c r="P377"/>
  <c r="BI372"/>
  <c r="BH372"/>
  <c r="BG372"/>
  <c r="BF372"/>
  <c r="T372"/>
  <c r="R372"/>
  <c r="P372"/>
  <c r="BI370"/>
  <c r="BH370"/>
  <c r="BG370"/>
  <c r="BF370"/>
  <c r="T370"/>
  <c r="R370"/>
  <c r="P370"/>
  <c r="BI365"/>
  <c r="BH365"/>
  <c r="BG365"/>
  <c r="BF365"/>
  <c r="T365"/>
  <c r="R365"/>
  <c r="P365"/>
  <c r="BI360"/>
  <c r="BH360"/>
  <c r="BG360"/>
  <c r="BF360"/>
  <c r="T360"/>
  <c r="R360"/>
  <c r="P360"/>
  <c r="BI356"/>
  <c r="BH356"/>
  <c r="BG356"/>
  <c r="BF356"/>
  <c r="T356"/>
  <c r="R356"/>
  <c r="P356"/>
  <c r="BI352"/>
  <c r="BH352"/>
  <c r="BG352"/>
  <c r="BF352"/>
  <c r="T352"/>
  <c r="R352"/>
  <c r="P352"/>
  <c r="BI348"/>
  <c r="BH348"/>
  <c r="BG348"/>
  <c r="BF348"/>
  <c r="T348"/>
  <c r="R348"/>
  <c r="P348"/>
  <c r="BI344"/>
  <c r="BH344"/>
  <c r="BG344"/>
  <c r="BF344"/>
  <c r="T344"/>
  <c r="R344"/>
  <c r="P344"/>
  <c r="BI340"/>
  <c r="BH340"/>
  <c r="BG340"/>
  <c r="BF340"/>
  <c r="T340"/>
  <c r="R340"/>
  <c r="P340"/>
  <c r="BI336"/>
  <c r="BH336"/>
  <c r="BG336"/>
  <c r="BF336"/>
  <c r="T336"/>
  <c r="R336"/>
  <c r="P336"/>
  <c r="BI332"/>
  <c r="BH332"/>
  <c r="BG332"/>
  <c r="BF332"/>
  <c r="T332"/>
  <c r="R332"/>
  <c r="P332"/>
  <c r="BI328"/>
  <c r="BH328"/>
  <c r="BG328"/>
  <c r="BF328"/>
  <c r="T328"/>
  <c r="R328"/>
  <c r="P328"/>
  <c r="BI324"/>
  <c r="BH324"/>
  <c r="BG324"/>
  <c r="BF324"/>
  <c r="T324"/>
  <c r="R324"/>
  <c r="P324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7"/>
  <c r="BH297"/>
  <c r="BG297"/>
  <c r="BF297"/>
  <c r="T297"/>
  <c r="R297"/>
  <c r="P297"/>
  <c r="BI293"/>
  <c r="BH293"/>
  <c r="BG293"/>
  <c r="BF293"/>
  <c r="T293"/>
  <c r="R293"/>
  <c r="P293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7"/>
  <c r="BH277"/>
  <c r="BG277"/>
  <c r="BF277"/>
  <c r="T277"/>
  <c r="R277"/>
  <c r="P277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0"/>
  <c r="BH220"/>
  <c r="BG220"/>
  <c r="BF220"/>
  <c r="T220"/>
  <c r="T219"/>
  <c r="R220"/>
  <c r="R219"/>
  <c r="P220"/>
  <c r="P219"/>
  <c r="BI216"/>
  <c r="BH216"/>
  <c r="BG216"/>
  <c r="BF216"/>
  <c r="T216"/>
  <c r="R216"/>
  <c r="P216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188"/>
  <c r="BH188"/>
  <c r="BG188"/>
  <c r="BF188"/>
  <c r="T188"/>
  <c r="R188"/>
  <c r="P188"/>
  <c r="BI170"/>
  <c r="BH170"/>
  <c r="BG170"/>
  <c r="BF170"/>
  <c r="T170"/>
  <c r="R170"/>
  <c r="P170"/>
  <c r="BI152"/>
  <c r="BH152"/>
  <c r="BG152"/>
  <c r="BF152"/>
  <c r="T152"/>
  <c r="R152"/>
  <c r="P152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J99"/>
  <c r="J98"/>
  <c r="F98"/>
  <c r="F96"/>
  <c r="E94"/>
  <c r="J59"/>
  <c r="J58"/>
  <c r="F58"/>
  <c r="F56"/>
  <c r="E54"/>
  <c r="J20"/>
  <c r="E20"/>
  <c r="F59"/>
  <c r="J19"/>
  <c r="J14"/>
  <c r="J56"/>
  <c r="E7"/>
  <c r="E90"/>
  <c i="3" r="J37"/>
  <c r="J36"/>
  <c i="1" r="AY56"/>
  <c i="3" r="J35"/>
  <c i="1" r="AX56"/>
  <c i="3" r="BI95"/>
  <c r="BH95"/>
  <c r="BG95"/>
  <c r="BF95"/>
  <c r="T95"/>
  <c r="T94"/>
  <c r="R95"/>
  <c r="R94"/>
  <c r="P95"/>
  <c r="P94"/>
  <c r="BI90"/>
  <c r="BH90"/>
  <c r="BG90"/>
  <c r="BF90"/>
  <c r="T90"/>
  <c r="T89"/>
  <c r="R90"/>
  <c r="R89"/>
  <c r="P90"/>
  <c r="P89"/>
  <c r="BI86"/>
  <c r="BH86"/>
  <c r="BG86"/>
  <c r="BF86"/>
  <c r="T86"/>
  <c r="T85"/>
  <c r="T84"/>
  <c r="T83"/>
  <c r="R86"/>
  <c r="R85"/>
  <c r="P86"/>
  <c r="P85"/>
  <c r="J80"/>
  <c r="J79"/>
  <c r="F79"/>
  <c r="F77"/>
  <c r="E75"/>
  <c r="J55"/>
  <c r="J54"/>
  <c r="F54"/>
  <c r="F52"/>
  <c r="E50"/>
  <c r="J18"/>
  <c r="E18"/>
  <c r="F80"/>
  <c r="J17"/>
  <c r="J12"/>
  <c r="J77"/>
  <c r="E7"/>
  <c r="E48"/>
  <c i="2" r="J37"/>
  <c r="J36"/>
  <c i="1" r="AY55"/>
  <c i="2" r="J35"/>
  <c i="1" r="AX55"/>
  <c i="2"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BI89"/>
  <c r="BH89"/>
  <c r="BG89"/>
  <c r="BE89"/>
  <c r="T89"/>
  <c r="R89"/>
  <c r="P89"/>
  <c r="BI86"/>
  <c r="BH86"/>
  <c r="BG86"/>
  <c r="BE86"/>
  <c r="T86"/>
  <c r="R86"/>
  <c r="P86"/>
  <c r="BI84"/>
  <c r="BH84"/>
  <c r="BG84"/>
  <c r="BE84"/>
  <c r="T84"/>
  <c r="R84"/>
  <c r="P84"/>
  <c r="BI82"/>
  <c r="BH82"/>
  <c r="BG82"/>
  <c r="BE82"/>
  <c r="T82"/>
  <c r="R82"/>
  <c r="P82"/>
  <c r="J77"/>
  <c r="J76"/>
  <c r="F76"/>
  <c r="F74"/>
  <c r="E72"/>
  <c r="J55"/>
  <c r="J54"/>
  <c r="F54"/>
  <c r="F52"/>
  <c r="E50"/>
  <c r="J18"/>
  <c r="E18"/>
  <c r="F55"/>
  <c r="J17"/>
  <c r="J12"/>
  <c r="J74"/>
  <c r="E7"/>
  <c r="E48"/>
  <c i="1" r="L50"/>
  <c r="AM50"/>
  <c r="AM49"/>
  <c r="L49"/>
  <c r="AM47"/>
  <c r="L47"/>
  <c r="L45"/>
  <c r="L44"/>
  <c i="15" r="BK202"/>
  <c i="18" r="BK150"/>
  <c i="19" r="J141"/>
  <c i="6" r="BK619"/>
  <c i="7" r="J370"/>
  <c i="8" r="J106"/>
  <c i="10" r="J355"/>
  <c r="BK152"/>
  <c i="11" r="BK1121"/>
  <c r="J240"/>
  <c i="15" r="BK183"/>
  <c r="BK120"/>
  <c i="16" r="BK112"/>
  <c i="17" r="J194"/>
  <c i="19" r="BK207"/>
  <c i="21" r="BK113"/>
  <c i="24" r="J146"/>
  <c i="10" r="J443"/>
  <c i="11" r="J1121"/>
  <c i="15" r="J122"/>
  <c i="16" r="J138"/>
  <c i="17" r="BK172"/>
  <c i="19" r="J345"/>
  <c r="J261"/>
  <c i="20" r="BK120"/>
  <c i="22" r="J136"/>
  <c i="25" r="J107"/>
  <c i="4" r="BK516"/>
  <c i="12" r="BK108"/>
  <c i="13" r="BK208"/>
  <c i="14" r="J152"/>
  <c i="4" r="BK499"/>
  <c r="BK281"/>
  <c i="5" r="BK347"/>
  <c i="6" r="BK105"/>
  <c r="J403"/>
  <c i="7" r="BK275"/>
  <c i="8" r="BK196"/>
  <c i="9" r="J105"/>
  <c i="10" r="BK491"/>
  <c i="17" r="BK166"/>
  <c i="24" r="J138"/>
  <c i="4" r="J234"/>
  <c r="J523"/>
  <c i="5" r="J171"/>
  <c i="6" r="J423"/>
  <c r="BK315"/>
  <c i="7" r="BK188"/>
  <c i="8" r="J222"/>
  <c i="9" r="J270"/>
  <c i="10" r="J543"/>
  <c r="BK594"/>
  <c i="11" r="BK821"/>
  <c i="15" r="J214"/>
  <c i="16" r="J119"/>
  <c i="17" r="J120"/>
  <c i="18" r="J137"/>
  <c i="19" r="J318"/>
  <c i="4" r="BK225"/>
  <c r="J395"/>
  <c i="5" r="J130"/>
  <c i="6" r="J259"/>
  <c i="7" r="J206"/>
  <c r="BK239"/>
  <c i="8" r="J250"/>
  <c i="9" r="J144"/>
  <c i="10" r="J254"/>
  <c r="J854"/>
  <c i="11" r="J252"/>
  <c i="13" r="J165"/>
  <c i="14" r="BK144"/>
  <c i="18" r="J186"/>
  <c i="19" r="J363"/>
  <c i="2" r="J96"/>
  <c i="4" r="BK612"/>
  <c r="J188"/>
  <c i="5" r="J387"/>
  <c i="6" r="BK629"/>
  <c i="7" r="BK345"/>
  <c i="8" r="J323"/>
  <c i="9" r="BK176"/>
  <c i="10" r="BK716"/>
  <c r="BK633"/>
  <c i="13" r="BK138"/>
  <c r="BK190"/>
  <c i="14" r="J163"/>
  <c i="18" r="BK142"/>
  <c i="19" r="J268"/>
  <c i="22" r="J143"/>
  <c i="23" r="J135"/>
  <c i="4" r="J135"/>
  <c r="BK727"/>
  <c r="BK519"/>
  <c i="5" r="BK394"/>
  <c r="J267"/>
  <c i="6" r="BK373"/>
  <c r="BK566"/>
  <c i="7" r="J185"/>
  <c i="10" r="J781"/>
  <c r="BK705"/>
  <c i="11" r="J539"/>
  <c r="BK531"/>
  <c i="16" r="BK168"/>
  <c i="18" r="BK209"/>
  <c i="19" r="BK264"/>
  <c i="23" r="BK148"/>
  <c r="J198"/>
  <c i="10" r="BK181"/>
  <c i="11" r="J559"/>
  <c r="J1099"/>
  <c i="15" r="BK221"/>
  <c i="16" r="J128"/>
  <c i="18" r="J238"/>
  <c r="J252"/>
  <c i="20" r="J111"/>
  <c i="10" r="BK605"/>
  <c i="11" r="J383"/>
  <c r="J202"/>
  <c r="J957"/>
  <c r="J1073"/>
  <c r="J483"/>
  <c i="12" r="BK242"/>
  <c r="BK279"/>
  <c r="J273"/>
  <c r="J236"/>
  <c r="J120"/>
  <c r="BK138"/>
  <c i="13" r="J172"/>
  <c i="14" r="BK156"/>
  <c r="J192"/>
  <c i="17" r="BK199"/>
  <c i="18" r="BK188"/>
  <c i="19" r="J154"/>
  <c i="20" r="BK152"/>
  <c i="23" r="BK114"/>
  <c i="25" r="J95"/>
  <c i="4" r="BK246"/>
  <c r="J453"/>
  <c r="J212"/>
  <c i="5" r="BK327"/>
  <c i="9" r="J294"/>
  <c i="11" r="BK369"/>
  <c i="13" r="BK183"/>
  <c r="J146"/>
  <c i="14" r="J108"/>
  <c i="17" r="J170"/>
  <c i="18" r="J257"/>
  <c i="19" r="BK272"/>
  <c r="J108"/>
  <c i="20" r="J108"/>
  <c i="22" r="BK110"/>
  <c i="3" r="J86"/>
  <c i="4" r="J431"/>
  <c i="5" r="J109"/>
  <c i="6" r="J268"/>
  <c i="7" r="BK333"/>
  <c r="BK263"/>
  <c i="8" r="BK106"/>
  <c i="9" r="BK283"/>
  <c i="10" r="BK651"/>
  <c r="J647"/>
  <c r="BK337"/>
  <c r="J503"/>
  <c r="J515"/>
  <c i="11" r="BK497"/>
  <c r="J471"/>
  <c r="BK519"/>
  <c r="BK523"/>
  <c r="J1028"/>
  <c r="J857"/>
  <c r="J690"/>
  <c r="BK435"/>
  <c i="12" r="J175"/>
  <c r="BK251"/>
  <c r="J254"/>
  <c r="J200"/>
  <c r="J218"/>
  <c r="BK153"/>
  <c r="BK141"/>
  <c i="13" r="BK203"/>
  <c i="14" r="J128"/>
  <c r="BK192"/>
  <c i="15" r="BK212"/>
  <c i="16" r="J148"/>
  <c i="17" r="BK117"/>
  <c i="18" r="J268"/>
  <c i="19" r="BK366"/>
  <c i="22" r="BK98"/>
  <c i="23" r="J109"/>
  <c r="BK146"/>
  <c i="24" r="J142"/>
  <c i="3" r="J90"/>
  <c i="4" r="BK273"/>
  <c r="BK449"/>
  <c r="J449"/>
  <c i="5" r="BK267"/>
  <c i="6" r="BK556"/>
  <c r="BK795"/>
  <c i="7" r="J158"/>
  <c r="BK121"/>
  <c i="8" r="BK353"/>
  <c i="9" r="J278"/>
  <c r="BK262"/>
  <c i="10" r="BK695"/>
  <c r="J366"/>
  <c r="J687"/>
  <c i="11" r="J272"/>
  <c i="14" r="J138"/>
  <c i="15" r="J226"/>
  <c i="17" r="BK218"/>
  <c i="18" r="J150"/>
  <c r="J209"/>
  <c r="J117"/>
  <c i="19" r="J234"/>
  <c r="BK318"/>
  <c r="BK254"/>
  <c i="20" r="J101"/>
  <c i="22" r="J118"/>
  <c i="23" r="BK133"/>
  <c i="25" r="J120"/>
  <c i="4" r="J237"/>
  <c i="6" r="BK624"/>
  <c i="10" r="BK417"/>
  <c i="11" r="BK333"/>
  <c r="J363"/>
  <c i="15" r="J158"/>
  <c i="17" r="J218"/>
  <c i="18" r="J194"/>
  <c r="J244"/>
  <c i="19" r="J152"/>
  <c r="J372"/>
  <c i="20" r="BK150"/>
  <c i="21" r="J106"/>
  <c i="23" r="J107"/>
  <c r="J161"/>
  <c i="10" r="J175"/>
  <c i="11" r="BK657"/>
  <c i="15" r="BK217"/>
  <c i="18" r="J266"/>
  <c i="23" r="BK165"/>
  <c i="15" r="J208"/>
  <c i="17" r="J186"/>
  <c i="19" r="BK210"/>
  <c i="23" r="BK130"/>
  <c i="4" r="J344"/>
  <c r="BK109"/>
  <c i="6" r="J342"/>
  <c r="J708"/>
  <c i="7" r="J306"/>
  <c i="8" r="J218"/>
  <c r="BK158"/>
  <c i="9" r="J291"/>
  <c r="BK188"/>
  <c i="10" r="BK138"/>
  <c i="11" r="J439"/>
  <c i="12" r="BK147"/>
  <c r="BK191"/>
  <c i="13" r="J148"/>
  <c i="14" r="J106"/>
  <c i="2" r="BK94"/>
  <c i="4" r="BK249"/>
  <c r="BK188"/>
  <c i="5" r="BK137"/>
  <c i="6" r="BK589"/>
  <c i="7" r="J223"/>
  <c i="9" r="J135"/>
  <c i="10" r="J340"/>
  <c r="BK308"/>
  <c r="BK759"/>
  <c i="11" r="BK928"/>
  <c i="14" r="BK174"/>
  <c i="15" r="BK149"/>
  <c i="16" r="BK114"/>
  <c i="19" r="BK100"/>
  <c i="23" r="BK169"/>
  <c i="24" r="BK127"/>
  <c i="4" r="BK138"/>
  <c i="5" r="BK250"/>
  <c i="6" r="BK355"/>
  <c r="J589"/>
  <c i="8" r="J280"/>
  <c i="9" r="BK274"/>
  <c i="10" r="BK242"/>
  <c r="J463"/>
  <c i="11" r="J1015"/>
  <c i="15" r="BK190"/>
  <c r="J156"/>
  <c i="17" r="BK127"/>
  <c r="BK124"/>
  <c i="18" r="BK254"/>
  <c r="J259"/>
  <c i="19" r="BK339"/>
  <c i="21" r="J140"/>
  <c i="4" r="BK511"/>
  <c i="5" r="J347"/>
  <c i="6" r="BK596"/>
  <c i="7" r="BK255"/>
  <c r="J358"/>
  <c i="8" r="J126"/>
  <c i="9" r="BK105"/>
  <c i="10" r="J242"/>
  <c r="BK814"/>
  <c i="13" r="BK125"/>
  <c i="14" r="BK182"/>
  <c i="18" r="BK228"/>
  <c i="19" r="BK125"/>
  <c i="20" r="J104"/>
  <c i="23" r="J116"/>
  <c i="2" r="J94"/>
  <c i="4" r="J671"/>
  <c i="5" r="BK291"/>
  <c i="6" r="BK651"/>
  <c i="7" r="J170"/>
  <c r="J374"/>
  <c i="9" r="BK497"/>
  <c r="J262"/>
  <c i="10" r="J564"/>
  <c i="12" r="J172"/>
  <c i="13" r="J142"/>
  <c i="14" r="J194"/>
  <c i="18" r="BK211"/>
  <c i="19" r="BK204"/>
  <c i="24" r="BK118"/>
  <c i="4" r="J209"/>
  <c i="19" r="J231"/>
  <c i="11" r="BK467"/>
  <c i="16" r="J136"/>
  <c i="13" r="BK110"/>
  <c i="14" r="J185"/>
  <c i="17" r="BK168"/>
  <c i="19" r="J266"/>
  <c i="20" r="BK141"/>
  <c i="12" r="BK169"/>
  <c r="BK132"/>
  <c r="J187"/>
  <c i="13" r="BK198"/>
  <c i="14" r="BK131"/>
  <c i="15" r="BK192"/>
  <c i="17" r="BK204"/>
  <c i="19" r="J128"/>
  <c i="23" r="BK126"/>
  <c i="25" r="J124"/>
  <c i="4" r="BK234"/>
  <c i="5" r="J416"/>
  <c i="6" r="J295"/>
  <c r="BK252"/>
  <c i="7" r="J383"/>
  <c r="BK214"/>
  <c i="9" r="J375"/>
  <c i="15" r="BK164"/>
  <c i="18" r="J144"/>
  <c r="J160"/>
  <c i="19" r="J147"/>
  <c r="J245"/>
  <c i="22" r="BK104"/>
  <c i="24" r="J106"/>
  <c i="4" r="J113"/>
  <c i="5" r="J342"/>
  <c i="6" r="BK249"/>
  <c i="7" r="J116"/>
  <c i="15" r="BK196"/>
  <c i="18" r="J250"/>
  <c i="19" r="BK106"/>
  <c i="25" r="J113"/>
  <c i="4" r="BK258"/>
  <c i="6" r="BK273"/>
  <c i="10" r="J280"/>
  <c i="16" r="J140"/>
  <c i="24" r="BK115"/>
  <c i="15" r="BK188"/>
  <c i="17" r="J188"/>
  <c i="20" r="J134"/>
  <c i="23" r="BK198"/>
  <c i="4" r="J109"/>
  <c i="6" r="BK383"/>
  <c i="7" r="J245"/>
  <c i="8" r="J122"/>
  <c i="10" r="J741"/>
  <c i="6" r="J624"/>
  <c i="7" r="J472"/>
  <c i="8" r="J259"/>
  <c i="9" r="J167"/>
  <c r="BK291"/>
  <c i="10" r="J312"/>
  <c r="BK355"/>
  <c i="13" r="J200"/>
  <c i="14" r="BK161"/>
  <c i="18" r="J220"/>
  <c i="19" r="J289"/>
  <c r="J198"/>
  <c i="23" r="J192"/>
  <c i="24" r="J109"/>
  <c i="4" r="J360"/>
  <c r="BK456"/>
  <c i="5" r="J384"/>
  <c i="6" r="J448"/>
  <c i="7" r="J102"/>
  <c i="8" r="BK287"/>
  <c i="9" r="J312"/>
  <c r="BK514"/>
  <c i="10" r="BK790"/>
  <c i="4" r="BK552"/>
  <c i="5" r="J279"/>
  <c r="BK219"/>
  <c i="6" r="J435"/>
  <c r="J363"/>
  <c i="7" r="J154"/>
  <c i="8" r="BK122"/>
  <c r="BK134"/>
  <c i="9" r="BK240"/>
  <c i="10" r="J324"/>
  <c r="BK340"/>
  <c i="11" r="BK1130"/>
  <c i="8" r="BK316"/>
  <c i="10" r="J519"/>
  <c i="11" r="J283"/>
  <c r="BK582"/>
  <c i="18" r="BK124"/>
  <c i="19" r="J175"/>
  <c i="24" r="J104"/>
  <c i="11" r="BK539"/>
  <c r="J321"/>
  <c i="15" r="BK144"/>
  <c i="18" r="J132"/>
  <c i="4" r="J231"/>
  <c i="5" r="BK244"/>
  <c i="6" r="BK255"/>
  <c r="J324"/>
  <c i="7" r="BK158"/>
  <c i="8" r="J207"/>
  <c i="10" r="BK644"/>
  <c i="11" r="J120"/>
  <c r="J417"/>
  <c i="15" r="J154"/>
  <c r="BK115"/>
  <c i="17" r="J149"/>
  <c i="19" r="J275"/>
  <c i="20" r="BK104"/>
  <c i="24" r="BK113"/>
  <c i="11" r="J686"/>
  <c i="16" r="BK138"/>
  <c i="19" r="BK302"/>
  <c i="22" r="BK124"/>
  <c i="4" r="BK135"/>
  <c i="5" r="J143"/>
  <c i="6" r="BK639"/>
  <c i="7" r="BK259"/>
  <c i="8" r="BK280"/>
  <c i="10" r="BK687"/>
  <c i="11" r="J277"/>
  <c i="12" r="J191"/>
  <c r="BK264"/>
  <c i="13" r="BK185"/>
  <c r="BK170"/>
  <c i="14" r="J188"/>
  <c i="2" r="J98"/>
  <c i="4" r="BK370"/>
  <c i="5" r="BK444"/>
  <c i="6" r="J556"/>
  <c i="7" r="J480"/>
  <c i="9" r="J217"/>
  <c i="10" r="J344"/>
  <c i="11" r="BK944"/>
  <c i="16" r="J112"/>
  <c i="25" r="J90"/>
  <c i="6" r="J600"/>
  <c i="7" r="BK267"/>
  <c i="24" r="J130"/>
  <c i="4" r="BK309"/>
  <c i="5" r="J183"/>
  <c i="6" r="BK660"/>
  <c i="7" r="J323"/>
  <c i="9" r="BK158"/>
  <c i="10" r="J551"/>
  <c i="11" r="J563"/>
  <c i="15" r="BK132"/>
  <c i="17" r="J146"/>
  <c i="19" r="J339"/>
  <c r="BK119"/>
  <c i="23" r="J148"/>
  <c i="10" r="BK720"/>
  <c i="11" r="J644"/>
  <c r="BK131"/>
  <c i="15" r="J168"/>
  <c i="17" r="J190"/>
  <c i="18" r="BK148"/>
  <c i="19" r="BK184"/>
  <c i="20" r="J146"/>
  <c i="22" r="J127"/>
  <c i="11" r="J554"/>
  <c r="J1060"/>
  <c r="J348"/>
  <c r="J523"/>
  <c r="J515"/>
  <c r="J1005"/>
  <c r="J720"/>
  <c r="J248"/>
  <c i="12" r="J163"/>
  <c r="J279"/>
  <c r="BK273"/>
  <c r="J132"/>
  <c r="BK215"/>
  <c r="BK218"/>
  <c i="13" r="J120"/>
  <c i="14" r="J118"/>
  <c r="J144"/>
  <c i="22" r="J132"/>
  <c i="4" r="BK340"/>
  <c r="J258"/>
  <c r="BK360"/>
  <c i="8" r="J353"/>
  <c i="10" r="J447"/>
  <c i="11" r="J709"/>
  <c i="13" r="J118"/>
  <c r="BK115"/>
  <c i="14" r="BK108"/>
  <c i="18" r="J113"/>
  <c i="19" r="BK286"/>
  <c r="J370"/>
  <c i="20" r="J122"/>
  <c i="25" r="BK101"/>
  <c i="4" r="BK395"/>
  <c i="5" r="BK451"/>
  <c i="6" r="BK491"/>
  <c r="J747"/>
  <c i="7" r="BK366"/>
  <c i="8" r="BK274"/>
  <c r="J170"/>
  <c i="9" r="BK147"/>
  <c r="BK130"/>
  <c i="10" r="BK280"/>
  <c r="J806"/>
  <c r="BK511"/>
  <c i="11" r="J654"/>
  <c r="J569"/>
  <c r="J543"/>
  <c r="BK1138"/>
  <c r="BK417"/>
  <c r="BK1060"/>
  <c r="J882"/>
  <c r="J768"/>
  <c r="J376"/>
  <c i="12" r="BK290"/>
  <c r="J129"/>
  <c r="J276"/>
  <c r="BK184"/>
  <c r="J114"/>
  <c r="BK144"/>
  <c i="13" r="BK130"/>
  <c i="14" r="BK154"/>
  <c i="15" r="J113"/>
  <c r="J221"/>
  <c i="17" r="J156"/>
  <c i="18" r="J198"/>
  <c i="19" r="BK190"/>
  <c i="20" r="J115"/>
  <c i="23" r="J112"/>
  <c r="J157"/>
  <c i="24" r="J118"/>
  <c i="2" r="J89"/>
  <c i="4" r="J535"/>
  <c r="BK608"/>
  <c r="BK252"/>
  <c i="6" r="J411"/>
  <c r="BK708"/>
  <c r="J629"/>
  <c i="7" r="J279"/>
  <c i="8" r="J304"/>
  <c i="9" r="BK208"/>
  <c r="BK222"/>
  <c i="10" r="BK519"/>
  <c r="J511"/>
  <c r="J111"/>
  <c i="11" r="J117"/>
  <c r="J172"/>
  <c i="15" r="BK214"/>
  <c i="19" r="BK234"/>
  <c i="22" r="BK115"/>
  <c r="J113"/>
  <c i="23" r="J165"/>
  <c i="4" r="J352"/>
  <c r="J608"/>
  <c i="5" r="J451"/>
  <c i="6" r="J326"/>
  <c i="10" r="J290"/>
  <c i="11" r="BK393"/>
  <c r="BK709"/>
  <c i="15" r="J106"/>
  <c i="16" r="J164"/>
  <c i="17" r="J177"/>
  <c i="18" r="BK176"/>
  <c r="J146"/>
  <c i="19" r="BK179"/>
  <c r="J216"/>
  <c r="BK361"/>
  <c r="J201"/>
  <c i="21" r="BK118"/>
  <c i="22" r="J122"/>
  <c i="7" r="BK149"/>
  <c i="10" r="BK475"/>
  <c i="11" r="J429"/>
  <c i="16" r="J143"/>
  <c i="19" r="J149"/>
  <c i="22" r="J139"/>
  <c i="4" r="J743"/>
  <c r="J261"/>
  <c r="J612"/>
  <c i="5" r="J105"/>
  <c i="6" r="BK125"/>
  <c r="J255"/>
  <c r="BK609"/>
  <c i="7" r="J283"/>
  <c i="8" r="F36"/>
  <c i="6" r="BK259"/>
  <c r="J263"/>
  <c i="7" r="J121"/>
  <c r="BK378"/>
  <c i="8" r="J166"/>
  <c i="9" r="BK245"/>
  <c r="BK319"/>
  <c i="10" r="BK318"/>
  <c r="BK447"/>
  <c i="11" r="BK354"/>
  <c i="12" r="BK114"/>
  <c r="J138"/>
  <c r="J169"/>
  <c i="13" r="J208"/>
  <c i="14" r="BK111"/>
  <c i="18" r="J204"/>
  <c i="4" r="BK220"/>
  <c r="J723"/>
  <c i="5" r="BK99"/>
  <c r="J262"/>
  <c i="6" r="BK423"/>
  <c r="BK415"/>
  <c i="7" r="BK195"/>
  <c i="8" r="BK334"/>
  <c i="9" r="J258"/>
  <c i="10" r="J560"/>
  <c r="BK483"/>
  <c r="J328"/>
  <c i="11" r="BK202"/>
  <c r="BK261"/>
  <c r="J877"/>
  <c r="BK768"/>
  <c i="15" r="J230"/>
  <c i="17" r="BK194"/>
  <c i="18" r="J235"/>
  <c i="19" r="J302"/>
  <c i="9" r="J150"/>
  <c i="18" r="BK156"/>
  <c i="20" r="BK106"/>
  <c i="4" r="J252"/>
  <c i="5" r="BK279"/>
  <c r="J313"/>
  <c i="6" r="J820"/>
  <c i="7" r="J188"/>
  <c i="8" r="BK340"/>
  <c i="9" r="BK258"/>
  <c i="10" r="BK383"/>
  <c r="BK412"/>
  <c i="12" r="J147"/>
  <c i="18" r="J164"/>
  <c i="19" r="BK251"/>
  <c i="21" r="BK140"/>
  <c i="23" r="J171"/>
  <c i="2" r="F33"/>
  <c i="5" r="J357"/>
  <c i="8" r="BK145"/>
  <c i="17" r="J175"/>
  <c i="19" r="BK160"/>
  <c i="23" r="J133"/>
  <c i="4" r="BK243"/>
  <c r="J747"/>
  <c i="5" r="BK124"/>
  <c i="6" r="BK182"/>
  <c i="20" r="J125"/>
  <c i="10" r="J412"/>
  <c i="11" r="BK551"/>
  <c r="J487"/>
  <c i="15" r="J144"/>
  <c i="18" r="J246"/>
  <c i="19" r="BK372"/>
  <c i="22" r="BK145"/>
  <c i="11" r="J264"/>
  <c r="BK1073"/>
  <c r="J531"/>
  <c r="J406"/>
  <c r="J887"/>
  <c i="12" r="BK117"/>
  <c r="J178"/>
  <c i="13" r="J203"/>
  <c i="17" r="BK164"/>
  <c i="18" r="BK154"/>
  <c i="19" r="BK363"/>
  <c i="23" r="BK153"/>
  <c i="4" r="BK336"/>
  <c r="J531"/>
  <c i="10" r="J677"/>
  <c i="13" r="BK144"/>
  <c i="14" r="BK170"/>
  <c i="19" r="J125"/>
  <c i="21" r="BK104"/>
  <c i="4" r="J697"/>
  <c i="6" r="J651"/>
  <c i="7" r="BK209"/>
  <c i="8" r="BK304"/>
  <c i="9" r="BK417"/>
  <c i="10" r="J777"/>
  <c r="BK854"/>
  <c i="11" r="J573"/>
  <c r="BK158"/>
  <c r="BK686"/>
  <c r="J928"/>
  <c r="BK742"/>
  <c r="BK252"/>
  <c i="12" r="BK245"/>
  <c r="BK181"/>
  <c r="J105"/>
  <c i="13" r="J185"/>
  <c i="14" r="BK168"/>
  <c i="15" r="BK219"/>
  <c i="17" r="BK120"/>
  <c i="19" r="J166"/>
  <c i="23" r="J104"/>
  <c i="25" r="J98"/>
  <c i="4" r="BK105"/>
  <c i="5" r="J394"/>
  <c i="6" r="BK114"/>
  <c i="7" r="BK108"/>
  <c i="8" r="BK254"/>
  <c i="9" r="BK270"/>
  <c i="10" r="BK443"/>
  <c r="BK129"/>
  <c i="14" r="BK138"/>
  <c i="17" r="BK158"/>
  <c i="18" r="BK194"/>
  <c i="19" r="J355"/>
  <c r="J145"/>
  <c i="21" r="BK106"/>
  <c i="22" r="BK136"/>
  <c i="20" r="J143"/>
  <c i="23" r="BK173"/>
  <c i="5" r="J308"/>
  <c i="6" r="BK560"/>
  <c r="J305"/>
  <c i="7" r="BK288"/>
  <c i="9" r="J414"/>
  <c i="10" r="J439"/>
  <c r="J152"/>
  <c i="11" r="J924"/>
  <c i="15" r="J228"/>
  <c i="18" r="BK120"/>
  <c i="23" r="BK163"/>
  <c i="25" r="J104"/>
  <c i="11" r="J511"/>
  <c r="BK720"/>
  <c i="15" r="J181"/>
  <c i="17" r="J206"/>
  <c i="18" r="BK186"/>
  <c i="19" r="BK295"/>
  <c i="20" r="BK138"/>
  <c i="2" r="J84"/>
  <c i="4" r="J313"/>
  <c r="BK751"/>
  <c i="5" r="J427"/>
  <c i="6" r="J395"/>
  <c i="7" r="BK217"/>
  <c i="10" r="BK495"/>
  <c i="11" r="J193"/>
  <c i="15" r="J210"/>
  <c i="16" r="J109"/>
  <c i="19" r="J204"/>
  <c r="BK223"/>
  <c i="23" r="J190"/>
  <c i="4" r="J478"/>
  <c i="6" r="J133"/>
  <c i="10" r="J750"/>
  <c i="12" r="BK261"/>
  <c r="J233"/>
  <c r="J251"/>
  <c i="13" r="BK172"/>
  <c i="17" r="J151"/>
  <c i="4" r="BK352"/>
  <c r="J380"/>
  <c i="5" r="J226"/>
  <c i="6" r="J609"/>
  <c r="J399"/>
  <c i="9" r="BK312"/>
  <c i="10" r="BK741"/>
  <c r="BK841"/>
  <c r="BK111"/>
  <c i="11" r="BK376"/>
  <c r="J1011"/>
  <c i="15" r="J192"/>
  <c i="17" r="J154"/>
  <c i="18" r="BK270"/>
  <c i="20" r="BK146"/>
  <c i="25" r="BK95"/>
  <c i="4" r="J348"/>
  <c i="5" r="J149"/>
  <c i="6" r="J285"/>
  <c r="J379"/>
  <c i="7" r="BK383"/>
  <c i="9" r="J302"/>
  <c i="10" r="BK439"/>
  <c r="BK479"/>
  <c r="J321"/>
  <c i="9" r="BK212"/>
  <c i="10" r="J170"/>
  <c i="13" r="J206"/>
  <c i="14" r="BK116"/>
  <c i="17" r="BK144"/>
  <c i="19" r="J305"/>
  <c r="BK280"/>
  <c i="22" r="J115"/>
  <c i="25" r="BK107"/>
  <c i="4" r="J377"/>
  <c i="5" r="J273"/>
  <c i="6" r="BK484"/>
  <c i="7" r="BK483"/>
  <c i="8" r="J145"/>
  <c i="9" r="BK165"/>
  <c i="10" r="J619"/>
  <c i="13" r="J113"/>
  <c i="14" r="BK106"/>
  <c i="18" r="J111"/>
  <c i="19" r="J179"/>
  <c i="2" r="J92"/>
  <c i="4" r="BK270"/>
  <c i="5" r="J250"/>
  <c r="BK109"/>
  <c i="6" r="BK276"/>
  <c i="7" r="J349"/>
  <c i="9" r="BK144"/>
  <c i="10" r="J759"/>
  <c r="BK677"/>
  <c i="11" r="BK318"/>
  <c i="15" r="J140"/>
  <c i="18" r="BK174"/>
  <c i="19" r="BK154"/>
  <c i="24" r="BK120"/>
  <c i="11" r="J914"/>
  <c i="15" r="J142"/>
  <c i="17" r="J166"/>
  <c i="19" r="J311"/>
  <c i="22" r="BK120"/>
  <c i="11" r="J369"/>
  <c r="J1125"/>
  <c r="BK1099"/>
  <c r="BK705"/>
  <c r="BK301"/>
  <c i="12" r="BK160"/>
  <c r="J197"/>
  <c r="J203"/>
  <c r="J267"/>
  <c r="BK221"/>
  <c i="13" r="BK120"/>
  <c r="BK146"/>
  <c i="14" r="J182"/>
  <c i="17" r="J158"/>
  <c i="18" r="BK240"/>
  <c i="19" r="J100"/>
  <c i="21" r="BK116"/>
  <c i="24" r="BK142"/>
  <c i="4" r="BK453"/>
  <c r="J324"/>
  <c i="6" r="J419"/>
  <c i="10" r="BK784"/>
  <c i="13" r="J154"/>
  <c i="14" r="BK163"/>
  <c i="18" r="J218"/>
  <c r="J156"/>
  <c i="19" r="J264"/>
  <c i="4" r="J456"/>
  <c i="5" r="BK398"/>
  <c i="6" r="BK411"/>
  <c i="7" r="J251"/>
  <c r="J511"/>
  <c i="8" r="J150"/>
  <c i="9" r="BK139"/>
  <c i="10" r="BK669"/>
  <c i="11" r="J268"/>
  <c r="J479"/>
  <c r="J1130"/>
  <c r="BK114"/>
  <c r="J907"/>
  <c r="J623"/>
  <c r="J114"/>
  <c i="12" r="BK233"/>
  <c r="J212"/>
  <c r="J123"/>
  <c r="BK135"/>
  <c i="13" r="J156"/>
  <c i="15" r="BK108"/>
  <c i="16" r="J133"/>
  <c i="17" r="BK192"/>
  <c i="19" r="BK298"/>
  <c i="22" r="J129"/>
  <c i="24" r="BK109"/>
  <c i="4" r="BK732"/>
  <c i="5" r="BK165"/>
  <c r="J296"/>
  <c i="6" r="J309"/>
  <c r="J539"/>
  <c i="7" r="BK358"/>
  <c i="8" r="J178"/>
  <c i="9" r="BK196"/>
  <c i="10" r="BK833"/>
  <c i="11" r="BK527"/>
  <c i="15" r="BK170"/>
  <c i="16" r="BK128"/>
  <c i="18" r="J192"/>
  <c i="19" r="J270"/>
  <c r="BK193"/>
  <c r="BK275"/>
  <c i="22" r="BK113"/>
  <c i="23" r="BK175"/>
  <c i="4" r="J264"/>
  <c i="6" r="BK263"/>
  <c i="11" r="BK673"/>
  <c r="BK647"/>
  <c i="15" r="BK138"/>
  <c i="6" r="J355"/>
  <c i="8" r="J271"/>
  <c r="J155"/>
  <c i="10" r="J181"/>
  <c i="11" r="J109"/>
  <c i="14" r="BK149"/>
  <c i="17" r="J199"/>
  <c i="18" r="BK134"/>
  <c i="10" r="BK135"/>
  <c i="11" r="BK345"/>
  <c i="15" r="J117"/>
  <c i="16" r="BK161"/>
  <c i="18" r="BK242"/>
  <c i="19" r="BK104"/>
  <c i="21" r="J144"/>
  <c i="4" r="BK372"/>
  <c r="BK495"/>
  <c i="5" r="BK159"/>
  <c r="BK286"/>
  <c i="6" r="BK311"/>
  <c r="BK456"/>
  <c i="7" r="J199"/>
  <c r="J439"/>
  <c i="10" r="BK344"/>
  <c r="J726"/>
  <c i="11" r="J388"/>
  <c r="J932"/>
  <c r="J700"/>
  <c i="15" r="BK181"/>
  <c i="16" r="J116"/>
  <c i="17" r="J115"/>
  <c i="18" r="J200"/>
  <c i="19" r="BK359"/>
  <c i="22" r="BK141"/>
  <c i="25" r="J110"/>
  <c i="11" r="BK363"/>
  <c r="BK348"/>
  <c i="15" r="J196"/>
  <c i="16" r="BK133"/>
  <c i="17" r="J144"/>
  <c i="18" r="BK182"/>
  <c i="19" r="BK145"/>
  <c i="20" r="J129"/>
  <c i="23" r="BK116"/>
  <c i="4" r="J340"/>
  <c r="BK723"/>
  <c i="6" r="J117"/>
  <c r="BK461"/>
  <c r="BK634"/>
  <c i="7" r="J263"/>
  <c r="BK126"/>
  <c i="8" r="J334"/>
  <c i="9" r="BK232"/>
  <c r="BK402"/>
  <c i="10" r="BK787"/>
  <c r="BK165"/>
  <c i="11" r="BK339"/>
  <c i="12" r="BK258"/>
  <c r="BK270"/>
  <c r="BK150"/>
  <c r="J227"/>
  <c i="13" r="BK210"/>
  <c r="BK140"/>
  <c i="14" r="BK188"/>
  <c i="17" r="J216"/>
  <c i="4" r="BK237"/>
  <c i="6" r="J744"/>
  <c r="J105"/>
  <c i="7" r="BK374"/>
  <c i="8" r="BK162"/>
  <c i="11" r="J491"/>
  <c i="14" r="J180"/>
  <c i="15" r="BK124"/>
  <c i="18" r="BK137"/>
  <c i="19" r="BK370"/>
  <c i="4" r="BK240"/>
  <c i="5" r="J115"/>
  <c i="6" r="J619"/>
  <c r="BK684"/>
  <c i="7" r="BK353"/>
  <c i="8" r="BK170"/>
  <c i="9" r="J274"/>
  <c r="J298"/>
  <c i="10" r="J294"/>
  <c i="11" r="BK1057"/>
  <c r="J357"/>
  <c i="15" r="BK226"/>
  <c i="16" r="J166"/>
  <c i="17" r="BK179"/>
  <c i="18" r="BK250"/>
  <c i="19" r="BK261"/>
  <c r="BK368"/>
  <c i="1" r="AS57"/>
  <c i="6" r="J684"/>
  <c r="J647"/>
  <c i="7" r="J539"/>
  <c r="J255"/>
  <c i="8" r="BK137"/>
  <c i="9" r="J196"/>
  <c r="J204"/>
  <c i="10" r="BK379"/>
  <c r="J353"/>
  <c i="11" r="J519"/>
  <c i="13" r="BK142"/>
  <c r="J174"/>
  <c i="14" r="BK147"/>
  <c i="17" r="BK170"/>
  <c i="18" r="BK146"/>
  <c i="19" r="BK307"/>
  <c i="20" r="BK129"/>
  <c i="22" r="J102"/>
  <c i="24" r="J127"/>
  <c i="4" r="J356"/>
  <c r="BK317"/>
  <c i="5" r="BK226"/>
  <c i="6" r="BK117"/>
  <c r="BK200"/>
  <c i="7" r="BK162"/>
  <c r="BK211"/>
  <c i="8" r="BK218"/>
  <c i="9" r="BK379"/>
  <c i="10" r="J332"/>
  <c i="11" r="J459"/>
  <c i="13" r="J160"/>
  <c i="14" r="J170"/>
  <c i="16" r="J104"/>
  <c i="18" r="BK160"/>
  <c i="21" r="BK125"/>
  <c i="12" r="J166"/>
  <c r="J224"/>
  <c i="13" r="J140"/>
  <c i="22" r="BK100"/>
  <c i="4" r="J255"/>
  <c r="J267"/>
  <c i="5" r="J398"/>
  <c i="6" r="BK359"/>
  <c i="7" r="J345"/>
  <c i="9" r="BK169"/>
  <c i="10" r="BK358"/>
  <c r="J483"/>
  <c i="11" r="BK336"/>
  <c i="16" r="BK153"/>
  <c i="18" r="BK202"/>
  <c i="19" r="J193"/>
  <c r="J353"/>
  <c i="20" r="J148"/>
  <c i="23" r="BK185"/>
  <c i="4" r="BK356"/>
  <c i="11" r="BK479"/>
  <c i="15" r="BK205"/>
  <c i="16" r="BK119"/>
  <c i="19" r="BK313"/>
  <c r="J169"/>
  <c i="11" r="J788"/>
  <c i="18" r="BK246"/>
  <c i="19" r="J357"/>
  <c i="21" r="J104"/>
  <c i="24" r="J132"/>
  <c i="25" r="J101"/>
  <c i="4" r="BK755"/>
  <c r="BK413"/>
  <c i="6" r="BK324"/>
  <c r="J795"/>
  <c r="J319"/>
  <c i="7" r="J229"/>
  <c i="10" r="J135"/>
  <c r="J405"/>
  <c r="J637"/>
  <c i="11" r="BK849"/>
  <c i="15" r="J188"/>
  <c i="16" r="J156"/>
  <c i="19" r="J157"/>
  <c i="24" r="BK140"/>
  <c i="10" r="J435"/>
  <c i="16" r="BK148"/>
  <c i="17" r="BK115"/>
  <c i="19" r="BK152"/>
  <c r="BK113"/>
  <c i="23" r="BK121"/>
  <c i="24" r="J123"/>
  <c i="2" r="J33"/>
  <c i="6" r="J322"/>
  <c i="7" r="J211"/>
  <c i="8" r="J162"/>
  <c r="BK320"/>
  <c i="9" r="BK135"/>
  <c i="10" r="J121"/>
  <c r="BK515"/>
  <c i="11" r="BK307"/>
  <c r="J505"/>
  <c i="15" r="BK194"/>
  <c i="4" r="BK216"/>
  <c i="5" r="J447"/>
  <c i="6" r="J273"/>
  <c r="J469"/>
  <c i="7" r="BK271"/>
  <c i="9" r="BK286"/>
  <c i="10" r="BK148"/>
  <c r="J523"/>
  <c r="J467"/>
  <c i="19" r="J104"/>
  <c i="23" r="BK107"/>
  <c i="24" r="J113"/>
  <c i="4" r="J152"/>
  <c r="BK474"/>
  <c r="J216"/>
  <c i="5" r="J435"/>
  <c i="6" r="J291"/>
  <c r="J367"/>
  <c i="7" r="J313"/>
  <c i="8" r="BK248"/>
  <c i="9" r="J188"/>
  <c r="J308"/>
  <c i="10" r="BK363"/>
  <c r="BK851"/>
  <c i="11" r="BK330"/>
  <c i="13" r="BK135"/>
  <c i="14" r="J120"/>
  <c i="18" r="BK140"/>
  <c i="21" r="J130"/>
  <c i="2" r="BK96"/>
  <c i="4" r="J285"/>
  <c r="J499"/>
  <c i="8" r="J236"/>
  <c i="10" r="BK455"/>
  <c r="J720"/>
  <c r="BK353"/>
  <c i="11" r="J825"/>
  <c i="16" r="BK145"/>
  <c i="18" r="BK169"/>
  <c i="22" r="BK150"/>
  <c i="25" r="BK116"/>
  <c i="11" r="BK911"/>
  <c i="15" r="BK198"/>
  <c i="16" r="J168"/>
  <c i="17" r="J162"/>
  <c i="18" r="J261"/>
  <c r="BK144"/>
  <c i="19" r="J138"/>
  <c i="10" r="BK400"/>
  <c i="11" r="BK623"/>
  <c r="BK501"/>
  <c r="J950"/>
  <c r="BK1028"/>
  <c r="BK834"/>
  <c r="BK677"/>
  <c r="J372"/>
  <c i="20" r="J150"/>
  <c i="24" r="BK130"/>
  <c i="4" r="BK313"/>
  <c r="BK228"/>
  <c i="7" r="BK204"/>
  <c i="10" r="BK351"/>
  <c i="11" r="BK406"/>
  <c i="13" r="J198"/>
  <c r="BK118"/>
  <c i="14" r="J158"/>
  <c i="18" r="BK198"/>
  <c r="BK122"/>
  <c i="19" r="BK116"/>
  <c i="21" r="BK142"/>
  <c i="23" r="BK167"/>
  <c i="4" r="J131"/>
  <c i="6" r="BK334"/>
  <c r="BK234"/>
  <c i="7" r="J483"/>
  <c i="8" r="BK187"/>
  <c i="9" r="J322"/>
  <c r="J237"/>
  <c i="10" r="J644"/>
  <c r="J347"/>
  <c r="BK538"/>
  <c i="11" r="J144"/>
  <c r="BK357"/>
  <c r="J1057"/>
  <c r="J586"/>
  <c i="13" r="J122"/>
  <c r="J150"/>
  <c i="14" r="J147"/>
  <c i="15" r="BK127"/>
  <c i="16" r="J124"/>
  <c i="18" r="J108"/>
  <c i="10" r="BK551"/>
  <c i="11" r="BK857"/>
  <c i="15" r="BK174"/>
  <c r="BK151"/>
  <c i="16" r="BK158"/>
  <c i="18" r="J248"/>
  <c r="BK127"/>
  <c i="19" r="J186"/>
  <c r="J242"/>
  <c r="BK236"/>
  <c i="20" r="BK113"/>
  <c i="21" r="J113"/>
  <c i="23" r="BK183"/>
  <c i="24" r="J135"/>
  <c i="5" r="J219"/>
  <c i="6" r="J566"/>
  <c r="BK453"/>
  <c i="7" r="J191"/>
  <c r="J217"/>
  <c i="8" r="J310"/>
  <c i="9" r="J240"/>
  <c i="10" r="BK374"/>
  <c r="BK294"/>
  <c r="BK764"/>
  <c i="11" r="J318"/>
  <c r="BK144"/>
  <c r="BK327"/>
  <c i="14" r="BK123"/>
  <c i="15" r="J224"/>
  <c i="17" r="BK142"/>
  <c i="18" r="J233"/>
  <c i="19" r="J336"/>
  <c r="J351"/>
  <c i="23" r="J114"/>
  <c i="24" r="BK123"/>
  <c i="11" r="BK1005"/>
  <c i="16" r="J126"/>
  <c i="19" r="BK245"/>
  <c i="24" r="J144"/>
  <c i="5" r="BK387"/>
  <c i="6" r="J634"/>
  <c i="7" r="J467"/>
  <c i="10" r="BK750"/>
  <c i="11" r="BK383"/>
  <c i="15" r="BK160"/>
  <c i="17" r="J204"/>
  <c i="19" r="J97"/>
  <c i="10" r="J129"/>
  <c i="11" r="BK607"/>
  <c i="15" r="BK140"/>
  <c i="16" r="BK126"/>
  <c i="17" r="J172"/>
  <c i="18" r="J196"/>
  <c i="19" r="BK201"/>
  <c i="7" r="J568"/>
  <c r="BK349"/>
  <c i="8" r="BK331"/>
  <c i="9" r="J130"/>
  <c r="J417"/>
  <c i="10" r="J471"/>
  <c i="13" r="J178"/>
  <c i="14" r="J123"/>
  <c i="17" r="J160"/>
  <c i="4" r="J332"/>
  <c r="J727"/>
  <c r="BK126"/>
  <c i="5" r="BK149"/>
  <c i="6" r="J228"/>
  <c r="BK407"/>
  <c r="BK480"/>
  <c i="7" r="BK116"/>
  <c i="9" r="J254"/>
  <c r="J245"/>
  <c i="10" r="BK806"/>
  <c i="6" r="J315"/>
  <c r="J570"/>
  <c i="8" r="BK250"/>
  <c i="9" r="BK502"/>
  <c r="J154"/>
  <c i="10" r="J554"/>
  <c r="BK246"/>
  <c i="11" r="J547"/>
  <c r="BK423"/>
  <c i="15" r="BK208"/>
  <c i="16" r="BK109"/>
  <c i="17" r="BK149"/>
  <c i="18" r="J190"/>
  <c r="J224"/>
  <c i="19" r="BK345"/>
  <c i="20" r="J141"/>
  <c i="4" r="J582"/>
  <c r="J556"/>
  <c i="5" r="J244"/>
  <c r="BK198"/>
  <c i="6" r="J487"/>
  <c r="J373"/>
  <c i="7" r="J362"/>
  <c i="8" r="J240"/>
  <c i="9" r="J514"/>
  <c r="J325"/>
  <c i="10" r="BK560"/>
  <c r="J351"/>
  <c i="12" r="J184"/>
  <c i="13" r="J192"/>
  <c r="BK165"/>
  <c i="14" r="BK172"/>
  <c i="18" r="BK220"/>
  <c i="19" r="J283"/>
  <c r="BK102"/>
  <c i="20" r="BK132"/>
  <c i="23" r="J194"/>
  <c i="25" r="BK110"/>
  <c i="4" r="J228"/>
  <c r="BK261"/>
  <c r="J225"/>
  <c i="6" r="BK379"/>
  <c i="7" r="BK310"/>
  <c i="8" r="J101"/>
  <c i="9" r="BK154"/>
  <c i="10" r="BK768"/>
  <c r="J851"/>
  <c i="12" r="BK212"/>
  <c i="13" r="J187"/>
  <c i="14" r="J142"/>
  <c i="17" r="BK154"/>
  <c i="20" r="BK143"/>
  <c i="23" r="BK109"/>
  <c i="3" r="J95"/>
  <c i="4" r="BK264"/>
  <c r="BK118"/>
  <c i="5" r="BK405"/>
  <c r="BK105"/>
  <c r="J291"/>
  <c i="6" r="J771"/>
  <c i="7" r="J300"/>
  <c r="J267"/>
  <c i="9" r="J163"/>
  <c i="10" r="BK347"/>
  <c r="J358"/>
  <c i="11" r="J861"/>
  <c r="BK639"/>
  <c i="17" r="BK162"/>
  <c i="19" r="J349"/>
  <c i="23" r="J163"/>
  <c i="10" r="J479"/>
  <c i="11" r="BK398"/>
  <c i="15" r="J135"/>
  <c i="17" r="BK186"/>
  <c i="18" r="J166"/>
  <c r="BK152"/>
  <c i="19" r="BK128"/>
  <c i="23" r="J121"/>
  <c i="11" r="J290"/>
  <c r="J677"/>
  <c r="BK877"/>
  <c r="J607"/>
  <c i="12" r="J270"/>
  <c r="BK175"/>
  <c r="BK248"/>
  <c i="13" r="BK132"/>
  <c i="17" r="J132"/>
  <c i="19" r="BK134"/>
  <c i="23" r="J146"/>
  <c i="4" r="J281"/>
  <c r="J732"/>
  <c i="5" r="J165"/>
  <c i="10" r="J659"/>
  <c i="13" r="J110"/>
  <c i="14" r="BK140"/>
  <c i="18" r="BK218"/>
  <c i="22" r="J98"/>
  <c i="5" r="BK435"/>
  <c i="6" r="BK133"/>
  <c i="7" r="BK467"/>
  <c i="9" r="J172"/>
  <c i="10" r="BK332"/>
  <c r="BK312"/>
  <c i="11" r="BK248"/>
  <c r="BK351"/>
  <c r="BK654"/>
  <c r="BK471"/>
  <c r="BK463"/>
  <c i="12" r="J144"/>
  <c r="J194"/>
  <c i="4" r="J370"/>
  <c r="BK431"/>
  <c i="5" r="J238"/>
  <c i="6" r="BK279"/>
  <c r="J311"/>
  <c i="7" r="J259"/>
  <c i="8" r="BK150"/>
  <c i="10" r="BK659"/>
  <c i="11" r="J324"/>
  <c i="15" r="BK154"/>
  <c i="18" r="J231"/>
  <c i="19" r="J106"/>
  <c r="BK353"/>
  <c i="21" r="BK121"/>
  <c i="23" r="BK187"/>
  <c i="4" r="BK113"/>
  <c i="10" r="J148"/>
  <c i="11" r="J1138"/>
  <c i="15" r="J160"/>
  <c i="17" r="J127"/>
  <c i="18" r="BK200"/>
  <c i="19" r="BK349"/>
  <c r="BK289"/>
  <c r="J248"/>
  <c i="21" r="BK133"/>
  <c i="22" r="J150"/>
  <c i="25" r="J122"/>
  <c i="5" r="BK296"/>
  <c i="6" r="BK164"/>
  <c r="J474"/>
  <c i="8" r="J331"/>
  <c i="9" r="J440"/>
  <c r="J283"/>
  <c i="10" r="BK726"/>
  <c r="BK534"/>
  <c r="J787"/>
  <c r="J594"/>
  <c i="11" r="BK445"/>
  <c r="BK846"/>
  <c r="BK186"/>
  <c i="15" r="J166"/>
  <c r="J124"/>
  <c i="17" r="BK175"/>
  <c i="18" r="BK108"/>
  <c i="19" r="J210"/>
  <c r="J102"/>
  <c i="20" r="J113"/>
  <c i="23" r="BK192"/>
  <c i="25" r="BK120"/>
  <c i="10" r="BK471"/>
  <c i="11" r="J834"/>
  <c i="17" r="BK216"/>
  <c i="24" r="J101"/>
  <c i="4" r="BK285"/>
  <c i="6" r="BK570"/>
  <c i="7" r="BK294"/>
  <c i="10" r="J451"/>
  <c i="11" r="BK321"/>
  <c i="14" r="BK136"/>
  <c i="17" r="J201"/>
  <c i="22" r="J141"/>
  <c i="11" r="J463"/>
  <c i="16" r="J145"/>
  <c i="17" r="BK106"/>
  <c i="19" r="BK122"/>
  <c r="J239"/>
  <c i="21" r="J142"/>
  <c i="24" r="BK104"/>
  <c i="4" r="BK212"/>
  <c i="5" r="J327"/>
  <c i="6" r="BK322"/>
  <c r="J334"/>
  <c i="7" r="J329"/>
  <c i="8" r="J134"/>
  <c i="9" r="J200"/>
  <c i="10" r="BK290"/>
  <c r="BK781"/>
  <c i="12" r="BK105"/>
  <c r="BK286"/>
  <c r="J96"/>
  <c r="BK99"/>
  <c i="13" r="BK162"/>
  <c i="14" r="J190"/>
  <c i="17" r="BK140"/>
  <c i="18" r="BK268"/>
  <c i="1" r="AS66"/>
  <c i="6" r="J643"/>
  <c i="7" r="BK191"/>
  <c i="9" r="BK490"/>
  <c r="BK109"/>
  <c r="BK302"/>
  <c i="10" r="BK729"/>
  <c r="BK825"/>
  <c r="BK822"/>
  <c r="J669"/>
  <c i="11" r="J339"/>
  <c r="BK563"/>
  <c r="J366"/>
  <c i="15" r="J212"/>
  <c r="J111"/>
  <c i="16" r="J170"/>
  <c i="17" r="J113"/>
  <c i="19" r="J307"/>
  <c r="J122"/>
  <c i="23" r="J126"/>
  <c r="BK194"/>
  <c i="24" r="J120"/>
  <c i="4" r="BK324"/>
  <c i="5" r="J390"/>
  <c r="BK115"/>
  <c i="6" r="J108"/>
  <c r="J655"/>
  <c i="7" r="BK475"/>
  <c i="8" r="J174"/>
  <c r="BK131"/>
  <c i="9" r="BK249"/>
  <c i="10" r="BK602"/>
  <c r="BK774"/>
  <c i="11" r="J221"/>
  <c i="15" r="BK111"/>
  <c i="16" r="J106"/>
  <c i="17" r="BK197"/>
  <c r="BK201"/>
  <c i="18" r="J120"/>
  <c i="19" r="BK277"/>
  <c i="23" r="BK157"/>
  <c i="5" r="BK130"/>
  <c i="6" r="J154"/>
  <c r="BK367"/>
  <c r="BK744"/>
  <c i="7" r="J271"/>
  <c i="8" r="BK346"/>
  <c r="J320"/>
  <c i="9" r="J319"/>
  <c r="J208"/>
  <c i="13" r="J125"/>
  <c i="14" r="BK177"/>
  <c i="18" r="BK178"/>
  <c i="19" r="BK336"/>
  <c i="4" r="BK332"/>
  <c i="5" r="J256"/>
  <c i="6" r="J359"/>
  <c i="7" r="BK279"/>
  <c r="J239"/>
  <c i="8" r="J196"/>
  <c i="9" r="BK254"/>
  <c i="10" r="BK175"/>
  <c r="BK328"/>
  <c i="12" r="BK123"/>
  <c i="13" r="BK122"/>
  <c i="18" r="J222"/>
  <c i="20" r="J136"/>
  <c i="23" r="J179"/>
  <c i="3" r="BK90"/>
  <c i="4" r="BK535"/>
  <c i="5" r="BK372"/>
  <c r="BK427"/>
  <c i="6" r="J484"/>
  <c i="7" r="BK300"/>
  <c r="J108"/>
  <c i="9" r="BK204"/>
  <c i="10" r="BK324"/>
  <c r="BK554"/>
  <c i="11" r="J854"/>
  <c i="15" r="J219"/>
  <c i="11" r="J342"/>
  <c r="J258"/>
  <c r="J351"/>
  <c r="BK932"/>
  <c r="BK788"/>
  <c r="J467"/>
  <c i="12" r="J102"/>
  <c r="BK224"/>
  <c r="BK267"/>
  <c r="BK230"/>
  <c i="13" r="J130"/>
  <c r="BK187"/>
  <c i="14" r="BK190"/>
  <c i="17" r="BK220"/>
  <c i="18" r="BK207"/>
  <c r="J214"/>
  <c i="19" r="BK195"/>
  <c r="BK242"/>
  <c i="21" r="BK109"/>
  <c i="23" r="J159"/>
  <c i="2" r="J82"/>
  <c i="4" r="J138"/>
  <c r="J170"/>
  <c i="5" r="J336"/>
  <c r="BK256"/>
  <c i="9" r="J490"/>
  <c i="10" r="J267"/>
  <c i="13" r="J183"/>
  <c r="BK174"/>
  <c i="14" r="J131"/>
  <c i="18" r="J240"/>
  <c r="BK162"/>
  <c i="19" r="J366"/>
  <c r="J220"/>
  <c i="22" r="J110"/>
  <c i="4" r="J519"/>
  <c i="5" r="J213"/>
  <c i="6" r="J439"/>
  <c r="J164"/>
  <c r="BK282"/>
  <c i="7" r="BK568"/>
  <c i="8" r="J248"/>
  <c i="9" r="J402"/>
  <c r="BK192"/>
  <c i="10" r="J138"/>
  <c r="BK405"/>
  <c r="BK423"/>
  <c r="BK126"/>
  <c i="11" r="BK324"/>
  <c r="BK695"/>
  <c r="BK483"/>
  <c r="J393"/>
  <c r="BK547"/>
  <c r="BK402"/>
  <c r="J1086"/>
  <c r="J938"/>
  <c r="J821"/>
  <c r="BK573"/>
  <c i="9" r="J486"/>
  <c i="15" r="BK106"/>
  <c i="17" r="BK188"/>
  <c i="18" r="J180"/>
  <c r="BK216"/>
  <c i="19" r="J330"/>
  <c i="21" r="BK136"/>
  <c i="24" r="BK146"/>
  <c i="19" r="BK333"/>
  <c i="21" r="J118"/>
  <c i="4" r="J118"/>
  <c r="J474"/>
  <c i="5" r="J411"/>
  <c i="6" r="BK419"/>
  <c r="BK391"/>
  <c i="7" r="BK313"/>
  <c r="BK185"/>
  <c i="8" r="BK126"/>
  <c i="10" r="J126"/>
  <c r="BK865"/>
  <c i="11" r="J296"/>
  <c r="BK1086"/>
  <c i="15" r="BK230"/>
  <c i="16" r="BK104"/>
  <c i="17" r="BK211"/>
  <c i="19" r="BK324"/>
  <c r="BK157"/>
  <c i="23" r="BK139"/>
  <c i="10" r="BK499"/>
  <c i="11" r="BK1125"/>
  <c i="15" r="BK142"/>
  <c i="19" r="BK311"/>
  <c i="21" r="BK128"/>
  <c i="4" r="J638"/>
  <c i="6" r="J660"/>
  <c i="7" r="BK362"/>
  <c i="8" r="J187"/>
  <c r="BK101"/>
  <c i="9" r="J212"/>
  <c i="10" r="J794"/>
  <c i="12" r="BK276"/>
  <c r="J156"/>
  <c i="13" r="J144"/>
  <c i="14" r="J172"/>
  <c i="4" r="J293"/>
  <c r="BK582"/>
  <c i="6" r="J480"/>
  <c r="BK716"/>
  <c i="7" r="BK329"/>
  <c i="9" r="J379"/>
  <c i="10" r="J574"/>
  <c r="BK299"/>
  <c i="11" r="BK515"/>
  <c i="15" r="BK176"/>
  <c i="16" r="BK170"/>
  <c i="17" r="J135"/>
  <c r="BK132"/>
  <c i="19" r="J113"/>
  <c r="J327"/>
  <c i="21" r="BK144"/>
  <c i="24" r="BK138"/>
  <c i="4" r="BK671"/>
  <c r="J126"/>
  <c i="5" r="BK213"/>
  <c r="J159"/>
  <c r="BK273"/>
  <c i="6" r="BK220"/>
  <c r="BK215"/>
  <c i="7" r="J337"/>
  <c r="J288"/>
  <c i="18" r="BK226"/>
  <c i="19" r="J184"/>
  <c i="21" r="J138"/>
  <c i="4" r="J240"/>
  <c i="5" r="BK403"/>
  <c r="J405"/>
  <c i="6" r="BK288"/>
  <c r="J464"/>
  <c i="7" r="J310"/>
  <c i="8" r="BK207"/>
  <c r="BK166"/>
  <c i="9" r="J227"/>
  <c i="10" r="BK574"/>
  <c r="J738"/>
  <c r="J459"/>
  <c r="BK615"/>
  <c i="11" r="BK591"/>
  <c i="13" r="BK108"/>
  <c r="BK178"/>
  <c i="14" r="J111"/>
  <c i="18" r="BK259"/>
  <c r="BK171"/>
  <c i="19" r="BK347"/>
  <c i="20" r="J106"/>
  <c i="22" r="BK127"/>
  <c i="23" r="J139"/>
  <c i="4" r="BK645"/>
  <c r="J246"/>
  <c i="5" r="J177"/>
  <c i="6" r="BK326"/>
  <c i="7" r="J233"/>
  <c i="8" r="J340"/>
  <c i="9" r="J139"/>
  <c r="J352"/>
  <c i="10" r="J534"/>
  <c r="J475"/>
  <c i="11" r="J451"/>
  <c i="13" r="J180"/>
  <c r="J190"/>
  <c i="14" r="BK180"/>
  <c i="18" r="J158"/>
  <c i="19" r="BK292"/>
  <c i="22" r="BK118"/>
  <c i="25" r="BK122"/>
  <c i="4" r="J289"/>
  <c r="BK365"/>
  <c r="BK386"/>
  <c i="5" r="J124"/>
  <c i="6" r="J427"/>
  <c i="15" r="J174"/>
  <c i="17" r="BK156"/>
  <c i="19" r="BK149"/>
  <c i="20" r="BK115"/>
  <c i="10" r="BK546"/>
  <c i="11" r="BK313"/>
  <c i="15" r="BK156"/>
  <c i="16" r="BK124"/>
  <c i="18" r="BK214"/>
  <c i="19" r="BK231"/>
  <c i="21" r="J111"/>
  <c i="10" r="J499"/>
  <c i="11" r="J455"/>
  <c r="J313"/>
  <c r="BK117"/>
  <c r="BK810"/>
  <c r="BK221"/>
  <c i="12" r="J290"/>
  <c r="J248"/>
  <c r="J221"/>
  <c i="14" r="J154"/>
  <c i="18" r="J171"/>
  <c i="19" r="J213"/>
  <c i="24" r="J140"/>
  <c i="4" r="BK743"/>
  <c i="8" r="BK310"/>
  <c i="12" r="BK163"/>
  <c i="14" r="BK120"/>
  <c i="18" r="J122"/>
  <c i="19" r="BK111"/>
  <c i="23" r="BK141"/>
  <c i="5" r="BK189"/>
  <c i="6" r="J252"/>
  <c i="7" r="BK411"/>
  <c i="9" r="J249"/>
  <c i="10" r="J491"/>
  <c r="J764"/>
  <c i="11" r="BK1105"/>
  <c r="J261"/>
  <c r="BK950"/>
  <c r="BK957"/>
  <c r="BK782"/>
  <c r="BK342"/>
  <c i="12" r="J111"/>
  <c r="J239"/>
  <c r="J245"/>
  <c i="13" r="BK206"/>
  <c i="14" r="BK128"/>
  <c i="15" r="BK158"/>
  <c i="18" r="J154"/>
  <c i="19" r="J277"/>
  <c r="BK257"/>
  <c i="9" r="BK316"/>
  <c i="10" r="BK619"/>
  <c r="BK361"/>
  <c i="11" r="J1105"/>
  <c i="15" r="J205"/>
  <c i="18" r="J162"/>
  <c i="19" r="J292"/>
  <c r="BK131"/>
  <c i="20" r="BK101"/>
  <c i="23" r="J177"/>
  <c i="4" r="J552"/>
  <c i="6" r="J288"/>
  <c i="10" r="BK419"/>
  <c i="11" r="J186"/>
  <c i="16" r="BK166"/>
  <c i="18" r="J272"/>
  <c i="19" r="J313"/>
  <c r="J160"/>
  <c r="BK266"/>
  <c i="20" r="J154"/>
  <c i="22" r="BK152"/>
  <c i="23" r="BK179"/>
  <c i="24" r="BK144"/>
  <c i="4" r="J301"/>
  <c i="5" r="BK447"/>
  <c i="6" r="BK108"/>
  <c r="BK285"/>
  <c i="7" r="J204"/>
  <c r="J178"/>
  <c i="9" r="J165"/>
  <c i="10" r="J308"/>
  <c r="BK451"/>
  <c i="11" r="BK172"/>
  <c i="15" r="J120"/>
  <c i="18" r="BK164"/>
  <c i="23" r="BK171"/>
  <c i="11" r="J705"/>
  <c r="BK554"/>
  <c i="15" r="BK117"/>
  <c i="17" r="BK111"/>
  <c i="18" r="J106"/>
  <c i="21" r="J109"/>
  <c i="4" r="BK231"/>
  <c r="J105"/>
  <c i="5" r="BK262"/>
  <c i="6" r="BK403"/>
  <c i="11" r="J657"/>
  <c i="14" r="BK134"/>
  <c i="15" r="J170"/>
  <c i="16" r="BK136"/>
  <c i="17" r="J192"/>
  <c i="19" r="BK268"/>
  <c i="21" r="J116"/>
  <c i="25" r="BK98"/>
  <c i="11" r="J799"/>
  <c i="15" r="BK172"/>
  <c i="19" r="BK355"/>
  <c i="23" r="J141"/>
  <c i="6" r="BK435"/>
  <c r="BK464"/>
  <c i="4" r="BK747"/>
  <c r="BK523"/>
  <c i="6" r="J279"/>
  <c i="7" r="BK370"/>
  <c i="9" r="BK463"/>
  <c i="10" r="BK754"/>
  <c r="J455"/>
  <c i="11" r="J782"/>
  <c i="15" r="BK113"/>
  <c r="J183"/>
  <c i="23" r="J151"/>
  <c i="25" r="BK93"/>
  <c i="4" r="BK301"/>
  <c i="6" r="BK399"/>
  <c r="J200"/>
  <c i="7" r="BK337"/>
  <c r="J294"/>
  <c i="23" r="BK161"/>
  <c i="4" r="J413"/>
  <c i="7" r="J149"/>
  <c i="4" r="BK478"/>
  <c i="5" r="J189"/>
  <c i="7" r="J275"/>
  <c i="9" r="BK352"/>
  <c i="10" r="J249"/>
  <c i="11" r="BK690"/>
  <c i="16" r="J153"/>
  <c i="18" r="J184"/>
  <c i="23" r="J183"/>
  <c i="11" r="J126"/>
  <c i="15" r="BK162"/>
  <c i="17" r="J209"/>
  <c i="19" r="J207"/>
  <c i="25" r="BK118"/>
  <c i="11" r="BK903"/>
  <c r="J591"/>
  <c r="BK924"/>
  <c i="12" r="BK236"/>
  <c i="18" r="BK257"/>
  <c i="19" r="J298"/>
  <c i="22" r="J100"/>
  <c i="3" r="BK86"/>
  <c i="5" r="J352"/>
  <c i="10" r="BK794"/>
  <c i="11" r="J327"/>
  <c i="13" r="BK180"/>
  <c i="14" r="J165"/>
  <c i="18" r="BK115"/>
  <c i="19" r="J343"/>
  <c i="24" r="J115"/>
  <c i="4" r="BK131"/>
  <c i="6" r="BK268"/>
  <c r="J639"/>
  <c i="8" r="BK323"/>
  <c r="J316"/>
  <c i="9" r="BK227"/>
  <c i="10" r="J337"/>
  <c r="J410"/>
  <c i="11" r="J497"/>
  <c r="BK240"/>
  <c r="BK264"/>
  <c r="J846"/>
  <c r="J551"/>
  <c i="12" r="J283"/>
  <c r="BK227"/>
  <c r="BK129"/>
  <c r="BK102"/>
  <c i="13" r="J162"/>
  <c i="15" r="J185"/>
  <c i="16" r="J131"/>
  <c i="19" r="J280"/>
  <c i="22" r="BK102"/>
  <c i="23" r="BK119"/>
  <c i="25" r="BK124"/>
  <c i="4" r="J390"/>
  <c r="J386"/>
  <c i="5" r="J137"/>
  <c i="6" r="BK431"/>
  <c r="J383"/>
  <c i="7" r="BK341"/>
  <c i="8" r="J287"/>
  <c i="10" r="BK527"/>
  <c r="J361"/>
  <c r="J705"/>
  <c i="11" r="J501"/>
  <c i="15" r="J178"/>
  <c i="18" r="BK261"/>
  <c r="BK166"/>
  <c i="19" r="J347"/>
  <c r="J368"/>
  <c r="BK220"/>
  <c i="21" r="J125"/>
  <c i="22" r="J104"/>
  <c i="2" r="BK84"/>
  <c i="4" r="BK209"/>
  <c i="6" r="J461"/>
  <c i="15" r="BK146"/>
  <c i="17" r="BK160"/>
  <c r="J164"/>
  <c i="18" r="BK252"/>
  <c i="19" r="BK141"/>
  <c r="BK248"/>
  <c i="20" r="BK148"/>
  <c i="23" r="BK159"/>
  <c r="BK196"/>
  <c i="25" r="J116"/>
  <c i="5" r="J372"/>
  <c i="6" r="BK342"/>
  <c i="7" r="BK319"/>
  <c i="9" r="J316"/>
  <c i="10" r="BK746"/>
  <c r="J865"/>
  <c r="J379"/>
  <c r="J495"/>
  <c i="11" r="J903"/>
  <c r="J535"/>
  <c i="15" r="BK168"/>
  <c r="J132"/>
  <c i="17" r="BK146"/>
  <c i="18" r="J216"/>
  <c r="J115"/>
  <c i="19" r="BK182"/>
  <c i="23" r="J144"/>
  <c i="25" r="BK104"/>
  <c i="10" r="BK254"/>
  <c i="11" r="BK759"/>
  <c i="4" r="J328"/>
  <c i="5" r="BK183"/>
  <c i="6" r="BK439"/>
  <c i="7" r="J214"/>
  <c i="11" r="BK535"/>
  <c i="14" r="BK165"/>
  <c i="17" r="BK177"/>
  <c i="19" r="BK343"/>
  <c i="25" r="J93"/>
  <c i="19" r="J188"/>
  <c i="4" r="J270"/>
  <c i="6" r="J443"/>
  <c r="BK387"/>
  <c i="7" r="BK206"/>
  <c i="8" r="BK222"/>
  <c i="9" r="BK322"/>
  <c i="10" r="BK626"/>
  <c i="11" r="BK120"/>
  <c i="12" r="BK203"/>
  <c i="9" r="J497"/>
  <c i="10" r="J746"/>
  <c r="J633"/>
  <c i="11" r="BK700"/>
  <c i="13" r="J210"/>
  <c i="14" r="J174"/>
  <c i="17" r="J142"/>
  <c i="19" r="J236"/>
  <c i="20" r="BK108"/>
  <c i="23" r="J181"/>
  <c i="4" r="BK531"/>
  <c i="6" r="J282"/>
  <c i="8" r="J141"/>
  <c i="9" r="J192"/>
  <c i="10" r="J383"/>
  <c r="J651"/>
  <c i="11" r="BK459"/>
  <c i="15" r="J198"/>
  <c i="18" r="J148"/>
  <c i="19" r="J225"/>
  <c i="23" r="J167"/>
  <c i="11" r="J354"/>
  <c r="BK296"/>
  <c i="15" r="BK200"/>
  <c i="17" r="BK138"/>
  <c i="18" r="J124"/>
  <c i="20" r="BK136"/>
  <c i="10" r="J423"/>
  <c i="11" r="J131"/>
  <c r="BK543"/>
  <c r="BK644"/>
  <c i="12" r="J294"/>
  <c r="BK209"/>
  <c i="13" r="BK200"/>
  <c i="14" r="J168"/>
  <c i="17" r="J106"/>
  <c i="19" r="BK172"/>
  <c i="22" r="BK106"/>
  <c i="4" r="J755"/>
  <c i="5" r="J286"/>
  <c i="10" r="J833"/>
  <c i="13" r="BK212"/>
  <c i="17" r="BK214"/>
  <c i="19" r="BK321"/>
  <c r="J229"/>
  <c i="25" r="J118"/>
  <c i="5" r="J363"/>
  <c i="6" r="BK539"/>
  <c i="7" r="J162"/>
  <c i="4" r="J365"/>
  <c i="6" r="J234"/>
  <c i="11" r="BK439"/>
  <c i="16" r="BK140"/>
  <c i="19" r="J182"/>
  <c r="J111"/>
  <c i="23" r="BK112"/>
  <c i="15" r="J151"/>
  <c i="16" r="BK116"/>
  <c i="18" r="J226"/>
  <c i="19" r="J316"/>
  <c r="BK138"/>
  <c i="22" r="BK148"/>
  <c i="3" r="BK95"/>
  <c i="6" r="J215"/>
  <c i="7" r="J209"/>
  <c i="8" r="BK178"/>
  <c r="BK225"/>
  <c i="10" r="BK267"/>
  <c r="J784"/>
  <c r="J716"/>
  <c i="15" r="J190"/>
  <c i="17" r="BK151"/>
  <c i="18" r="J182"/>
  <c r="J270"/>
  <c i="19" r="BK316"/>
  <c i="23" r="BK151"/>
  <c i="24" r="J111"/>
  <c i="10" r="J417"/>
  <c i="15" r="BK185"/>
  <c i="18" r="BK192"/>
  <c i="20" r="BK134"/>
  <c i="4" r="J372"/>
  <c i="5" r="BK439"/>
  <c i="6" r="J596"/>
  <c i="11" r="BK511"/>
  <c i="17" r="J138"/>
  <c i="22" r="J120"/>
  <c i="11" r="BK887"/>
  <c i="15" r="BK135"/>
  <c i="17" r="BK135"/>
  <c i="18" r="J254"/>
  <c i="19" r="BK357"/>
  <c i="21" r="J121"/>
  <c i="23" r="BK190"/>
  <c i="5" r="J403"/>
  <c i="6" r="J453"/>
  <c r="BK295"/>
  <c r="BK820"/>
  <c i="7" r="BK511"/>
  <c i="8" r="BK152"/>
  <c i="9" r="BK440"/>
  <c r="J222"/>
  <c i="10" r="J374"/>
  <c i="11" r="BK429"/>
  <c i="12" r="BK206"/>
  <c r="J117"/>
  <c i="13" r="J212"/>
  <c r="BK154"/>
  <c i="14" r="J156"/>
  <c i="18" r="BK106"/>
  <c i="4" r="BK697"/>
  <c i="5" r="BK153"/>
  <c i="6" r="BK348"/>
  <c r="BK291"/>
  <c i="7" r="J195"/>
  <c i="8" r="BK155"/>
  <c i="9" r="BK167"/>
  <c i="10" r="BK392"/>
  <c r="BK366"/>
  <c r="BK564"/>
  <c i="11" r="BK475"/>
  <c r="J398"/>
  <c i="14" r="BK118"/>
  <c i="15" r="J146"/>
  <c i="17" r="BK108"/>
  <c i="18" r="J207"/>
  <c i="19" r="J257"/>
  <c i="23" r="BK137"/>
  <c i="24" r="BK106"/>
  <c i="4" r="J495"/>
  <c i="5" r="BK342"/>
  <c r="BK238"/>
  <c i="6" r="BK487"/>
  <c i="7" r="BK223"/>
  <c r="BK233"/>
  <c i="8" r="J131"/>
  <c i="10" r="J768"/>
  <c r="BK121"/>
  <c r="J363"/>
  <c i="11" r="J307"/>
  <c i="16" r="J158"/>
  <c i="17" r="BK184"/>
  <c i="18" r="BK117"/>
  <c r="BK248"/>
  <c i="20" r="J138"/>
  <c i="4" r="BK293"/>
  <c r="BK556"/>
  <c i="5" r="J198"/>
  <c i="6" r="BK474"/>
  <c r="BK309"/>
  <c i="7" r="J353"/>
  <c i="8" r="J137"/>
  <c r="BK259"/>
  <c i="9" r="J158"/>
  <c i="10" r="BK584"/>
  <c r="BK777"/>
  <c i="13" r="J170"/>
  <c r="J167"/>
  <c i="14" r="BK185"/>
  <c i="18" r="J178"/>
  <c i="19" r="J359"/>
  <c i="21" r="BK130"/>
  <c i="23" r="BK181"/>
  <c i="4" r="BK305"/>
  <c r="J220"/>
  <c i="5" r="BK322"/>
  <c i="6" r="BK154"/>
  <c i="7" r="J319"/>
  <c i="8" r="BK240"/>
  <c i="9" r="J463"/>
  <c i="10" r="J546"/>
  <c r="J299"/>
  <c i="11" r="J582"/>
  <c i="13" r="J152"/>
  <c r="J135"/>
  <c i="17" r="J179"/>
  <c i="19" r="J143"/>
  <c i="22" r="BK129"/>
  <c i="2" r="BK82"/>
  <c i="4" r="BK328"/>
  <c i="5" r="J232"/>
  <c i="6" r="J160"/>
  <c i="7" r="J475"/>
  <c i="9" r="BK266"/>
  <c r="BK329"/>
  <c i="10" r="BK523"/>
  <c i="11" r="J158"/>
  <c i="15" r="J200"/>
  <c i="11" r="BK825"/>
  <c r="J639"/>
  <c r="J402"/>
  <c r="BK268"/>
  <c r="J911"/>
  <c r="J759"/>
  <c r="BK569"/>
  <c i="12" r="J264"/>
  <c r="J141"/>
  <c r="J230"/>
  <c r="BK194"/>
  <c r="BK166"/>
  <c r="J160"/>
  <c i="13" r="BK195"/>
  <c i="19" r="J172"/>
  <c i="2" r="BK89"/>
  <c i="4" r="BK170"/>
  <c i="5" r="BK363"/>
  <c i="6" r="J491"/>
  <c r="J182"/>
  <c r="BK507"/>
  <c i="11" r="BK455"/>
  <c r="J445"/>
  <c r="BK505"/>
  <c r="J527"/>
  <c r="BK272"/>
  <c r="BK914"/>
  <c r="J695"/>
  <c r="J336"/>
  <c i="12" r="J258"/>
  <c r="BK254"/>
  <c r="BK294"/>
  <c r="BK197"/>
  <c r="J242"/>
  <c r="J209"/>
  <c i="13" r="BK148"/>
  <c i="14" r="BK194"/>
  <c r="J116"/>
  <c i="15" r="J164"/>
  <c i="17" r="BK122"/>
  <c i="18" r="BK266"/>
  <c i="19" r="J251"/>
  <c i="6" r="BK647"/>
  <c i="7" r="BK154"/>
  <c i="8" r="J225"/>
  <c i="9" r="J329"/>
  <c r="J232"/>
  <c i="10" r="BK800"/>
  <c r="BK738"/>
  <c i="18" r="BK190"/>
  <c i="19" r="BK305"/>
  <c r="BK213"/>
  <c r="BK169"/>
  <c i="23" r="J130"/>
  <c i="4" r="J273"/>
  <c i="6" r="BK160"/>
  <c r="BK771"/>
  <c i="11" r="J333"/>
  <c r="J1110"/>
  <c r="J423"/>
  <c i="15" r="J138"/>
  <c r="J176"/>
  <c i="17" r="J168"/>
  <c i="18" r="BK184"/>
  <c r="BK113"/>
  <c r="J202"/>
  <c i="19" r="BK309"/>
  <c r="J333"/>
  <c r="J295"/>
  <c i="20" r="BK125"/>
  <c i="21" r="J133"/>
  <c i="22" r="BK139"/>
  <c i="23" r="J196"/>
  <c i="5" r="J439"/>
  <c i="6" r="J220"/>
  <c r="J740"/>
  <c i="7" r="BK199"/>
  <c r="BK306"/>
  <c i="14" r="J113"/>
  <c i="16" r="BK143"/>
  <c i="18" r="J142"/>
  <c i="19" r="J321"/>
  <c i="20" r="J117"/>
  <c i="2" r="F37"/>
  <c i="6" r="BK448"/>
  <c r="BK363"/>
  <c r="BK443"/>
  <c i="7" r="BK472"/>
  <c i="17" r="J214"/>
  <c i="19" r="BK166"/>
  <c r="J195"/>
  <c i="22" r="J152"/>
  <c i="10" r="J246"/>
  <c i="11" r="BK290"/>
  <c i="4" r="J249"/>
  <c i="6" r="J507"/>
  <c r="J276"/>
  <c i="8" r="BK271"/>
  <c i="9" r="BK200"/>
  <c i="10" r="BK487"/>
  <c i="11" r="BK882"/>
  <c i="14" r="J161"/>
  <c i="19" r="J309"/>
  <c i="4" r="J277"/>
  <c i="5" r="J99"/>
  <c i="7" r="BK102"/>
  <c i="9" r="J169"/>
  <c i="10" r="J400"/>
  <c r="BK435"/>
  <c i="11" r="J647"/>
  <c i="15" r="J162"/>
  <c i="17" r="J108"/>
  <c i="18" r="BK111"/>
  <c i="19" r="BK227"/>
  <c i="4" r="BK206"/>
  <c i="6" r="BK469"/>
  <c r="J114"/>
  <c i="8" r="BK182"/>
  <c i="9" r="J266"/>
  <c r="J147"/>
  <c i="10" r="BK637"/>
  <c i="13" r="BK113"/>
  <c i="14" r="J134"/>
  <c i="18" r="BK204"/>
  <c i="19" r="BK270"/>
  <c i="22" r="BK132"/>
  <c i="4" r="J516"/>
  <c i="5" r="J419"/>
  <c i="6" r="BK600"/>
  <c i="8" r="BK174"/>
  <c i="10" r="J318"/>
  <c r="J584"/>
  <c i="13" r="BK156"/>
  <c i="17" r="BK113"/>
  <c i="5" r="BK352"/>
  <c i="7" r="J126"/>
  <c i="9" r="BK172"/>
  <c i="10" r="BK410"/>
  <c r="BK170"/>
  <c r="BK459"/>
  <c i="11" r="BK126"/>
  <c i="15" r="BK166"/>
  <c i="17" r="BK206"/>
  <c i="18" r="J176"/>
  <c i="19" r="BK186"/>
  <c i="23" r="J124"/>
  <c i="11" r="J301"/>
  <c r="BK731"/>
  <c i="15" r="J149"/>
  <c i="16" r="BK131"/>
  <c i="17" r="BK182"/>
  <c i="18" r="BK233"/>
  <c i="19" r="BK351"/>
  <c i="20" r="J132"/>
  <c i="22" r="J145"/>
  <c i="10" r="BK531"/>
  <c i="11" r="J190"/>
  <c r="BK586"/>
  <c r="J771"/>
  <c r="BK366"/>
  <c r="BK1015"/>
  <c r="J849"/>
  <c r="BK451"/>
  <c i="12" r="J153"/>
  <c r="J215"/>
  <c r="BK178"/>
  <c r="BK120"/>
  <c r="J108"/>
  <c i="13" r="BK167"/>
  <c r="J195"/>
  <c i="14" r="BK158"/>
  <c i="17" r="J140"/>
  <c i="18" r="J127"/>
  <c r="BK158"/>
  <c i="19" r="J324"/>
  <c i="20" r="BK154"/>
  <c i="23" r="J175"/>
  <c i="2" r="J86"/>
  <c i="4" r="J642"/>
  <c r="BK638"/>
  <c i="5" r="BK177"/>
  <c i="9" r="BK298"/>
  <c i="10" r="J626"/>
  <c i="12" r="BK111"/>
  <c i="23" r="J173"/>
  <c i="4" r="BK277"/>
  <c i="5" r="BK313"/>
  <c i="6" r="J348"/>
  <c i="7" r="BK323"/>
  <c r="J333"/>
  <c i="8" r="J283"/>
  <c i="12" r="BK172"/>
  <c r="J261"/>
  <c i="13" r="J138"/>
  <c r="J115"/>
  <c i="14" r="BK142"/>
  <c i="15" r="BK122"/>
  <c i="16" r="BK156"/>
  <c i="17" r="BK190"/>
  <c i="18" r="BK244"/>
  <c i="19" r="J134"/>
  <c i="21" r="J136"/>
  <c i="23" r="J119"/>
  <c i="24" r="BK132"/>
  <c i="2" r="BK86"/>
  <c i="4" r="BK152"/>
  <c r="J336"/>
  <c r="BK377"/>
  <c i="5" r="J322"/>
  <c r="BK336"/>
  <c i="6" r="BK305"/>
  <c r="J456"/>
  <c r="J716"/>
  <c i="7" r="BK170"/>
  <c r="BK245"/>
  <c i="8" r="J158"/>
  <c i="9" r="BK486"/>
  <c r="BK375"/>
  <c i="10" r="J392"/>
  <c r="J695"/>
  <c r="J841"/>
  <c r="J605"/>
  <c i="11" r="BK360"/>
  <c i="15" r="BK178"/>
  <c i="17" r="J197"/>
  <c i="18" r="BK238"/>
  <c r="BK235"/>
  <c i="19" r="BK175"/>
  <c r="J374"/>
  <c r="J227"/>
  <c i="20" r="BK122"/>
  <c i="22" r="J148"/>
  <c i="23" r="BK104"/>
  <c i="25" r="BK113"/>
  <c i="4" r="BK348"/>
  <c i="6" r="J431"/>
  <c i="10" r="BK543"/>
  <c i="11" r="J435"/>
  <c r="BK193"/>
  <c r="BK258"/>
  <c i="15" r="J217"/>
  <c i="16" r="BK164"/>
  <c i="17" r="J111"/>
  <c i="18" r="J134"/>
  <c r="J174"/>
  <c i="19" r="J272"/>
  <c r="BK97"/>
  <c r="J163"/>
  <c i="20" r="J120"/>
  <c i="22" r="J106"/>
  <c i="23" r="J153"/>
  <c i="24" r="BK101"/>
  <c i="4" r="J751"/>
  <c i="5" r="J153"/>
  <c i="6" r="BK395"/>
  <c r="J523"/>
  <c r="BK523"/>
  <c i="7" r="J411"/>
  <c i="8" r="J182"/>
  <c i="10" r="J615"/>
  <c i="11" r="J742"/>
  <c i="15" r="BK210"/>
  <c i="16" r="J150"/>
  <c i="18" r="BK222"/>
  <c i="19" r="BK198"/>
  <c i="4" r="BK267"/>
  <c r="BK297"/>
  <c r="J645"/>
  <c i="5" r="BK171"/>
  <c r="BK308"/>
  <c i="6" r="BK643"/>
  <c r="BK740"/>
  <c i="7" r="J341"/>
  <c i="8" r="BK283"/>
  <c i="10" r="J729"/>
  <c r="J487"/>
  <c i="11" r="BK756"/>
  <c i="15" r="J172"/>
  <c i="17" r="J220"/>
  <c i="18" r="J169"/>
  <c i="19" r="BK374"/>
  <c r="BK188"/>
  <c i="22" r="BK122"/>
  <c i="24" r="BK111"/>
  <c i="5" r="J444"/>
  <c i="6" r="J387"/>
  <c r="BK319"/>
  <c i="7" r="BK251"/>
  <c i="8" r="J152"/>
  <c i="9" r="BK308"/>
  <c r="J109"/>
  <c i="10" r="BK369"/>
  <c i="11" r="J330"/>
  <c i="12" r="BK156"/>
  <c r="J126"/>
  <c r="J181"/>
  <c i="13" r="J132"/>
  <c i="14" r="J177"/>
  <c i="18" r="BK224"/>
  <c i="4" r="BK380"/>
  <c r="BK390"/>
  <c i="5" r="BK419"/>
  <c r="BK357"/>
  <c i="6" r="BK228"/>
  <c i="7" r="BK283"/>
  <c i="9" r="BK325"/>
  <c r="J502"/>
  <c i="10" r="J165"/>
  <c r="J790"/>
  <c r="J531"/>
  <c i="11" r="BK1134"/>
  <c r="BK277"/>
  <c i="15" r="J115"/>
  <c i="16" r="J161"/>
  <c i="17" r="J184"/>
  <c i="18" r="J140"/>
  <c i="20" r="BK117"/>
  <c i="23" r="BK177"/>
  <c i="4" r="BK289"/>
  <c r="J297"/>
  <c i="5" r="J424"/>
  <c i="6" r="J560"/>
  <c r="J245"/>
  <c i="7" r="BK439"/>
  <c i="8" r="J346"/>
  <c i="9" r="BK217"/>
  <c i="10" r="BK249"/>
  <c r="J774"/>
  <c i="11" r="J731"/>
  <c i="14" r="BK152"/>
  <c i="15" r="BK228"/>
  <c i="21" r="BK111"/>
  <c i="4" r="BK344"/>
  <c r="J511"/>
  <c i="6" r="J125"/>
  <c i="7" r="J366"/>
  <c i="9" r="BK163"/>
  <c i="10" r="J369"/>
  <c i="13" r="BK150"/>
  <c i="18" r="J263"/>
  <c i="22" r="J124"/>
  <c i="4" r="J317"/>
  <c i="6" r="J249"/>
  <c i="7" r="BK178"/>
  <c i="9" r="BK294"/>
  <c i="10" r="BK647"/>
  <c r="J814"/>
  <c r="BK321"/>
  <c i="11" r="BK938"/>
  <c i="16" r="J114"/>
  <c i="18" r="J228"/>
  <c i="19" r="J254"/>
  <c i="23" r="J185"/>
  <c i="10" r="J507"/>
  <c i="11" r="BK372"/>
  <c i="15" r="J194"/>
  <c i="16" r="BK150"/>
  <c i="18" r="BK180"/>
  <c r="J188"/>
  <c i="19" r="J361"/>
  <c i="21" r="BK101"/>
  <c i="11" r="BK907"/>
  <c r="J810"/>
  <c r="J673"/>
  <c r="BK559"/>
  <c r="J944"/>
  <c r="BK771"/>
  <c r="BK491"/>
  <c i="12" r="J286"/>
  <c r="J150"/>
  <c r="J135"/>
  <c r="J206"/>
  <c r="BK239"/>
  <c i="13" r="BK158"/>
  <c r="BK176"/>
  <c r="J176"/>
  <c i="14" r="J149"/>
  <c i="17" r="BK209"/>
  <c i="18" r="J152"/>
  <c i="19" r="BK327"/>
  <c r="J223"/>
  <c r="BK229"/>
  <c i="22" r="BK143"/>
  <c i="2" r="BK98"/>
  <c i="4" r="BK122"/>
  <c r="BK642"/>
  <c i="5" r="BK424"/>
  <c r="BK143"/>
  <c i="10" r="BK503"/>
  <c i="12" r="BK187"/>
  <c i="13" r="BK152"/>
  <c r="BK192"/>
  <c i="14" r="J136"/>
  <c i="17" r="J122"/>
  <c i="18" r="BK132"/>
  <c i="19" r="BK163"/>
  <c r="J119"/>
  <c r="J116"/>
  <c i="20" r="J152"/>
  <c i="23" r="J137"/>
  <c i="4" r="J305"/>
  <c i="5" r="BK384"/>
  <c i="6" r="J415"/>
  <c r="J391"/>
  <c r="J407"/>
  <c i="7" r="BK539"/>
  <c i="8" r="BK236"/>
  <c r="BK141"/>
  <c i="9" r="BK278"/>
  <c r="BK414"/>
  <c i="10" r="J419"/>
  <c r="BK507"/>
  <c r="J822"/>
  <c r="BK467"/>
  <c i="11" r="BK109"/>
  <c r="BK861"/>
  <c r="J475"/>
  <c r="J756"/>
  <c r="J360"/>
  <c r="BK1011"/>
  <c r="BK799"/>
  <c r="BK487"/>
  <c r="BK190"/>
  <c i="12" r="J99"/>
  <c r="BK283"/>
  <c r="BK126"/>
  <c r="BK200"/>
  <c r="BK96"/>
  <c i="13" r="BK160"/>
  <c r="J158"/>
  <c r="J108"/>
  <c i="14" r="J140"/>
  <c i="15" r="J108"/>
  <c i="17" r="J117"/>
  <c i="18" r="J211"/>
  <c i="19" r="BK147"/>
  <c r="BK239"/>
  <c i="21" r="BK138"/>
  <c i="23" r="BK124"/>
  <c r="J187"/>
  <c i="2" r="BK92"/>
  <c i="4" r="J309"/>
  <c r="BK255"/>
  <c r="J122"/>
  <c r="J243"/>
  <c i="5" r="BK411"/>
  <c r="BK416"/>
  <c i="6" r="BK245"/>
  <c i="7" r="BK229"/>
  <c r="BK480"/>
  <c i="8" r="J254"/>
  <c i="9" r="BK150"/>
  <c r="J176"/>
  <c i="10" r="J800"/>
  <c r="J825"/>
  <c r="J527"/>
  <c i="11" r="BK854"/>
  <c i="15" r="J202"/>
  <c i="16" r="BK106"/>
  <c i="18" r="BK263"/>
  <c r="BK196"/>
  <c i="19" r="BK283"/>
  <c r="J190"/>
  <c r="BK143"/>
  <c r="BK108"/>
  <c r="BK216"/>
  <c i="21" r="J101"/>
  <c i="23" r="BK144"/>
  <c i="4" r="J206"/>
  <c i="5" r="BK232"/>
  <c i="10" r="J538"/>
  <c i="11" r="BK283"/>
  <c r="BK388"/>
  <c r="BK1110"/>
  <c i="15" r="J127"/>
  <c i="17" r="J211"/>
  <c r="J124"/>
  <c i="18" r="BK272"/>
  <c r="J242"/>
  <c i="19" r="BK330"/>
  <c r="J286"/>
  <c r="BK225"/>
  <c i="21" r="J128"/>
  <c i="23" r="BK135"/>
  <c i="24" r="BK135"/>
  <c i="25" r="BK90"/>
  <c i="5" r="BK390"/>
  <c i="6" r="BK427"/>
  <c r="BK747"/>
  <c r="BK655"/>
  <c i="7" r="J378"/>
  <c i="8" r="J274"/>
  <c i="9" r="J286"/>
  <c r="BK237"/>
  <c i="10" r="BK463"/>
  <c r="J602"/>
  <c r="J754"/>
  <c i="11" r="J345"/>
  <c r="J1134"/>
  <c i="14" r="BK113"/>
  <c i="15" r="BK224"/>
  <c i="17" r="J182"/>
  <c i="18" r="BK231"/>
  <c i="19" r="J131"/>
  <c i="20" r="BK111"/>
  <c i="23" r="J169"/>
  <c i="6" l="1" r="R599"/>
  <c i="3" r="P84"/>
  <c r="P83"/>
  <c i="1" r="AU56"/>
  <c i="3" r="R84"/>
  <c r="R83"/>
  <c i="2" r="R81"/>
  <c r="R80"/>
  <c i="4" r="R151"/>
  <c r="R394"/>
  <c r="P742"/>
  <c i="5" r="R98"/>
  <c r="P225"/>
  <c i="6" r="BK104"/>
  <c r="J104"/>
  <c r="J65"/>
  <c r="P248"/>
  <c r="P267"/>
  <c r="BK294"/>
  <c r="J294"/>
  <c r="J72"/>
  <c r="R314"/>
  <c i="7" r="T216"/>
  <c r="P365"/>
  <c i="8" r="R258"/>
  <c i="9" r="T104"/>
  <c r="R328"/>
  <c i="10" r="P110"/>
  <c r="BK317"/>
  <c r="J317"/>
  <c r="J69"/>
  <c r="BK336"/>
  <c r="T350"/>
  <c r="P382"/>
  <c r="BK658"/>
  <c r="J658"/>
  <c r="J80"/>
  <c r="R793"/>
  <c i="11" r="BK201"/>
  <c r="J201"/>
  <c r="J67"/>
  <c r="BK312"/>
  <c r="J312"/>
  <c r="J72"/>
  <c r="BK375"/>
  <c r="J375"/>
  <c r="J73"/>
  <c r="BK562"/>
  <c r="J562"/>
  <c r="J75"/>
  <c r="T956"/>
  <c i="12" r="P159"/>
  <c r="BK282"/>
  <c r="J282"/>
  <c r="J69"/>
  <c i="13" r="T112"/>
  <c r="P164"/>
  <c r="T182"/>
  <c i="14" r="T105"/>
  <c r="R115"/>
  <c r="R151"/>
  <c r="R167"/>
  <c r="R179"/>
  <c i="15" r="BK119"/>
  <c r="J119"/>
  <c r="J67"/>
  <c r="P137"/>
  <c r="R148"/>
  <c r="P180"/>
  <c r="BK207"/>
  <c r="J207"/>
  <c r="J79"/>
  <c r="R216"/>
  <c i="16" r="P135"/>
  <c r="R147"/>
  <c i="17" r="R105"/>
  <c i="18" r="P105"/>
  <c r="T139"/>
  <c r="P206"/>
  <c r="P256"/>
  <c i="19" r="R178"/>
  <c r="R342"/>
  <c i="20" r="BK103"/>
  <c r="J103"/>
  <c r="J67"/>
  <c r="P145"/>
  <c i="21" r="R108"/>
  <c i="22" r="P138"/>
  <c i="23" r="R106"/>
  <c r="R156"/>
  <c r="R155"/>
  <c i="4" r="T151"/>
  <c r="BK272"/>
  <c r="J272"/>
  <c r="J71"/>
  <c r="P364"/>
  <c r="BK555"/>
  <c r="J555"/>
  <c r="J78"/>
  <c r="R742"/>
  <c i="5" r="T98"/>
  <c r="P383"/>
  <c i="6" r="T104"/>
  <c r="BK248"/>
  <c r="J248"/>
  <c r="J68"/>
  <c r="T294"/>
  <c r="R490"/>
  <c i="7" r="BK184"/>
  <c r="J184"/>
  <c r="J68"/>
  <c r="P203"/>
  <c r="BK332"/>
  <c r="J332"/>
  <c r="J74"/>
  <c i="8" r="BK130"/>
  <c r="J130"/>
  <c r="J67"/>
  <c r="R186"/>
  <c r="T258"/>
  <c i="9" r="R104"/>
  <c r="R162"/>
  <c r="T328"/>
  <c i="10" r="R110"/>
  <c r="P317"/>
  <c r="BK382"/>
  <c r="J382"/>
  <c r="J75"/>
  <c r="T537"/>
  <c i="11" r="T108"/>
  <c r="P405"/>
  <c r="BK708"/>
  <c r="J708"/>
  <c r="J78"/>
  <c r="BK824"/>
  <c r="J824"/>
  <c r="J79"/>
  <c r="BK931"/>
  <c r="J931"/>
  <c r="J81"/>
  <c r="T1120"/>
  <c i="12" r="T159"/>
  <c r="R282"/>
  <c i="13" r="BK107"/>
  <c r="BK106"/>
  <c r="P117"/>
  <c r="P169"/>
  <c r="P189"/>
  <c i="14" r="P133"/>
  <c i="15" r="R110"/>
  <c r="T137"/>
  <c r="T187"/>
  <c r="BK216"/>
  <c r="J216"/>
  <c r="J80"/>
  <c i="16" r="T111"/>
  <c r="R130"/>
  <c r="P147"/>
  <c i="17" r="BK119"/>
  <c r="J119"/>
  <c r="J67"/>
  <c r="T148"/>
  <c r="P203"/>
  <c i="18" r="BK119"/>
  <c r="J119"/>
  <c r="J67"/>
  <c r="P173"/>
  <c r="R237"/>
  <c i="19" r="BK178"/>
  <c r="J178"/>
  <c r="J67"/>
  <c r="T301"/>
  <c i="20" r="P110"/>
  <c r="R131"/>
  <c i="21" r="P108"/>
  <c i="23" r="T106"/>
  <c r="BK150"/>
  <c r="J150"/>
  <c r="J75"/>
  <c i="4" r="BK104"/>
  <c r="T205"/>
  <c r="P394"/>
  <c i="5" r="BK136"/>
  <c r="J136"/>
  <c r="J66"/>
  <c r="R383"/>
  <c i="6" r="BK163"/>
  <c r="J163"/>
  <c r="J67"/>
  <c r="P659"/>
  <c i="7" r="R382"/>
  <c i="9" r="P134"/>
  <c r="R171"/>
  <c r="P277"/>
  <c r="P315"/>
  <c i="10" r="R253"/>
  <c r="T336"/>
  <c r="P368"/>
  <c r="T382"/>
  <c r="T658"/>
  <c r="T780"/>
  <c i="11" r="R108"/>
  <c r="T405"/>
  <c r="R708"/>
  <c r="R824"/>
  <c r="R931"/>
  <c i="12" r="BK95"/>
  <c r="R257"/>
  <c i="13" r="R117"/>
  <c r="R129"/>
  <c r="BK164"/>
  <c r="J164"/>
  <c r="J75"/>
  <c r="P197"/>
  <c i="14" r="P151"/>
  <c r="T167"/>
  <c i="15" r="BK105"/>
  <c r="J105"/>
  <c r="J65"/>
  <c r="T119"/>
  <c i="16" r="P111"/>
  <c r="P142"/>
  <c r="BK163"/>
  <c r="J163"/>
  <c r="J79"/>
  <c i="17" r="T119"/>
  <c r="T137"/>
  <c r="T181"/>
  <c r="T208"/>
  <c i="18" r="T110"/>
  <c r="BK139"/>
  <c r="J139"/>
  <c r="J73"/>
  <c r="T168"/>
  <c r="BK206"/>
  <c r="J206"/>
  <c r="J76"/>
  <c r="BK230"/>
  <c r="J230"/>
  <c r="J78"/>
  <c r="P265"/>
  <c i="19" r="T137"/>
  <c r="P301"/>
  <c i="20" r="T119"/>
  <c r="R140"/>
  <c i="21" r="BK108"/>
  <c r="J108"/>
  <c r="J68"/>
  <c i="22" r="P112"/>
  <c i="23" r="P118"/>
  <c r="R143"/>
  <c r="P189"/>
  <c i="2" r="P81"/>
  <c r="P80"/>
  <c i="1" r="AU55"/>
  <c i="4" r="P104"/>
  <c r="P224"/>
  <c r="R555"/>
  <c i="5" r="P136"/>
  <c r="T383"/>
  <c i="6" r="BK113"/>
  <c r="J113"/>
  <c r="J66"/>
  <c r="R659"/>
  <c i="7" r="T107"/>
  <c r="R203"/>
  <c i="9" r="R134"/>
  <c r="P171"/>
  <c r="BK257"/>
  <c r="J257"/>
  <c r="J74"/>
  <c r="R297"/>
  <c i="10" r="R151"/>
  <c r="P422"/>
  <c r="BK537"/>
  <c r="J537"/>
  <c r="J77"/>
  <c r="T636"/>
  <c r="R753"/>
  <c i="11" r="R143"/>
  <c r="T257"/>
  <c r="R276"/>
  <c r="BK590"/>
  <c r="J590"/>
  <c r="J76"/>
  <c r="P689"/>
  <c r="T860"/>
  <c i="12" r="P190"/>
  <c i="13" r="P107"/>
  <c r="P106"/>
  <c r="T169"/>
  <c r="R197"/>
  <c i="14" r="BK105"/>
  <c r="J105"/>
  <c r="J65"/>
  <c r="P110"/>
  <c r="T115"/>
  <c r="BK151"/>
  <c r="J151"/>
  <c r="J75"/>
  <c r="P167"/>
  <c r="T179"/>
  <c i="15" r="R119"/>
  <c r="T148"/>
  <c r="T180"/>
  <c r="P216"/>
  <c i="16" r="R103"/>
  <c r="BK135"/>
  <c r="J135"/>
  <c r="J73"/>
  <c r="BK155"/>
  <c r="J155"/>
  <c r="J77"/>
  <c i="17" r="T110"/>
  <c r="T153"/>
  <c r="R213"/>
  <c i="18" r="BK105"/>
  <c r="J105"/>
  <c r="J65"/>
  <c r="BK173"/>
  <c r="J173"/>
  <c r="J75"/>
  <c r="T237"/>
  <c i="19" r="P96"/>
  <c r="BK219"/>
  <c r="J219"/>
  <c r="J68"/>
  <c r="P342"/>
  <c i="20" r="BK119"/>
  <c r="J119"/>
  <c r="J69"/>
  <c i="21" r="P103"/>
  <c r="T115"/>
  <c r="T135"/>
  <c i="22" r="T112"/>
  <c r="BK138"/>
  <c r="P147"/>
  <c i="23" r="R111"/>
  <c r="R150"/>
  <c i="24" r="R103"/>
  <c i="4" r="T104"/>
  <c r="T103"/>
  <c r="R272"/>
  <c i="5" r="P98"/>
  <c r="T225"/>
  <c r="P410"/>
  <c i="6" r="R113"/>
  <c r="BK490"/>
  <c r="J490"/>
  <c r="J75"/>
  <c r="R569"/>
  <c i="7" r="P161"/>
  <c r="BK382"/>
  <c r="J382"/>
  <c r="J76"/>
  <c i="8" r="P157"/>
  <c r="R253"/>
  <c i="9" r="P143"/>
  <c r="BK171"/>
  <c r="J171"/>
  <c r="J71"/>
  <c r="P257"/>
  <c r="BK315"/>
  <c r="J315"/>
  <c r="J77"/>
  <c i="10" r="BK253"/>
  <c r="J253"/>
  <c r="J68"/>
  <c r="P336"/>
  <c r="T368"/>
  <c r="R563"/>
  <c r="T753"/>
  <c i="11" r="R201"/>
  <c r="T276"/>
  <c r="T590"/>
  <c r="R689"/>
  <c r="P860"/>
  <c r="BK1120"/>
  <c r="J1120"/>
  <c r="J84"/>
  <c i="12" r="R95"/>
  <c r="P257"/>
  <c i="13" r="P112"/>
  <c r="BK169"/>
  <c r="J169"/>
  <c r="J76"/>
  <c r="BK189"/>
  <c r="J189"/>
  <c r="J78"/>
  <c r="T197"/>
  <c i="14" r="T110"/>
  <c r="BK146"/>
  <c r="J146"/>
  <c r="J74"/>
  <c r="BK160"/>
  <c r="J160"/>
  <c r="J76"/>
  <c r="P187"/>
  <c i="15" r="P110"/>
  <c r="BK153"/>
  <c r="J153"/>
  <c r="J75"/>
  <c i="16" r="P123"/>
  <c r="T135"/>
  <c r="P155"/>
  <c i="17" r="P105"/>
  <c r="R119"/>
  <c r="R137"/>
  <c r="R148"/>
  <c r="BK174"/>
  <c r="J174"/>
  <c r="J76"/>
  <c r="R196"/>
  <c r="BK208"/>
  <c r="J208"/>
  <c r="J80"/>
  <c i="18" r="P119"/>
  <c r="R173"/>
  <c r="R230"/>
  <c i="19" r="T219"/>
  <c r="T365"/>
  <c i="20" r="P119"/>
  <c i="21" r="P135"/>
  <c i="22" r="T126"/>
  <c i="24" r="P117"/>
  <c r="T137"/>
  <c i="9" r="BK104"/>
  <c r="J104"/>
  <c r="J65"/>
  <c r="T134"/>
  <c r="T162"/>
  <c r="P328"/>
  <c i="10" r="BK151"/>
  <c r="J151"/>
  <c r="J67"/>
  <c r="R422"/>
  <c r="P537"/>
  <c r="BK636"/>
  <c r="J636"/>
  <c r="J79"/>
  <c r="T793"/>
  <c i="11" r="P201"/>
  <c r="BK276"/>
  <c r="J276"/>
  <c r="J71"/>
  <c r="R590"/>
  <c r="T689"/>
  <c r="BK860"/>
  <c r="J860"/>
  <c r="J80"/>
  <c i="12" r="R159"/>
  <c r="T282"/>
  <c i="13" r="BK129"/>
  <c i="14" r="P105"/>
  <c r="R110"/>
  <c r="BK133"/>
  <c r="J133"/>
  <c r="J73"/>
  <c i="15" r="T105"/>
  <c r="BK148"/>
  <c r="J148"/>
  <c r="J74"/>
  <c r="BK180"/>
  <c r="J180"/>
  <c r="J76"/>
  <c i="16" r="T103"/>
  <c r="T102"/>
  <c r="BK123"/>
  <c r="J123"/>
  <c r="J71"/>
  <c r="BK142"/>
  <c r="J142"/>
  <c r="J74"/>
  <c i="17" r="P174"/>
  <c r="BK213"/>
  <c r="J213"/>
  <c r="J81"/>
  <c i="18" r="T131"/>
  <c r="R213"/>
  <c i="20" r="R103"/>
  <c r="T140"/>
  <c i="21" r="BK127"/>
  <c r="J127"/>
  <c r="J73"/>
  <c i="22" r="BK117"/>
  <c r="J117"/>
  <c r="J68"/>
  <c i="23" r="BK118"/>
  <c r="J118"/>
  <c r="J69"/>
  <c i="24" r="T103"/>
  <c i="5" r="R136"/>
  <c r="R410"/>
  <c i="6" r="P113"/>
  <c r="P447"/>
  <c r="BK618"/>
  <c r="J618"/>
  <c r="J78"/>
  <c i="7" r="R216"/>
  <c r="BK365"/>
  <c r="J365"/>
  <c r="J75"/>
  <c i="8" r="R130"/>
  <c r="BK186"/>
  <c r="J186"/>
  <c r="J72"/>
  <c r="T286"/>
  <c i="12" r="R190"/>
  <c i="13" r="BK112"/>
  <c r="J112"/>
  <c r="J67"/>
  <c i="14" r="P146"/>
  <c r="P160"/>
  <c r="BK179"/>
  <c r="J179"/>
  <c r="J79"/>
  <c r="R187"/>
  <c i="15" r="R105"/>
  <c r="R104"/>
  <c r="R137"/>
  <c r="R180"/>
  <c r="P223"/>
  <c i="16" r="BK111"/>
  <c r="J111"/>
  <c r="J67"/>
  <c r="R123"/>
  <c r="T130"/>
  <c r="T147"/>
  <c r="R163"/>
  <c i="17" r="P119"/>
  <c r="BK148"/>
  <c r="J148"/>
  <c r="J74"/>
  <c r="BK181"/>
  <c r="J181"/>
  <c r="J77"/>
  <c r="P196"/>
  <c r="T203"/>
  <c i="18" r="T105"/>
  <c r="T213"/>
  <c r="R265"/>
  <c i="19" r="P219"/>
  <c r="R365"/>
  <c i="20" r="T145"/>
  <c i="21" r="BK115"/>
  <c r="J115"/>
  <c r="J69"/>
  <c i="22" r="R117"/>
  <c i="23" r="BK143"/>
  <c r="J143"/>
  <c r="J74"/>
  <c i="4" r="BK205"/>
  <c r="J205"/>
  <c r="J67"/>
  <c r="P272"/>
  <c r="BK364"/>
  <c r="J364"/>
  <c r="J72"/>
  <c r="P555"/>
  <c i="5" r="P285"/>
  <c r="T402"/>
  <c i="6" r="R104"/>
  <c r="R248"/>
  <c r="T267"/>
  <c r="BK447"/>
  <c r="J447"/>
  <c r="J74"/>
  <c r="T618"/>
  <c i="7" r="BK216"/>
  <c r="J216"/>
  <c r="J72"/>
  <c r="P332"/>
  <c i="8" r="P121"/>
  <c r="T130"/>
  <c r="T186"/>
  <c r="P258"/>
  <c i="9" r="BK143"/>
  <c r="J143"/>
  <c r="J67"/>
  <c r="BK162"/>
  <c r="T216"/>
  <c r="T257"/>
  <c r="T277"/>
  <c r="R315"/>
  <c i="10" r="T151"/>
  <c r="T317"/>
  <c r="P350"/>
  <c r="R368"/>
  <c r="BK563"/>
  <c r="J563"/>
  <c r="J78"/>
  <c r="R636"/>
  <c r="P793"/>
  <c i="11" r="BK108"/>
  <c r="R405"/>
  <c r="R956"/>
  <c i="12" r="T190"/>
  <c i="13" r="BK117"/>
  <c r="J117"/>
  <c r="J68"/>
  <c r="T129"/>
  <c r="BK182"/>
  <c r="J182"/>
  <c r="J77"/>
  <c r="R205"/>
  <c i="14" r="R105"/>
  <c r="BK115"/>
  <c r="J115"/>
  <c r="J67"/>
  <c r="T146"/>
  <c r="T160"/>
  <c i="15" r="BK110"/>
  <c r="J110"/>
  <c r="J66"/>
  <c r="BK137"/>
  <c r="J137"/>
  <c r="J73"/>
  <c r="P148"/>
  <c r="P187"/>
  <c r="R207"/>
  <c r="T223"/>
  <c i="16" r="T123"/>
  <c r="R135"/>
  <c r="T163"/>
  <c i="17" r="P110"/>
  <c r="R153"/>
  <c r="R174"/>
  <c r="BK196"/>
  <c r="J196"/>
  <c r="J78"/>
  <c r="P208"/>
  <c i="18" r="P139"/>
  <c r="BK213"/>
  <c r="J213"/>
  <c r="J77"/>
  <c r="R256"/>
  <c i="19" r="BK96"/>
  <c r="J96"/>
  <c r="J65"/>
  <c r="R260"/>
  <c r="P365"/>
  <c i="20" r="P131"/>
  <c i="23" r="P123"/>
  <c r="R132"/>
  <c r="R128"/>
  <c r="P150"/>
  <c r="R189"/>
  <c i="24" r="BK108"/>
  <c r="J108"/>
  <c r="J68"/>
  <c r="P129"/>
  <c r="P125"/>
  <c i="4" r="BK151"/>
  <c r="J151"/>
  <c r="J66"/>
  <c r="R224"/>
  <c r="R364"/>
  <c r="BK510"/>
  <c r="J510"/>
  <c r="J75"/>
  <c i="5" r="BK98"/>
  <c r="J98"/>
  <c r="J65"/>
  <c r="BK225"/>
  <c r="J225"/>
  <c r="J67"/>
  <c r="BK410"/>
  <c r="J410"/>
  <c r="J73"/>
  <c i="6" r="BK314"/>
  <c r="J314"/>
  <c r="J73"/>
  <c r="T490"/>
  <c r="P618"/>
  <c i="7" r="P107"/>
  <c r="T184"/>
  <c r="BK287"/>
  <c r="J287"/>
  <c r="J73"/>
  <c r="R365"/>
  <c i="8" r="R121"/>
  <c r="R99"/>
  <c r="BK149"/>
  <c r="J149"/>
  <c r="J70"/>
  <c r="P286"/>
  <c i="9" r="T143"/>
  <c r="P162"/>
  <c r="P216"/>
  <c r="BK277"/>
  <c r="J277"/>
  <c r="J75"/>
  <c r="BK297"/>
  <c r="J297"/>
  <c r="J76"/>
  <c r="T315"/>
  <c i="10" r="BK110"/>
  <c r="J110"/>
  <c r="J65"/>
  <c r="R317"/>
  <c r="R350"/>
  <c r="P563"/>
  <c r="P753"/>
  <c i="11" r="T143"/>
  <c r="R257"/>
  <c r="T312"/>
  <c r="T375"/>
  <c r="P562"/>
  <c r="T708"/>
  <c r="T824"/>
  <c r="P931"/>
  <c r="P1120"/>
  <c i="12" r="T95"/>
  <c i="13" r="R112"/>
  <c r="T117"/>
  <c r="R137"/>
  <c r="R164"/>
  <c r="P182"/>
  <c r="T189"/>
  <c r="BK197"/>
  <c r="J197"/>
  <c r="J80"/>
  <c r="BK205"/>
  <c r="J205"/>
  <c r="J82"/>
  <c i="14" r="R146"/>
  <c r="R160"/>
  <c r="T187"/>
  <c i="15" r="T110"/>
  <c r="R153"/>
  <c r="R187"/>
  <c r="T207"/>
  <c r="BK223"/>
  <c r="J223"/>
  <c r="J81"/>
  <c i="16" r="R111"/>
  <c r="P130"/>
  <c r="T142"/>
  <c r="T155"/>
  <c i="17" r="BK105"/>
  <c r="J105"/>
  <c r="J65"/>
  <c r="P137"/>
  <c r="P181"/>
  <c r="P213"/>
  <c i="18" r="R110"/>
  <c r="R131"/>
  <c r="BK168"/>
  <c r="J168"/>
  <c r="J74"/>
  <c r="P213"/>
  <c r="T256"/>
  <c i="19" r="P178"/>
  <c r="BK301"/>
  <c r="J301"/>
  <c r="J70"/>
  <c i="20" r="R119"/>
  <c r="P140"/>
  <c i="22" r="P117"/>
  <c r="T147"/>
  <c i="23" r="P111"/>
  <c r="T123"/>
  <c r="P156"/>
  <c r="P155"/>
  <c i="24" r="T108"/>
  <c i="2" r="BK81"/>
  <c r="J81"/>
  <c r="J60"/>
  <c i="4" r="P151"/>
  <c r="T394"/>
  <c r="R510"/>
  <c i="5" r="T285"/>
  <c r="P402"/>
  <c r="P401"/>
  <c i="6" r="P104"/>
  <c r="T248"/>
  <c r="R267"/>
  <c r="BK659"/>
  <c r="J659"/>
  <c r="J79"/>
  <c i="7" r="R107"/>
  <c r="R184"/>
  <c r="P287"/>
  <c r="T365"/>
  <c i="8" r="R149"/>
  <c i="19" r="R137"/>
  <c r="T260"/>
  <c i="20" r="T103"/>
  <c r="BK145"/>
  <c r="J145"/>
  <c r="J75"/>
  <c i="21" r="BK103"/>
  <c r="J103"/>
  <c r="J67"/>
  <c r="P115"/>
  <c r="R135"/>
  <c i="22" r="T117"/>
  <c r="R138"/>
  <c i="2" r="T81"/>
  <c r="T80"/>
  <c i="4" r="BK224"/>
  <c r="T555"/>
  <c i="5" r="T136"/>
  <c r="BK383"/>
  <c r="J383"/>
  <c r="J69"/>
  <c r="BK402"/>
  <c r="J402"/>
  <c r="J72"/>
  <c i="6" r="T314"/>
  <c r="BK569"/>
  <c r="J569"/>
  <c r="J76"/>
  <c i="7" r="BK161"/>
  <c r="J161"/>
  <c r="J67"/>
  <c r="P184"/>
  <c r="T203"/>
  <c r="R287"/>
  <c r="T332"/>
  <c i="8" r="BK157"/>
  <c r="J157"/>
  <c r="J71"/>
  <c r="P253"/>
  <c i="9" r="BK328"/>
  <c r="J328"/>
  <c r="J78"/>
  <c i="10" r="T110"/>
  <c r="BK422"/>
  <c r="J422"/>
  <c r="J76"/>
  <c r="R658"/>
  <c r="P780"/>
  <c i="11" r="P143"/>
  <c r="P257"/>
  <c r="R312"/>
  <c r="P375"/>
  <c r="T562"/>
  <c r="BK956"/>
  <c r="J956"/>
  <c r="J82"/>
  <c i="12" r="T257"/>
  <c i="13" r="R107"/>
  <c r="R106"/>
  <c r="R105"/>
  <c r="BK137"/>
  <c r="J137"/>
  <c r="J74"/>
  <c r="T164"/>
  <c r="R189"/>
  <c i="14" r="T151"/>
  <c r="P179"/>
  <c i="15" r="T153"/>
  <c r="P207"/>
  <c r="T216"/>
  <c i="17" r="R110"/>
  <c r="R104"/>
  <c r="P153"/>
  <c r="T174"/>
  <c r="T196"/>
  <c r="R208"/>
  <c i="18" r="T119"/>
  <c r="P131"/>
  <c r="BK237"/>
  <c r="J237"/>
  <c r="J79"/>
  <c i="19" r="P260"/>
  <c i="21" r="R115"/>
  <c r="T127"/>
  <c r="T123"/>
  <c i="22" r="R126"/>
  <c r="R147"/>
  <c i="23" r="P106"/>
  <c r="P102"/>
  <c r="T150"/>
  <c i="24" r="BK117"/>
  <c r="J117"/>
  <c r="J69"/>
  <c r="R129"/>
  <c r="R125"/>
  <c i="4" r="P205"/>
  <c r="T224"/>
  <c r="T364"/>
  <c r="P510"/>
  <c r="BK522"/>
  <c r="J522"/>
  <c r="J76"/>
  <c r="T522"/>
  <c r="BK742"/>
  <c r="J742"/>
  <c r="J80"/>
  <c i="5" r="R285"/>
  <c i="6" r="R163"/>
  <c r="P294"/>
  <c r="R294"/>
  <c r="T659"/>
  <c i="7" r="T161"/>
  <c r="T287"/>
  <c i="8" r="BK121"/>
  <c r="J121"/>
  <c r="J66"/>
  <c r="P130"/>
  <c r="P186"/>
  <c r="BK286"/>
  <c r="J286"/>
  <c r="J75"/>
  <c i="9" r="R143"/>
  <c r="BK216"/>
  <c r="J216"/>
  <c r="J73"/>
  <c r="R277"/>
  <c i="10" r="P253"/>
  <c r="BK350"/>
  <c r="J350"/>
  <c r="J73"/>
  <c r="P658"/>
  <c r="BK780"/>
  <c r="J780"/>
  <c r="J82"/>
  <c i="11" r="P108"/>
  <c r="P107"/>
  <c r="BK405"/>
  <c r="J405"/>
  <c r="J74"/>
  <c r="P708"/>
  <c r="P824"/>
  <c r="T931"/>
  <c i="12" r="BK159"/>
  <c r="J159"/>
  <c r="J66"/>
  <c r="P282"/>
  <c i="13" r="T107"/>
  <c r="T106"/>
  <c r="T105"/>
  <c r="P129"/>
  <c r="R169"/>
  <c r="P205"/>
  <c i="14" r="BK110"/>
  <c r="J110"/>
  <c r="J66"/>
  <c r="P115"/>
  <c r="T133"/>
  <c r="T126"/>
  <c r="T125"/>
  <c r="BK167"/>
  <c r="J167"/>
  <c r="J77"/>
  <c i="15" r="P119"/>
  <c r="BK187"/>
  <c r="J187"/>
  <c r="J77"/>
  <c r="R223"/>
  <c i="16" r="BK130"/>
  <c r="BK147"/>
  <c r="J147"/>
  <c r="J75"/>
  <c r="R155"/>
  <c i="17" r="BK137"/>
  <c r="J137"/>
  <c r="J73"/>
  <c r="R181"/>
  <c r="T213"/>
  <c i="18" r="BK110"/>
  <c r="J110"/>
  <c r="J66"/>
  <c r="R168"/>
  <c r="P237"/>
  <c i="19" r="R96"/>
  <c r="BK260"/>
  <c r="J260"/>
  <c r="J69"/>
  <c r="BK365"/>
  <c r="J365"/>
  <c r="J72"/>
  <c i="20" r="BK110"/>
  <c r="J110"/>
  <c r="J68"/>
  <c i="21" r="T103"/>
  <c i="23" r="R118"/>
  <c i="24" r="R117"/>
  <c r="BK137"/>
  <c r="J137"/>
  <c r="J75"/>
  <c i="4" r="R205"/>
  <c r="BK394"/>
  <c r="J394"/>
  <c r="J73"/>
  <c r="T510"/>
  <c r="P522"/>
  <c r="R522"/>
  <c r="T742"/>
  <c i="5" r="BK285"/>
  <c r="J285"/>
  <c r="J68"/>
  <c r="R402"/>
  <c r="R401"/>
  <c i="6" r="P163"/>
  <c r="P314"/>
  <c r="P490"/>
  <c r="R618"/>
  <c i="7" r="P382"/>
  <c i="8" r="R286"/>
  <c i="18" r="P110"/>
  <c r="R139"/>
  <c r="T206"/>
  <c r="P230"/>
  <c r="BK265"/>
  <c r="J265"/>
  <c r="J81"/>
  <c i="19" r="T96"/>
  <c r="R219"/>
  <c r="BK342"/>
  <c r="J342"/>
  <c r="J71"/>
  <c i="20" r="T110"/>
  <c r="T131"/>
  <c r="T127"/>
  <c i="21" r="R103"/>
  <c r="R99"/>
  <c r="R98"/>
  <c r="R97"/>
  <c r="R127"/>
  <c r="R123"/>
  <c i="22" r="R112"/>
  <c r="R108"/>
  <c r="P126"/>
  <c r="T138"/>
  <c r="T134"/>
  <c i="23" r="BK111"/>
  <c r="J111"/>
  <c r="J68"/>
  <c r="BK123"/>
  <c r="J123"/>
  <c r="J70"/>
  <c r="P132"/>
  <c r="BK156"/>
  <c r="J156"/>
  <c r="J77"/>
  <c r="BK189"/>
  <c r="J189"/>
  <c r="J78"/>
  <c i="24" r="R108"/>
  <c r="R137"/>
  <c i="6" r="T113"/>
  <c r="BK267"/>
  <c r="T447"/>
  <c r="P569"/>
  <c i="7" r="T382"/>
  <c i="8" r="T121"/>
  <c r="T99"/>
  <c r="P149"/>
  <c r="R157"/>
  <c r="BK258"/>
  <c r="J258"/>
  <c r="J74"/>
  <c i="9" r="P104"/>
  <c r="P103"/>
  <c r="T171"/>
  <c r="T161"/>
  <c r="R257"/>
  <c r="T297"/>
  <c i="10" r="T253"/>
  <c r="R336"/>
  <c r="BK368"/>
  <c r="J368"/>
  <c r="J74"/>
  <c r="R382"/>
  <c r="T563"/>
  <c r="BK793"/>
  <c r="J793"/>
  <c r="J83"/>
  <c i="11" r="BK143"/>
  <c r="J143"/>
  <c r="J66"/>
  <c r="BK257"/>
  <c r="J257"/>
  <c r="J68"/>
  <c r="P312"/>
  <c r="R375"/>
  <c r="R562"/>
  <c r="P956"/>
  <c i="12" r="P95"/>
  <c r="P94"/>
  <c r="P93"/>
  <c i="1" r="AU67"/>
  <c i="12" r="BK257"/>
  <c r="J257"/>
  <c r="J68"/>
  <c i="13" r="P137"/>
  <c r="R182"/>
  <c i="14" r="R133"/>
  <c r="R126"/>
  <c r="R125"/>
  <c i="16" r="BK103"/>
  <c r="R142"/>
  <c r="P163"/>
  <c i="17" r="T105"/>
  <c r="T104"/>
  <c r="P148"/>
  <c r="R203"/>
  <c i="18" r="R105"/>
  <c r="T173"/>
  <c r="BK256"/>
  <c r="J256"/>
  <c r="J80"/>
  <c i="19" r="BK137"/>
  <c r="J137"/>
  <c r="J66"/>
  <c r="R301"/>
  <c i="20" r="P103"/>
  <c r="P99"/>
  <c r="R145"/>
  <c i="23" r="T111"/>
  <c r="BK132"/>
  <c r="J132"/>
  <c r="J73"/>
  <c r="T143"/>
  <c r="T189"/>
  <c i="24" r="BK103"/>
  <c r="J103"/>
  <c r="J67"/>
  <c r="T129"/>
  <c r="T125"/>
  <c i="25" r="P89"/>
  <c r="P88"/>
  <c r="P87"/>
  <c i="1" r="AU80"/>
  <c i="4" r="R104"/>
  <c r="R103"/>
  <c r="T272"/>
  <c r="T223"/>
  <c i="5" r="R225"/>
  <c r="T410"/>
  <c r="T401"/>
  <c i="6" r="T163"/>
  <c r="R447"/>
  <c r="T569"/>
  <c i="7" r="R161"/>
  <c r="BK203"/>
  <c r="J203"/>
  <c r="J71"/>
  <c i="8" r="T149"/>
  <c i="9" r="BK134"/>
  <c r="J134"/>
  <c r="J66"/>
  <c r="R216"/>
  <c r="P297"/>
  <c i="10" r="P151"/>
  <c r="T422"/>
  <c r="R537"/>
  <c r="P636"/>
  <c r="BK753"/>
  <c r="J753"/>
  <c r="J81"/>
  <c r="R780"/>
  <c i="11" r="T201"/>
  <c r="P276"/>
  <c r="P590"/>
  <c r="BK689"/>
  <c r="J689"/>
  <c r="J77"/>
  <c r="R860"/>
  <c r="R1120"/>
  <c i="12" r="BK190"/>
  <c r="J190"/>
  <c r="J67"/>
  <c i="13" r="T137"/>
  <c r="T205"/>
  <c i="14" r="BK187"/>
  <c r="J187"/>
  <c r="J81"/>
  <c i="15" r="P105"/>
  <c r="P104"/>
  <c r="P153"/>
  <c i="16" r="P103"/>
  <c r="P102"/>
  <c i="17" r="BK110"/>
  <c r="J110"/>
  <c r="J66"/>
  <c r="BK153"/>
  <c r="J153"/>
  <c r="J75"/>
  <c r="BK203"/>
  <c r="J203"/>
  <c r="J79"/>
  <c i="18" r="R119"/>
  <c r="BK131"/>
  <c r="J131"/>
  <c r="J71"/>
  <c r="P168"/>
  <c r="R206"/>
  <c r="T230"/>
  <c r="T265"/>
  <c i="19" r="P137"/>
  <c r="T178"/>
  <c r="T342"/>
  <c i="20" r="R110"/>
  <c r="BK131"/>
  <c r="J131"/>
  <c r="J73"/>
  <c r="BK140"/>
  <c r="J140"/>
  <c r="J74"/>
  <c i="21" r="T108"/>
  <c r="BK135"/>
  <c r="J135"/>
  <c r="J75"/>
  <c i="22" r="BK112"/>
  <c r="J112"/>
  <c r="J67"/>
  <c r="BK126"/>
  <c r="J126"/>
  <c r="J69"/>
  <c r="BK147"/>
  <c r="J147"/>
  <c r="J74"/>
  <c i="23" r="BK106"/>
  <c r="J106"/>
  <c r="J67"/>
  <c r="T118"/>
  <c r="T132"/>
  <c r="T128"/>
  <c r="T156"/>
  <c r="T155"/>
  <c i="24" r="P108"/>
  <c r="T117"/>
  <c r="BK129"/>
  <c r="J129"/>
  <c r="J73"/>
  <c r="P137"/>
  <c i="25" r="BK89"/>
  <c r="J89"/>
  <c r="J65"/>
  <c i="7" r="BK107"/>
  <c r="J107"/>
  <c r="J66"/>
  <c r="P216"/>
  <c r="R332"/>
  <c i="8" r="T157"/>
  <c i="21" r="P127"/>
  <c r="P123"/>
  <c i="23" r="R123"/>
  <c r="P143"/>
  <c i="24" r="P103"/>
  <c r="P99"/>
  <c r="P98"/>
  <c r="P97"/>
  <c i="1" r="AU79"/>
  <c i="25" r="R89"/>
  <c r="R88"/>
  <c r="R87"/>
  <c r="T89"/>
  <c r="T88"/>
  <c r="T87"/>
  <c i="4" r="BK219"/>
  <c r="J219"/>
  <c r="J68"/>
  <c r="BK534"/>
  <c r="J534"/>
  <c r="J77"/>
  <c i="5" r="BK397"/>
  <c r="J397"/>
  <c r="J70"/>
  <c i="10" r="BK147"/>
  <c r="J147"/>
  <c r="J66"/>
  <c i="8" r="BK100"/>
  <c r="J100"/>
  <c r="J65"/>
  <c r="BK253"/>
  <c r="J253"/>
  <c r="J73"/>
  <c i="15" r="BK131"/>
  <c r="J131"/>
  <c r="J71"/>
  <c i="16" r="BK160"/>
  <c r="J160"/>
  <c r="J78"/>
  <c i="17" r="BK134"/>
  <c r="J134"/>
  <c r="J72"/>
  <c i="20" r="BK128"/>
  <c r="BK127"/>
  <c r="J127"/>
  <c r="J71"/>
  <c i="21" r="BK132"/>
  <c r="J132"/>
  <c r="J74"/>
  <c i="3" r="BK94"/>
  <c r="J94"/>
  <c r="J63"/>
  <c i="10" r="BK331"/>
  <c r="J331"/>
  <c r="J70"/>
  <c r="BK850"/>
  <c r="J850"/>
  <c r="J84"/>
  <c i="11" r="BK1109"/>
  <c r="J1109"/>
  <c r="J83"/>
  <c i="14" r="BK122"/>
  <c r="J122"/>
  <c r="J68"/>
  <c i="21" r="BK100"/>
  <c r="J100"/>
  <c r="J66"/>
  <c i="22" r="BK131"/>
  <c r="J131"/>
  <c r="J70"/>
  <c i="5" r="BK450"/>
  <c r="J450"/>
  <c r="J74"/>
  <c i="9" r="BK211"/>
  <c r="J211"/>
  <c r="J72"/>
  <c i="12" r="BK293"/>
  <c r="J293"/>
  <c r="J71"/>
  <c i="13" r="BK124"/>
  <c r="J124"/>
  <c r="J69"/>
  <c r="BK134"/>
  <c r="J134"/>
  <c r="J73"/>
  <c i="14" r="BK130"/>
  <c r="J130"/>
  <c r="J72"/>
  <c i="16" r="BK118"/>
  <c r="J118"/>
  <c r="J68"/>
  <c i="21" r="BK124"/>
  <c r="BK123"/>
  <c r="J123"/>
  <c r="J71"/>
  <c i="4" r="BK498"/>
  <c r="J498"/>
  <c r="J74"/>
  <c i="6" r="BK819"/>
  <c r="J819"/>
  <c r="J80"/>
  <c i="11" r="BK271"/>
  <c r="J271"/>
  <c r="J69"/>
  <c i="16" r="BK108"/>
  <c r="J108"/>
  <c r="J66"/>
  <c i="10" r="BK864"/>
  <c r="J864"/>
  <c r="J86"/>
  <c i="13" r="BK194"/>
  <c r="J194"/>
  <c r="J79"/>
  <c i="17" r="BK126"/>
  <c r="J126"/>
  <c r="J68"/>
  <c i="18" r="BK126"/>
  <c r="J126"/>
  <c r="J68"/>
  <c i="14" r="BK127"/>
  <c r="BK126"/>
  <c r="J126"/>
  <c r="J70"/>
  <c i="17" r="BK131"/>
  <c r="BK130"/>
  <c r="BK129"/>
  <c r="J129"/>
  <c r="J69"/>
  <c i="14" r="BK176"/>
  <c r="J176"/>
  <c r="J78"/>
  <c r="BK184"/>
  <c r="J184"/>
  <c r="J80"/>
  <c i="16" r="BK152"/>
  <c r="J152"/>
  <c r="J76"/>
  <c i="3" r="BK85"/>
  <c r="J85"/>
  <c r="J61"/>
  <c i="9" r="BK501"/>
  <c r="J501"/>
  <c r="J79"/>
  <c i="15" r="BK126"/>
  <c r="J126"/>
  <c r="J68"/>
  <c r="BK134"/>
  <c r="J134"/>
  <c r="J72"/>
  <c i="18" r="BK136"/>
  <c r="J136"/>
  <c r="J72"/>
  <c i="4" r="BK731"/>
  <c r="J731"/>
  <c r="J79"/>
  <c i="20" r="BK124"/>
  <c r="J124"/>
  <c r="J70"/>
  <c i="22" r="BK109"/>
  <c r="J109"/>
  <c r="J66"/>
  <c i="24" r="BK134"/>
  <c r="J134"/>
  <c r="J74"/>
  <c i="6" r="BK599"/>
  <c r="J599"/>
  <c r="J77"/>
  <c i="7" r="BK101"/>
  <c r="J101"/>
  <c r="J65"/>
  <c r="BK198"/>
  <c r="J198"/>
  <c r="J69"/>
  <c i="10" r="BK853"/>
  <c r="J853"/>
  <c r="J85"/>
  <c i="6" r="BK262"/>
  <c r="J262"/>
  <c r="J69"/>
  <c i="9" r="BK513"/>
  <c r="J513"/>
  <c r="J80"/>
  <c i="20" r="BK100"/>
  <c r="J100"/>
  <c r="J66"/>
  <c i="21" r="BK120"/>
  <c r="J120"/>
  <c r="J70"/>
  <c i="23" r="BK129"/>
  <c r="J129"/>
  <c r="J72"/>
  <c i="24" r="BK100"/>
  <c r="J100"/>
  <c r="J66"/>
  <c r="BK122"/>
  <c r="J122"/>
  <c r="J70"/>
  <c i="8" r="BK144"/>
  <c r="J144"/>
  <c r="J68"/>
  <c i="13" r="BK202"/>
  <c r="J202"/>
  <c r="J81"/>
  <c i="3" r="BK89"/>
  <c r="J89"/>
  <c r="J62"/>
  <c i="9" r="BK157"/>
  <c r="J157"/>
  <c r="J68"/>
  <c i="12" r="BK289"/>
  <c r="J289"/>
  <c r="J70"/>
  <c i="15" r="BK204"/>
  <c r="J204"/>
  <c r="J78"/>
  <c i="22" r="BK135"/>
  <c r="J135"/>
  <c r="J72"/>
  <c i="24" r="BK126"/>
  <c r="BK125"/>
  <c r="J125"/>
  <c r="J71"/>
  <c i="7" r="BK567"/>
  <c r="J567"/>
  <c r="J77"/>
  <c i="23" r="BK103"/>
  <c r="J103"/>
  <c r="J66"/>
  <c i="25" r="F84"/>
  <c r="J84"/>
  <c r="E75"/>
  <c i="24" r="BK99"/>
  <c r="BK98"/>
  <c r="BK97"/>
  <c r="J97"/>
  <c r="J63"/>
  <c i="25" r="J81"/>
  <c i="24" r="J126"/>
  <c r="J72"/>
  <c i="25" r="BE93"/>
  <c r="BE95"/>
  <c r="BE98"/>
  <c r="BE104"/>
  <c r="BE113"/>
  <c r="BE116"/>
  <c r="BE120"/>
  <c r="BE90"/>
  <c r="BE101"/>
  <c r="BE107"/>
  <c r="BE110"/>
  <c r="BE118"/>
  <c r="BE122"/>
  <c r="BE124"/>
  <c i="24" r="BE104"/>
  <c r="BE111"/>
  <c r="E50"/>
  <c r="BE142"/>
  <c i="23" r="BK155"/>
  <c r="J155"/>
  <c r="J76"/>
  <c i="24" r="J91"/>
  <c r="BE120"/>
  <c r="BE123"/>
  <c r="F94"/>
  <c r="BE106"/>
  <c r="BE132"/>
  <c r="BE135"/>
  <c r="BE146"/>
  <c r="BE101"/>
  <c r="BE109"/>
  <c r="BE113"/>
  <c r="BE140"/>
  <c r="BE144"/>
  <c r="BE127"/>
  <c r="BE138"/>
  <c r="J59"/>
  <c r="BE115"/>
  <c r="BE118"/>
  <c r="BE130"/>
  <c i="23" r="BE151"/>
  <c r="BE185"/>
  <c r="BE187"/>
  <c r="BE196"/>
  <c r="J56"/>
  <c r="BE107"/>
  <c r="BE157"/>
  <c r="BE159"/>
  <c i="22" r="J138"/>
  <c r="J73"/>
  <c i="23" r="E50"/>
  <c r="J97"/>
  <c r="BE139"/>
  <c r="BE146"/>
  <c r="BE153"/>
  <c r="BE175"/>
  <c r="BE190"/>
  <c r="BE124"/>
  <c r="BE148"/>
  <c i="22" r="BK108"/>
  <c i="23" r="BE130"/>
  <c r="BE137"/>
  <c r="BE198"/>
  <c r="BE169"/>
  <c r="BE177"/>
  <c r="BE183"/>
  <c r="BE163"/>
  <c r="BE141"/>
  <c r="BE173"/>
  <c r="BE181"/>
  <c r="BE104"/>
  <c r="BE167"/>
  <c r="BE109"/>
  <c r="BE112"/>
  <c r="BE114"/>
  <c r="BE161"/>
  <c r="BE165"/>
  <c r="F97"/>
  <c r="BE133"/>
  <c r="BE135"/>
  <c r="BE171"/>
  <c r="BE179"/>
  <c r="BE116"/>
  <c r="BE119"/>
  <c r="BE121"/>
  <c r="BE126"/>
  <c r="BE144"/>
  <c r="BE192"/>
  <c r="BE194"/>
  <c i="21" r="BK99"/>
  <c r="J99"/>
  <c r="J65"/>
  <c r="J124"/>
  <c r="J72"/>
  <c i="22" r="E50"/>
  <c r="J93"/>
  <c r="BE132"/>
  <c r="BE136"/>
  <c r="BE106"/>
  <c r="BE141"/>
  <c r="BE143"/>
  <c r="BE145"/>
  <c r="BE115"/>
  <c r="BE118"/>
  <c r="BE124"/>
  <c r="F93"/>
  <c r="BE120"/>
  <c r="BE148"/>
  <c r="BE104"/>
  <c r="BE113"/>
  <c r="BE127"/>
  <c r="BE152"/>
  <c r="BE139"/>
  <c r="BE150"/>
  <c r="BE98"/>
  <c r="J56"/>
  <c r="BE102"/>
  <c r="BE110"/>
  <c r="BE100"/>
  <c r="BE122"/>
  <c r="BE129"/>
  <c i="21" r="F94"/>
  <c r="BE109"/>
  <c r="BE116"/>
  <c i="20" r="J128"/>
  <c r="J72"/>
  <c i="21" r="BE106"/>
  <c r="J56"/>
  <c r="BE101"/>
  <c r="BE113"/>
  <c r="BE121"/>
  <c r="E50"/>
  <c r="BE136"/>
  <c r="BE144"/>
  <c r="BE118"/>
  <c r="BE125"/>
  <c r="BE111"/>
  <c r="BE138"/>
  <c r="J59"/>
  <c r="BE128"/>
  <c r="BE133"/>
  <c r="BE140"/>
  <c r="BE130"/>
  <c r="BE104"/>
  <c r="BE142"/>
  <c i="20" r="BE134"/>
  <c r="BE138"/>
  <c r="E85"/>
  <c r="F94"/>
  <c r="BE106"/>
  <c r="BE115"/>
  <c r="BE148"/>
  <c r="J94"/>
  <c r="BE122"/>
  <c r="BE101"/>
  <c r="BE108"/>
  <c r="BE141"/>
  <c r="BE150"/>
  <c r="BE129"/>
  <c r="BE154"/>
  <c i="19" r="BK95"/>
  <c r="BK94"/>
  <c r="J94"/>
  <c i="20" r="BE143"/>
  <c r="J91"/>
  <c r="BE120"/>
  <c r="BE146"/>
  <c r="BE104"/>
  <c r="BE117"/>
  <c r="BE132"/>
  <c r="BE111"/>
  <c r="BE125"/>
  <c r="BE136"/>
  <c r="BE152"/>
  <c r="BE113"/>
  <c i="19" r="BE100"/>
  <c r="BE111"/>
  <c r="BE138"/>
  <c r="BE149"/>
  <c r="BE201"/>
  <c r="E50"/>
  <c r="J88"/>
  <c r="BE116"/>
  <c r="BE131"/>
  <c r="BE213"/>
  <c r="BE236"/>
  <c r="BE248"/>
  <c i="18" r="BK104"/>
  <c r="J104"/>
  <c r="J64"/>
  <c i="19" r="BE119"/>
  <c r="BE134"/>
  <c r="BE234"/>
  <c r="BE227"/>
  <c r="BE239"/>
  <c r="BE272"/>
  <c r="BE172"/>
  <c r="BE179"/>
  <c r="BE257"/>
  <c r="BE270"/>
  <c r="BE302"/>
  <c r="BE128"/>
  <c r="BE169"/>
  <c r="BE190"/>
  <c r="BE195"/>
  <c r="BE210"/>
  <c r="BE223"/>
  <c r="BE229"/>
  <c r="BE309"/>
  <c r="BE106"/>
  <c r="BE125"/>
  <c r="BE147"/>
  <c r="BE152"/>
  <c r="BE157"/>
  <c r="BE175"/>
  <c r="BE204"/>
  <c r="BE216"/>
  <c r="BE220"/>
  <c r="BE251"/>
  <c r="BE275"/>
  <c r="BE295"/>
  <c r="BE311"/>
  <c r="BE351"/>
  <c r="BE355"/>
  <c r="BE357"/>
  <c r="BE368"/>
  <c r="BE372"/>
  <c r="BE104"/>
  <c r="BE113"/>
  <c r="BE160"/>
  <c r="BE182"/>
  <c r="BE193"/>
  <c r="BE231"/>
  <c r="BE277"/>
  <c r="BE316"/>
  <c r="BE321"/>
  <c r="BE347"/>
  <c r="BE349"/>
  <c r="BE359"/>
  <c r="BE361"/>
  <c r="BE366"/>
  <c r="BE370"/>
  <c r="BE374"/>
  <c r="F59"/>
  <c r="BE188"/>
  <c r="BE143"/>
  <c r="BE154"/>
  <c r="BE225"/>
  <c r="BE245"/>
  <c r="BE261"/>
  <c r="BE286"/>
  <c r="BE324"/>
  <c r="BE343"/>
  <c r="BE108"/>
  <c r="BE198"/>
  <c r="BE268"/>
  <c r="BE280"/>
  <c r="BE289"/>
  <c r="BE305"/>
  <c r="BE333"/>
  <c r="BE122"/>
  <c r="BE184"/>
  <c r="BE207"/>
  <c r="BE283"/>
  <c r="BE292"/>
  <c r="BE336"/>
  <c r="BE345"/>
  <c r="BE353"/>
  <c r="BE363"/>
  <c r="BE97"/>
  <c r="BE242"/>
  <c r="BE298"/>
  <c r="BE313"/>
  <c r="BE102"/>
  <c r="BE141"/>
  <c r="BE307"/>
  <c r="BE318"/>
  <c r="BE339"/>
  <c r="BE145"/>
  <c r="BE166"/>
  <c r="BE186"/>
  <c r="BE254"/>
  <c r="BE266"/>
  <c r="BE163"/>
  <c r="BE264"/>
  <c r="BE327"/>
  <c r="BE330"/>
  <c i="17" r="J131"/>
  <c r="J71"/>
  <c i="18" r="BE106"/>
  <c r="BE117"/>
  <c r="BE122"/>
  <c r="BE248"/>
  <c r="BE127"/>
  <c r="BE166"/>
  <c r="BE190"/>
  <c r="BE160"/>
  <c r="BE207"/>
  <c r="BE211"/>
  <c r="BE233"/>
  <c r="BE209"/>
  <c r="J100"/>
  <c r="BE140"/>
  <c r="BE152"/>
  <c r="BE182"/>
  <c r="BE202"/>
  <c r="BE244"/>
  <c r="BE259"/>
  <c r="BE270"/>
  <c r="BE108"/>
  <c r="BE115"/>
  <c r="BE137"/>
  <c r="BE142"/>
  <c r="BE146"/>
  <c r="BE150"/>
  <c r="BE154"/>
  <c r="BE164"/>
  <c r="BE171"/>
  <c r="BE186"/>
  <c r="BE204"/>
  <c r="BE246"/>
  <c r="BE261"/>
  <c r="BE134"/>
  <c r="E91"/>
  <c r="BE174"/>
  <c r="BE111"/>
  <c r="BE162"/>
  <c r="BE196"/>
  <c i="17" r="J130"/>
  <c r="J70"/>
  <c i="18" r="J97"/>
  <c r="BE124"/>
  <c r="BE132"/>
  <c r="BE158"/>
  <c r="BE169"/>
  <c r="BE192"/>
  <c r="BE216"/>
  <c r="BE220"/>
  <c r="BE222"/>
  <c r="BE235"/>
  <c r="BE238"/>
  <c r="BE250"/>
  <c r="F100"/>
  <c r="BE144"/>
  <c r="BE156"/>
  <c r="BE178"/>
  <c r="BE200"/>
  <c r="BE226"/>
  <c r="BE228"/>
  <c r="BE231"/>
  <c r="BE257"/>
  <c r="BE263"/>
  <c r="BE254"/>
  <c r="BE268"/>
  <c r="BE266"/>
  <c i="17" r="BK104"/>
  <c r="J104"/>
  <c r="J64"/>
  <c i="18" r="BE120"/>
  <c r="BE180"/>
  <c r="BE194"/>
  <c r="BE198"/>
  <c r="BE113"/>
  <c r="BE148"/>
  <c r="BE184"/>
  <c r="BE188"/>
  <c r="BE214"/>
  <c r="BE218"/>
  <c r="BE224"/>
  <c r="BE240"/>
  <c r="BE242"/>
  <c r="BE252"/>
  <c r="BE176"/>
  <c r="BE272"/>
  <c i="17" r="BE117"/>
  <c r="BE111"/>
  <c r="BE115"/>
  <c r="BE124"/>
  <c r="BE166"/>
  <c r="E91"/>
  <c r="BE186"/>
  <c i="16" r="J130"/>
  <c r="J72"/>
  <c i="17" r="BE140"/>
  <c r="BE149"/>
  <c r="BE168"/>
  <c r="BE182"/>
  <c r="BE188"/>
  <c r="BE192"/>
  <c r="BE184"/>
  <c r="BE214"/>
  <c r="BE220"/>
  <c r="F59"/>
  <c r="BE113"/>
  <c r="BE177"/>
  <c r="J56"/>
  <c r="BE135"/>
  <c r="BE144"/>
  <c r="BE160"/>
  <c r="BE162"/>
  <c r="BE201"/>
  <c r="BE216"/>
  <c r="BE175"/>
  <c r="BE194"/>
  <c r="BE218"/>
  <c i="16" r="J103"/>
  <c r="J65"/>
  <c i="17" r="BE154"/>
  <c r="BE172"/>
  <c r="BE122"/>
  <c r="BE132"/>
  <c r="BE146"/>
  <c r="J59"/>
  <c r="BE127"/>
  <c r="BE138"/>
  <c r="BE151"/>
  <c r="BE156"/>
  <c r="BE164"/>
  <c r="BE106"/>
  <c r="BE108"/>
  <c r="BE120"/>
  <c r="BE179"/>
  <c r="BE204"/>
  <c r="BE206"/>
  <c r="BE209"/>
  <c r="BE197"/>
  <c r="BE211"/>
  <c r="BE142"/>
  <c r="BE170"/>
  <c r="BE190"/>
  <c r="BE158"/>
  <c r="BE199"/>
  <c i="15" r="BK104"/>
  <c r="J104"/>
  <c r="J64"/>
  <c i="16" r="BE131"/>
  <c r="BE138"/>
  <c r="BE116"/>
  <c r="J59"/>
  <c r="BE148"/>
  <c i="15" r="BK130"/>
  <c r="J130"/>
  <c r="J70"/>
  <c i="16" r="BE106"/>
  <c r="BE112"/>
  <c r="BE119"/>
  <c r="BE126"/>
  <c r="BE153"/>
  <c r="BE104"/>
  <c r="BE145"/>
  <c r="BE150"/>
  <c r="E89"/>
  <c r="J56"/>
  <c r="BE133"/>
  <c r="BE166"/>
  <c r="BE170"/>
  <c r="F59"/>
  <c r="BE114"/>
  <c r="BE128"/>
  <c r="BE136"/>
  <c r="BE140"/>
  <c r="BE161"/>
  <c r="BE168"/>
  <c r="BE124"/>
  <c r="BE158"/>
  <c r="BE109"/>
  <c r="BE143"/>
  <c r="BE156"/>
  <c r="BE164"/>
  <c i="15" r="BE156"/>
  <c r="BE170"/>
  <c r="BE194"/>
  <c r="BE212"/>
  <c r="BE228"/>
  <c r="BE132"/>
  <c r="BE172"/>
  <c r="BE230"/>
  <c r="BE178"/>
  <c r="BE198"/>
  <c r="BE124"/>
  <c r="BE146"/>
  <c r="BE166"/>
  <c r="BE190"/>
  <c r="BE192"/>
  <c r="BE196"/>
  <c r="BE202"/>
  <c r="BE224"/>
  <c i="14" r="BK104"/>
  <c r="J104"/>
  <c r="J64"/>
  <c r="J127"/>
  <c r="J71"/>
  <c i="15" r="F59"/>
  <c r="E91"/>
  <c r="BE117"/>
  <c r="BE138"/>
  <c r="BE160"/>
  <c r="BE162"/>
  <c r="BE205"/>
  <c r="BE221"/>
  <c r="BE226"/>
  <c r="BE108"/>
  <c r="BE120"/>
  <c r="BE122"/>
  <c r="BE151"/>
  <c r="BE181"/>
  <c r="BE183"/>
  <c r="BE149"/>
  <c r="BE164"/>
  <c r="BE210"/>
  <c r="BE106"/>
  <c r="BE127"/>
  <c r="BE219"/>
  <c r="BE142"/>
  <c r="BE176"/>
  <c r="J97"/>
  <c r="BE115"/>
  <c r="BE214"/>
  <c r="BE113"/>
  <c r="BE208"/>
  <c r="BE217"/>
  <c r="BE111"/>
  <c r="BE168"/>
  <c r="BE174"/>
  <c r="BE200"/>
  <c r="BE144"/>
  <c r="BE185"/>
  <c r="J59"/>
  <c r="BE135"/>
  <c r="BE140"/>
  <c r="BE154"/>
  <c r="BE158"/>
  <c r="BE188"/>
  <c i="13" r="J107"/>
  <c r="J66"/>
  <c r="J129"/>
  <c r="J72"/>
  <c i="14" r="J59"/>
  <c r="F100"/>
  <c r="BE156"/>
  <c r="BE163"/>
  <c r="BE165"/>
  <c r="BE116"/>
  <c r="BE168"/>
  <c r="BE149"/>
  <c r="BE161"/>
  <c r="BE177"/>
  <c i="13" r="J106"/>
  <c r="J65"/>
  <c i="14" r="BE172"/>
  <c r="BE174"/>
  <c r="BE182"/>
  <c r="BE190"/>
  <c r="BE118"/>
  <c r="BE131"/>
  <c r="BE138"/>
  <c r="BE158"/>
  <c r="BE136"/>
  <c r="BE154"/>
  <c r="BE106"/>
  <c r="BE111"/>
  <c r="BE170"/>
  <c r="BE147"/>
  <c r="BE185"/>
  <c r="E91"/>
  <c r="BE123"/>
  <c r="J56"/>
  <c r="BE194"/>
  <c r="BE113"/>
  <c r="BE120"/>
  <c r="BE128"/>
  <c r="BE140"/>
  <c r="BE108"/>
  <c r="BE144"/>
  <c r="BE180"/>
  <c r="BE188"/>
  <c r="BE192"/>
  <c r="BE134"/>
  <c r="BE152"/>
  <c r="BE142"/>
  <c i="13" r="E92"/>
  <c r="J101"/>
  <c r="BE118"/>
  <c r="BE135"/>
  <c r="BE138"/>
  <c r="F59"/>
  <c r="BE120"/>
  <c r="BE144"/>
  <c r="J98"/>
  <c r="BE130"/>
  <c r="BE203"/>
  <c r="BE110"/>
  <c r="BE152"/>
  <c r="BE165"/>
  <c r="BE170"/>
  <c r="BE176"/>
  <c r="BE180"/>
  <c r="BE108"/>
  <c r="BE132"/>
  <c r="BE178"/>
  <c r="BE125"/>
  <c r="BE192"/>
  <c r="BE146"/>
  <c r="BE200"/>
  <c r="BE122"/>
  <c i="12" r="J95"/>
  <c r="J65"/>
  <c i="13" r="BE160"/>
  <c r="BE172"/>
  <c r="BE190"/>
  <c r="BE208"/>
  <c r="BE212"/>
  <c r="BE113"/>
  <c r="BE142"/>
  <c r="BE158"/>
  <c r="BE174"/>
  <c r="BE206"/>
  <c r="BE210"/>
  <c r="BE150"/>
  <c r="BE154"/>
  <c r="BE167"/>
  <c r="BE187"/>
  <c r="BE198"/>
  <c r="BE115"/>
  <c r="BE140"/>
  <c r="BE148"/>
  <c r="BE156"/>
  <c r="BE162"/>
  <c r="BE183"/>
  <c r="BE185"/>
  <c r="BE195"/>
  <c i="12" r="J90"/>
  <c i="11" r="J108"/>
  <c r="J65"/>
  <c i="12" r="J56"/>
  <c r="BE132"/>
  <c r="BE191"/>
  <c r="BE197"/>
  <c r="BE147"/>
  <c r="BE153"/>
  <c r="F90"/>
  <c r="BE120"/>
  <c r="BE138"/>
  <c r="BE203"/>
  <c r="BE230"/>
  <c r="BE248"/>
  <c r="E50"/>
  <c r="BE102"/>
  <c r="BE135"/>
  <c r="BE141"/>
  <c r="BE236"/>
  <c r="BE258"/>
  <c r="BE108"/>
  <c r="BE114"/>
  <c r="BE126"/>
  <c r="BE172"/>
  <c r="BE181"/>
  <c r="BE184"/>
  <c r="BE212"/>
  <c r="BE99"/>
  <c r="BE144"/>
  <c r="BE175"/>
  <c r="BE221"/>
  <c r="BE254"/>
  <c r="BE261"/>
  <c r="BE96"/>
  <c r="BE105"/>
  <c r="BE209"/>
  <c r="BE224"/>
  <c r="BE117"/>
  <c r="BE123"/>
  <c r="BE129"/>
  <c r="BE160"/>
  <c r="BE163"/>
  <c r="BE194"/>
  <c r="BE206"/>
  <c r="BE215"/>
  <c r="BE242"/>
  <c r="BE251"/>
  <c r="BE267"/>
  <c r="BE290"/>
  <c r="BE294"/>
  <c r="BE178"/>
  <c r="BE200"/>
  <c r="BE218"/>
  <c r="BE227"/>
  <c r="BE239"/>
  <c r="BE273"/>
  <c r="BE286"/>
  <c r="BE156"/>
  <c r="BE166"/>
  <c r="BE233"/>
  <c r="BE270"/>
  <c r="BE283"/>
  <c r="BE150"/>
  <c r="BE276"/>
  <c i="11" r="BK275"/>
  <c r="J275"/>
  <c r="J70"/>
  <c i="12" r="BE187"/>
  <c r="BE245"/>
  <c r="BE279"/>
  <c r="BE111"/>
  <c r="BE169"/>
  <c r="BE264"/>
  <c i="11" r="J56"/>
  <c r="BE186"/>
  <c r="BE313"/>
  <c r="BE398"/>
  <c r="BE402"/>
  <c r="BE467"/>
  <c r="BE586"/>
  <c r="BE591"/>
  <c r="BE639"/>
  <c r="BE686"/>
  <c r="BE756"/>
  <c r="BE788"/>
  <c r="BE799"/>
  <c r="BE821"/>
  <c r="BE825"/>
  <c r="BE877"/>
  <c r="BE914"/>
  <c r="BE928"/>
  <c r="BE938"/>
  <c r="BE657"/>
  <c r="BE705"/>
  <c r="BE731"/>
  <c r="BE742"/>
  <c r="BE768"/>
  <c r="BE1086"/>
  <c r="BE1105"/>
  <c r="BE1110"/>
  <c r="F103"/>
  <c r="BE296"/>
  <c r="BE330"/>
  <c r="BE354"/>
  <c r="BE357"/>
  <c r="BE505"/>
  <c r="BE535"/>
  <c r="BE1125"/>
  <c r="BE290"/>
  <c r="BE333"/>
  <c r="BE342"/>
  <c r="BE569"/>
  <c r="BE1011"/>
  <c r="BE455"/>
  <c r="BE487"/>
  <c r="BE690"/>
  <c r="BE700"/>
  <c r="BE950"/>
  <c r="BE957"/>
  <c r="BE1099"/>
  <c r="BE172"/>
  <c r="BE339"/>
  <c r="BE360"/>
  <c r="BE429"/>
  <c r="BE523"/>
  <c r="BE563"/>
  <c r="BE677"/>
  <c r="BE695"/>
  <c r="BE1015"/>
  <c r="BE1057"/>
  <c r="BE1073"/>
  <c r="BE1134"/>
  <c r="BE406"/>
  <c r="BE417"/>
  <c r="BE445"/>
  <c r="BE459"/>
  <c r="BE1028"/>
  <c r="BE1130"/>
  <c i="10" r="J336"/>
  <c r="J72"/>
  <c i="11" r="BE190"/>
  <c r="BE277"/>
  <c r="BE307"/>
  <c r="BE383"/>
  <c r="BE435"/>
  <c r="BE709"/>
  <c r="BE120"/>
  <c r="BE158"/>
  <c r="BE202"/>
  <c r="BE272"/>
  <c r="BE301"/>
  <c r="BE318"/>
  <c r="BE654"/>
  <c r="BE759"/>
  <c r="BE810"/>
  <c r="BE834"/>
  <c r="BE846"/>
  <c r="BE849"/>
  <c r="BE854"/>
  <c r="BE861"/>
  <c r="BE882"/>
  <c r="BE887"/>
  <c r="BE907"/>
  <c r="BE911"/>
  <c r="BE924"/>
  <c r="BE944"/>
  <c r="BE1060"/>
  <c r="BE1138"/>
  <c r="BE264"/>
  <c r="BE348"/>
  <c r="BE366"/>
  <c r="BE519"/>
  <c r="BE547"/>
  <c r="BE782"/>
  <c r="BE903"/>
  <c r="BE932"/>
  <c i="10" r="BK109"/>
  <c r="J109"/>
  <c r="J64"/>
  <c i="11" r="BE117"/>
  <c r="BE126"/>
  <c r="BE144"/>
  <c r="BE345"/>
  <c r="BE363"/>
  <c r="BE369"/>
  <c r="BE471"/>
  <c r="BE479"/>
  <c r="BE483"/>
  <c r="BE501"/>
  <c r="BE511"/>
  <c r="BE531"/>
  <c r="BE551"/>
  <c r="BE607"/>
  <c r="BE1005"/>
  <c r="BE1121"/>
  <c r="E50"/>
  <c r="BE109"/>
  <c r="BE114"/>
  <c r="BE131"/>
  <c r="BE240"/>
  <c r="BE258"/>
  <c r="BE327"/>
  <c r="BE336"/>
  <c r="BE388"/>
  <c r="BE423"/>
  <c r="BE439"/>
  <c r="BE451"/>
  <c r="BE321"/>
  <c r="BE475"/>
  <c r="BE491"/>
  <c r="BE527"/>
  <c r="BE543"/>
  <c r="BE573"/>
  <c r="BE647"/>
  <c r="BE771"/>
  <c r="BE857"/>
  <c r="BE376"/>
  <c r="BE515"/>
  <c r="BE539"/>
  <c r="BE554"/>
  <c r="BE582"/>
  <c r="BE720"/>
  <c r="BE261"/>
  <c r="BE268"/>
  <c r="BE372"/>
  <c r="BE463"/>
  <c r="BE497"/>
  <c r="BE193"/>
  <c r="BE221"/>
  <c r="BE248"/>
  <c r="BE252"/>
  <c r="BE283"/>
  <c r="BE324"/>
  <c r="BE351"/>
  <c r="BE393"/>
  <c r="BE559"/>
  <c r="BE623"/>
  <c r="BE644"/>
  <c r="BE673"/>
  <c i="10" r="BE165"/>
  <c r="BE246"/>
  <c r="BE318"/>
  <c r="BE337"/>
  <c r="BE358"/>
  <c r="F59"/>
  <c r="BE148"/>
  <c r="BE332"/>
  <c r="BE355"/>
  <c r="BE361"/>
  <c r="BE519"/>
  <c r="BE121"/>
  <c r="BE135"/>
  <c r="BE374"/>
  <c r="BE383"/>
  <c r="BE435"/>
  <c r="BE455"/>
  <c r="BE483"/>
  <c r="BE491"/>
  <c r="BE716"/>
  <c r="BE328"/>
  <c i="9" r="BK103"/>
  <c r="J103"/>
  <c r="J64"/>
  <c i="10" r="J102"/>
  <c r="BE242"/>
  <c r="BE280"/>
  <c r="BE363"/>
  <c r="BE487"/>
  <c r="BE554"/>
  <c r="BE574"/>
  <c r="BE637"/>
  <c r="BE787"/>
  <c r="BE794"/>
  <c r="BE851"/>
  <c r="BE865"/>
  <c r="BE111"/>
  <c r="BE129"/>
  <c r="BE340"/>
  <c r="BE392"/>
  <c r="BE405"/>
  <c r="BE471"/>
  <c r="BE503"/>
  <c r="BE594"/>
  <c r="BE729"/>
  <c r="BE746"/>
  <c r="BE790"/>
  <c r="BE833"/>
  <c r="BE854"/>
  <c r="BE175"/>
  <c r="BE321"/>
  <c r="BE353"/>
  <c r="BE417"/>
  <c r="BE439"/>
  <c r="BE459"/>
  <c r="BE463"/>
  <c r="BE479"/>
  <c r="BE515"/>
  <c r="BE531"/>
  <c r="BE560"/>
  <c r="BE615"/>
  <c r="BE619"/>
  <c r="BE687"/>
  <c r="BE720"/>
  <c r="BE750"/>
  <c i="9" r="J162"/>
  <c r="J70"/>
  <c i="10" r="BE290"/>
  <c r="BE299"/>
  <c r="BE312"/>
  <c r="BE344"/>
  <c r="BE369"/>
  <c r="BE379"/>
  <c r="BE400"/>
  <c r="BE410"/>
  <c r="BE423"/>
  <c r="BE467"/>
  <c r="BE495"/>
  <c r="BE527"/>
  <c r="BE546"/>
  <c r="BE741"/>
  <c r="BE825"/>
  <c r="BE841"/>
  <c r="BE152"/>
  <c r="BE267"/>
  <c r="E50"/>
  <c r="BE324"/>
  <c r="BE534"/>
  <c r="BE538"/>
  <c r="BE605"/>
  <c r="BE626"/>
  <c r="BE651"/>
  <c r="BE764"/>
  <c r="BE777"/>
  <c r="BE126"/>
  <c r="BE181"/>
  <c r="BE254"/>
  <c r="BE419"/>
  <c r="BE447"/>
  <c r="BE451"/>
  <c r="BE523"/>
  <c r="BE584"/>
  <c r="BE677"/>
  <c r="BE774"/>
  <c r="BE308"/>
  <c r="BE564"/>
  <c r="BE659"/>
  <c r="BE669"/>
  <c r="BE738"/>
  <c r="BE800"/>
  <c r="BE806"/>
  <c r="BE822"/>
  <c r="BE138"/>
  <c r="BE249"/>
  <c r="BE351"/>
  <c r="BE366"/>
  <c r="BE412"/>
  <c r="BE644"/>
  <c r="BE647"/>
  <c r="BE695"/>
  <c r="BE759"/>
  <c r="BE781"/>
  <c r="BE543"/>
  <c r="BE633"/>
  <c r="BE754"/>
  <c r="BE768"/>
  <c r="BE784"/>
  <c r="BE814"/>
  <c r="BE170"/>
  <c r="BE294"/>
  <c r="BE347"/>
  <c r="BE443"/>
  <c r="BE475"/>
  <c r="BE499"/>
  <c r="BE507"/>
  <c r="BE511"/>
  <c r="BE551"/>
  <c r="BE602"/>
  <c r="BE705"/>
  <c r="BE726"/>
  <c i="8" r="BK148"/>
  <c r="J148"/>
  <c r="J69"/>
  <c i="9" r="BE105"/>
  <c r="BE135"/>
  <c r="BE169"/>
  <c r="BE172"/>
  <c r="BE188"/>
  <c r="BE245"/>
  <c r="BE249"/>
  <c r="BE278"/>
  <c r="BE312"/>
  <c r="BE319"/>
  <c r="BE322"/>
  <c r="BE402"/>
  <c r="BE502"/>
  <c r="E50"/>
  <c r="J96"/>
  <c r="BE147"/>
  <c r="BE196"/>
  <c r="BE254"/>
  <c r="BE266"/>
  <c r="BE283"/>
  <c r="BE200"/>
  <c r="BE212"/>
  <c r="BE514"/>
  <c r="BE286"/>
  <c r="BE352"/>
  <c r="BE375"/>
  <c r="BE379"/>
  <c r="BE258"/>
  <c i="8" r="BK99"/>
  <c r="BK98"/>
  <c r="J98"/>
  <c r="J63"/>
  <c i="9" r="F99"/>
  <c r="BE130"/>
  <c r="BE139"/>
  <c r="BE167"/>
  <c r="BE192"/>
  <c r="BE222"/>
  <c r="BE262"/>
  <c r="BE270"/>
  <c r="BE154"/>
  <c r="BE165"/>
  <c r="BE204"/>
  <c r="BE109"/>
  <c r="BE217"/>
  <c r="BE232"/>
  <c r="BE274"/>
  <c r="BE294"/>
  <c r="BE308"/>
  <c r="BE440"/>
  <c r="BE490"/>
  <c r="BE497"/>
  <c r="BE414"/>
  <c r="BE163"/>
  <c r="BE240"/>
  <c r="BE291"/>
  <c r="BE302"/>
  <c r="BE208"/>
  <c r="BE227"/>
  <c r="BE237"/>
  <c r="BE325"/>
  <c r="BE417"/>
  <c r="BE486"/>
  <c r="BE144"/>
  <c r="BE158"/>
  <c r="BE176"/>
  <c r="BE316"/>
  <c r="BE150"/>
  <c r="BE298"/>
  <c r="BE329"/>
  <c r="BE463"/>
  <c i="7" r="BK202"/>
  <c r="J202"/>
  <c r="J70"/>
  <c i="8" r="E50"/>
  <c r="BE134"/>
  <c r="BE137"/>
  <c r="BE304"/>
  <c r="BE271"/>
  <c r="BE280"/>
  <c r="BE283"/>
  <c r="BE287"/>
  <c r="BE162"/>
  <c r="BE170"/>
  <c r="BE182"/>
  <c r="BE106"/>
  <c r="BE178"/>
  <c r="BE141"/>
  <c r="BE207"/>
  <c r="BE225"/>
  <c r="BE323"/>
  <c r="BE331"/>
  <c r="BE334"/>
  <c r="BE346"/>
  <c r="BE353"/>
  <c r="J56"/>
  <c r="BE101"/>
  <c r="BE126"/>
  <c r="BE145"/>
  <c r="BE150"/>
  <c r="BE155"/>
  <c r="BE158"/>
  <c r="BE174"/>
  <c r="BE259"/>
  <c r="BE320"/>
  <c r="F59"/>
  <c r="BE122"/>
  <c r="BE218"/>
  <c r="BE222"/>
  <c r="BE236"/>
  <c r="BE310"/>
  <c r="BE340"/>
  <c r="BE131"/>
  <c r="BE152"/>
  <c r="BE187"/>
  <c r="BE196"/>
  <c r="BE248"/>
  <c r="BE166"/>
  <c r="BE240"/>
  <c r="BE250"/>
  <c r="BE254"/>
  <c r="BE274"/>
  <c r="BE316"/>
  <c i="7" r="BK100"/>
  <c r="J100"/>
  <c r="J64"/>
  <c i="1" r="BA62"/>
  <c i="7" r="BE116"/>
  <c r="BE126"/>
  <c r="BE162"/>
  <c r="BE191"/>
  <c r="BE319"/>
  <c r="BE358"/>
  <c r="BE362"/>
  <c r="BE383"/>
  <c r="BE472"/>
  <c r="BE475"/>
  <c r="BE245"/>
  <c r="BE271"/>
  <c r="BE279"/>
  <c r="BE539"/>
  <c i="6" r="J267"/>
  <c r="J71"/>
  <c i="7" r="BE195"/>
  <c r="BE204"/>
  <c r="BE251"/>
  <c r="BE310"/>
  <c r="BE341"/>
  <c r="BE345"/>
  <c r="BE378"/>
  <c r="BE483"/>
  <c r="BE511"/>
  <c r="J93"/>
  <c r="BE255"/>
  <c r="BE263"/>
  <c r="BE411"/>
  <c r="BE217"/>
  <c r="BE337"/>
  <c r="BE370"/>
  <c r="BE480"/>
  <c r="BE154"/>
  <c r="BE323"/>
  <c r="BE439"/>
  <c r="BE283"/>
  <c r="BE366"/>
  <c r="BE467"/>
  <c r="BE108"/>
  <c r="BE233"/>
  <c r="BE102"/>
  <c r="BE185"/>
  <c r="BE229"/>
  <c r="BE239"/>
  <c r="BE288"/>
  <c r="BE294"/>
  <c r="BE313"/>
  <c r="BE374"/>
  <c r="E50"/>
  <c r="BE158"/>
  <c r="BE329"/>
  <c r="BE353"/>
  <c r="BE223"/>
  <c r="BE300"/>
  <c i="6" r="BK103"/>
  <c i="7" r="BE206"/>
  <c r="BE211"/>
  <c r="BE214"/>
  <c r="BE267"/>
  <c r="BE568"/>
  <c r="BE121"/>
  <c r="BE209"/>
  <c r="BE259"/>
  <c r="BE333"/>
  <c r="BE349"/>
  <c r="F59"/>
  <c r="BE149"/>
  <c r="BE188"/>
  <c r="BE170"/>
  <c r="BE178"/>
  <c r="BE199"/>
  <c r="BE275"/>
  <c r="BE306"/>
  <c i="6" r="BE456"/>
  <c r="BE619"/>
  <c r="BE716"/>
  <c r="J96"/>
  <c r="BE220"/>
  <c r="BE228"/>
  <c r="BE291"/>
  <c r="BE319"/>
  <c r="BE324"/>
  <c r="BE342"/>
  <c r="BE363"/>
  <c r="BE411"/>
  <c r="BE415"/>
  <c r="BE439"/>
  <c r="BE560"/>
  <c r="BE629"/>
  <c r="BE643"/>
  <c r="BE647"/>
  <c r="BE771"/>
  <c r="BE795"/>
  <c r="BE154"/>
  <c r="BE295"/>
  <c r="BE435"/>
  <c r="BE464"/>
  <c r="BE480"/>
  <c r="BE639"/>
  <c r="BE820"/>
  <c r="BE117"/>
  <c r="BE288"/>
  <c r="BE373"/>
  <c r="BE387"/>
  <c r="BE423"/>
  <c r="BE443"/>
  <c r="BE474"/>
  <c r="BE491"/>
  <c r="BE523"/>
  <c r="BE660"/>
  <c r="BE708"/>
  <c r="BE379"/>
  <c i="5" r="BK401"/>
  <c r="J401"/>
  <c r="J71"/>
  <c i="6" r="F99"/>
  <c r="BE259"/>
  <c r="BE589"/>
  <c r="BE600"/>
  <c r="BE624"/>
  <c r="BE634"/>
  <c r="BE651"/>
  <c r="BE684"/>
  <c r="BE740"/>
  <c r="BE744"/>
  <c r="BE747"/>
  <c r="BE114"/>
  <c r="BE200"/>
  <c r="BE245"/>
  <c r="BE252"/>
  <c r="BE484"/>
  <c r="BE566"/>
  <c r="BE655"/>
  <c r="BE108"/>
  <c r="BE279"/>
  <c r="BE448"/>
  <c r="BE596"/>
  <c i="5" r="BK97"/>
  <c r="J97"/>
  <c r="J64"/>
  <c i="6" r="E90"/>
  <c r="BE125"/>
  <c r="BE164"/>
  <c r="BE326"/>
  <c r="BE570"/>
  <c r="BE105"/>
  <c r="BE348"/>
  <c r="BE359"/>
  <c r="BE407"/>
  <c r="BE427"/>
  <c r="BE507"/>
  <c r="BE539"/>
  <c r="BE609"/>
  <c r="BE133"/>
  <c r="BE309"/>
  <c r="BE322"/>
  <c r="BE355"/>
  <c r="BE395"/>
  <c r="BE234"/>
  <c r="BE249"/>
  <c r="BE255"/>
  <c r="BE263"/>
  <c r="BE268"/>
  <c r="BE273"/>
  <c r="BE276"/>
  <c r="BE282"/>
  <c r="BE315"/>
  <c r="BE334"/>
  <c r="BE383"/>
  <c r="BE391"/>
  <c r="BE403"/>
  <c r="BE419"/>
  <c r="BE461"/>
  <c r="BE469"/>
  <c r="BE556"/>
  <c r="BE311"/>
  <c r="BE431"/>
  <c r="BE285"/>
  <c r="BE367"/>
  <c r="BE399"/>
  <c r="BE453"/>
  <c r="BE487"/>
  <c r="BE160"/>
  <c r="BE182"/>
  <c r="BE215"/>
  <c r="BE305"/>
  <c i="5" r="BE99"/>
  <c r="BE124"/>
  <c r="BE143"/>
  <c r="BE177"/>
  <c r="BE250"/>
  <c r="BE291"/>
  <c r="BE327"/>
  <c r="BE372"/>
  <c r="BE153"/>
  <c r="BE165"/>
  <c r="BE411"/>
  <c i="4" r="J224"/>
  <c r="J70"/>
  <c i="5" r="E50"/>
  <c r="BE115"/>
  <c r="BE262"/>
  <c r="BE279"/>
  <c r="BE105"/>
  <c r="BE405"/>
  <c r="BE149"/>
  <c r="BE444"/>
  <c r="BE171"/>
  <c r="BE387"/>
  <c r="J90"/>
  <c r="BE137"/>
  <c r="BE390"/>
  <c r="BE424"/>
  <c r="BE159"/>
  <c r="BE189"/>
  <c r="BE219"/>
  <c r="BE308"/>
  <c i="4" r="J104"/>
  <c r="J65"/>
  <c i="5" r="BE213"/>
  <c r="BE226"/>
  <c r="BE363"/>
  <c r="BE447"/>
  <c r="F59"/>
  <c r="BE183"/>
  <c r="BE238"/>
  <c r="BE273"/>
  <c r="BE427"/>
  <c r="BE451"/>
  <c r="BE130"/>
  <c r="BE357"/>
  <c r="BE398"/>
  <c r="BE232"/>
  <c r="BE322"/>
  <c r="BE384"/>
  <c r="BE403"/>
  <c r="BE416"/>
  <c r="BE435"/>
  <c r="BE244"/>
  <c r="BE256"/>
  <c r="BE267"/>
  <c r="BE286"/>
  <c r="BE296"/>
  <c r="BE336"/>
  <c r="BE342"/>
  <c r="BE394"/>
  <c r="BE347"/>
  <c r="BE419"/>
  <c r="BE439"/>
  <c r="BE352"/>
  <c r="BE109"/>
  <c r="BE198"/>
  <c r="BE313"/>
  <c i="4" r="BE105"/>
  <c r="BE206"/>
  <c r="BE234"/>
  <c r="BE240"/>
  <c r="BE270"/>
  <c r="BE285"/>
  <c r="BE305"/>
  <c r="BE313"/>
  <c r="BE365"/>
  <c r="BE377"/>
  <c r="BE449"/>
  <c r="BE456"/>
  <c r="BE474"/>
  <c r="BE535"/>
  <c r="BE552"/>
  <c r="J96"/>
  <c r="BE243"/>
  <c r="BE255"/>
  <c r="BE258"/>
  <c r="BE273"/>
  <c r="BE277"/>
  <c r="BE293"/>
  <c r="BE332"/>
  <c r="BE519"/>
  <c r="BE220"/>
  <c r="BE523"/>
  <c r="F99"/>
  <c r="BE126"/>
  <c r="BE138"/>
  <c r="BE225"/>
  <c r="BE252"/>
  <c r="BE289"/>
  <c r="BE336"/>
  <c r="BE340"/>
  <c r="BE380"/>
  <c r="BE478"/>
  <c r="BE495"/>
  <c r="BE499"/>
  <c r="BE511"/>
  <c r="BE516"/>
  <c r="BE608"/>
  <c r="BE317"/>
  <c r="BE356"/>
  <c r="BE370"/>
  <c r="BE372"/>
  <c r="BE582"/>
  <c r="BE612"/>
  <c r="BE697"/>
  <c r="BE732"/>
  <c r="BE743"/>
  <c r="BE249"/>
  <c r="BE645"/>
  <c r="BE671"/>
  <c r="BE751"/>
  <c r="BE755"/>
  <c r="BE231"/>
  <c r="BE246"/>
  <c r="BE309"/>
  <c r="BE531"/>
  <c r="BE642"/>
  <c r="BE723"/>
  <c r="BE747"/>
  <c r="BE109"/>
  <c r="BE118"/>
  <c r="BE264"/>
  <c r="BE386"/>
  <c r="BE413"/>
  <c r="BE324"/>
  <c r="BE360"/>
  <c r="BE453"/>
  <c r="BE135"/>
  <c r="BE237"/>
  <c r="BE395"/>
  <c i="3" r="BK84"/>
  <c r="J84"/>
  <c r="J60"/>
  <c i="4" r="BE152"/>
  <c r="BE212"/>
  <c r="BE431"/>
  <c r="BE113"/>
  <c r="BE122"/>
  <c r="BE131"/>
  <c r="BE188"/>
  <c r="BE267"/>
  <c r="E50"/>
  <c r="BE216"/>
  <c r="BE228"/>
  <c r="BE281"/>
  <c r="BE344"/>
  <c r="BE352"/>
  <c r="BE556"/>
  <c r="BE638"/>
  <c r="BE727"/>
  <c r="BE209"/>
  <c r="BE297"/>
  <c r="BE301"/>
  <c r="BE328"/>
  <c r="BE348"/>
  <c r="BE170"/>
  <c r="BE261"/>
  <c r="BE390"/>
  <c i="2" r="BK80"/>
  <c r="J80"/>
  <c r="J59"/>
  <c i="3" r="J52"/>
  <c r="F55"/>
  <c r="BE90"/>
  <c r="BE95"/>
  <c r="BE86"/>
  <c r="E73"/>
  <c i="2" r="J52"/>
  <c r="E70"/>
  <c r="BF84"/>
  <c r="BF86"/>
  <c r="BF98"/>
  <c i="1" r="AV55"/>
  <c i="2" r="BF89"/>
  <c r="BF96"/>
  <c r="F77"/>
  <c r="BF82"/>
  <c r="BF94"/>
  <c r="BF92"/>
  <c i="1" r="AZ55"/>
  <c r="BD55"/>
  <c i="8" r="J36"/>
  <c i="1" r="AW62"/>
  <c i="15" r="F39"/>
  <c i="1" r="BD70"/>
  <c i="23" r="F38"/>
  <c i="1" r="BC78"/>
  <c i="10" r="F37"/>
  <c i="1" r="BB64"/>
  <c i="3" r="F34"/>
  <c i="1" r="BA56"/>
  <c i="7" r="F39"/>
  <c i="1" r="BD61"/>
  <c i="21" r="F38"/>
  <c i="1" r="BC76"/>
  <c i="25" r="F39"/>
  <c i="1" r="BD80"/>
  <c i="18" r="F36"/>
  <c i="1" r="BA73"/>
  <c i="3" r="F37"/>
  <c i="1" r="BD56"/>
  <c i="10" r="F38"/>
  <c i="1" r="BC64"/>
  <c i="19" r="F39"/>
  <c i="1" r="BD74"/>
  <c i="24" r="F38"/>
  <c i="1" r="BC79"/>
  <c i="3" r="J34"/>
  <c i="1" r="AW56"/>
  <c i="6" r="J36"/>
  <c i="1" r="AW60"/>
  <c i="16" r="F37"/>
  <c i="1" r="BB71"/>
  <c i="22" r="F36"/>
  <c i="1" r="BA77"/>
  <c i="2" r="F36"/>
  <c i="1" r="BC55"/>
  <c i="2" r="F35"/>
  <c i="1" r="BB55"/>
  <c i="13" r="J36"/>
  <c i="1" r="AW68"/>
  <c i="5" r="F37"/>
  <c i="1" r="BB59"/>
  <c i="14" r="F37"/>
  <c i="1" r="BB69"/>
  <c i="9" r="F38"/>
  <c i="1" r="BC63"/>
  <c i="5" r="F39"/>
  <c i="1" r="BD59"/>
  <c i="13" r="F37"/>
  <c i="1" r="BB68"/>
  <c i="25" r="F38"/>
  <c i="1" r="BC80"/>
  <c i="4" r="J36"/>
  <c i="1" r="AW58"/>
  <c i="4" r="F39"/>
  <c i="1" r="BD58"/>
  <c i="17" r="F39"/>
  <c i="1" r="BD72"/>
  <c r="AS54"/>
  <c i="4" r="F38"/>
  <c i="1" r="BC58"/>
  <c i="17" r="F37"/>
  <c i="1" r="BB72"/>
  <c i="13" r="F38"/>
  <c i="1" r="BC68"/>
  <c i="16" r="F38"/>
  <c i="1" r="BC71"/>
  <c i="14" r="F36"/>
  <c i="1" r="BA69"/>
  <c i="12" r="F36"/>
  <c i="1" r="BA67"/>
  <c i="15" r="F38"/>
  <c i="1" r="BC70"/>
  <c i="22" r="F37"/>
  <c i="1" r="BB77"/>
  <c i="18" r="F39"/>
  <c i="1" r="BD73"/>
  <c i="9" r="F39"/>
  <c i="1" r="BD63"/>
  <c i="5" r="J36"/>
  <c i="1" r="AW59"/>
  <c i="11" r="J36"/>
  <c i="1" r="AW65"/>
  <c i="6" r="F39"/>
  <c i="1" r="BD60"/>
  <c i="14" r="F38"/>
  <c i="1" r="BC69"/>
  <c i="18" r="F38"/>
  <c i="1" r="BC73"/>
  <c i="20" r="J36"/>
  <c i="1" r="AW75"/>
  <c i="15" r="F36"/>
  <c i="1" r="BA70"/>
  <c i="6" r="F37"/>
  <c i="1" r="BB60"/>
  <c i="7" r="F36"/>
  <c i="1" r="BA61"/>
  <c i="16" r="F39"/>
  <c i="1" r="BD71"/>
  <c i="20" r="F36"/>
  <c i="1" r="BA75"/>
  <c i="23" r="F39"/>
  <c i="1" r="BD78"/>
  <c i="3" r="F35"/>
  <c i="1" r="BB56"/>
  <c i="14" r="F39"/>
  <c i="1" r="BD69"/>
  <c i="17" r="F38"/>
  <c i="1" r="BC72"/>
  <c i="7" r="F37"/>
  <c i="1" r="BB61"/>
  <c i="15" r="J36"/>
  <c i="1" r="AW70"/>
  <c i="22" r="F39"/>
  <c i="1" r="BD77"/>
  <c i="24" r="F37"/>
  <c i="1" r="BB79"/>
  <c i="24" r="J36"/>
  <c i="1" r="AW79"/>
  <c i="4" r="F37"/>
  <c i="1" r="BB58"/>
  <c i="11" r="F38"/>
  <c i="1" r="BC65"/>
  <c i="5" r="F38"/>
  <c i="1" r="BC59"/>
  <c i="23" r="F37"/>
  <c i="1" r="BB78"/>
  <c i="11" r="F39"/>
  <c i="1" r="BD65"/>
  <c i="21" r="F36"/>
  <c i="1" r="BA76"/>
  <c i="19" r="F38"/>
  <c i="1" r="BC74"/>
  <c i="8" r="F39"/>
  <c i="1" r="BD62"/>
  <c i="22" r="J36"/>
  <c i="1" r="AW77"/>
  <c i="24" r="F36"/>
  <c i="1" r="BA79"/>
  <c i="25" r="J36"/>
  <c i="1" r="AW80"/>
  <c i="8" r="F37"/>
  <c i="1" r="BB62"/>
  <c i="10" r="F39"/>
  <c i="1" r="BD64"/>
  <c i="9" r="J36"/>
  <c i="1" r="AW63"/>
  <c i="17" r="J36"/>
  <c i="1" r="AW72"/>
  <c i="7" r="J36"/>
  <c i="1" r="AW61"/>
  <c i="16" r="F36"/>
  <c i="1" r="BA71"/>
  <c i="8" r="F38"/>
  <c i="1" r="BC62"/>
  <c i="10" r="F36"/>
  <c i="1" r="BA64"/>
  <c i="20" r="F38"/>
  <c i="1" r="BC75"/>
  <c i="16" r="J36"/>
  <c i="1" r="AW71"/>
  <c i="11" r="F36"/>
  <c i="1" r="BA65"/>
  <c i="12" r="F39"/>
  <c i="1" r="BD67"/>
  <c i="12" r="J36"/>
  <c i="1" r="AW67"/>
  <c i="14" r="J36"/>
  <c i="1" r="AW69"/>
  <c i="19" r="F37"/>
  <c i="1" r="BB74"/>
  <c i="4" r="F36"/>
  <c i="1" r="BA58"/>
  <c i="19" r="J36"/>
  <c i="1" r="AW74"/>
  <c i="13" r="F36"/>
  <c i="1" r="BA68"/>
  <c i="15" r="F37"/>
  <c i="1" r="BB70"/>
  <c i="19" r="F36"/>
  <c i="1" r="BA74"/>
  <c i="7" r="F38"/>
  <c i="1" r="BC61"/>
  <c i="19" r="J32"/>
  <c i="21" r="F39"/>
  <c i="1" r="BD76"/>
  <c i="21" r="J36"/>
  <c i="1" r="AW76"/>
  <c i="5" r="F36"/>
  <c i="1" r="BA59"/>
  <c i="9" r="F36"/>
  <c i="1" r="BA63"/>
  <c i="24" r="F39"/>
  <c i="1" r="BD79"/>
  <c i="20" r="F39"/>
  <c i="1" r="BD75"/>
  <c i="22" r="F38"/>
  <c i="1" r="BC77"/>
  <c i="25" r="F37"/>
  <c i="1" r="BB80"/>
  <c i="12" r="F38"/>
  <c i="1" r="BC67"/>
  <c i="23" r="F36"/>
  <c i="1" r="BA78"/>
  <c i="3" r="F36"/>
  <c i="1" r="BC56"/>
  <c i="6" r="F38"/>
  <c i="1" r="BC60"/>
  <c i="10" r="J36"/>
  <c i="1" r="AW64"/>
  <c i="18" r="F37"/>
  <c i="1" r="BB73"/>
  <c i="25" r="F36"/>
  <c i="1" r="BA80"/>
  <c i="17" r="F36"/>
  <c i="1" r="BA72"/>
  <c i="20" r="F37"/>
  <c i="1" r="BB75"/>
  <c i="21" r="F37"/>
  <c i="1" r="BB76"/>
  <c i="23" r="J36"/>
  <c i="1" r="AW78"/>
  <c i="13" r="F39"/>
  <c i="1" r="BD68"/>
  <c i="18" r="J36"/>
  <c i="1" r="AW73"/>
  <c i="11" r="F37"/>
  <c i="1" r="BB65"/>
  <c i="9" r="F37"/>
  <c i="1" r="BB63"/>
  <c i="6" r="F36"/>
  <c i="1" r="BA60"/>
  <c i="12" r="F37"/>
  <c i="1" r="BB67"/>
  <c i="8" l="1" r="P148"/>
  <c i="14" r="P126"/>
  <c r="P125"/>
  <c i="15" r="P130"/>
  <c r="P129"/>
  <c i="17" r="R130"/>
  <c r="R129"/>
  <c r="R103"/>
  <c i="21" r="T99"/>
  <c r="T98"/>
  <c r="T97"/>
  <c i="11" r="P275"/>
  <c r="P106"/>
  <c i="1" r="AU65"/>
  <c i="10" r="T335"/>
  <c i="5" r="T97"/>
  <c r="T96"/>
  <c i="10" r="R335"/>
  <c i="7" r="R100"/>
  <c i="15" r="T130"/>
  <c r="T129"/>
  <c i="9" r="R161"/>
  <c i="6" r="BK266"/>
  <c r="J266"/>
  <c r="J70"/>
  <c i="18" r="T104"/>
  <c i="15" r="T104"/>
  <c r="T103"/>
  <c i="13" r="BK128"/>
  <c r="J128"/>
  <c r="J71"/>
  <c i="16" r="BK102"/>
  <c r="J102"/>
  <c r="J64"/>
  <c i="13" r="P128"/>
  <c r="P127"/>
  <c i="4" r="R223"/>
  <c r="R102"/>
  <c i="20" r="P127"/>
  <c r="P98"/>
  <c r="P97"/>
  <c i="1" r="AU75"/>
  <c i="16" r="T122"/>
  <c r="T121"/>
  <c r="T101"/>
  <c i="24" r="T99"/>
  <c r="T98"/>
  <c r="T97"/>
  <c i="10" r="P335"/>
  <c i="6" r="R103"/>
  <c i="4" r="T102"/>
  <c i="24" r="R99"/>
  <c r="R98"/>
  <c r="R97"/>
  <c i="22" r="BK134"/>
  <c r="J134"/>
  <c r="J71"/>
  <c i="21" r="P99"/>
  <c r="P98"/>
  <c r="P97"/>
  <c i="1" r="AU76"/>
  <c i="19" r="P95"/>
  <c r="P94"/>
  <c i="1" r="AU74"/>
  <c i="20" r="R127"/>
  <c i="12" r="T94"/>
  <c r="T93"/>
  <c i="11" r="BK107"/>
  <c r="J107"/>
  <c r="J64"/>
  <c i="12" r="R94"/>
  <c r="R93"/>
  <c i="16" r="R102"/>
  <c i="13" r="P105"/>
  <c r="P104"/>
  <c i="1" r="AU68"/>
  <c i="11" r="R275"/>
  <c r="R107"/>
  <c r="R106"/>
  <c i="23" r="T102"/>
  <c r="T101"/>
  <c r="T100"/>
  <c i="13" r="BK105"/>
  <c r="J105"/>
  <c r="J64"/>
  <c i="6" r="T103"/>
  <c i="17" r="P130"/>
  <c r="P129"/>
  <c i="6" r="P103"/>
  <c i="16" r="P122"/>
  <c r="P121"/>
  <c r="P101"/>
  <c i="1" r="AU71"/>
  <c i="4" r="BK103"/>
  <c i="18" r="R104"/>
  <c i="19" r="R95"/>
  <c r="R94"/>
  <c i="4" r="BK223"/>
  <c r="J223"/>
  <c r="J69"/>
  <c i="20" r="T99"/>
  <c r="T98"/>
  <c r="T97"/>
  <c i="6" r="R266"/>
  <c r="T266"/>
  <c i="20" r="R99"/>
  <c r="R98"/>
  <c r="R97"/>
  <c i="5" r="P97"/>
  <c r="P96"/>
  <c i="1" r="AU59"/>
  <c i="22" r="T108"/>
  <c r="T97"/>
  <c r="T96"/>
  <c i="7" r="T100"/>
  <c r="R202"/>
  <c i="12" r="BK94"/>
  <c r="BK93"/>
  <c r="J93"/>
  <c r="J63"/>
  <c i="18" r="P104"/>
  <c i="10" r="BK335"/>
  <c r="J335"/>
  <c r="J71"/>
  <c i="23" r="P128"/>
  <c r="P101"/>
  <c r="P100"/>
  <c i="1" r="AU78"/>
  <c i="8" r="P99"/>
  <c r="P98"/>
  <c i="1" r="AU62"/>
  <c i="15" r="R130"/>
  <c r="R129"/>
  <c r="R103"/>
  <c i="17" r="T130"/>
  <c r="T129"/>
  <c r="T103"/>
  <c i="13" r="R128"/>
  <c r="R127"/>
  <c r="R104"/>
  <c i="9" r="R103"/>
  <c r="R102"/>
  <c i="23" r="R102"/>
  <c r="R101"/>
  <c r="R100"/>
  <c i="15" r="P103"/>
  <c i="1" r="AU70"/>
  <c i="18" r="R130"/>
  <c r="R129"/>
  <c i="9" r="P161"/>
  <c r="P102"/>
  <c i="1" r="AU63"/>
  <c i="16" r="R122"/>
  <c r="R121"/>
  <c i="14" r="P104"/>
  <c r="P103"/>
  <c i="1" r="AU69"/>
  <c i="10" r="R109"/>
  <c r="R108"/>
  <c i="4" r="P103"/>
  <c i="22" r="P108"/>
  <c i="11" r="T107"/>
  <c i="9" r="T103"/>
  <c r="T102"/>
  <c i="16" r="BK122"/>
  <c r="BK121"/>
  <c r="J121"/>
  <c r="J69"/>
  <c i="10" r="P109"/>
  <c r="P108"/>
  <c i="1" r="AU64"/>
  <c i="18" r="P130"/>
  <c r="P129"/>
  <c i="22" r="R134"/>
  <c r="R97"/>
  <c r="R96"/>
  <c i="8" r="R148"/>
  <c r="R98"/>
  <c i="10" r="T109"/>
  <c r="T108"/>
  <c i="14" r="R104"/>
  <c r="R103"/>
  <c i="17" r="P104"/>
  <c r="P103"/>
  <c i="1" r="AU72"/>
  <c i="11" r="T275"/>
  <c i="7" r="P202"/>
  <c i="6" r="P266"/>
  <c i="8" r="T148"/>
  <c r="T98"/>
  <c i="9" r="BK161"/>
  <c r="J161"/>
  <c r="J69"/>
  <c i="18" r="T130"/>
  <c r="T129"/>
  <c i="7" r="T202"/>
  <c i="19" r="T95"/>
  <c r="T94"/>
  <c i="7" r="P100"/>
  <c r="P99"/>
  <c i="1" r="AU61"/>
  <c i="13" r="T128"/>
  <c r="T127"/>
  <c r="T104"/>
  <c i="4" r="P223"/>
  <c i="22" r="P134"/>
  <c i="14" r="T104"/>
  <c r="T103"/>
  <c i="5" r="R97"/>
  <c r="R96"/>
  <c i="14" r="BK125"/>
  <c r="J125"/>
  <c r="J69"/>
  <c i="23" r="BK128"/>
  <c r="J128"/>
  <c r="J71"/>
  <c i="18" r="BK130"/>
  <c r="BK129"/>
  <c r="J129"/>
  <c r="J69"/>
  <c i="20" r="BK99"/>
  <c r="J99"/>
  <c r="J65"/>
  <c i="23" r="BK102"/>
  <c r="J102"/>
  <c r="J65"/>
  <c i="25" r="BK88"/>
  <c r="J88"/>
  <c r="J64"/>
  <c i="24" r="J99"/>
  <c r="J65"/>
  <c r="J98"/>
  <c r="J64"/>
  <c i="22" r="J108"/>
  <c r="J65"/>
  <c i="21" r="BK98"/>
  <c r="BK97"/>
  <c r="J97"/>
  <c r="J63"/>
  <c i="1" r="AG74"/>
  <c i="19" r="J63"/>
  <c r="J95"/>
  <c r="J64"/>
  <c i="18" r="BK103"/>
  <c r="J103"/>
  <c r="J63"/>
  <c i="17" r="BK103"/>
  <c r="J103"/>
  <c i="15" r="BK129"/>
  <c r="J129"/>
  <c r="J69"/>
  <c i="14" r="BK103"/>
  <c r="J103"/>
  <c r="J63"/>
  <c i="11" r="BK106"/>
  <c r="J106"/>
  <c i="10" r="BK108"/>
  <c r="J108"/>
  <c i="9" r="BK102"/>
  <c r="J102"/>
  <c i="8" r="J99"/>
  <c r="J64"/>
  <c i="7" r="BK99"/>
  <c r="J99"/>
  <c r="J63"/>
  <c i="6" r="J103"/>
  <c r="J64"/>
  <c i="5" r="BK96"/>
  <c r="J96"/>
  <c i="3" r="BK83"/>
  <c r="J83"/>
  <c r="J59"/>
  <c i="21" r="F35"/>
  <c i="1" r="AZ76"/>
  <c i="17" r="J35"/>
  <c i="1" r="AV72"/>
  <c r="AT72"/>
  <c i="15" r="F35"/>
  <c i="1" r="AZ70"/>
  <c i="18" r="F35"/>
  <c i="1" r="AZ73"/>
  <c i="2" r="J34"/>
  <c i="1" r="AW55"/>
  <c r="AT55"/>
  <c i="23" r="F35"/>
  <c i="1" r="AZ78"/>
  <c i="2" r="F34"/>
  <c i="1" r="BA55"/>
  <c i="9" r="J35"/>
  <c i="1" r="AV63"/>
  <c r="AT63"/>
  <c i="25" r="J35"/>
  <c i="1" r="AV80"/>
  <c r="AT80"/>
  <c i="9" r="J32"/>
  <c i="1" r="AG63"/>
  <c i="10" r="J32"/>
  <c i="1" r="AG64"/>
  <c i="2" r="J30"/>
  <c i="1" r="AG55"/>
  <c i="7" r="J35"/>
  <c i="1" r="AV61"/>
  <c r="AT61"/>
  <c r="BC66"/>
  <c r="AY66"/>
  <c i="13" r="J35"/>
  <c i="1" r="AV68"/>
  <c r="AT68"/>
  <c i="18" r="J35"/>
  <c i="1" r="AV73"/>
  <c r="AT73"/>
  <c i="20" r="J35"/>
  <c i="1" r="AV75"/>
  <c r="AT75"/>
  <c i="8" r="J32"/>
  <c i="1" r="AG62"/>
  <c i="14" r="F35"/>
  <c i="1" r="AZ69"/>
  <c i="17" r="F35"/>
  <c i="1" r="AZ72"/>
  <c i="22" r="F35"/>
  <c i="1" r="AZ77"/>
  <c i="6" r="F35"/>
  <c i="1" r="AZ60"/>
  <c r="BB57"/>
  <c r="AX57"/>
  <c i="12" r="F35"/>
  <c i="1" r="AZ67"/>
  <c i="4" r="J35"/>
  <c i="1" r="AV58"/>
  <c r="AT58"/>
  <c i="12" r="J35"/>
  <c i="1" r="AV67"/>
  <c r="AT67"/>
  <c i="5" r="J35"/>
  <c i="1" r="AV59"/>
  <c r="AT59"/>
  <c i="19" r="F35"/>
  <c i="1" r="AZ74"/>
  <c i="17" r="J32"/>
  <c i="1" r="AG72"/>
  <c r="BC57"/>
  <c r="AY57"/>
  <c i="24" r="J35"/>
  <c i="1" r="AV79"/>
  <c r="AT79"/>
  <c i="8" r="J35"/>
  <c i="1" r="AV62"/>
  <c r="AT62"/>
  <c i="5" r="F35"/>
  <c i="1" r="AZ59"/>
  <c i="16" r="J35"/>
  <c i="1" r="AV71"/>
  <c r="AT71"/>
  <c i="3" r="F33"/>
  <c i="1" r="AZ56"/>
  <c i="15" r="J35"/>
  <c i="1" r="AV70"/>
  <c r="AT70"/>
  <c i="11" r="F35"/>
  <c i="1" r="AZ65"/>
  <c i="11" r="J35"/>
  <c i="1" r="AV65"/>
  <c r="AT65"/>
  <c i="10" r="J35"/>
  <c i="1" r="AV64"/>
  <c r="AT64"/>
  <c i="4" r="F35"/>
  <c i="1" r="AZ58"/>
  <c i="8" r="F35"/>
  <c i="1" r="AZ62"/>
  <c i="13" r="F35"/>
  <c i="1" r="AZ68"/>
  <c i="25" r="F35"/>
  <c i="1" r="AZ80"/>
  <c i="9" r="F35"/>
  <c i="1" r="AZ63"/>
  <c r="BA66"/>
  <c r="AW66"/>
  <c i="11" r="J32"/>
  <c i="1" r="AG65"/>
  <c i="24" r="F35"/>
  <c i="1" r="AZ79"/>
  <c r="BD57"/>
  <c i="21" r="J35"/>
  <c i="1" r="AV76"/>
  <c r="AT76"/>
  <c i="16" r="F35"/>
  <c i="1" r="AZ71"/>
  <c i="23" r="J35"/>
  <c i="1" r="AV78"/>
  <c r="AT78"/>
  <c i="22" r="J35"/>
  <c i="1" r="AV77"/>
  <c r="AT77"/>
  <c i="24" r="J32"/>
  <c i="1" r="AG79"/>
  <c r="BB66"/>
  <c r="AX66"/>
  <c i="14" r="J35"/>
  <c i="1" r="AV69"/>
  <c r="AT69"/>
  <c r="BA57"/>
  <c r="AW57"/>
  <c i="19" r="J35"/>
  <c i="1" r="AV74"/>
  <c r="AT74"/>
  <c r="AN74"/>
  <c i="3" r="J33"/>
  <c i="1" r="AV56"/>
  <c r="AT56"/>
  <c r="BD66"/>
  <c i="20" r="F35"/>
  <c i="1" r="AZ75"/>
  <c i="6" r="J35"/>
  <c i="1" r="AV60"/>
  <c r="AT60"/>
  <c i="7" r="F35"/>
  <c i="1" r="AZ61"/>
  <c i="10" r="F35"/>
  <c i="1" r="AZ64"/>
  <c i="5" r="J32"/>
  <c i="1" r="AG59"/>
  <c i="4" l="1" r="BK102"/>
  <c r="J102"/>
  <c r="J63"/>
  <c i="7" r="T99"/>
  <c i="11" r="T106"/>
  <c i="6" r="P102"/>
  <c i="1" r="AU60"/>
  <c i="16" r="R101"/>
  <c i="18" r="R103"/>
  <c r="P103"/>
  <c i="1" r="AU73"/>
  <c i="6" r="R102"/>
  <c i="4" r="P102"/>
  <c i="1" r="AU58"/>
  <c i="6" r="T102"/>
  <c i="22" r="P97"/>
  <c r="P96"/>
  <c i="1" r="AU77"/>
  <c i="18" r="T103"/>
  <c i="7" r="R99"/>
  <c i="18" r="J130"/>
  <c r="J70"/>
  <c i="16" r="BK101"/>
  <c r="J101"/>
  <c i="13" r="BK127"/>
  <c r="J127"/>
  <c r="J70"/>
  <c i="23" r="BK101"/>
  <c r="J101"/>
  <c r="J64"/>
  <c i="12" r="J94"/>
  <c r="J64"/>
  <c i="13" r="BK104"/>
  <c r="J104"/>
  <c i="16" r="J122"/>
  <c r="J70"/>
  <c i="20" r="BK98"/>
  <c r="J98"/>
  <c r="J64"/>
  <c i="22" r="BK97"/>
  <c r="BK96"/>
  <c r="J96"/>
  <c i="4" r="J103"/>
  <c r="J64"/>
  <c i="25" r="BK87"/>
  <c r="J87"/>
  <c r="J63"/>
  <c i="6" r="BK102"/>
  <c r="J102"/>
  <c i="1" r="AN79"/>
  <c i="24" r="J41"/>
  <c i="21" r="J98"/>
  <c r="J64"/>
  <c i="19" r="J41"/>
  <c i="1" r="AN72"/>
  <c i="17" r="J63"/>
  <c r="J41"/>
  <c i="15" r="BK103"/>
  <c r="J103"/>
  <c i="1" r="AN65"/>
  <c i="11" r="J63"/>
  <c i="1" r="AN64"/>
  <c i="10" r="J63"/>
  <c i="11" r="J41"/>
  <c i="1" r="AN63"/>
  <c i="9" r="J63"/>
  <c i="10" r="J41"/>
  <c i="1" r="AN62"/>
  <c i="9" r="J41"/>
  <c i="8" r="J41"/>
  <c i="1" r="AN59"/>
  <c i="5" r="J63"/>
  <c r="J41"/>
  <c i="1" r="AN55"/>
  <c i="2" r="J39"/>
  <c i="1" r="BC54"/>
  <c r="W32"/>
  <c i="3" r="J30"/>
  <c i="1" r="AG56"/>
  <c i="21" r="J32"/>
  <c i="1" r="AG76"/>
  <c r="AN76"/>
  <c i="15" r="J32"/>
  <c i="1" r="AG70"/>
  <c r="AN70"/>
  <c i="14" r="J32"/>
  <c i="1" r="AG69"/>
  <c i="18" r="J32"/>
  <c i="1" r="AG73"/>
  <c r="AN73"/>
  <c i="16" r="J32"/>
  <c i="1" r="AG71"/>
  <c r="BA54"/>
  <c r="AW54"/>
  <c r="AK30"/>
  <c i="7" r="J32"/>
  <c i="1" r="AG61"/>
  <c i="4" r="J32"/>
  <c i="1" r="AG58"/>
  <c r="BD54"/>
  <c r="W33"/>
  <c r="AZ66"/>
  <c r="AV66"/>
  <c r="AT66"/>
  <c i="6" r="J32"/>
  <c i="1" r="AG60"/>
  <c r="AZ57"/>
  <c r="AV57"/>
  <c r="AT57"/>
  <c i="12" r="J32"/>
  <c i="1" r="AG67"/>
  <c i="13" r="J32"/>
  <c i="1" r="AG68"/>
  <c i="22" r="J32"/>
  <c i="1" r="AG77"/>
  <c r="BB54"/>
  <c r="AX54"/>
  <c i="22" l="1" r="J41"/>
  <c i="13" r="J41"/>
  <c i="16" r="J41"/>
  <c i="6" r="J41"/>
  <c i="4" r="J41"/>
  <c i="12" r="J41"/>
  <c i="16" r="J63"/>
  <c i="22" r="J97"/>
  <c r="J64"/>
  <c i="13" r="J63"/>
  <c i="20" r="BK97"/>
  <c r="J97"/>
  <c i="22" r="J63"/>
  <c i="23" r="BK100"/>
  <c r="J100"/>
  <c r="J63"/>
  <c i="6" r="J63"/>
  <c i="21" r="J41"/>
  <c i="18" r="J41"/>
  <c i="15" r="J41"/>
  <c r="J63"/>
  <c i="14" r="J41"/>
  <c i="1" r="AN69"/>
  <c i="7" r="J41"/>
  <c i="1" r="AN61"/>
  <c i="3" r="J39"/>
  <c i="1" r="AN56"/>
  <c r="AN67"/>
  <c r="AN68"/>
  <c r="AN58"/>
  <c r="AN71"/>
  <c r="AN60"/>
  <c r="AN77"/>
  <c i="25" r="J32"/>
  <c i="1" r="AG80"/>
  <c r="AY54"/>
  <c r="AU57"/>
  <c r="W30"/>
  <c r="AU66"/>
  <c r="AG57"/>
  <c r="W31"/>
  <c i="20" r="J32"/>
  <c i="1" r="AG75"/>
  <c r="AN75"/>
  <c r="AZ54"/>
  <c r="W29"/>
  <c l="1" r="AN57"/>
  <c i="20" r="J63"/>
  <c r="J41"/>
  <c i="25" r="J41"/>
  <c i="1" r="AN80"/>
  <c r="AU54"/>
  <c r="AV54"/>
  <c r="AK29"/>
  <c i="23" r="J32"/>
  <c i="1" r="AG78"/>
  <c r="AN78"/>
  <c i="23" l="1" r="J41"/>
  <c i="1" r="AG66"/>
  <c r="AG54"/>
  <c r="AK26"/>
  <c r="AT54"/>
  <c l="1" r="AN66"/>
  <c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<sst xmlns="http://schemas.openxmlformats.org/spreadsheetml/2006/main">
  <si>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</si>
  <si>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</si>
  <si>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</si>
  <si>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</si>
  <si>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</si>
  <si>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{300db2f4-4c9d-4304-a4b8-bde8f7216ed0}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</si>
  <si>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</si>
  <si>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</si>
  <si>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</si>
  <si>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</si>
  <si>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</si>
  <si>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</si>
  <si>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</si>
  <si>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</si>
  <si>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2021072R02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</si>
  <si>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</si>
  <si>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</si>
  <si>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Dům kultury v Ostrově - vybudování kulturního a kreativního centra (interiér)</t>
  </si>
  <si>
    <t>KSO:</t>
  </si>
  <si>
    <t>801 43 13</t>
  </si>
  <si>
    <t>CC-CZ:</t>
  </si>
  <si>
    <t>12614</t>
  </si>
  <si>
    <t>Místo:</t>
  </si>
  <si>
    <t>Ostrov</t>
  </si>
  <si>
    <t>Datum:</t>
  </si>
  <si>
    <t>13. 3. 2024</t>
  </si>
  <si>
    <t>CZ-CPV:</t>
  </si>
  <si>
    <t>45000000-7</t>
  </si>
  <si>
    <t>CZ-CPA:</t>
  </si>
  <si>
    <t>41.00.28</t>
  </si>
  <si>
    <t>Zadavatel:</t>
  </si>
  <si>
    <t>IČ:</t>
  </si>
  <si>
    <t/>
  </si>
  <si>
    <t>Město Ostrov, Jáchymovská 1 , 363 01 Ostrov</t>
  </si>
  <si>
    <t>DIČ:</t>
  </si>
  <si>
    <t>Uchazeč:</t>
  </si>
  <si>
    <t>Vyplň údaj</t>
  </si>
  <si>
    <t>Projektant:</t>
  </si>
  <si>
    <t>Ing arch Olga Růžičková, Gagarinova, Karlovy Vary</t>
  </si>
  <si>
    <t>True</t>
  </si>
  <si>
    <t>Zpracovatel:</t>
  </si>
  <si>
    <t>Jakub Vilingr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</si>
  <si>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</si>
  <si>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</si>
  <si>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</si>
  <si>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</si>
  <si>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</si>
  <si>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</si>
  <si>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</si>
  <si>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</si>
  <si>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</si>
  <si>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</si>
  <si>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</si>
  <si>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</si>
  <si>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</si>
  <si>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</si>
  <si>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</si>
  <si>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</si>
  <si>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</si>
  <si>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</si>
  <si>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</si>
  <si>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</si>
  <si>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</si>
  <si>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</si>
  <si>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</si>
  <si>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</si>
  <si>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</si>
  <si>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</si>
  <si>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</si>
  <si>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</si>
  <si>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</si>
  <si>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</si>
  <si>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</si>
  <si>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</si>
  <si>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</si>
  <si>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</si>
  <si>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</si>
  <si>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</si>
  <si>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</si>
  <si>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</si>
  <si>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</si>
  <si>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</si>
  <si>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</si>
  <si>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</si>
  <si>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Pokyny pro zpracování nabídky</t>
  </si>
  <si>
    <t>STA</t>
  </si>
  <si>
    <t>1</t>
  </si>
  <si>
    <t>{f01a679d-1498-40c8-b12c-2659d358796a}</t>
  </si>
  <si>
    <t>01</t>
  </si>
  <si>
    <t>Vedlejší rozpočtové náklady</t>
  </si>
  <si>
    <t>{fb11deda-0eb1-46f4-8e40-201c5ebd7730}</t>
  </si>
  <si>
    <t>2</t>
  </si>
  <si>
    <t>ARS</t>
  </si>
  <si>
    <t>Stavebně konstrukční řešení</t>
  </si>
  <si>
    <t>{9cd126ed-c474-46e9-9ade-5b6de7fbe5cc}</t>
  </si>
  <si>
    <t>02</t>
  </si>
  <si>
    <t>Foyer a přidružené prostory</t>
  </si>
  <si>
    <t>Soupis</t>
  </si>
  <si>
    <t>{9e953b5a-1303-4284-89e9-d52b532f8f65}</t>
  </si>
  <si>
    <t>03</t>
  </si>
  <si>
    <t>Statické úpravy (Velký sál, Kanceláře, Schodiště)</t>
  </si>
  <si>
    <t>{8305ae2c-e08a-4cfb-bc2d-44b5e9b4a47d}</t>
  </si>
  <si>
    <t>D11_GA</t>
  </si>
  <si>
    <t>Galerie</t>
  </si>
  <si>
    <t>{68ef9f97-7661-4ce4-8871-0ba8eeb2dc27}</t>
  </si>
  <si>
    <t>D11_KC</t>
  </si>
  <si>
    <t>Kanceláře</t>
  </si>
  <si>
    <t>{4d79092f-dccd-4388-bc52-264c84bdfa42}</t>
  </si>
  <si>
    <t>D11_KL</t>
  </si>
  <si>
    <t>Klubovny</t>
  </si>
  <si>
    <t>{4d046cfa-0b2d-4911-9616-53d080787666}</t>
  </si>
  <si>
    <t>D11_MS</t>
  </si>
  <si>
    <t>Malý sál</t>
  </si>
  <si>
    <t>{0751127f-e0ae-414d-a3de-77579e2b3479}</t>
  </si>
  <si>
    <t>D11_TK</t>
  </si>
  <si>
    <t>T-Klub</t>
  </si>
  <si>
    <t>{11efc920-42d8-4a44-9817-909dbdeaff7b}</t>
  </si>
  <si>
    <t>D11b_VPS</t>
  </si>
  <si>
    <t>Velký sál a předsálí</t>
  </si>
  <si>
    <t>{ad915276-0424-4de5-ae85-4148c4eabb83}</t>
  </si>
  <si>
    <t>PRO</t>
  </si>
  <si>
    <t>Profese</t>
  </si>
  <si>
    <t>{859cf084-3305-4ffd-b15a-1507ea1f361d}</t>
  </si>
  <si>
    <t>EIS-RO</t>
  </si>
  <si>
    <t>Elektroinstalace - rozvaděče</t>
  </si>
  <si>
    <t>{fb707f02-123d-4f4c-8590-362caa025409}</t>
  </si>
  <si>
    <t>FO-EI</t>
  </si>
  <si>
    <t>Silnoproud (Foyer)</t>
  </si>
  <si>
    <t>{8a1fbfa1-c305-42dc-9407-ba3c4ad2d130}</t>
  </si>
  <si>
    <t>GA-EI</t>
  </si>
  <si>
    <t>Silnoproud (Galerie)</t>
  </si>
  <si>
    <t>{83374545-b22c-4dc0-b114-e1d6cafa4604}</t>
  </si>
  <si>
    <t>KC-EI</t>
  </si>
  <si>
    <t>Silnoproud (Kanceláře)</t>
  </si>
  <si>
    <t>{4be63a54-e8a3-40d4-b60b-060e2174d6e3}</t>
  </si>
  <si>
    <t>KL-EI</t>
  </si>
  <si>
    <t>Silnoproud (Klubovny)</t>
  </si>
  <si>
    <t>{1cc68120-d9ab-4bb0-ac6d-4f91dbf99733}</t>
  </si>
  <si>
    <t>MS-EI</t>
  </si>
  <si>
    <t>Silnoproud (Malý sál)</t>
  </si>
  <si>
    <t>{6fb1d5f7-0818-4691-8ca6-6a0e0255e906}</t>
  </si>
  <si>
    <t>VPS-EI</t>
  </si>
  <si>
    <t>Silnoproud (Velký sál a předsálí)</t>
  </si>
  <si>
    <t>{a3b35100-d86f-4755-877d-ede78e0cb01e}</t>
  </si>
  <si>
    <t>MaR</t>
  </si>
  <si>
    <t>Měření a regulace</t>
  </si>
  <si>
    <t>{5f1efa09-d502-47c9-9d95-43d4abef8ca5}</t>
  </si>
  <si>
    <t>ZTI-MS</t>
  </si>
  <si>
    <t>Zdravotně technické instalace</t>
  </si>
  <si>
    <t>{e05a4c8f-5e55-4854-9c17-1f13a658b13b}</t>
  </si>
  <si>
    <t>ZTI-TK</t>
  </si>
  <si>
    <t>{2b7e1eac-a098-4023-94aa-c7765e38b400}</t>
  </si>
  <si>
    <t>ZTI-VPS</t>
  </si>
  <si>
    <t>Zdravotně technické instalace (sál a předsálí)</t>
  </si>
  <si>
    <t>{e68a7ee6-e4b0-4976-9768-bd4cdbd5aaf5}</t>
  </si>
  <si>
    <t>ZTI-SB</t>
  </si>
  <si>
    <t>Zdravotně technické instalace (balkon)</t>
  </si>
  <si>
    <t>{95153b1d-d578-40f9-bf04-cb9fe8d97d40}</t>
  </si>
  <si>
    <t>ZTI-BAR</t>
  </si>
  <si>
    <t>Zdravotně technické instalace (bar)</t>
  </si>
  <si>
    <t>{4f423920-765c-4db7-b70a-8421c837930a}</t>
  </si>
  <si>
    <t>VZT-TK</t>
  </si>
  <si>
    <t>Vzduchotechnika - TK</t>
  </si>
  <si>
    <t>{2595783c-9486-4b6e-8356-040b31def3df}</t>
  </si>
  <si>
    <t>KRYCÍ LIST SOUPISU PRACÍ</t>
  </si>
  <si>
    <t>Objekt:</t>
  </si>
  <si>
    <t>00 - Pokyny pro zpracování nabídky</t>
  </si>
  <si>
    <t>REKAPITULACE ČLENĚNÍ SOUPISU PRACÍ</t>
  </si>
  <si>
    <t>Kód dílu - Popis</t>
  </si>
  <si>
    <t>Cena celkem [CZK]</t>
  </si>
  <si>
    <t>-1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</si>
  <si>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</si>
  <si>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</si>
  <si>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</si>
  <si>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</si>
  <si>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</si>
  <si>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</si>
  <si>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</si>
  <si>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</si>
  <si>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</si>
  <si>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</si>
  <si>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</si>
  <si>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</si>
  <si>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</si>
  <si>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</si>
  <si>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</si>
  <si>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</si>
  <si>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</si>
  <si>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</si>
  <si>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K</t>
  </si>
  <si>
    <t>info-001</t>
  </si>
  <si>
    <t>Pro všechny položky platí, že rozhodujícím dokumentem pro jejich množství, typ a kvalitu je Projektová dokumentace a specifikace standardů</t>
  </si>
  <si>
    <t>512</t>
  </si>
  <si>
    <t>-947100665</t>
  </si>
  <si>
    <t>PP</t>
  </si>
  <si>
    <t>info-002</t>
  </si>
  <si>
    <t>Zpracovatel nabídky je povinen podrobně prostudovat PD a porovnat ji s předloženým VV</t>
  </si>
  <si>
    <t>-1846291579</t>
  </si>
  <si>
    <t>3</t>
  </si>
  <si>
    <t>info-003</t>
  </si>
  <si>
    <t>V případě, že výkaz výměr obsahuje odkaz na obchodní firmy, názvy, specifická označení výrobků, zboží a služeb...</t>
  </si>
  <si>
    <t>-2040253459</t>
  </si>
  <si>
    <t>P</t>
  </si>
  <si>
    <t>Poznámka k položce:_x000d_
V případě, že výkaz výměr obsahuje odkaz na obchodní firmy, názvy, specifická označení výrobků, zboží a služeb, a jsou použity jako referenční prostředek pro vyjádření kvalitativních a technických parametrů dodávky, dodavatel v takovém případě může dodávku ocenit obdobným řešením, výrobkem, který bude kvalitativně a technicky splňovat požadavky projektové dokumentace.</t>
  </si>
  <si>
    <t>info-004</t>
  </si>
  <si>
    <t>Specifikace ceny obsahuje přípravu, dodávku, dopravu, montáž a veškeré související náklady spojené s realizací od zadání po předání stavby do užívání...</t>
  </si>
  <si>
    <t>1040886065</t>
  </si>
  <si>
    <t>Poznámka k položce:_x000d_
Specifikace ceny obsahuje přípravu, dodávku, dopravu, montáž a veškeré související náklady spojené s realizací od zadání po předání stavby do užívání, včetně nákladů na koordinaci, uvedení do provozu, dokončovací práce, údržbu do doby předání, potřebné zkoušky a atesty, odstranění závad, předání dokladů o skutečném provedení, revizní knihy a další nutné režie pro Dílo. Specifikace ceny dále obsahuje zajištění veškerých dokladů nutných pro úspěšné kolaudační řízení včetně přípravy těchto podkladů pro toto řízení a účasti zástupce zhotovitele na místním šetření.</t>
  </si>
  <si>
    <t>5</t>
  </si>
  <si>
    <t>info-005</t>
  </si>
  <si>
    <t>Při stanovení jednotkových cen je bezpodmínečně nutné, aby byly zakalkulovány veškeré konstrukce a jejich části, dle dostupných výkresů a popisu standardů výrobků</t>
  </si>
  <si>
    <t>1818862474</t>
  </si>
  <si>
    <t>Při stanovení jednotkových cen je bezpodmínečně nutné, aby byly zakalkulovány veškeré konstrukce a jejich části, dle dostupných výkresů a popisu standardů výrobků. Pokud tak neučiní, nebude v průběhu provádění stavby brán zřetel na jeho event. požadavky na uznání víceprací vyplývajících z údajů a požadavků ve výše zmíněných projektových dokumentacích.</t>
  </si>
  <si>
    <t>6</t>
  </si>
  <si>
    <t>info-006</t>
  </si>
  <si>
    <t>Specifikace ceny obsahuje vždy kompletní systém dodávky a montáže pro plnou funkčnost Díla</t>
  </si>
  <si>
    <t>1292360568</t>
  </si>
  <si>
    <t>7</t>
  </si>
  <si>
    <t>info-007</t>
  </si>
  <si>
    <t>Specifikace ceny obsahuje vždy náklady související s průběžným úklidem staveniště a přilehlých komunikací, likvidaci odpadů, dočasná dopravní omezení atd.</t>
  </si>
  <si>
    <t>609113523</t>
  </si>
  <si>
    <t>8</t>
  </si>
  <si>
    <t>info-008</t>
  </si>
  <si>
    <t>Jednotkové ceny nebudou obsahovat DPH</t>
  </si>
  <si>
    <t>-1709470517</t>
  </si>
  <si>
    <t>01 -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</si>
  <si>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</si>
  <si>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</si>
  <si>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</si>
  <si>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</si>
  <si>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</si>
  <si>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VRN1</t>
  </si>
  <si>
    <t>Průzkumné, geodetické a projektové práce</t>
  </si>
  <si>
    <t>013254000</t>
  </si>
  <si>
    <t>Dokumentace skutečného provedení stavby</t>
  </si>
  <si>
    <t>ks</t>
  </si>
  <si>
    <t>CS ÚRS 2023 02</t>
  </si>
  <si>
    <t>1024</t>
  </si>
  <si>
    <t>-831746432</t>
  </si>
  <si>
    <t>Online PSC</t>
  </si>
  <si>
    <t>https://podminky.urs.cz/item/CS_URS_2023_02/013254000</t>
  </si>
  <si>
    <t>VRN3</t>
  </si>
  <si>
    <t>Zařízení staveniště</t>
  </si>
  <si>
    <t>030001000</t>
  </si>
  <si>
    <t>kpl</t>
  </si>
  <si>
    <t>1520683197</t>
  </si>
  <si>
    <t>https://podminky.urs.cz/item/CS_URS_2023_02/030001000</t>
  </si>
  <si>
    <t>Poznámka k položce:_x000d_
- související přípravné práce_x000d_
- vybavení staveniště_x000d_
- připojení a spotřeba energií zařízení staveniště_x000d_
- zabezpečení staveniště_x000d_
- pronájmy ploch, objektů_x000d_
- oplocení staveniště_x000d_
- provoz staveniště_x000d_
- skládky a deponice_x000d_
- vjezd a výjezd ze staveniště_x000d_
- čištění komunikací_x000d_
- stavební buňky_x000d_
- mobilní WC apod._x000d_
- zrušení zařízení staveniště</t>
  </si>
  <si>
    <t>VRN4</t>
  </si>
  <si>
    <t>Inženýrská činnost</t>
  </si>
  <si>
    <t>045002000</t>
  </si>
  <si>
    <t>Kompletační a koordinační činnost</t>
  </si>
  <si>
    <t>-408908321</t>
  </si>
  <si>
    <t>https://podminky.urs.cz/item/CS_URS_2023_02/045002000</t>
  </si>
  <si>
    <t>ARS - Stavebně konstrukční řešení</t>
  </si>
  <si>
    <t>Soupis:</t>
  </si>
  <si>
    <t>02 - Foyer a přidružené prostory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</si>
  <si>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</si>
  <si>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</si>
  <si>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</si>
  <si>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</si>
  <si>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</si>
  <si>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</si>
  <si>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</si>
  <si>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</si>
  <si>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</si>
  <si>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</si>
  <si>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773 - Podlahy z litého teraca</t>
  </si>
  <si>
    <t xml:space="preserve">    776 - Podlahy povlakové</t>
  </si>
  <si>
    <t xml:space="preserve">    781 - Dokončovací práce - obklady</t>
  </si>
  <si>
    <t xml:space="preserve">    782 - Dokončovací práce - obklady z kamene</t>
  </si>
  <si>
    <t xml:space="preserve">    784 - Dokončovací práce - malby a tapety</t>
  </si>
  <si>
    <t>HZS - Hodinové zúčtovací sazby</t>
  </si>
  <si>
    <t>HSV</t>
  </si>
  <si>
    <t>Práce a dodávky HSV</t>
  </si>
  <si>
    <t>Úpravy povrchů, podlahy a osazování výplní</t>
  </si>
  <si>
    <t>611321131</t>
  </si>
  <si>
    <t>Potažení vnitřních rovných stropů vápenocementovým štukem tloušťky do 3 mm</t>
  </si>
  <si>
    <t>m2</t>
  </si>
  <si>
    <t>1933201660</t>
  </si>
  <si>
    <t>Potažení vnitřních ploch vápenocementovým štukem tloušťky do 3 mm vodorovných konstrukcí stropů rovných</t>
  </si>
  <si>
    <t>https://podminky.urs.cz/item/CS_URS_2023_02/611321131</t>
  </si>
  <si>
    <t>VV</t>
  </si>
  <si>
    <t>100 "lokální oprava</t>
  </si>
  <si>
    <t>611325421</t>
  </si>
  <si>
    <t>Oprava vnitřní vápenocementové štukové omítky stropů v rozsahu plochy do 10 %</t>
  </si>
  <si>
    <t>-1612444847</t>
  </si>
  <si>
    <t>Oprava vápenocementové omítky vnitřních ploch štukové dvouvrstvé, tloušťky do 20 mm a tloušťky štuku do 3 mm stropů, v rozsahu opravované plochy do 10%</t>
  </si>
  <si>
    <t>https://podminky.urs.cz/item/CS_URS_2023_02/611325421</t>
  </si>
  <si>
    <t>612131321</t>
  </si>
  <si>
    <t>Penetrační disperzní nátěr vnitřních stěn nanášený strojně</t>
  </si>
  <si>
    <t>-1836310355</t>
  </si>
  <si>
    <t>Podkladní a spojovací vrstva vnitřních omítaných ploch penetrace disperzní nanášená strojně stěn</t>
  </si>
  <si>
    <t>https://podminky.urs.cz/item/CS_URS_2023_02/612131321</t>
  </si>
  <si>
    <t>"plynosilikát</t>
  </si>
  <si>
    <t>(1,9*1,45)</t>
  </si>
  <si>
    <t>612321131</t>
  </si>
  <si>
    <t>Potažení vnitřních stěn vápenocementovým štukem tloušťky do 3 mm</t>
  </si>
  <si>
    <t>-1565634611</t>
  </si>
  <si>
    <t>Potažení vnitřních ploch vápenocementovým štukem tloušťky do 3 mm svislých konstrukcí stěn</t>
  </si>
  <si>
    <t>https://podminky.urs.cz/item/CS_URS_2023_02/612321131</t>
  </si>
  <si>
    <t>200 "lokální oprava</t>
  </si>
  <si>
    <t>612325421</t>
  </si>
  <si>
    <t>Oprava vnitřní vápenocementové štukové omítky stěn v rozsahu plochy do 10 %</t>
  </si>
  <si>
    <t>-560861058</t>
  </si>
  <si>
    <t>Oprava vápenocementové omítky vnitřních ploch štukové dvouvrstvé, tloušťky do 20 mm a tloušťky štuku do 3 mm stěn, v rozsahu opravované plochy do 10%</t>
  </si>
  <si>
    <t>https://podminky.urs.cz/item/CS_URS_2023_02/612325421</t>
  </si>
  <si>
    <t>612341121</t>
  </si>
  <si>
    <t>Sádrová nebo vápenosádrová omítka hladká jednovrstvá vnitřních stěn nanášená ručně</t>
  </si>
  <si>
    <t>-1176336515</t>
  </si>
  <si>
    <t>Omítka sádrová nebo vápenosádrová vnitřních ploch nanášená ručně jednovrstvá, tloušťky do 10 mm hladká svislých konstrukcí stěn</t>
  </si>
  <si>
    <t>https://podminky.urs.cz/item/CS_URS_2023_02/612341121</t>
  </si>
  <si>
    <t>622143003</t>
  </si>
  <si>
    <t>Montáž omítkových plastových nebo pozinkovaných rohových profilů</t>
  </si>
  <si>
    <t>m</t>
  </si>
  <si>
    <t>1540212097</t>
  </si>
  <si>
    <t>Montáž omítkových profilů plastových, pozinkovaných nebo dřevěných upevněných vtlačením do podkladní vrstvy nebo přibitím rohových s tkaninou</t>
  </si>
  <si>
    <t>https://podminky.urs.cz/item/CS_URS_2023_02/622143003</t>
  </si>
  <si>
    <t>(2*10)</t>
  </si>
  <si>
    <t>M</t>
  </si>
  <si>
    <t>55343023</t>
  </si>
  <si>
    <t>profil rohový Pz s kulatou hlavou pro vnitřní omítky tl 15mm</t>
  </si>
  <si>
    <t>-1974360447</t>
  </si>
  <si>
    <t>20*1,05 'Přepočtené koeficientem množství</t>
  </si>
  <si>
    <t>9</t>
  </si>
  <si>
    <t>63268211R</t>
  </si>
  <si>
    <t>Očištění a oprava kamenných schodišťových stupňů a podest - mramor</t>
  </si>
  <si>
    <t>1068434837</t>
  </si>
  <si>
    <t xml:space="preserve">Poznámka k položce:_x000d_
Umělý mramor- restaurování_x000d_
Restaurování bude provedeno dle doporučení uvedeného v průzkumech_x000d_
_x000d_
Budou vyjmuty nevhodné tmely a nesoudržné části. Přichycení partií oddělených od podkladu injektáží, doplnění chybějících částí novou štukovou hmotou- probarvení dtto stávající obložení- zapojení struktury žil- plynulé navázání na originál. Lokální menší poškození- drobné tmelení prasklin a vrypů novou štukovou hmotou. Povrch bude následně přebroušen do jedné roviny s původními prvky a do stejné hladkosti pomocí brusných past. Po té bude provedeno voskování a rozleštění._x000d_
Součástí bude zpráva a fotodokumentace. Práce bude provedena odbornou firmou na restaurování umělého kamene._x000d_
_x000d_
- postup oprav umělého kamene dle dokumentů:																_x000d_
Průzkum a pasportizace uměleckých a řemeslných prvků výzdoby interiéru Kulturního domu v Ostrově nad Ohří (autoři: Marek Scheib, Adam Souček, Mgr. Art) z r. 2008_x000d_
Památkové zhodnocení (autoři. Jaroslav Krauz a kolektiv vedený J. Sedláčkem) z r. 2005																_x000d_
</t>
  </si>
  <si>
    <t>"oprava umělého kamene</t>
  </si>
  <si>
    <t>"schodnice</t>
  </si>
  <si>
    <t>((4*(0,2*4,5))+(6*(4,5*0,3)))*4</t>
  </si>
  <si>
    <t>"sokly podest</t>
  </si>
  <si>
    <t>4*((1,3*2*0,2)+(4,7*0,2))</t>
  </si>
  <si>
    <t>"schody na balkon ve 2.NP</t>
  </si>
  <si>
    <t>2*(((0,3*1,5+0,2*1,5))*5)</t>
  </si>
  <si>
    <t>"schody do skladů 3.NP</t>
  </si>
  <si>
    <t>2*(0,3*1,5+0,2*1,5)</t>
  </si>
  <si>
    <t>Součet</t>
  </si>
  <si>
    <t>Ostatní konstrukce a práce, bourání</t>
  </si>
  <si>
    <t>10</t>
  </si>
  <si>
    <t>949101112</t>
  </si>
  <si>
    <t>Lešení pomocné pro objekty pozemních staveb s lešeňovou podlahou v přes 1,9 do 3,5 m zatížení do 150 kg/m2</t>
  </si>
  <si>
    <t>73668190</t>
  </si>
  <si>
    <t>Lešení pomocné pracovní pro objekty pozemních staveb pro zatížení do 150 kg/m2, o výšce lešeňové podlahy přes 1,9 do 3,5 m</t>
  </si>
  <si>
    <t>https://podminky.urs.cz/item/CS_URS_2023_02/949101112</t>
  </si>
  <si>
    <t>37,4 "VF 1.01 Chodba vlevo (P.VF.01)</t>
  </si>
  <si>
    <t>36,6 "VF 1.02 Chodba vpravo (P.VF.01)</t>
  </si>
  <si>
    <t>38,6 "VF 1.03 Schodiště vpravo (P.VF.01)</t>
  </si>
  <si>
    <t>38,6 "VF 1.04 Schodiště vlevo (P.VF.01)</t>
  </si>
  <si>
    <t>122,9 "VF 1.05 Hlavní velké schodiště foyer (P.VF.01)</t>
  </si>
  <si>
    <t>39,9 "VF 1.06 Zádveří (P.VF.01)</t>
  </si>
  <si>
    <t>54,2 "VF 1.07 Šatna (P.VF.01)</t>
  </si>
  <si>
    <t>37,7 "MF 1.01 Schodiště vlevo (P.MF.01)</t>
  </si>
  <si>
    <t>7,3 "MF 1.02 Chodba vlevo (P.MF.01)</t>
  </si>
  <si>
    <t>29,6 "MF 1.03 Vedlejší malé foyer (P.MF.01</t>
  </si>
  <si>
    <t>37,7 "MF 1.04 Schodiště vpravo (P.MF.01)</t>
  </si>
  <si>
    <t>7,2 "MF 1.05 Chodba vlevo (P.MF.01)</t>
  </si>
  <si>
    <t>39,7 "MF 1.06 Schodiště vlevo (P.MF.01)</t>
  </si>
  <si>
    <t>39,7 "MF 1.07 Schodiště vpravo (P.MF.01)</t>
  </si>
  <si>
    <t>11</t>
  </si>
  <si>
    <t>952901111</t>
  </si>
  <si>
    <t>Vyčištění budov bytové a občanské výstavby při výšce podlaží do 4 m</t>
  </si>
  <si>
    <t>1811179472</t>
  </si>
  <si>
    <t>Vyčištění budov nebo objektů před předáním do užívání budov bytové nebo občanské výstavby, světlé výšky podlaží do 4 m</t>
  </si>
  <si>
    <t>https://podminky.urs.cz/item/CS_URS_2023_02/952901111</t>
  </si>
  <si>
    <t>12</t>
  </si>
  <si>
    <t>96508121R</t>
  </si>
  <si>
    <t>Šetrné bourání podlah z dlaždic keramických nebo xylolitových tl do 10 mm plochy přes 1 m2</t>
  </si>
  <si>
    <t>-1936508666</t>
  </si>
  <si>
    <t>37,4*0,3 "VF 1.01 Chodba vlevo (P.VF.01)</t>
  </si>
  <si>
    <t>36,6*0,3 "VF 1.02 Chodba vpravo (P.VF.01)</t>
  </si>
  <si>
    <t>38,6*0,1 "VF 1.03 Schodiště vpravo (P.VF.01)</t>
  </si>
  <si>
    <t>38,6*0,1 "VF 1.04 Schodiště vlevo (P.VF.01)</t>
  </si>
  <si>
    <t>122,9*0,5 "VF 1.05 Hlavní velké schodiště foyer (P.VF.01)</t>
  </si>
  <si>
    <t>39,9*0,3 "VF 1.06 Zádveří (P.VF.01)</t>
  </si>
  <si>
    <t>54,2*0,3 "VF 1.07 Šatna (P.VF.01)</t>
  </si>
  <si>
    <t>37,7*0,1 "MF 1.01 Schodiště vlevo (P.MF.01)</t>
  </si>
  <si>
    <t>7,3*0,1 "MF 1.02 Chodba vlevo (P.MF.01)</t>
  </si>
  <si>
    <t>29,6*0,5 "MF 1.03 Vedlejší malé foyer (P.MF.01</t>
  </si>
  <si>
    <t>37,7*0,1 "MF 1.04 Schodiště vpravo (P.MF.01)</t>
  </si>
  <si>
    <t>7,2*0,1 "MF 1.05 Chodba vlevo (P.MF.01)</t>
  </si>
  <si>
    <t>39,7*0,3 "MF 1.06 Schodiště vlevo (P.MF.01)</t>
  </si>
  <si>
    <t>39,7*0,3 "MF 1.07 Schodiště vpravo (P.MF.01)</t>
  </si>
  <si>
    <t>997</t>
  </si>
  <si>
    <t>Přesun sutě</t>
  </si>
  <si>
    <t>13</t>
  </si>
  <si>
    <t>997013211</t>
  </si>
  <si>
    <t>Vnitrostaveništní doprava suti a vybouraných hmot pro budovy v do 6 m ručně</t>
  </si>
  <si>
    <t>t</t>
  </si>
  <si>
    <t>-1876988441</t>
  </si>
  <si>
    <t>Vnitrostaveništní doprava suti a vybouraných hmot vodorovně do 50 m svisle ručně pro budovy a haly výšky do 6 m</t>
  </si>
  <si>
    <t>https://podminky.urs.cz/item/CS_URS_2023_02/997013211</t>
  </si>
  <si>
    <t>14</t>
  </si>
  <si>
    <t>997013501</t>
  </si>
  <si>
    <t>Odvoz suti a vybouraných hmot na skládku nebo meziskládku do 1 km se složením</t>
  </si>
  <si>
    <t>-102358202</t>
  </si>
  <si>
    <t>Odvoz suti a vybouraných hmot na skládku nebo meziskládku se složením, na vzdálenost do 1 km</t>
  </si>
  <si>
    <t>https://podminky.urs.cz/item/CS_URS_2023_02/997013501</t>
  </si>
  <si>
    <t>997013509</t>
  </si>
  <si>
    <t>Příplatek k odvozu suti a vybouraných hmot na skládku ZKD 1 km přes 1 km</t>
  </si>
  <si>
    <t>-217496785</t>
  </si>
  <si>
    <t>Odvoz suti a vybouraných hmot na skládku nebo meziskládku se složením, na vzdálenost Příplatek k ceně za každý další i započatý 1 km přes 1 km</t>
  </si>
  <si>
    <t>https://podminky.urs.cz/item/CS_URS_2023_02/997013509</t>
  </si>
  <si>
    <t>7,546*8 'Přepočtené koeficientem množství</t>
  </si>
  <si>
    <t>16</t>
  </si>
  <si>
    <t>997013871</t>
  </si>
  <si>
    <t>Poplatek za uložení stavebního odpadu na recyklační skládce (skládkovné) směsného stavebního a demoličního kód odpadu 17 09 04</t>
  </si>
  <si>
    <t>1369386383</t>
  </si>
  <si>
    <t>Poplatek za uložení stavebního odpadu na recyklační skládce (skládkovné) směsného stavebního a demoličního zatříděného do Katalogu odpadů pod kódem 17 09 04</t>
  </si>
  <si>
    <t>https://podminky.urs.cz/item/CS_URS_2023_02/997013871</t>
  </si>
  <si>
    <t>998</t>
  </si>
  <si>
    <t>Přesun hmot</t>
  </si>
  <si>
    <t>17</t>
  </si>
  <si>
    <t>998017001</t>
  </si>
  <si>
    <t>Přesun hmot s omezením mechanizace pro budovy v do 6 m</t>
  </si>
  <si>
    <t>-79449080</t>
  </si>
  <si>
    <t>Přesun hmot pro budovy občanské výstavby, bydlení, výrobu a služby s omezením mechanizace vodorovná dopravní vzdálenost do 100 m pro budovy s jakoukoliv nosnou konstrukcí výšky do 6 m</t>
  </si>
  <si>
    <t>https://podminky.urs.cz/item/CS_URS_2023_02/998017001</t>
  </si>
  <si>
    <t>PSV</t>
  </si>
  <si>
    <t>Práce a dodávky PSV</t>
  </si>
  <si>
    <t>741</t>
  </si>
  <si>
    <t>Elektroinstalace - silnoproud</t>
  </si>
  <si>
    <t>18</t>
  </si>
  <si>
    <t>74199100R</t>
  </si>
  <si>
    <t xml:space="preserve">Dodávka, repase a revize elektro původního lustru, ozn. VF1; doplnění LED zdroje </t>
  </si>
  <si>
    <t>1837894863</t>
  </si>
  <si>
    <t>Dodávka, repase a revize elektro původního lustru, ozn. VF1; doplnění LED zdroj</t>
  </si>
  <si>
    <t xml:space="preserve">Poznámka k položce:_x000d_
Detailní specifikace dodávky viz. A.7 KONCOVÉ ELEMENTY_x000d_
Montáž - rozpočet EI_x000d_
</t>
  </si>
  <si>
    <t>19</t>
  </si>
  <si>
    <t>74199101R</t>
  </si>
  <si>
    <t>Dodávka, replika zdobného svítidla přisazeného, ozn. VF2; doplnění LED zdroje</t>
  </si>
  <si>
    <t>770857192</t>
  </si>
  <si>
    <t>Poznámka k položce:_x000d_
Detailní specifikace dodávky viz. A.7 KONCOVÉ ELEMENTY_x000d_
Montáž - rozpočet EI</t>
  </si>
  <si>
    <t>20</t>
  </si>
  <si>
    <t>74199102R</t>
  </si>
  <si>
    <t>Dodávka, repase a revize elektro svítidla přisazeného, ozn. VF3; doplnění LED zdroje</t>
  </si>
  <si>
    <t>-1280631845</t>
  </si>
  <si>
    <t>74199103R</t>
  </si>
  <si>
    <t xml:space="preserve">Dodávka, repase a revize elektro původního svítidla nástěnného (5R), ozn. VF4; doplnění LED zdroje </t>
  </si>
  <si>
    <t>1867755524</t>
  </si>
  <si>
    <t>22</t>
  </si>
  <si>
    <t>74199104R</t>
  </si>
  <si>
    <t>Dodávka, repase a revize elektro původního svítidla nástěnného (3R), ozn. VF5; doplnění LED zdroje</t>
  </si>
  <si>
    <t>-1988652520</t>
  </si>
  <si>
    <t>23</t>
  </si>
  <si>
    <t>74199105R</t>
  </si>
  <si>
    <t>Dodávka, replika původního svítidla nástěnného (3R), ozn. VF5; doplnění LED zdroje</t>
  </si>
  <si>
    <t>-2011796748</t>
  </si>
  <si>
    <t>24</t>
  </si>
  <si>
    <t>74199106R</t>
  </si>
  <si>
    <t>Dodávka LED svítidlo přisazené liniové, ozn. VF6 - stmívatelné na dálkové ovládání, včetně krytu a difuzoru</t>
  </si>
  <si>
    <t>-1402939344</t>
  </si>
  <si>
    <t>25</t>
  </si>
  <si>
    <t>74199107R</t>
  </si>
  <si>
    <t>Dodávka LED pásek zapuštěný včetně krytu a difusoru, ozn. VF7</t>
  </si>
  <si>
    <t>-769344142</t>
  </si>
  <si>
    <t>26</t>
  </si>
  <si>
    <t>74199108R</t>
  </si>
  <si>
    <t xml:space="preserve">Dodávka, repase a revize elektro původního zdobného svítidla přisazeného, ozn. MF1, doplnění LED zdroje </t>
  </si>
  <si>
    <t>427262351</t>
  </si>
  <si>
    <t>27</t>
  </si>
  <si>
    <t>74199109R</t>
  </si>
  <si>
    <t>Dodáívka, repase a revize elektro původního zdobného svítidla přisazeného, ozn. MF2, doplnění LED zdroje</t>
  </si>
  <si>
    <t>-1383819035</t>
  </si>
  <si>
    <t>Dodávka, repase a revize elektro původního zdobného svítidla přisazeného, ozn. MF2, doplnění LED zdroje</t>
  </si>
  <si>
    <t>28</t>
  </si>
  <si>
    <t>74199110R</t>
  </si>
  <si>
    <t>Dodávka, replika a revize elektro původního zdobného svítidla přisazeného, ozn. MF2, doplnění LED zdroje</t>
  </si>
  <si>
    <t>765572244</t>
  </si>
  <si>
    <t>Dodávka, replika původního zdobného svítidla přisazeného, ozn. MF2, doplnění LED zdroje</t>
  </si>
  <si>
    <t>29</t>
  </si>
  <si>
    <t>74199111R</t>
  </si>
  <si>
    <t>Dodávka, repase a revize elektro původního svítidla nástěnného (5R), ozn. MF3, doplnění LED zdroje</t>
  </si>
  <si>
    <t>496826593</t>
  </si>
  <si>
    <t xml:space="preserve">Dodávka, repase a revize elektro původního svítidla nástěnného (5R), ozn. MF3, doplnění LED zdroje </t>
  </si>
  <si>
    <t>30</t>
  </si>
  <si>
    <t>74199112R</t>
  </si>
  <si>
    <t>Dodávka, repase a revize elektro původního svítidla nástěnného (3R), ozn. MF4, doplnění LED zdroje</t>
  </si>
  <si>
    <t>-757531931</t>
  </si>
  <si>
    <t>31</t>
  </si>
  <si>
    <t>74199113R</t>
  </si>
  <si>
    <t>Dodávka LED svítidlo přisazené liniové, ozn. MF5 - stmívatelné na dálkové ovládání, včetně krytu a difuzoru</t>
  </si>
  <si>
    <t>-1028421252</t>
  </si>
  <si>
    <t>32</t>
  </si>
  <si>
    <t>74199114R</t>
  </si>
  <si>
    <t>Dodávka nouzového světla s piktogramem, ozn. NS, centrální zdroj, integrovaný SE</t>
  </si>
  <si>
    <t>174887260</t>
  </si>
  <si>
    <t>96</t>
  </si>
  <si>
    <t>74199200R</t>
  </si>
  <si>
    <t>Demontáž, balení, doprava a zpětná montáž repasovaných svítidel</t>
  </si>
  <si>
    <t>-1854778108</t>
  </si>
  <si>
    <t>766</t>
  </si>
  <si>
    <t>Konstrukce truhlářské</t>
  </si>
  <si>
    <t>33</t>
  </si>
  <si>
    <t>76699401R</t>
  </si>
  <si>
    <t>D+M doplňující prvky oken v souladu s příl. 01 - Tabulka oken</t>
  </si>
  <si>
    <t>-221164420</t>
  </si>
  <si>
    <t xml:space="preserve">Poznámka k položce:_x000d_
Detailní specifikace dodávky viz Příloha 01 - Tabulka oken - doplňující prvky_x000d_
Poznámka k položce:_x000d_
Detailní specifikace dodávky viz Příloha 01 - Tabulka oken - doplňující prvky_x000d_
- garnýž_x000d_
- 2x záclonové tyče, záclona, závěs_x000d_
- parapet_x000d_
- mřížky parapetu roz. 300/150 mm_x000d_
- kryt topení_x000d_
</t>
  </si>
  <si>
    <t>5 "VF O/01 - VF O/07</t>
  </si>
  <si>
    <t>34</t>
  </si>
  <si>
    <t>76699601R</t>
  </si>
  <si>
    <t>Demont. a mont. dveře VF D/01 v souladu s příl 02 - Tabulka dveří; roz. 5500/3900 mm, repase stáv. dveří vč. zárubně</t>
  </si>
  <si>
    <t>-809066234</t>
  </si>
  <si>
    <t>Poznámka k položce:_x000d_
Detailní specifikace dodávky viz Příloha 02 - Tabulka dveří_x000d_
- repase stávajících dveří a zárubně_x000d_
- kování dle specifikace v tabulce 02_x000d_
- vč. povrchové úpravy a oprav apod.</t>
  </si>
  <si>
    <t>1 "ozn VF D/01</t>
  </si>
  <si>
    <t>35</t>
  </si>
  <si>
    <t>76699603R</t>
  </si>
  <si>
    <t xml:space="preserve">DMTŽ stáv. dveře + zárubně a náhr.nové  dveře VF D/04 s PO v souladu s příl 02 - Tabulka dveří; roz. 1400/1970 mm, replika stáv. dveří vč. zárubně</t>
  </si>
  <si>
    <t>1218494434</t>
  </si>
  <si>
    <t>DMTŽ stáv. dveře + zárubně a náhr.nové dveře VF D/04 s PO v souladu s příl 02 - Tabulka dveří; roz. 1400/1970 mm, replika stáv. dveří vč. zárubně</t>
  </si>
  <si>
    <t>Poznámka k položce:_x000d_
Detailní specifikace dodávky viz Příloha 02 - Tabulka dveří_x000d_
- replika dveří a zárubně_x000d_
- kování dle specifikace v tabulce 02_x000d_
- vč. povrchové úpravy a oprav apod._x000d_
- vč. vybourání a likvidace původních veří a zárubne_x000d_
- vč. zednického začištění_x000d_
- PO dle PBŘ</t>
  </si>
  <si>
    <t>1 "ozn VF D/04</t>
  </si>
  <si>
    <t>36</t>
  </si>
  <si>
    <t>76699604R</t>
  </si>
  <si>
    <t>DMTŽ stáv. dveře vč. zár. náhr. replika dveře VF D/05 v souladu s příl 02 - Tabulka dveří; roz. 700*1970 mm vč. dmtž stáv. dveří vč. zárubně, nové s PO</t>
  </si>
  <si>
    <t>219817973</t>
  </si>
  <si>
    <t>Poznámka k položce:_x000d_
Detailní specifikace dodávky viz Příloha 02 - Tabulka dveří_x000d_
- repase stávajících dveří a zárubně_x000d_
- kování dle specifikace v tabulce 02_x000d_
- vč. povrchové úpravy a oprav apod._x000d_
- PO zpěňovací mřížky</t>
  </si>
  <si>
    <t>1 "ozn VF D/05</t>
  </si>
  <si>
    <t>37</t>
  </si>
  <si>
    <t>76699605R</t>
  </si>
  <si>
    <t>DMTŽ stáv. dveře vč. zár. náhr. dveře VF D/06 s PO v souladu s příl 02 - Tabulka dveří; roz. 700/1970 mm, replika stáv. dveří vč. zárubně</t>
  </si>
  <si>
    <t>403603390</t>
  </si>
  <si>
    <t>Poznámka k položce:_x000d_
Detailní specifikace dodávky viz Příloha 02 - Tabulka dveří_x000d_
- replika dveří a zárubně_x000d_
- kování dle specifikace v tabulce 02_x000d_
- vč. povrchové úpravy a oprav apod._x000d_
- vč. vybourání a likvidace původních veří a zárubne_x000d_
- vč. zednického začištění_x000d_
- vč. PO zpěňovací mřížky_x000d_
- PO dle PBŘ</t>
  </si>
  <si>
    <t>1 "ozn VF D/06</t>
  </si>
  <si>
    <t>38</t>
  </si>
  <si>
    <t>76699606R</t>
  </si>
  <si>
    <t>D+M dveře VF D/07 s PO v souladu s příl 02 - Tabulka dveří; roz. 1400/1970 mm, replika stáv. dveří vč. zárubně</t>
  </si>
  <si>
    <t>-147811994</t>
  </si>
  <si>
    <t>1 "ozn VF D/07</t>
  </si>
  <si>
    <t>39</t>
  </si>
  <si>
    <t>76699607R</t>
  </si>
  <si>
    <t>D+M dveře VF D/09 v souladu s příl 02 - Tabulka dveří; roz. 800/1970 mm, replika stáv. dveří vč. zárubně</t>
  </si>
  <si>
    <t>863966621</t>
  </si>
  <si>
    <t>Poznámka k položce:_x000d_
Detailní specifikace dodávky viz Příloha 02 - Tabulka dveří_x000d_
- replika dveří a zárubně_x000d_
- kování dle specifikace v tabulce 02_x000d_
- vč. povrchové úpravy a oprav apod._x000d_
- vč. vybourání a likvidace původních veří a zárubne_x000d_
- vč. zednického začištění</t>
  </si>
  <si>
    <t>1 "ozn VF D/08</t>
  </si>
  <si>
    <t>40</t>
  </si>
  <si>
    <t>76699608R</t>
  </si>
  <si>
    <t>D+M dveře MF D/01 v souladu s příl 02 - Tabulka dveří; roz. 1600/1970 mm, replika stáv. dveří vč. zárubně</t>
  </si>
  <si>
    <t>-494202358</t>
  </si>
  <si>
    <t>1 "ozn MF D/01</t>
  </si>
  <si>
    <t>41</t>
  </si>
  <si>
    <t>76699609R</t>
  </si>
  <si>
    <t>D+M dveře MF D/02 v souladu s příl 02 - Tabulka dveří; roz. 1600/1970 mm, replika stáv. dveří vč. zárubně</t>
  </si>
  <si>
    <t>1408885385</t>
  </si>
  <si>
    <t>1 "ozn MF D/02</t>
  </si>
  <si>
    <t>42</t>
  </si>
  <si>
    <t>76699610R</t>
  </si>
  <si>
    <t>D+M dveře MF D/03 v souladu s příl 02 - Tabulka dveří; roz. 500+800/1970 mm, demontáž stáv. dveří vč. zárubně, nové s PO</t>
  </si>
  <si>
    <t>919131754</t>
  </si>
  <si>
    <t>Poznámka k položce:_x000d_
Detailní specifikace dodávky viz Příloha 02 - Tabulka dveří_x000d_
- repase stávajících dveří a zárubně_x000d_
- kování dle specifikace v tabulce 02_x000d_
- vč. povrchové úpravy a oprav apod._x000d_
- doplněno PO zpěňovací mřížky</t>
  </si>
  <si>
    <t>1 "ozn MF D/03</t>
  </si>
  <si>
    <t>43</t>
  </si>
  <si>
    <t>76699611R</t>
  </si>
  <si>
    <t>D+M dveře MF D/04 v souladu s příl 02 - Tabulka dveří; roz. 500+800/1970 mm, demontáž stáv. dveří vč. zárubně, nové s PO</t>
  </si>
  <si>
    <t>-944949191</t>
  </si>
  <si>
    <t>1 "ozn MF D/04</t>
  </si>
  <si>
    <t>44</t>
  </si>
  <si>
    <t>76699615R</t>
  </si>
  <si>
    <t>Demont. a mont. repase dřevěného obkladu stěn v souladu s příl. 03 - Tabulka ostatních truhl. výrobků</t>
  </si>
  <si>
    <t>-157070137</t>
  </si>
  <si>
    <t>Poznámka k položce:_x000d_
Detailní specifikace dodávky viz Příloha 03 - Tabulka ostatních truhlářských výrobků</t>
  </si>
  <si>
    <t>(41*1,03) "ozn. VF T/01</t>
  </si>
  <si>
    <t>(10,3*1,03) "ozn. MF T/01</t>
  </si>
  <si>
    <t>(18,5*1,03) "ozn. MF T/03</t>
  </si>
  <si>
    <t>45</t>
  </si>
  <si>
    <t>76699626R</t>
  </si>
  <si>
    <t>D+M replika dřevěného obkladu stěn v souladu s příl. 03 - Tabulka ostatních truhl. výrobků</t>
  </si>
  <si>
    <t>830938758</t>
  </si>
  <si>
    <t>(8,9*1,03) "ozn. VF T/02</t>
  </si>
  <si>
    <t>46</t>
  </si>
  <si>
    <t>76699616R</t>
  </si>
  <si>
    <t>Demont. a mont. repase krytu topení, roz. 1800/1300 mm v souladu s příl. 03 - Tabulka ostatních truhl. výrobků; ozn. VF T/03</t>
  </si>
  <si>
    <t>1566290548</t>
  </si>
  <si>
    <t>2 "ozn. VF T/03</t>
  </si>
  <si>
    <t>47</t>
  </si>
  <si>
    <t>76699617R</t>
  </si>
  <si>
    <t>Demont. a mont. repase krytu topení, v souladu s příl. 03 - Tabulka ostatních truhl. výrobků; ozn. VF T/04</t>
  </si>
  <si>
    <t>-1239540075</t>
  </si>
  <si>
    <t>2 "ozn. VF T/04</t>
  </si>
  <si>
    <t>48</t>
  </si>
  <si>
    <t>76699618R</t>
  </si>
  <si>
    <t>D+M repase rám 300/300 mm, v souladu s příl. 03 - Tabulka ostatních truhl. výrobků; ozn. VF T/05</t>
  </si>
  <si>
    <t>-944355847</t>
  </si>
  <si>
    <t>Poznámka k položce:_x000d_
Detailní specifikace dodávky viz Příloha 03 - Tabulka ostatních truhlářských výrobků_x000d_
- PO zpěňovací mřížky</t>
  </si>
  <si>
    <t>4 "ozn. VF T/05</t>
  </si>
  <si>
    <t>49</t>
  </si>
  <si>
    <t>76699619R</t>
  </si>
  <si>
    <t>Demont. a mont. repase krytu topení, v souladu s příl. 03 - Tabulka ostatních truhl. výrobků; ozn. VF T/06</t>
  </si>
  <si>
    <t>131776874</t>
  </si>
  <si>
    <t>1 "ozn. VF T/06</t>
  </si>
  <si>
    <t>50</t>
  </si>
  <si>
    <t>76699620R</t>
  </si>
  <si>
    <t>D+M reklamní plocha, roz. 1900/1450 mm, v souladu s příl. 03 - Tabulka ostatních truhl. výrobků; ozn. VF T/07</t>
  </si>
  <si>
    <t>-1086511353</t>
  </si>
  <si>
    <t>1 "ozn. VF T/07</t>
  </si>
  <si>
    <t>51</t>
  </si>
  <si>
    <t>76699621R</t>
  </si>
  <si>
    <t>D+M obklad ostění/nadpraží výtahu v souladu s příl. 03 - Tabulka ostatních truhl. výrobků; ozn. VF T/08</t>
  </si>
  <si>
    <t>-1372499603</t>
  </si>
  <si>
    <t>1 "ozn. VF T/08</t>
  </si>
  <si>
    <t>52</t>
  </si>
  <si>
    <t>76699622R</t>
  </si>
  <si>
    <t>Demont. a mont. repase šatního pultu v souladu s příl. 03 - Tabulka ostatních truhl. výrobků; ozn. VF T/09</t>
  </si>
  <si>
    <t>239374686</t>
  </si>
  <si>
    <t>11,2 "ozn. VF T/09</t>
  </si>
  <si>
    <t>53</t>
  </si>
  <si>
    <t>76699623R</t>
  </si>
  <si>
    <t>Demont. a mont. ukončovací lišta v souladu s příl. 03 - Tabulka ostatních truhl. výrobků; ozn. MF T/02</t>
  </si>
  <si>
    <t>1791044541</t>
  </si>
  <si>
    <t>Poznámka k položce:_x000d_
Detailní specifikace dodávky viz Příloha 03 - Tabulka ostatních truhlářských výrobků_x000d_
REPASE STÁVAJÍCÍ- ODSTRANĚNÍ A OBNOVA NÁTĚRU</t>
  </si>
  <si>
    <t>4,5 "ozn. MF T/02</t>
  </si>
  <si>
    <t>54</t>
  </si>
  <si>
    <t>76699624R</t>
  </si>
  <si>
    <t>Demont. a mont. repase parapetu v souladu s příl. 03 - Tabulka ostatních truhl. výrobků; ozn. MF T/04</t>
  </si>
  <si>
    <t>-2062445535</t>
  </si>
  <si>
    <t>5,4 "ozn. MF T/04</t>
  </si>
  <si>
    <t>767</t>
  </si>
  <si>
    <t>Konstrukce zámečnické</t>
  </si>
  <si>
    <t>55</t>
  </si>
  <si>
    <t>767531111</t>
  </si>
  <si>
    <t>Montáž vstupních kovových nebo plastových rohoží čisticích zón</t>
  </si>
  <si>
    <t>-246034578</t>
  </si>
  <si>
    <t>Montáž vstupních čisticích zón z rohoží kovových nebo plastových</t>
  </si>
  <si>
    <t>https://podminky.urs.cz/item/CS_URS_2023_02/767531111</t>
  </si>
  <si>
    <t>Poznámka k položce:_x000d_
Detailní specifikace dodávky viz. Příloha 04 - Tabulka zámečnických výrobků</t>
  </si>
  <si>
    <t>(5,3*1,8) "ozn. VF Z/05</t>
  </si>
  <si>
    <t>56</t>
  </si>
  <si>
    <t>69752079</t>
  </si>
  <si>
    <t>rohož provedení polypropylen, výška 9 mm, metráž šířky 2m</t>
  </si>
  <si>
    <t>-1151528367</t>
  </si>
  <si>
    <t>57</t>
  </si>
  <si>
    <t>767531126</t>
  </si>
  <si>
    <t>Osazení náběhového rámu úzkého š 45 mm k čisticím rohožím</t>
  </si>
  <si>
    <t>1410106176</t>
  </si>
  <si>
    <t>Montáž vstupních čisticích zón z rohoží osazení rámu mosazného nebo hliníkového náběhového úzkého - 45 mm</t>
  </si>
  <si>
    <t>https://podminky.urs.cz/item/CS_URS_2023_02/767531126</t>
  </si>
  <si>
    <t>(5,3*2+1,8*2) "ozn. VF Z/05</t>
  </si>
  <si>
    <t>58</t>
  </si>
  <si>
    <t>69752152</t>
  </si>
  <si>
    <t>rámy náběhové-náběh úzký-45mm-Al</t>
  </si>
  <si>
    <t>-751503573</t>
  </si>
  <si>
    <t>14,2*1,1 'Přepočtené koeficientem množství</t>
  </si>
  <si>
    <t>60</t>
  </si>
  <si>
    <t>76799502R</t>
  </si>
  <si>
    <t>DMTŽ, repase, opětovná MTŽ mříž, v soul. s Příl. 04 - Tab. zámeč. výr</t>
  </si>
  <si>
    <t>2008835958</t>
  </si>
  <si>
    <t>DMTŽ, repase, opětovná MTŽ mříž, v soul. s Příl. 04 - Tab. zámeč. výr.; ozn. PS Z/01</t>
  </si>
  <si>
    <t>(3,7*3,5)*2 "ozn. VF Z/02</t>
  </si>
  <si>
    <t>(1,4*0,8)*4 "kryt topení</t>
  </si>
  <si>
    <t>61</t>
  </si>
  <si>
    <t>76799503R</t>
  </si>
  <si>
    <t>DMTŽ, repase, opětovná MTŽ zábradlí, v soul. s Příl. 04 - Tab. zámeč. výr.</t>
  </si>
  <si>
    <t>-1921617267</t>
  </si>
  <si>
    <t>Poznámka k položce:_x000d_
Detailní specifikace dodávky viz. Příloha 04 - Tabulka zámečnických výrobků_x000d_
Odstranění nepůvodních nátěrů a obnova původních povrchových úprav</t>
  </si>
  <si>
    <t>(112*0,65) "ozn. VF Z/01</t>
  </si>
  <si>
    <t>62</t>
  </si>
  <si>
    <t>76799504R</t>
  </si>
  <si>
    <t>DMTŽ, repase, opětovná MTŽ garnyží, v soul. s Příl. 04 - Tab. zámeč. výr.</t>
  </si>
  <si>
    <t>-903566100</t>
  </si>
  <si>
    <t>5 "ozn. VF Z/03</t>
  </si>
  <si>
    <t>771</t>
  </si>
  <si>
    <t>Podlahy z dlaždic</t>
  </si>
  <si>
    <t>63</t>
  </si>
  <si>
    <t>771111011</t>
  </si>
  <si>
    <t>Vysátí podkladu před pokládkou dlažby</t>
  </si>
  <si>
    <t>673689326</t>
  </si>
  <si>
    <t>Příprava podkladu před provedením dlažby vysátí podlah</t>
  </si>
  <si>
    <t>https://podminky.urs.cz/item/CS_URS_2023_02/771111011</t>
  </si>
  <si>
    <t>64</t>
  </si>
  <si>
    <t>771121011</t>
  </si>
  <si>
    <t>Nátěr penetrační na podlahu</t>
  </si>
  <si>
    <t>-719875836</t>
  </si>
  <si>
    <t>Příprava podkladu před provedením dlažby nátěr penetrační na podlahu</t>
  </si>
  <si>
    <t>https://podminky.urs.cz/item/CS_URS_2023_02/771121011</t>
  </si>
  <si>
    <t>65</t>
  </si>
  <si>
    <t>771151014</t>
  </si>
  <si>
    <t>Samonivelační stěrka podlah pevnosti 20 MPa tl přes 8 do 10 mm</t>
  </si>
  <si>
    <t>-1019599686</t>
  </si>
  <si>
    <t>Příprava podkladu před provedením dlažby samonivelační stěrka min.pevnosti 20 MPa, tloušťky přes 8 do 10 mm</t>
  </si>
  <si>
    <t>https://podminky.urs.cz/item/CS_URS_2023_02/771151014</t>
  </si>
  <si>
    <t>66</t>
  </si>
  <si>
    <t>77116101R</t>
  </si>
  <si>
    <t>Montáž profilu dilatační spáry bez izolace</t>
  </si>
  <si>
    <t>-1352134058</t>
  </si>
  <si>
    <t>Příprava podkladu před provedením dlažby montáž profilu dilatační spáry</t>
  </si>
  <si>
    <t>Poznámka k položce:_x000d_
Detailní specifikace dodávky viz. Příloha 04 - Tabulka zámečnických výrobků_x000d_
- podlahové i stěnové_x000d_
- včetně tmelení</t>
  </si>
  <si>
    <t>85 "ozn. VF Z/04</t>
  </si>
  <si>
    <t>67</t>
  </si>
  <si>
    <t>59054162</t>
  </si>
  <si>
    <t>profil dilatační s bočními díly z PVC/CPE tl 6mm</t>
  </si>
  <si>
    <t>495824878</t>
  </si>
  <si>
    <t>85*1,1 'Přepočtené koeficientem množství</t>
  </si>
  <si>
    <t>68</t>
  </si>
  <si>
    <t>771574122</t>
  </si>
  <si>
    <t>Montáž podlah keramických hladkých lepených cementovým flexibilním lepidlem přes 85 do 100 ks/m2</t>
  </si>
  <si>
    <t>586838409</t>
  </si>
  <si>
    <t>Montáž podlah z dlaždic keramických lepených cementovým flexibilním lepidlem hladkých, tloušťky do 10 mm přes 85 do 100 ks/m2</t>
  </si>
  <si>
    <t>https://podminky.urs.cz/item/CS_URS_2023_02/771574122</t>
  </si>
  <si>
    <t>69</t>
  </si>
  <si>
    <t>5976160R</t>
  </si>
  <si>
    <t>keramická dlažba, replika stávající původní dlažby, roz. 100/100 - vzor mozaika s rámem</t>
  </si>
  <si>
    <t>-382849958</t>
  </si>
  <si>
    <t>Poznámka k položce:_x000d_
- dvě barvy</t>
  </si>
  <si>
    <t>167,21*1,1 'Přepočtené koeficientem množství</t>
  </si>
  <si>
    <t>70</t>
  </si>
  <si>
    <t>77157491R</t>
  </si>
  <si>
    <t>Renovace ponechané dlažby včetně spárování</t>
  </si>
  <si>
    <t>-384564783</t>
  </si>
  <si>
    <t>37,4*0,7"VF 1.01 Chodba vlevo (P.VF.01)</t>
  </si>
  <si>
    <t>36,6*0,7 "VF 1.02 Chodba vpravo (P.VF.01)</t>
  </si>
  <si>
    <t>38,6*0,9 "VF 1.03 Schodiště vpravo (P.VF.01)</t>
  </si>
  <si>
    <t>38,6*0,9 "VF 1.04 Schodiště vlevo (P.VF.01)</t>
  </si>
  <si>
    <t>39,9*0,7 "VF 1.06 Zádveří (P.VF.01)</t>
  </si>
  <si>
    <t>54,2*0,7 "VF 1.07 Šatna (P.VF.01)</t>
  </si>
  <si>
    <t>37,7*0,9 "MF 1.01 Schodiště vlevo (P.MF.01)</t>
  </si>
  <si>
    <t>7,3*0,9 "MF 1.02 Chodba vlevo (P.MF.01)</t>
  </si>
  <si>
    <t>37,7*0,9 "MF 1.04 Schodiště vpravo (P.MF.01)</t>
  </si>
  <si>
    <t>7,2*0,9 "MF 1.05 Chodba vlevo (P.MF.01)</t>
  </si>
  <si>
    <t>39,7*0,7 "MF 1.06 Schodiště vlevo (P.MF.01)</t>
  </si>
  <si>
    <t>39,7*0,7 "MF 1.07 Schodiště vpravo (P.MF.01)</t>
  </si>
  <si>
    <t>71</t>
  </si>
  <si>
    <t>998771101</t>
  </si>
  <si>
    <t>Přesun hmot tonážní pro podlahy z dlaždic v objektech v do 6 m</t>
  </si>
  <si>
    <t>-542434987</t>
  </si>
  <si>
    <t>Přesun hmot pro podlahy z dlaždic stanovený z hmotnosti přesunovaného materiálu vodorovná dopravní vzdálenost do 50 m v objektech výšky do 6 m</t>
  </si>
  <si>
    <t>https://podminky.urs.cz/item/CS_URS_2023_02/998771101</t>
  </si>
  <si>
    <t>773</t>
  </si>
  <si>
    <t>Podlahy z litého teraca</t>
  </si>
  <si>
    <t>72</t>
  </si>
  <si>
    <t>773999091</t>
  </si>
  <si>
    <t>Kamenické opracování pemrlováním povrchu z litého teraca</t>
  </si>
  <si>
    <t>-1071355939</t>
  </si>
  <si>
    <t>Ostatní práce kamenické opracování teraca pemrlování</t>
  </si>
  <si>
    <t>https://podminky.urs.cz/item/CS_URS_2023_02/773999091</t>
  </si>
  <si>
    <t>Poznámka k položce:_x000d_
Poznámka:_x000d_
- postup oprav umělého kamene dle dokumentů:_x000d_
- Průzkum a pasportizace uměleckých a řemeslných prvků výzdoby interiéru Kulturního domu v Ostrově nad Ohří (autoři: Marek Scheib, Adam Souček, Mgr. Art) z r. 2008 Památkové zhodnocení (autoři. Jaroslav Krauz a kolektiv vedený J. Sedláčkem) z r. 2005</t>
  </si>
  <si>
    <t>"očištění a oprava kamenných stupňů - mramor</t>
  </si>
  <si>
    <t>((1,2*(0,3+0,25))*14)*3 "vlevo</t>
  </si>
  <si>
    <t>((1,2*(0,3+0,25))*14)*3 "vpravo</t>
  </si>
  <si>
    <t>"schodiště do 3.NP</t>
  </si>
  <si>
    <t>((1,3*(0,3+0,25))*12)*3 "vlevo</t>
  </si>
  <si>
    <t>((1,3*(0,3+0,25))*12)*3 "vpravo</t>
  </si>
  <si>
    <t>776</t>
  </si>
  <si>
    <t>Podlahy povlakové</t>
  </si>
  <si>
    <t>73</t>
  </si>
  <si>
    <t>776421312</t>
  </si>
  <si>
    <t>Montáž přechodových šroubovaných lišt</t>
  </si>
  <si>
    <t>-179825851</t>
  </si>
  <si>
    <t>Montáž lišt přechodových šroubovaných</t>
  </si>
  <si>
    <t>https://podminky.urs.cz/item/CS_URS_2023_02/776421312</t>
  </si>
  <si>
    <t>Poznámka k položce:_x000d_
Detailní specifikace dodávky viz Příloha 04 - Tabulka zámečnických výrobků</t>
  </si>
  <si>
    <t>8 "ozn. VF Z/06, MF Z/01, PS Z/08, VS Z/05</t>
  </si>
  <si>
    <t>74</t>
  </si>
  <si>
    <t>5905410R</t>
  </si>
  <si>
    <t>profil přechodový Al</t>
  </si>
  <si>
    <t>35669201</t>
  </si>
  <si>
    <t>8*1,02 'Přepočtené koeficientem množství</t>
  </si>
  <si>
    <t>75</t>
  </si>
  <si>
    <t>998776102</t>
  </si>
  <si>
    <t>Přesun hmot tonážní pro podlahy povlakové v objektech v přes 6 do 12 m</t>
  </si>
  <si>
    <t>-1532828247</t>
  </si>
  <si>
    <t>Přesun hmot pro podlahy povlakové stanovený z hmotnosti přesunovaného materiálu vodorovná dopravní vzdálenost do 50 m v objektech výšky přes 6 do 12 m</t>
  </si>
  <si>
    <t>https://podminky.urs.cz/item/CS_URS_2023_02/998776102</t>
  </si>
  <si>
    <t>781</t>
  </si>
  <si>
    <t>Dokončovací práce - obklady</t>
  </si>
  <si>
    <t>76</t>
  </si>
  <si>
    <t>781491011</t>
  </si>
  <si>
    <t>Repase zrcadel včetně rámu dle PD Mobilliář</t>
  </si>
  <si>
    <t>-1467003239</t>
  </si>
  <si>
    <t>https://podminky.urs.cz/item/CS_URS_2023_02/781491011</t>
  </si>
  <si>
    <t>Poznámka k položce:_x000d_
- detailní specifikace dodávky viz. D.1.1.b.FPP10 Mobiliář_x000d_
- oprava/ repase stávajících_x000d_
- čištění, doplnění nýtů, oprava štukového rámu</t>
  </si>
  <si>
    <t>(3,4*1,7)*2 "VF M/01</t>
  </si>
  <si>
    <t>(1,95*2,6)*2 "VF M/02</t>
  </si>
  <si>
    <t>(4,45*1,75)*2 "MF M/01</t>
  </si>
  <si>
    <t>77</t>
  </si>
  <si>
    <t>998781101</t>
  </si>
  <si>
    <t>Přesun hmot tonážní pro obklady keramické v objektech v do 6 m</t>
  </si>
  <si>
    <t>-875805420</t>
  </si>
  <si>
    <t>Přesun hmot pro obklady keramické stanovený z hmotnosti přesunovaného materiálu vodorovná dopravní vzdálenost do 50 m v objektech výšky do 6 m</t>
  </si>
  <si>
    <t>https://podminky.urs.cz/item/CS_URS_2023_02/998781101</t>
  </si>
  <si>
    <t>782</t>
  </si>
  <si>
    <t>Dokončovací práce - obklady z kamene</t>
  </si>
  <si>
    <t>78</t>
  </si>
  <si>
    <t>78299491R</t>
  </si>
  <si>
    <t>Obklady z kamene Očištění a obnova umělého mramoru</t>
  </si>
  <si>
    <t>1757628359</t>
  </si>
  <si>
    <t>Poznámka k položce:_x000d_
Poznámka k položce:_x000d_
Umělý mramo - restaurování_x000d_
Restaurování bude provedeno dle doporučení uvedeného v průzkumech_x000d_
_x000d_
Budou vyjmuty nevhodné tmely a nesoudržné části. Přichycení partií oddělených od podkladu injektáží, doplnění chybějících částí novou štukovou hmotou- probarvení dtto stávající obložení- zapojení struktury žil- plynulé navázání na originál. Lokální menší poškození- drobné tmelení prasklin a vrypů novou štukovou hmotou. Povrch bude následně přebroušen do jedné roviny s původními prvky a do stejné hladkosti pomocí brusných past. Po té bude provedeno voskování a rozleštění._x000d_
Součástí bude zpráva a fotodokumentace. Práce bude provedena odbornou firmou na restaurování umělého kamene._x000d_
_x000d_
- postup oprav umělého kamene dle dokumentů:																_x000d_
Průzkum a pasportizace uměleckých a řemeslných prvků výzdoby interiéru Kulturního domu v Ostrově nad Ohří (autoři: Marek Scheib, Adam Souček, Mgr. Art) z r. 2008_x000d_
Památkové zhodnocení (autoři. Jaroslav Krauz a kolektiv vedený J. Sedláčkem) z r. 2005				</t>
  </si>
  <si>
    <t>"obklad pilíře - chodby</t>
  </si>
  <si>
    <t>2*(0,95*2*4+0,5*2*4)</t>
  </si>
  <si>
    <t>"obklad pilířů - schodiště</t>
  </si>
  <si>
    <t>8*(0,4*4*1,4)</t>
  </si>
  <si>
    <t>(8*0,3) "hlavice pilířků</t>
  </si>
  <si>
    <t>"obklad sloupů foyer</t>
  </si>
  <si>
    <t>6*((0,5*4)*3,9)</t>
  </si>
  <si>
    <t>"parapet 1.NP</t>
  </si>
  <si>
    <t>2*(3,7*0,3)</t>
  </si>
  <si>
    <t>"parapet 2.NP</t>
  </si>
  <si>
    <t>2*(3,7*0,3)+2*(1,5*0,3)</t>
  </si>
  <si>
    <t>"parapet 3.NP</t>
  </si>
  <si>
    <t>79</t>
  </si>
  <si>
    <t>998782101</t>
  </si>
  <si>
    <t>Přesun hmot tonážní pro obklady kamenné v objektech v do 6 m</t>
  </si>
  <si>
    <t>145830031</t>
  </si>
  <si>
    <t>Přesun hmot pro obklady kamenné stanovený z hmotnosti přesunovaného materiálu vodorovná dopravní vzdálenost do 50 m v objektech výšky do 6 m</t>
  </si>
  <si>
    <t>https://podminky.urs.cz/item/CS_URS_2023_02/998782101</t>
  </si>
  <si>
    <t>784</t>
  </si>
  <si>
    <t>Dokončovací práce - malby a tapety</t>
  </si>
  <si>
    <t>80</t>
  </si>
  <si>
    <t>784121003</t>
  </si>
  <si>
    <t>Oškrabání malby v místnostech v přes 3,80 do 5,00 m</t>
  </si>
  <si>
    <t>678286179</t>
  </si>
  <si>
    <t>Oškrabání malby v místnostech výšky přes 3,80 do 5,00 m</t>
  </si>
  <si>
    <t>https://podminky.urs.cz/item/CS_URS_2023_02/784121003</t>
  </si>
  <si>
    <t>"stropy</t>
  </si>
  <si>
    <t>"stěny</t>
  </si>
  <si>
    <t>(4,1*(0,5*4))*6</t>
  </si>
  <si>
    <t>(22,5*4+13,25*2)*4,1</t>
  </si>
  <si>
    <t>150</t>
  </si>
  <si>
    <t>(9,45+4,75+7,8*2+4,75*2)*4,1</t>
  </si>
  <si>
    <t>300</t>
  </si>
  <si>
    <t>-85</t>
  </si>
  <si>
    <t>81</t>
  </si>
  <si>
    <t>784121013</t>
  </si>
  <si>
    <t>Rozmývání podkladu po oškrabání malby v místnostech v přes 3,80 do 5,00 m</t>
  </si>
  <si>
    <t>1090049735</t>
  </si>
  <si>
    <t>Rozmývání podkladu po oškrabání malby v místnostech výšky přes 3,80 do 5,00 m</t>
  </si>
  <si>
    <t>https://podminky.urs.cz/item/CS_URS_2023_02/784121013</t>
  </si>
  <si>
    <t>82</t>
  </si>
  <si>
    <t>78413120R</t>
  </si>
  <si>
    <t>Odstranění a očištění degradované plastické výzdoby</t>
  </si>
  <si>
    <t>-2082633106</t>
  </si>
  <si>
    <t>Odstranění dekoračních technik imitací antických zemin, benátského štuku, betonu, zdiva, dřeva, travertinu, metalických efektů apod. obroušením</t>
  </si>
  <si>
    <t>"15% oprava plastických štuků</t>
  </si>
  <si>
    <t>(1620*0,15)</t>
  </si>
  <si>
    <t>83</t>
  </si>
  <si>
    <t>784161413</t>
  </si>
  <si>
    <t>Celoplošné vyrovnání podkladu sádrovou stěrkou v místnostech v přes 3,80 do 5,00 m</t>
  </si>
  <si>
    <t>-1672617441</t>
  </si>
  <si>
    <t>Celoplošné vyrovnání podkladu sádrovou stěrkou, tloušťky do 3 mm vyrovnáním v místnostech výšky přes 3,80 do 5,00 m</t>
  </si>
  <si>
    <t>https://podminky.urs.cz/item/CS_URS_2023_02/784161413</t>
  </si>
  <si>
    <t>84</t>
  </si>
  <si>
    <t>784171113</t>
  </si>
  <si>
    <t>Zakrytí vnitřních ploch stěn v místnostech v přes 3,80 do 5,00 m</t>
  </si>
  <si>
    <t>-1431216587</t>
  </si>
  <si>
    <t>Zakrytí nemalovaných ploch (materiál ve specifikaci) včetně pozdějšího odkrytí svislých ploch např. stěn, oken, dveří v místnostech výšky přes 3,80 do 5,00</t>
  </si>
  <si>
    <t>https://podminky.urs.cz/item/CS_URS_2023_02/784171113</t>
  </si>
  <si>
    <t>85</t>
  </si>
  <si>
    <t>28323156</t>
  </si>
  <si>
    <t>fólie pro malířské potřeby zakrývací tl 41µ 4x5m</t>
  </si>
  <si>
    <t>-1883386128</t>
  </si>
  <si>
    <t>85*1,05 'Přepočtené koeficientem množství</t>
  </si>
  <si>
    <t>86</t>
  </si>
  <si>
    <t>784181103</t>
  </si>
  <si>
    <t>Základní akrylátová jednonásobná bezbarvá penetrace podkladu v místnostech v přes 3,80 do 5,00 m</t>
  </si>
  <si>
    <t>-1503095343</t>
  </si>
  <si>
    <t>Penetrace podkladu jednonásobná základní akrylátová bezbarvá v místnostech výšky přes 3,80 do 5,00 m</t>
  </si>
  <si>
    <t>https://podminky.urs.cz/item/CS_URS_2023_02/784181103</t>
  </si>
  <si>
    <t>87</t>
  </si>
  <si>
    <t>784211103</t>
  </si>
  <si>
    <t>Dvojnásobné bílé malby ze směsí za mokra výborně oděruvzdorných v místnostech v přes 3,80 do 5,00 m</t>
  </si>
  <si>
    <t>-2020284907</t>
  </si>
  <si>
    <t>Malby z malířských směsí oděruvzdorných za mokra dvojnásobné, bílé za mokra oděruvzdorné výborně v místnostech výšky přes 3,80 do 5,00 m</t>
  </si>
  <si>
    <t>https://podminky.urs.cz/item/CS_URS_2023_02/784211103</t>
  </si>
  <si>
    <t>88</t>
  </si>
  <si>
    <t>784211165</t>
  </si>
  <si>
    <t>Příplatek k cenám 2x maleb ze směsí za mokra oděruvzdorných za barevnou malbu v sytém odstínu</t>
  </si>
  <si>
    <t>19023421</t>
  </si>
  <si>
    <t>Malby z malířských směsí oděruvzdorných za mokra Příplatek k cenám dvojnásobných maleb za provádění barevné malby tónované na tónovacích automatech, v odstínu sytém</t>
  </si>
  <si>
    <t>https://podminky.urs.cz/item/CS_URS_2023_02/784211165</t>
  </si>
  <si>
    <t>89</t>
  </si>
  <si>
    <t>78499001R</t>
  </si>
  <si>
    <t>Restaurování nástěnné malby; roz. 4000/2200 mm</t>
  </si>
  <si>
    <t>1264203295</t>
  </si>
  <si>
    <t>Poznámka k položce:_x000d_
Průzkum a pasportizace uměleckých a řemeslných prvků výzdoby interiéru Kulturního domu v Ostrově nad Ohří (autoři: Marek Scheib, Adam Souček, Mgr. Art) z r. 2008</t>
  </si>
  <si>
    <t>(4*2,2)</t>
  </si>
  <si>
    <t>90</t>
  </si>
  <si>
    <t>78499100R</t>
  </si>
  <si>
    <t>Obnovení plastických štukových reliéfů, dekoračních technik apod. potažením štukem</t>
  </si>
  <si>
    <t>-475857102</t>
  </si>
  <si>
    <t>"předpoklad 15% z plochy</t>
  </si>
  <si>
    <t>(1620,08*0,15)</t>
  </si>
  <si>
    <t>HZS</t>
  </si>
  <si>
    <t>Hodinové zúčtovací sazby</t>
  </si>
  <si>
    <t>91</t>
  </si>
  <si>
    <t>HZS2491</t>
  </si>
  <si>
    <t>Hodinová zúčtovací sazba dělník zednických výpomocí</t>
  </si>
  <si>
    <t>hod</t>
  </si>
  <si>
    <t>-2009576656</t>
  </si>
  <si>
    <t>Hodinové zúčtovací sazby profesí PSV zednické výpomoci a pomocné práce PSV dělník zednických výpomocí</t>
  </si>
  <si>
    <t>https://podminky.urs.cz/item/CS_URS_2023_02/HZS2491</t>
  </si>
  <si>
    <t>"bourací práce</t>
  </si>
  <si>
    <t>"vyčištění a vyklizení stáv. prostor</t>
  </si>
  <si>
    <t>"sejmutí koncových prvků (svítidla, vypínače, ESI, ESB apod.)</t>
  </si>
  <si>
    <t>"demontáž lišt, garnýží, světelných lišt apod.</t>
  </si>
  <si>
    <t>"opatrná demontáž a ochrana veškerých uměl. předmětů, depozit</t>
  </si>
  <si>
    <t>"stavební přípomoce</t>
  </si>
  <si>
    <t>(8,5*2)*5</t>
  </si>
  <si>
    <t>92</t>
  </si>
  <si>
    <t>OST-99111</t>
  </si>
  <si>
    <t>D+M závěsy, roz. 1000/2000 mm, ozn. VF M/04 v souladu s A.9 Mobiliář; roz. viz. specifikace A.9</t>
  </si>
  <si>
    <t>pár</t>
  </si>
  <si>
    <t>262144</t>
  </si>
  <si>
    <t>905675184</t>
  </si>
  <si>
    <t>Poznámka k položce:_x000d_
- detailní specifikace dodávky viz. D.1.1.b.FPP10 Mobiliář_x000d_
- roz. 1000/2000 mm_x000d_
- zatemňovací závěs - vínově červená + stříbrný vzor_x000d_
- záclona - bílá hladká (bez struktury a vzoru)_x000d_
- včetně záclonových tyčí a garnyží_x000d_
- vč. PO impregnace</t>
  </si>
  <si>
    <t>2 "ozn. VF M/04</t>
  </si>
  <si>
    <t>93</t>
  </si>
  <si>
    <t>OST-99211</t>
  </si>
  <si>
    <t>D+M závěsy, roz. 1000/3100 mm, ozn. VF M/04 v souladu s A.9 Mobiliář; roz. viz. specifikace A.9</t>
  </si>
  <si>
    <t>1011592205</t>
  </si>
  <si>
    <t>Poznámka k položce:_x000d_
- detailní specifikace dodávky viz. D.1.1.b.FPP10 Mobiliář_x000d_
- roz. 1000/3100 mm_x000d_
- zatemňovací závěs - vínově červená + stříbrný vzor_x000d_
- záclona - bílá hladká (bez struktury a vzoru)_x000d_
- včetně záclonových tyčí a garnyží_x000d_
- vč. PO impregnace</t>
  </si>
  <si>
    <t>94</t>
  </si>
  <si>
    <t>OST-99411</t>
  </si>
  <si>
    <t>Repase stáv. lavic, ozn. VF M/03 v souladu s A.9 Mobiliář; roz. viz. specifikace A.9</t>
  </si>
  <si>
    <t>931639325</t>
  </si>
  <si>
    <t xml:space="preserve">Poznámka k položce:_x000d_
- detailní specifikace dodávky viz. D.1.1.b.FPP10 Mobiliář_x000d_
Poznámka:_x000d_
Postup oprav umělého kamene dle dokumentů:_x000d_
Průzkum a pasportizace uměleckých a řemeslných prvků výzdoby interiéru Kulturního domu v Ostrově nad Ohří (autoři: Marek Scheib, Adam Souček, Mgr. Art) z r. 2008_x000d_
Památkové zhodnocení (autoři. Jaroslav Krauz a kolektiv vedený J. Sedláčkem) z r. 2005_x000d_
</t>
  </si>
  <si>
    <t>2 "ozn. VF M/03</t>
  </si>
  <si>
    <t>95</t>
  </si>
  <si>
    <t>OST-99412</t>
  </si>
  <si>
    <t>D+M mobilní šatní věšáky, ozn. VF M/05 v souladu s A.9 Mobiliář; roz. viz. specifikace A.9</t>
  </si>
  <si>
    <t>-685467723</t>
  </si>
  <si>
    <t>Poznámka k položce:_x000d_
- detailní specifikace dodávky viz. D.1.1.b.FPP10 Mobiliář_x000d_
- roz. 1260/400/1900 mm</t>
  </si>
  <si>
    <t>18 "ozn. VF M/05</t>
  </si>
  <si>
    <t>03 - Statické úpravy (Velký sál, Kanceláře, Schodiště)</t>
  </si>
  <si>
    <t xml:space="preserve">    3 - Svislé a kompletní konstrukce</t>
  </si>
  <si>
    <t xml:space="preserve">    4 - Vodorovné konstrukce</t>
  </si>
  <si>
    <t>Svislé a kompletní konstrukce</t>
  </si>
  <si>
    <t>317941123</t>
  </si>
  <si>
    <t>Osazování ocelových válcovaných nosníků na zdivu I, IE, U, UE nebo L přes č. 14 do č. 22 nebo výšky do 220 mm</t>
  </si>
  <si>
    <t>-1958614442</t>
  </si>
  <si>
    <t>Osazování ocelových válcovaných nosníků na zdivu I nebo IE nebo U nebo UE nebo L č. 14 až 22 nebo výšky do 220 mm</t>
  </si>
  <si>
    <t>https://podminky.urs.cz/item/CS_URS_2023_02/317941123</t>
  </si>
  <si>
    <t>"D.1.2.VS Úpravy stávajících konstrukcí</t>
  </si>
  <si>
    <t>"překlad 2x UPE 220</t>
  </si>
  <si>
    <t>(3,11*2)*26,6/1000</t>
  </si>
  <si>
    <t>13010940</t>
  </si>
  <si>
    <t>ocel profilová jakost S235JR (11 375) průřez UPE 220</t>
  </si>
  <si>
    <t>-411484837</t>
  </si>
  <si>
    <t>Poznámka k položce:_x000d_
"D.1.2.VS Úpravy stávajících konstrukcí</t>
  </si>
  <si>
    <t>0,165*1,1 'Přepočtené koeficientem množství</t>
  </si>
  <si>
    <t>331273011</t>
  </si>
  <si>
    <t>Pilíř z tvárnic betonových rozměru do 300x300 mm</t>
  </si>
  <si>
    <t>m3</t>
  </si>
  <si>
    <t>1485903917</t>
  </si>
  <si>
    <t>Pilíř z betonových tvárnic včetně zmonolitnění betonovou směsí bez výztuže, rozměru do 300x300 mm</t>
  </si>
  <si>
    <t>https://podminky.urs.cz/item/CS_URS_2023_02/331273011</t>
  </si>
  <si>
    <t>"pilíře zábradlí</t>
  </si>
  <si>
    <t>(1*0,3*0,3)*2</t>
  </si>
  <si>
    <t>331361821</t>
  </si>
  <si>
    <t>Výztuž sloupů hranatých betonářskou ocelí 10 505</t>
  </si>
  <si>
    <t>-1040566863</t>
  </si>
  <si>
    <t>Výztuž sloupů, pilířů, rámových stojek, táhel nebo vzpěr hranatých svislých nebo šikmých (odkloněných) z betonářské oceli 10 505 (R) nebo BSt 500</t>
  </si>
  <si>
    <t>https://podminky.urs.cz/item/CS_URS_2023_02/331361821</t>
  </si>
  <si>
    <t>((0,25*4+0,2)*0,222/1000)*16 "třmínek R6</t>
  </si>
  <si>
    <t>(0,8*8)*0,395/1000 "svislé pruty R8</t>
  </si>
  <si>
    <t>0,007*1,1 'Přepočtené koeficientem množství</t>
  </si>
  <si>
    <t>346244382</t>
  </si>
  <si>
    <t>Plentování jednostranné v přes 200 do 300 mm válcovaných nosníků cihlami</t>
  </si>
  <si>
    <t>-113298294</t>
  </si>
  <si>
    <t>Plentování ocelových válcovaných nosníků jednostranné cihlami na maltu, výška stojiny přes 200 do 300 mm</t>
  </si>
  <si>
    <t>https://podminky.urs.cz/item/CS_URS_2023_02/346244382</t>
  </si>
  <si>
    <t>(3,11*0,3)*2+(2,51*0,35)</t>
  </si>
  <si>
    <t>346481111</t>
  </si>
  <si>
    <t>Zaplentování rýh, potrubí, výklenků nebo nik ve stěnách rabicovým pletivem</t>
  </si>
  <si>
    <t>321226824</t>
  </si>
  <si>
    <t>Zaplentování rýh, potrubí, válcovaných nosníků, výklenků nebo nik jakéhokoliv tvaru, na maltu ve stěnách nebo před stěnami rabicovým pletivem</t>
  </si>
  <si>
    <t>https://podminky.urs.cz/item/CS_URS_2023_02/346481111</t>
  </si>
  <si>
    <t>"průvlaky, nosníky apod</t>
  </si>
  <si>
    <t>Vodorovné konstrukce</t>
  </si>
  <si>
    <t>411354315</t>
  </si>
  <si>
    <t>Zřízení podpěrné konstrukce stropů výšky do 4 m tl přes 25 do 35 cm</t>
  </si>
  <si>
    <t>-1464029890</t>
  </si>
  <si>
    <t>Podpěrná konstrukce stropů - desek, kleneb a skořepin výška podepření do 4 m tloušťka stropu přes 25 do 35 cm zřízení</t>
  </si>
  <si>
    <t>https://podminky.urs.cz/item/CS_URS_2023_02/411354315</t>
  </si>
  <si>
    <t>"podpora stropu vedle monolitického trámu</t>
  </si>
  <si>
    <t>(2*4)</t>
  </si>
  <si>
    <t>411354316</t>
  </si>
  <si>
    <t>Odstranění podpěrné konstrukce stropů výšky do 4 m tl přes 25 do 35 cm</t>
  </si>
  <si>
    <t>649610056</t>
  </si>
  <si>
    <t>Podpěrná konstrukce stropů - desek, kleneb a skořepin výška podepření do 4 m tloušťka stropu přes 25 do 35 cm odstranění</t>
  </si>
  <si>
    <t>https://podminky.urs.cz/item/CS_URS_2023_02/411354316</t>
  </si>
  <si>
    <t>413232221</t>
  </si>
  <si>
    <t>Zazdívka zhlaví válcovaných nosníků v přes 150 do 300 mm</t>
  </si>
  <si>
    <t>kus</t>
  </si>
  <si>
    <t>-435305774</t>
  </si>
  <si>
    <t>Zazdívka zhlaví stropních trámů nebo válcovaných nosníků pálenými cihlami válcovaných nosníků, výšky přes 150 do 300 mm</t>
  </si>
  <si>
    <t>https://podminky.urs.cz/item/CS_URS_2023_02/413232221</t>
  </si>
  <si>
    <t>2 "UPE 220</t>
  </si>
  <si>
    <t>413321616</t>
  </si>
  <si>
    <t>Nosníky ze ŽB tř. C 30/37</t>
  </si>
  <si>
    <t>-716005210</t>
  </si>
  <si>
    <t>Nosníky z betonu železového (bez výztuže) včetně stěnových i jeřábových drah, volných trámů, průvlaků, rámových příčlí, ztužidel, konzol, vodorovných táhel apod., tyčových konstrukcí tř. C 30/37</t>
  </si>
  <si>
    <t>https://podminky.urs.cz/item/CS_URS_2023_02/413321616</t>
  </si>
  <si>
    <t>"lemovací průvlak</t>
  </si>
  <si>
    <t>(0,4*0,15+0,3*0,2)*3,81</t>
  </si>
  <si>
    <t>413351111</t>
  </si>
  <si>
    <t>Zřízení bednění nosníků a průvlaků bez podpěrné kce výšky do 100 cm</t>
  </si>
  <si>
    <t>641445274</t>
  </si>
  <si>
    <t>Bednění nosníků a průvlaků - bez podpěrné konstrukce výška nosníku po spodní líc stropní desky do 100 cm zřízení</t>
  </si>
  <si>
    <t>https://podminky.urs.cz/item/CS_URS_2023_02/413351111</t>
  </si>
  <si>
    <t>(0,44+0,2)*3,46</t>
  </si>
  <si>
    <t>413351112</t>
  </si>
  <si>
    <t>Odstranění bednění nosníků a průvlaků bez podpěrné kce výšky do 100 cm</t>
  </si>
  <si>
    <t>2010733921</t>
  </si>
  <si>
    <t>Bednění nosníků a průvlaků - bez podpěrné konstrukce výška nosníku po spodní líc stropní desky do 100 cm odstranění</t>
  </si>
  <si>
    <t>https://podminky.urs.cz/item/CS_URS_2023_02/413351112</t>
  </si>
  <si>
    <t>413352111</t>
  </si>
  <si>
    <t>Zřízení podpěrné konstrukce nosníků výšky podepření do 4 m pro nosník výšky do 100 cm</t>
  </si>
  <si>
    <t>-365586902</t>
  </si>
  <si>
    <t>Podpěrná konstrukce nosníků a průvlaků výšky podepření do 4 m výšky nosníku (po spodní hranu stropní desky) do 100 cm zřízení</t>
  </si>
  <si>
    <t>https://podminky.urs.cz/item/CS_URS_2023_02/413352111</t>
  </si>
  <si>
    <t>(3,46*0,4)</t>
  </si>
  <si>
    <t>413352112</t>
  </si>
  <si>
    <t>Odstranění podpěrné konstrukce nosníků výšky podepření do 4 m pro nosník výšky do 100 cm</t>
  </si>
  <si>
    <t>-766888110</t>
  </si>
  <si>
    <t>Podpěrná konstrukce nosníků a průvlaků výšky podepření do 4 m výšky nosníku (po spodní hranu stropní desky) do 100 cm odstranění</t>
  </si>
  <si>
    <t>https://podminky.urs.cz/item/CS_URS_2023_02/413352112</t>
  </si>
  <si>
    <t>413361821</t>
  </si>
  <si>
    <t>Výztuž nosníků, volných trámů nebo průvlaků volných trámů betonářskou ocelí 10 505</t>
  </si>
  <si>
    <t>533710007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</si>
  <si>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</si>
  <si>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https://podminky.urs.cz/item/CS_URS_2023_02/413361821</t>
  </si>
  <si>
    <t>238,04/1000 "výztuž průvlaku a desky</t>
  </si>
  <si>
    <t>0,238*1,1 'Přepočtené koeficientem množství</t>
  </si>
  <si>
    <t>430321616</t>
  </si>
  <si>
    <t>Schodišťová konstrukce a rampa ze ŽB tř. C 30/37</t>
  </si>
  <si>
    <t>489479017</t>
  </si>
  <si>
    <t>Schodišťové konstrukce a rampy z betonu železového (bez výztuže) stupně, schodnice, ramena, podesty s nosníky tř. C 30/37</t>
  </si>
  <si>
    <t>https://podminky.urs.cz/item/CS_URS_2023_02/430321616</t>
  </si>
  <si>
    <t>"monolitická deska pod nové schodiště</t>
  </si>
  <si>
    <t>(3,46*1,3*0,14)</t>
  </si>
  <si>
    <t>(0,15*0,3*0,14)*3 "kapsy</t>
  </si>
  <si>
    <t>(0,3*0,25*0,14) "kapsy</t>
  </si>
  <si>
    <t>430361821</t>
  </si>
  <si>
    <t>Výztuž schodišťové konstrukce a rampy betonářskou ocelí 10 505</t>
  </si>
  <si>
    <t>884994461</t>
  </si>
  <si>
    <t>Výztuž schodišťových konstrukcí a ramp stupňů, schodnic, ramen, podest s nosníky z betonářské oceli 10 505 (R) nebo BSt 500</t>
  </si>
  <si>
    <t>https://podminky.urs.cz/item/CS_URS_2023_02/430361821</t>
  </si>
  <si>
    <t>(16*1,48)*0,89/1000 "pr R12</t>
  </si>
  <si>
    <t>(64*0,75)*0,222/1000 "pr R6</t>
  </si>
  <si>
    <t>(12*3,2)*0,89/1000 "pr R12</t>
  </si>
  <si>
    <t>(12*3,2)*0,222/1000 "pr R6</t>
  </si>
  <si>
    <t>(24*1,28)*0,222/1000 "pr 6</t>
  </si>
  <si>
    <t>(46*1,66)*0,395/1000 "pr. 8</t>
  </si>
  <si>
    <t>(4*1,16)*0,395/1000 "pr. 8</t>
  </si>
  <si>
    <t>(68*0,79)*0,395/1000 "pr. 8</t>
  </si>
  <si>
    <t>0,135*1,1 'Přepočtené koeficientem množství</t>
  </si>
  <si>
    <t>431351121</t>
  </si>
  <si>
    <t>Zřízení bednění podest schodišť a ramp přímočarých v do 4 m</t>
  </si>
  <si>
    <t>557233997</t>
  </si>
  <si>
    <t>Bednění podest, podstupňových desek a ramp včetně podpěrné konstrukce výšky do 4 m půdorysně přímočarých zřízení</t>
  </si>
  <si>
    <t>https://podminky.urs.cz/item/CS_URS_2023_02/431351121</t>
  </si>
  <si>
    <t>(3,46*0,14)</t>
  </si>
  <si>
    <t>431351122</t>
  </si>
  <si>
    <t>Odstranění bednění podest schodišť a ramp přímočarých v do 4 m</t>
  </si>
  <si>
    <t>1481212204</t>
  </si>
  <si>
    <t>Bednění podest, podstupňových desek a ramp včetně podpěrné konstrukce výšky do 4 m půdorysně přímočarých odstranění</t>
  </si>
  <si>
    <t>https://podminky.urs.cz/item/CS_URS_2023_02/431351122</t>
  </si>
  <si>
    <t>611131125</t>
  </si>
  <si>
    <t>Penetrační disperzní nátěr vnitřních schodišťových konstrukcí nanášený ručně</t>
  </si>
  <si>
    <t>-4927548</t>
  </si>
  <si>
    <t>Podkladní a spojovací vrstva vnitřních omítaných ploch penetrace disperzní nanášená ručně schodišťových konstrukcí</t>
  </si>
  <si>
    <t>https://podminky.urs.cz/item/CS_URS_2023_02/611131125</t>
  </si>
  <si>
    <t>"zesilovací stropní deska pod schodiště</t>
  </si>
  <si>
    <t>((3,56*1,3)+(3,56*0,14))</t>
  </si>
  <si>
    <t>611142001</t>
  </si>
  <si>
    <t>Potažení vnitřních stropů sklovláknitým pletivem vtlačeným do tenkovrstvé hmoty</t>
  </si>
  <si>
    <t>1623047848</t>
  </si>
  <si>
    <t>Potažení vnitřních ploch pletivem v ploše nebo pruzích, na plném podkladu sklovláknitým vtlačením do tmelu stropů</t>
  </si>
  <si>
    <t>https://podminky.urs.cz/item/CS_URS_2023_02/611142001</t>
  </si>
  <si>
    <t>611321145</t>
  </si>
  <si>
    <t>Vápenocementová omítka štuková dvouvrstvá vnitřních schodišťových konstrukcí nanášená ručně</t>
  </si>
  <si>
    <t>-818573603</t>
  </si>
  <si>
    <t>Omítka vápenocementová vnitřních ploch nanášená ručně dvouvrstvá, tloušťky jádrové omítky do 10 mm a tloušťky štuku do 3 mm štuková schodišťových konstrukcí stropů, stěn, ramen nebo nosníků</t>
  </si>
  <si>
    <t>https://podminky.urs.cz/item/CS_URS_2023_02/611321145</t>
  </si>
  <si>
    <t>612131121</t>
  </si>
  <si>
    <t>Penetrační disperzní nátěr vnitřních stěn nanášený ručně</t>
  </si>
  <si>
    <t>-228620770</t>
  </si>
  <si>
    <t>Podkladní a spojovací vrstva vnitřních omítaných ploch penetrace disperzní nanášená ručně stěn</t>
  </si>
  <si>
    <t>https://podminky.urs.cz/item/CS_URS_2023_02/612131121</t>
  </si>
  <si>
    <t>(0,4+0,44)*3,46</t>
  </si>
  <si>
    <t>612142001</t>
  </si>
  <si>
    <t>Potažení vnitřních stěn sklovláknitým pletivem vtlačeným do tenkovrstvé hmoty</t>
  </si>
  <si>
    <t>2106881820</t>
  </si>
  <si>
    <t>Potažení vnitřních ploch pletivem v ploše nebo pruzích, na plném podkladu sklovláknitým vtlačením do tmelu stěn</t>
  </si>
  <si>
    <t>https://podminky.urs.cz/item/CS_URS_2023_02/612142001</t>
  </si>
  <si>
    <t>612321141</t>
  </si>
  <si>
    <t>Vápenocementová omítka štuková dvouvrstvá vnitřních stěn nanášená ručně</t>
  </si>
  <si>
    <t>-1762255630</t>
  </si>
  <si>
    <t>Omítka vápenocementová vnitřních ploch nanášená ručně dvouvrstvá, tloušťky jádrové omítky do 10 mm a tloušťky štuku do 3 mm štuková svislých konstrukcí stěn</t>
  </si>
  <si>
    <t>https://podminky.urs.cz/item/CS_URS_2023_02/612321141</t>
  </si>
  <si>
    <t>612325302</t>
  </si>
  <si>
    <t>Vápenocementová štuková omítka ostění nebo nadpraží</t>
  </si>
  <si>
    <t>-762170063</t>
  </si>
  <si>
    <t>Vápenocementová omítka ostění nebo nadpraží štuková</t>
  </si>
  <si>
    <t>https://podminky.urs.cz/item/CS_URS_2023_02/612325302</t>
  </si>
  <si>
    <t>"vybourání otvoru pod UPE</t>
  </si>
  <si>
    <t>(1,9+2,1*2)*0,3</t>
  </si>
  <si>
    <t>613131121</t>
  </si>
  <si>
    <t>Penetrační disperzní nátěr vnitřních pilířů nebo sloupů nanášený ručně</t>
  </si>
  <si>
    <t>-897008547</t>
  </si>
  <si>
    <t>Podkladní a spojovací vrstva vnitřních omítaných ploch penetrace disperzní nanášená ručně pilířů nebo sloupů</t>
  </si>
  <si>
    <t>https://podminky.urs.cz/item/CS_URS_2023_02/613131121</t>
  </si>
  <si>
    <t>(1*(0,3*4))*2+(0,3*0,3)*2</t>
  </si>
  <si>
    <t>613142001</t>
  </si>
  <si>
    <t>Potažení vnitřních pilířů nebo sloupů sklovláknitým pletivem vtlačeným do tenkovrstvé hmoty</t>
  </si>
  <si>
    <t>-1657398641</t>
  </si>
  <si>
    <t>Potažení vnitřních ploch pletivem v ploše nebo pruzích, na plném podkladu sklovláknitým vtlačením do tmelu pilířů nebo sloupů</t>
  </si>
  <si>
    <t>https://podminky.urs.cz/item/CS_URS_2023_02/613142001</t>
  </si>
  <si>
    <t>613321141</t>
  </si>
  <si>
    <t>Vápenocementová omítka štuková dvouvrstvá vnitřních pilířů nebo sloupů nanášená ručně</t>
  </si>
  <si>
    <t>1468855071</t>
  </si>
  <si>
    <t>Omítka vápenocementová vnitřních ploch nanášená ručně dvouvrstvá, tloušťky jádrové omítky do 10 mm a tloušťky štuku do 3 mm štuková svislých konstrukcí pilířů nebo sloupů</t>
  </si>
  <si>
    <t>https://podminky.urs.cz/item/CS_URS_2023_02/613321141</t>
  </si>
  <si>
    <t>-1704154759</t>
  </si>
  <si>
    <t>(3,46*8)</t>
  </si>
  <si>
    <t>952901114</t>
  </si>
  <si>
    <t>Vyčištění budov bytové a občanské výstavby při výšce podlaží přes 4 m</t>
  </si>
  <si>
    <t>1467337354</t>
  </si>
  <si>
    <t>Vyčištění budov nebo objektů před předáním do užívání budov bytové nebo občanské výstavby, světlé výšky podlaží přes 4 m</t>
  </si>
  <si>
    <t>https://podminky.urs.cz/item/CS_URS_2023_02/952901114</t>
  </si>
  <si>
    <t>953961211</t>
  </si>
  <si>
    <t>Kotvy chemickou patronou M 8 hl 80 mm do betonu, ŽB nebo kamene s vyvrtáním otvoru</t>
  </si>
  <si>
    <t>878411081</t>
  </si>
  <si>
    <t>Kotvy chemické s vyvrtáním otvoru do betonu, železobetonu nebo tvrdého kamene chemická patrona, velikost M 8, hloubka 80 mm</t>
  </si>
  <si>
    <t>https://podminky.urs.cz/item/CS_URS_2023_02/953961211</t>
  </si>
  <si>
    <t>"pilíře</t>
  </si>
  <si>
    <t>8 "pol. č. 19</t>
  </si>
  <si>
    <t>"deska</t>
  </si>
  <si>
    <t>34 "pol. č. 8</t>
  </si>
  <si>
    <t>23 "pol. č. 13</t>
  </si>
  <si>
    <t>23 "pol. č. 14</t>
  </si>
  <si>
    <t>953961212</t>
  </si>
  <si>
    <t>Kotvy chemickou patronou M 10 hl 90 mm do betonu, ŽB nebo kamene s vyvrtáním otvoru</t>
  </si>
  <si>
    <t>-2052548124</t>
  </si>
  <si>
    <t>Kotvy chemické s vyvrtáním otvoru do betonu, železobetonu nebo tvrdého kamene chemická patrona, velikost M 10, hloubka 90 mm</t>
  </si>
  <si>
    <t>https://podminky.urs.cz/item/CS_URS_2023_02/953961212</t>
  </si>
  <si>
    <t>"D.1.2.VS Zábradlí v salonku</t>
  </si>
  <si>
    <t>953961214</t>
  </si>
  <si>
    <t>Kotvy chemickou patronou M 16 hl 125 mm do betonu, ŽB nebo kamene s vyvrtáním otvoru</t>
  </si>
  <si>
    <t>-1107165408</t>
  </si>
  <si>
    <t>Kotvy chemické s vyvrtáním otvoru do betonu, železobetonu nebo tvrdého kamene chemická patrona, velikost M 16, hloubka 125 mm</t>
  </si>
  <si>
    <t>https://podminky.urs.cz/item/CS_URS_2023_02/953961214</t>
  </si>
  <si>
    <t>"D.1.2.VS Ocelová konstrukce točitého schodiště</t>
  </si>
  <si>
    <t>4 "do zdiva</t>
  </si>
  <si>
    <t>10 "do betonu</t>
  </si>
  <si>
    <t>953965117</t>
  </si>
  <si>
    <t>Kotevní šroub pro chemické kotvy M 10 dl 190 mm</t>
  </si>
  <si>
    <t>2069058884</t>
  </si>
  <si>
    <t>Kotvy chemické s vyvrtáním otvoru kotevní šrouby pro chemické kotvy, velikost M 10, délka 190 mm</t>
  </si>
  <si>
    <t>https://podminky.urs.cz/item/CS_URS_2023_02/953965117</t>
  </si>
  <si>
    <t>953965133</t>
  </si>
  <si>
    <t>Kotevní šroub pro chemické kotvy M 16 dl 300 mm</t>
  </si>
  <si>
    <t>-1503210477</t>
  </si>
  <si>
    <t>Kotvy chemické s vyvrtáním otvoru kotevní šrouby pro chemické kotvy, velikost M 16, délka 300 mm</t>
  </si>
  <si>
    <t>https://podminky.urs.cz/item/CS_URS_2023_02/953965133</t>
  </si>
  <si>
    <t>963051113</t>
  </si>
  <si>
    <t>Bourání ŽB stropů deskových tl přes 80 mm</t>
  </si>
  <si>
    <t>-1183076345</t>
  </si>
  <si>
    <t>Bourání železobetonových stropů deskových, tl. přes 80 mm</t>
  </si>
  <si>
    <t>https://podminky.urs.cz/item/CS_URS_2023_02/963051113</t>
  </si>
  <si>
    <t>"vybourání hrany desky</t>
  </si>
  <si>
    <t>(3,46*0,2*0,3)</t>
  </si>
  <si>
    <t>965041441</t>
  </si>
  <si>
    <t>Bourání podkladů pod dlažby nebo mazanin škvárobetonových tl přes 100 mm pl přes 4 m2</t>
  </si>
  <si>
    <t>-1553024393</t>
  </si>
  <si>
    <t>Bourání mazanin škvárobetonových tl. přes 100 mm, plochy přes 4 m2</t>
  </si>
  <si>
    <t>https://podminky.urs.cz/item/CS_URS_2023_02/965041441</t>
  </si>
  <si>
    <t>(7*0,14)</t>
  </si>
  <si>
    <t>967031132</t>
  </si>
  <si>
    <t>Přisekání rovných ostění v cihelném zdivu na MV nebo MVC</t>
  </si>
  <si>
    <t>-111877660</t>
  </si>
  <si>
    <t>Přisekání (špicování) plošné nebo rovných ostění zdiva z cihel pálených rovných ostění, bez odstupu, po hrubém vybourání otvorů, na maltu vápennou nebo vápenocementovou</t>
  </si>
  <si>
    <t>https://podminky.urs.cz/item/CS_URS_2023_02/967031132</t>
  </si>
  <si>
    <t>(2,1*2)*0,3</t>
  </si>
  <si>
    <t>971033641</t>
  </si>
  <si>
    <t>Vybourání otvorů ve zdivu cihelném pl do 4 m2 na MVC nebo MV tl do 300 mm</t>
  </si>
  <si>
    <t>796675957</t>
  </si>
  <si>
    <t>Vybourání otvorů ve zdivu základovém nebo nadzákladovém z cihel, tvárnic, příčkovek z cihel pálených na maltu vápennou nebo vápenocementovou plochy do 4 m2, tl. do 300 mm</t>
  </si>
  <si>
    <t>https://podminky.urs.cz/item/CS_URS_2023_02/971033641</t>
  </si>
  <si>
    <t>(1,9*2,1*0,3)</t>
  </si>
  <si>
    <t>973031344</t>
  </si>
  <si>
    <t>Vysekání kapes ve zdivu cihelném na MV nebo MVC pl do 0,25 m2 hl do 150 mm</t>
  </si>
  <si>
    <t>-588357394</t>
  </si>
  <si>
    <t>Vysekání výklenků nebo kapes ve zdivu z cihel na maltu vápennou nebo vápenocementovou kapes, plochy do 0,25 m2, hl. do 150 mm</t>
  </si>
  <si>
    <t>https://podminky.urs.cz/item/CS_URS_2023_02/973031344</t>
  </si>
  <si>
    <t>"kapsy pro zesilovací stropní desku pod schodiště</t>
  </si>
  <si>
    <t>973031345</t>
  </si>
  <si>
    <t>Vysekání kapes ve zdivu cihelném na MV nebo MVC pl do 0,25 m2 hl do 300 mm</t>
  </si>
  <si>
    <t>2128261235</t>
  </si>
  <si>
    <t>Vysekání výklenků nebo kapes ve zdivu z cihel na maltu vápennou nebo vápenocementovou kapes, plochy do 0,25 m2, hl. do 300 mm</t>
  </si>
  <si>
    <t>https://podminky.urs.cz/item/CS_URS_2023_02/973031345</t>
  </si>
  <si>
    <t>"kapsy pro spřažený trám</t>
  </si>
  <si>
    <t>"kapsy pro 2x UPE 220</t>
  </si>
  <si>
    <t>977312114</t>
  </si>
  <si>
    <t>Řezání stávajících betonových mazanin vyztužených hl do 200 mm</t>
  </si>
  <si>
    <t>138614384</t>
  </si>
  <si>
    <t>Řezání stávajících betonových mazanin s vyztužením hloubky přes 150 do 200 mm</t>
  </si>
  <si>
    <t>https://podminky.urs.cz/item/CS_URS_2023_02/977312114</t>
  </si>
  <si>
    <t>"vyřezání desky</t>
  </si>
  <si>
    <t>14,2</t>
  </si>
  <si>
    <t>"vyřezání hrany desky</t>
  </si>
  <si>
    <t>3,46</t>
  </si>
  <si>
    <t>"průvlak</t>
  </si>
  <si>
    <t>(3,11*4)</t>
  </si>
  <si>
    <t>-635557189</t>
  </si>
  <si>
    <t>-1628817575</t>
  </si>
  <si>
    <t>167568622</t>
  </si>
  <si>
    <t>5,219*8 'Přepočtené koeficientem množství</t>
  </si>
  <si>
    <t>707097205</t>
  </si>
  <si>
    <t>-1792856035</t>
  </si>
  <si>
    <t>76699701R</t>
  </si>
  <si>
    <t>D+M obložení stupnic a schodnic z dubu, vč. kotvení a povrchové úpravy</t>
  </si>
  <si>
    <t>-195313892</t>
  </si>
  <si>
    <t>76699702R</t>
  </si>
  <si>
    <t>D+M dřevěná madla dle specifikace vč. povrchové úpravy a kotvení</t>
  </si>
  <si>
    <t>-781105221</t>
  </si>
  <si>
    <t>767161211</t>
  </si>
  <si>
    <t>Montáž zábradlí rovného z profilové oceli do zdi hm do 20 kg</t>
  </si>
  <si>
    <t>-93100937</t>
  </si>
  <si>
    <t>Montáž zábradlí rovného z profilové oceli do zdiva, hmotnosti 1 m zábradlí do 20 kg</t>
  </si>
  <si>
    <t>https://podminky.urs.cz/item/CS_URS_2023_02/767161211</t>
  </si>
  <si>
    <t>5,5</t>
  </si>
  <si>
    <t>767spec-001</t>
  </si>
  <si>
    <t>dodávka zámečnických výrobků</t>
  </si>
  <si>
    <t>kg</t>
  </si>
  <si>
    <t>-138285254</t>
  </si>
  <si>
    <t>45*1,15 'Přepočtené koeficientem množství</t>
  </si>
  <si>
    <t>767995111</t>
  </si>
  <si>
    <t>Montáž atypických zámečnických konstrukcí hm do 5 kg</t>
  </si>
  <si>
    <t>297054132</t>
  </si>
  <si>
    <t>Montáž ostatních atypických zámečnických konstrukcí hmotnosti do 5 kg</t>
  </si>
  <si>
    <t>https://podminky.urs.cz/item/CS_URS_2023_02/767995111</t>
  </si>
  <si>
    <t>1934 "ocelové schodiště dle výpisu</t>
  </si>
  <si>
    <t>-1454722904</t>
  </si>
  <si>
    <t>1934*1,15 'Přepočtené koeficientem množství</t>
  </si>
  <si>
    <t>76799001R</t>
  </si>
  <si>
    <t>Povrchová úprava zám. výrobků</t>
  </si>
  <si>
    <t>1325754138</t>
  </si>
  <si>
    <t>Poznámka k položce:_x000d_
- nátěry do interieru, stupeň agresivity C1_x000d_
- životnost min.25let</t>
  </si>
  <si>
    <t>76799002R</t>
  </si>
  <si>
    <t>Dílenská dokumentace</t>
  </si>
  <si>
    <t>-260838610</t>
  </si>
  <si>
    <t>767996801</t>
  </si>
  <si>
    <t>Demontáž atypických zámečnických konstrukcí rozebráním hm jednotlivých dílů do 50 kg</t>
  </si>
  <si>
    <t>1119652096</t>
  </si>
  <si>
    <t>Demontáž ostatních zámečnických konstrukcí rozebráním o hmotnosti jednotlivých dílů do 50 kg</t>
  </si>
  <si>
    <t>https://podminky.urs.cz/item/CS_URS_2023_02/767996801</t>
  </si>
  <si>
    <t>"demontáž podpůrné konstrukce zábradlí</t>
  </si>
  <si>
    <t>150 "předpoklad</t>
  </si>
  <si>
    <t>998767101</t>
  </si>
  <si>
    <t>Přesun hmot tonážní pro zámečnické konstrukce v objektech v do 6 m</t>
  </si>
  <si>
    <t>1339264558</t>
  </si>
  <si>
    <t>Přesun hmot pro zámečnické konstrukce stanovený z hmotnosti přesunovaného materiálu vodorovná dopravní vzdálenost do 50 m v objektech výšky do 6 m</t>
  </si>
  <si>
    <t>https://podminky.urs.cz/item/CS_URS_2023_02/998767101</t>
  </si>
  <si>
    <t>59</t>
  </si>
  <si>
    <t>998767181</t>
  </si>
  <si>
    <t>Příplatek k přesunu hmot tonážní 767 prováděný bez použití mechanizace</t>
  </si>
  <si>
    <t>-899211480</t>
  </si>
  <si>
    <t>Přesun hmot pro zámečnické konstrukce stanovený z hmotnosti přesunovaného materiálu Příplatek k cenám za přesun prováděný bez použití mechanizace pro jakoukoliv výšku objektu</t>
  </si>
  <si>
    <t>https://podminky.urs.cz/item/CS_URS_2023_02/998767181</t>
  </si>
  <si>
    <t>-1609070289</t>
  </si>
  <si>
    <t>(8,5*3)</t>
  </si>
  <si>
    <t>D11_GA - Galerie</t>
  </si>
  <si>
    <t xml:space="preserve">    763 - Konstrukce suché výstavby</t>
  </si>
  <si>
    <t xml:space="preserve">    783 - Dokončovací práce - nátěry</t>
  </si>
  <si>
    <t>317142446</t>
  </si>
  <si>
    <t>Překlad nenosný pórobetonový š 150 mm v do 250 mm na tenkovrstvou maltu dl přes 1500 do 2000 mm</t>
  </si>
  <si>
    <t>291190152</t>
  </si>
  <si>
    <t>Překlady nenosné z pórobetonu osazené do tenkého maltového lože, výšky do 250 mm, šířky překladu 150 mm, délky překladu přes 1500 do 2000 mm</t>
  </si>
  <si>
    <t>https://podminky.urs.cz/item/CS_URS_2023_02/317142446</t>
  </si>
  <si>
    <t>342272245</t>
  </si>
  <si>
    <t>Příčka z pórobetonových hladkých tvárnic na tenkovrstvou maltu tl 150 mm</t>
  </si>
  <si>
    <t>-608637525</t>
  </si>
  <si>
    <t>Příčky z pórobetonových tvárnic hladkých na tenké maltové lože objemová hmotnost do 500 kg/m3, tloušťka příčky 150 mm</t>
  </si>
  <si>
    <t>https://podminky.urs.cz/item/CS_URS_2023_02/342272245</t>
  </si>
  <si>
    <t>"GA 1.03</t>
  </si>
  <si>
    <t>(1,94*4*0,15-1,4*2*0,15) + (0,5*3,8*0,15)</t>
  </si>
  <si>
    <t>611325422</t>
  </si>
  <si>
    <t>Oprava vnitřní vápenocementové štukové omítky stropů v rozsahu plochy přes 10 do 30 %</t>
  </si>
  <si>
    <t>76850644</t>
  </si>
  <si>
    <t>Oprava vápenocementové omítky vnitřních ploch štukové dvouvrstvé, tloušťky do 20 mm a tloušťky štuku do 3 mm stropů, v rozsahu opravované plochy přes 10 do 30%</t>
  </si>
  <si>
    <t>https://podminky.urs.cz/item/CS_URS_2023_02/611325422</t>
  </si>
  <si>
    <t>-60326840</t>
  </si>
  <si>
    <t>"zazdívky, opravy apod...</t>
  </si>
  <si>
    <t>(0,9*2)*2 "ozn. GA D/04</t>
  </si>
  <si>
    <t>((1,94*4*0,15-1,4*2*0,15)+(0,5*3,8*0,15))*2</t>
  </si>
  <si>
    <t>-1732083435</t>
  </si>
  <si>
    <t>612325422</t>
  </si>
  <si>
    <t>Oprava vnitřní vápenocementové štukové omítky stěn v rozsahu plochy přes 10 do 30 %</t>
  </si>
  <si>
    <t>-224288946</t>
  </si>
  <si>
    <t>Oprava vápenocementové omítky vnitřních ploch štukové dvouvrstvé, tloušťky do 20 mm a tloušťky štuku do 3 mm stěn, v rozsahu opravované plochy přes 10 do 30%</t>
  </si>
  <si>
    <t>https://podminky.urs.cz/item/CS_URS_2023_02/612325422</t>
  </si>
  <si>
    <t>(2,81*2+1,55*2)*4</t>
  </si>
  <si>
    <t>-(0,9*3)</t>
  </si>
  <si>
    <t>(0,9+3*2)*0,6</t>
  </si>
  <si>
    <t>(2,97*2+1,55*2)*4</t>
  </si>
  <si>
    <t>((3,84*2+2,94*2+0,5)*4)*2</t>
  </si>
  <si>
    <t>-(0,9*3)*2</t>
  </si>
  <si>
    <t>-(0,58*0,58)*2</t>
  </si>
  <si>
    <t>-(0,9*2)*2</t>
  </si>
  <si>
    <t>(2,02*2+1,64*2)*4</t>
  </si>
  <si>
    <t>-(1*2)</t>
  </si>
  <si>
    <t>(2,32*2+1,65*2)*4</t>
  </si>
  <si>
    <t>(18,2*2+7,24*2+0,5*12)*4</t>
  </si>
  <si>
    <t>-30 "otvory</t>
  </si>
  <si>
    <t>120 "schodiště</t>
  </si>
  <si>
    <t>1158869054</t>
  </si>
  <si>
    <t>(2*24)</t>
  </si>
  <si>
    <t>(1,2*8)</t>
  </si>
  <si>
    <t>55343021</t>
  </si>
  <si>
    <t>profil rohový Pz s kulatou hlavou pro vnitřní omítky tl 12mm</t>
  </si>
  <si>
    <t>507291522</t>
  </si>
  <si>
    <t>57,6*1,05 'Přepočtené koeficientem množství</t>
  </si>
  <si>
    <t>-317610332</t>
  </si>
  <si>
    <t>(15,1-4,374) "GA 1.01 Zádveří (P.GA.01)</t>
  </si>
  <si>
    <t>(2,29*1,91) "GA 1.01 Zádveří (P.GA.02)</t>
  </si>
  <si>
    <t>13,6 "GA 1.02 Sklad (P.GA.03)</t>
  </si>
  <si>
    <t>3,3 "GA 1.03 Rozvodna (P.GA.03)</t>
  </si>
  <si>
    <t>5,1 "GA 1.04 Sklad (P.GA.03)</t>
  </si>
  <si>
    <t>9,2 "GA 1.05 Sklad (P.GA.03)</t>
  </si>
  <si>
    <t>4,2 "GA 1.06 Sklad (P.GA.03)</t>
  </si>
  <si>
    <t>(106,5-27,995) "GA 1.07 Galerie (P.GA.01)</t>
  </si>
  <si>
    <t>(14,425+13,57) "GA 1.07 Galerie (P.GA.03)</t>
  </si>
  <si>
    <t>9,6 "GA 1.08 Sklad (P.GA.03)</t>
  </si>
  <si>
    <t>(36,3-7,37) "GS 1.09 Schodiště (P.GA.01)</t>
  </si>
  <si>
    <t>7,37 "GS 1.09 Schodiště (P.GA.04)</t>
  </si>
  <si>
    <t>(1,5-1,26) "GA 1.10 Chodba (P.GA.01)</t>
  </si>
  <si>
    <t>1,26 "GA 1.10 Chodba (P.GA.03)</t>
  </si>
  <si>
    <t>-1455436219</t>
  </si>
  <si>
    <t>962031133</t>
  </si>
  <si>
    <t>Bourání příček z cihel pálených na MVC tl do 150 mm</t>
  </si>
  <si>
    <t>224580728</t>
  </si>
  <si>
    <t>Bourání příček z cihel, tvárnic nebo příčkovek z cihel pálených, plných nebo dutých na maltu vápennou nebo vápenocementovou, tl. do 150 mm</t>
  </si>
  <si>
    <t>https://podminky.urs.cz/item/CS_URS_2023_02/962031133</t>
  </si>
  <si>
    <t>"GA1.03</t>
  </si>
  <si>
    <t>(1,4*3,8)</t>
  </si>
  <si>
    <t>(2*3,8)</t>
  </si>
  <si>
    <t>-( 1,4*2)</t>
  </si>
  <si>
    <t>"GA1.06</t>
  </si>
  <si>
    <t>(1,45*3,8)</t>
  </si>
  <si>
    <t>-(0,9*2)</t>
  </si>
  <si>
    <t>-(2*0,8)</t>
  </si>
  <si>
    <t>962032231</t>
  </si>
  <si>
    <t>Bourání zdiva z cihel pálených nebo vápenopískových na MV nebo MVC přes 1 m3</t>
  </si>
  <si>
    <t>514497529</t>
  </si>
  <si>
    <t>Bourání zdiva nadzákladového z cihel nebo tvárnic z cihel pálených nebo vápenopískových, na maltu vápennou nebo vápenocementovou, objemu přes 1 m3</t>
  </si>
  <si>
    <t>https://podminky.urs.cz/item/CS_URS_2023_02/962032231</t>
  </si>
  <si>
    <t>"GA1.07</t>
  </si>
  <si>
    <t>(1,45*0,2*3,8)</t>
  </si>
  <si>
    <t>962081141</t>
  </si>
  <si>
    <t>Bourání příček ze skleněných tvárnic tl do 150 mm</t>
  </si>
  <si>
    <t>-947882617</t>
  </si>
  <si>
    <t>Bourání zdiva příček nebo vybourání otvorů ze skleněných tvárnic, tl. do 150 mm</t>
  </si>
  <si>
    <t>https://podminky.urs.cz/item/CS_URS_2023_02/962081141</t>
  </si>
  <si>
    <t>"GA 1.06</t>
  </si>
  <si>
    <t>(2*0,8)</t>
  </si>
  <si>
    <t>(2*1,4)</t>
  </si>
  <si>
    <t>-1352759381</t>
  </si>
  <si>
    <t>Šetrné bourání podlah z dlaždic bez podkladního lože nebo mazaniny, s jakoukoliv výplní spár keramických nebo xylolitových tl. do 10 mm, plochy přes 1 m2</t>
  </si>
  <si>
    <t>(106,5-27,995)*0,5 "GA 1.07 Galerie (P.GA.01)</t>
  </si>
  <si>
    <t>7,37*0,1 "GS 1.09 Schodiště (P.GA.04)</t>
  </si>
  <si>
    <t>968072455</t>
  </si>
  <si>
    <t>Vybourání kovových dveřních zárubní pl do 2 m2</t>
  </si>
  <si>
    <t>-274833430</t>
  </si>
  <si>
    <t>Vybourání kovových rámů oken s křídly, dveřních zárubní, vrat, stěn, ostění nebo obkladů dveřních zárubní, plochy do 2 m2</t>
  </si>
  <si>
    <t>https://podminky.urs.cz/item/CS_URS_2023_02/968072455</t>
  </si>
  <si>
    <t>(0,8*2) "GA/D03</t>
  </si>
  <si>
    <t>(0,8*2) "GA/D04</t>
  </si>
  <si>
    <t>(0,9*2) "GA/D05</t>
  </si>
  <si>
    <t>(0,8*2) "GA/D07</t>
  </si>
  <si>
    <t>(0,9*2) "GA/D10</t>
  </si>
  <si>
    <t>(0,8*2) "GA/D11</t>
  </si>
  <si>
    <t>(0,8*2) "GA/D17</t>
  </si>
  <si>
    <t>976071111</t>
  </si>
  <si>
    <t>Vybourání kovových madel a zábradlí</t>
  </si>
  <si>
    <t>346856245</t>
  </si>
  <si>
    <t>Vybourání kovových madel, zábradlí, dvířek, zděří, kotevních želez madel a zábradlí</t>
  </si>
  <si>
    <t>https://podminky.urs.cz/item/CS_URS_2023_02/976071111</t>
  </si>
  <si>
    <t>-1689758447</t>
  </si>
  <si>
    <t>1333403774</t>
  </si>
  <si>
    <t>-978243980</t>
  </si>
  <si>
    <t>10,993*8 'Přepočtené koeficientem množství</t>
  </si>
  <si>
    <t>68729806</t>
  </si>
  <si>
    <t>2081971516</t>
  </si>
  <si>
    <t>741110511</t>
  </si>
  <si>
    <t>Montáž lišta a kanálek vkládací šířky do 60 mm s víčkem</t>
  </si>
  <si>
    <t>1357210689</t>
  </si>
  <si>
    <t>Montáž lišt a kanálků elektroinstalačních se spojkami, ohyby a rohy a s nasunutím do krabic vkládacích s víčkem, šířky do 60 mm</t>
  </si>
  <si>
    <t>https://podminky.urs.cz/item/CS_URS_2023_02/741110511</t>
  </si>
  <si>
    <t>"systémová el. instalační lišta 10/20- barva dtto stěna</t>
  </si>
  <si>
    <t>15,5</t>
  </si>
  <si>
    <t>34571013</t>
  </si>
  <si>
    <t>lišta elektroinstalační hranatá bezhalogenová 20x10mm</t>
  </si>
  <si>
    <t>902907094</t>
  </si>
  <si>
    <t>15,5*1,05 'Přepočtené koeficientem množství</t>
  </si>
  <si>
    <t>R74199140</t>
  </si>
  <si>
    <t>Dodávka; ozn. GA1- replika původního lustru- včetně LED zdroje</t>
  </si>
  <si>
    <t>2058368340</t>
  </si>
  <si>
    <t>Poznámka k položce:_x000d_
Detailní specifikace dodávky viz. D.1.1.b.GA03, svítidla, koncové elementy; montáž viz část EI</t>
  </si>
  <si>
    <t>R74199141</t>
  </si>
  <si>
    <t>Dodávka; ozn. GA2- replika přisazeného svítidla- zdobného- včetně LED zdroje</t>
  </si>
  <si>
    <t>-566993219</t>
  </si>
  <si>
    <t xml:space="preserve">Dodávka; ozn. GA2- replika přisazeného svítidla- zdobného- včetně LED zdroje </t>
  </si>
  <si>
    <t>R74199142</t>
  </si>
  <si>
    <t>Dodávka; ozn. GA3- replika přisazeného svítidla, LED zdroj</t>
  </si>
  <si>
    <t>366802865</t>
  </si>
  <si>
    <t>R74199143</t>
  </si>
  <si>
    <t xml:space="preserve">Dodávka; ozn. GA4- replika původního svítidla nástěnného (3R) - LED zdroj </t>
  </si>
  <si>
    <t>-2076889340</t>
  </si>
  <si>
    <t>R74199144</t>
  </si>
  <si>
    <t>Dodávka; ozn. GA5 - přesun stávajících, revize</t>
  </si>
  <si>
    <t>504170824</t>
  </si>
  <si>
    <t>R74199145</t>
  </si>
  <si>
    <t>Dodávka; ozn. NS - typ dle stávajícího; NS s piktogramem, centrální zdroj / integrovaný zdroj typ SE</t>
  </si>
  <si>
    <t>1710186430</t>
  </si>
  <si>
    <t>763</t>
  </si>
  <si>
    <t>Konstrukce suché výstavby</t>
  </si>
  <si>
    <t>763164555</t>
  </si>
  <si>
    <t>SDK obklad kcí tvaru L š přes 0,8 m desky 1xDF 12,5</t>
  </si>
  <si>
    <t>-1237070293</t>
  </si>
  <si>
    <t>Obklad konstrukcí sádrokartonovými deskami včetně ochranných úhelníků ve tvaru L rozvinuté šíře přes 0,8 m, opláštěný deskou protipožární DF, tl. 12,5 mm</t>
  </si>
  <si>
    <t>https://podminky.urs.cz/item/CS_URS_2023_02/763164555</t>
  </si>
  <si>
    <t>"SDK ŘÍMSY(podhled)</t>
  </si>
  <si>
    <t>"vytvoření zrcadla v GA1.07</t>
  </si>
  <si>
    <t>(31,4-23)+(9,7-4,9)+(22-13,4)</t>
  </si>
  <si>
    <t xml:space="preserve">(0,1*31+0,1*43+0,1*22) "čela říms </t>
  </si>
  <si>
    <t xml:space="preserve">(5,8*0,4) "ČELO SDK ŘÍMS nad schodištěm </t>
  </si>
  <si>
    <t>1,8*(0,5*4) "OPLÁŠTĚNÍ VZT</t>
  </si>
  <si>
    <t>763172323</t>
  </si>
  <si>
    <t>Montáž dvířek revizních jednoplášťových SDK kcí vel. 400x400 mm pro příčky a předsazené stěny</t>
  </si>
  <si>
    <t>712120577</t>
  </si>
  <si>
    <t>Montáž dvířek pro konstrukce ze sádrokartonových desek revizních jednoplášťových pro příčky a předsazené stěny velikost (šxv) 400 x 400 mm</t>
  </si>
  <si>
    <t>https://podminky.urs.cz/item/CS_URS_2023_02/763172323</t>
  </si>
  <si>
    <t>1 "GA/Z05</t>
  </si>
  <si>
    <t>59030712</t>
  </si>
  <si>
    <t>dvířka revizní jednokřídlá s automatickým zámkem 400x400mm</t>
  </si>
  <si>
    <t>-1218613596</t>
  </si>
  <si>
    <t>998763302</t>
  </si>
  <si>
    <t>Přesun hmot tonážní pro sádrokartonové konstrukce v objektech v přes 6 do 12 m</t>
  </si>
  <si>
    <t>-1906844917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</si>
  <si>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</si>
  <si>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https://podminky.urs.cz/item/CS_URS_2023_02/998763302</t>
  </si>
  <si>
    <t>766211611</t>
  </si>
  <si>
    <t>Montáž madel schodišťových stěnových dřevených průběžných šířky do 150 mm</t>
  </si>
  <si>
    <t>-675252272</t>
  </si>
  <si>
    <t>Montáž schodišťových madel kotvených do stěny dřevěných průběžných, šířky do 150 mm</t>
  </si>
  <si>
    <t>https://podminky.urs.cz/item/CS_URS_2023_02/766211611</t>
  </si>
  <si>
    <t>4 "GA/Z04</t>
  </si>
  <si>
    <t>05217101</t>
  </si>
  <si>
    <t>madlo dubové D 42mm</t>
  </si>
  <si>
    <t>354912169</t>
  </si>
  <si>
    <t>4*1,1 'Přepočtené koeficientem množství</t>
  </si>
  <si>
    <t>55343055</t>
  </si>
  <si>
    <t>koncovka madla, nerez</t>
  </si>
  <si>
    <t>-1874934724</t>
  </si>
  <si>
    <t>54889030</t>
  </si>
  <si>
    <t>uchycení madla na zeď nerezové D 42,4mm</t>
  </si>
  <si>
    <t>349457179</t>
  </si>
  <si>
    <t>766411811</t>
  </si>
  <si>
    <t>Demontáž truhlářského obložení stěn z panelů plochy do 1,5 m2</t>
  </si>
  <si>
    <t>-1214368302</t>
  </si>
  <si>
    <t>Demontáž obložení stěn panely, plochy do 1,5 m2</t>
  </si>
  <si>
    <t>https://podminky.urs.cz/item/CS_URS_2023_02/766411811</t>
  </si>
  <si>
    <t>"čelní stěna schodiště</t>
  </si>
  <si>
    <t>(8,5*2,5)</t>
  </si>
  <si>
    <t>"obklad pilířů schodiště</t>
  </si>
  <si>
    <t>((4*0,4)*1,3)*2</t>
  </si>
  <si>
    <t>766411822</t>
  </si>
  <si>
    <t>Demontáž truhlářského obložení stěn podkladových roštů</t>
  </si>
  <si>
    <t>-1486645422</t>
  </si>
  <si>
    <t>Demontáž obložení stěn podkladových roštů</t>
  </si>
  <si>
    <t>https://podminky.urs.cz/item/CS_URS_2023_02/766411822</t>
  </si>
  <si>
    <t>76699201R</t>
  </si>
  <si>
    <t>D+M doplňující prvky oken v souladu s příl. 01 - Tabulka oken; ozn. GA O/03, GA O/04</t>
  </si>
  <si>
    <t>1930777743</t>
  </si>
  <si>
    <t xml:space="preserve">Poznámka k položce:_x000d_
Poznámka k položce:_x000d_
Detailní specifikace dodávky viz Příloha 01 - Tabulka oken - doplňující prvky_x000d_
- garnýž_x000d_
- 2x záclonové tyče, záclona, závěs_x000d_
- parapet_x000d_
- mřížky parapetu roz. 300/150 mm_x000d_
- kryt topení_x000d_
</t>
  </si>
  <si>
    <t>1 "GA O/03</t>
  </si>
  <si>
    <t>1 "GA O/04</t>
  </si>
  <si>
    <t>76699202R</t>
  </si>
  <si>
    <t>D+M doplňující prvky oken v souladu s příl. 01 - Tabulka oken; ozn. GA O/05, GA O/06, GA O/07</t>
  </si>
  <si>
    <t>-427980594</t>
  </si>
  <si>
    <t>1 "GA O/05</t>
  </si>
  <si>
    <t>1 "GA O/06</t>
  </si>
  <si>
    <t>1 "GA O/07</t>
  </si>
  <si>
    <t>76699203R</t>
  </si>
  <si>
    <t>D+M doplňující prvky oken v souladu s příl. 01 - Tabulka oken; ozn. GA O/08</t>
  </si>
  <si>
    <t>523670161</t>
  </si>
  <si>
    <t>1 "GA O/08</t>
  </si>
  <si>
    <t>76699204R</t>
  </si>
  <si>
    <t>D+M doplňující prvky oken v souladu s příl. 01 - Tabulka oken; ozn. GA O/09</t>
  </si>
  <si>
    <t>-1399501900</t>
  </si>
  <si>
    <t>1 "GA O/09</t>
  </si>
  <si>
    <t>76699205R</t>
  </si>
  <si>
    <t>D+M doplňující prvky oken v souladu s příl. 01 - Tabulka oken; ozn. GA O/10</t>
  </si>
  <si>
    <t>-890613590</t>
  </si>
  <si>
    <t>1 "GA O/10</t>
  </si>
  <si>
    <t>76699206R</t>
  </si>
  <si>
    <t>D+M doplňující prvky oken v souladu s příl. 01 - Tabulka oken; ozn. GA O/11, GA O/12</t>
  </si>
  <si>
    <t>-1631809950</t>
  </si>
  <si>
    <t>Poznámka k položce:_x000d_
Detailní specifikace dodávky viz Příloha 01 - Tabulka oken - doplňující prvky_x000d_
- rozsah dodávky viz. specifikace v tabulce</t>
  </si>
  <si>
    <t>1 "GA O/11</t>
  </si>
  <si>
    <t>1 "GA O/12</t>
  </si>
  <si>
    <t>76699207R</t>
  </si>
  <si>
    <t>D+M doplňující prvky oken v souladu s příl. 01 - Tabulka oken; ozn. GA O/13, GA O/14</t>
  </si>
  <si>
    <t>432652377</t>
  </si>
  <si>
    <t>1 "GA O/13</t>
  </si>
  <si>
    <t>1 "GA O/14</t>
  </si>
  <si>
    <t>76699210R</t>
  </si>
  <si>
    <t>Demont. a mont. dveře GA D/02 v souladu s příl 02 - Tabulka dveří; roz. 800/1950 mm, repase stáv. dveří vč. zárubně</t>
  </si>
  <si>
    <t>-687090922</t>
  </si>
  <si>
    <t>1 "ozn GA D/02</t>
  </si>
  <si>
    <t>76699211R</t>
  </si>
  <si>
    <t>D+M dveře GA D/03 s PO EW 30 DP3-C, v souladu s příl 02 - Tabulka dveří; roz. 900/1950 mm, replika stáv. dveří vč. zárubně</t>
  </si>
  <si>
    <t>-802649545</t>
  </si>
  <si>
    <t>Poznámka k položce:_x000d_
Detailní specifikace dodávky viz Příloha 02 - Tabulka dveří_x000d_
- replika dveří a zárubně_x000d_
- kování dle specifikace v tabulce 02_x000d_
- vč. povrchové úpravy a oprav apod._x000d_
- vč. vybourání a likvidace původních_x000d_
- PO EW 30 DP3-C</t>
  </si>
  <si>
    <t>1 "ozn GA D/03</t>
  </si>
  <si>
    <t>76699213R</t>
  </si>
  <si>
    <t>Demont. a mont. dveře GA D/06 v souladu s příl 02 - Tabulka dveří; roz. 800/1950 mm, repase stáv. dveří vč. zárubně</t>
  </si>
  <si>
    <t>1516395623</t>
  </si>
  <si>
    <t>Poznámka k položce:_x000d_
Detailní specifikace dodávky viz Příloha 02 - Tabulka dveří_x000d_
- repase dveří a zárubně_x000d_
- kování dle specifikace v tabulce 02_x000d_
- vč. povrchové úpravy a oprav apod.</t>
  </si>
  <si>
    <t>1 "ozn GA D/06</t>
  </si>
  <si>
    <t>76699214R</t>
  </si>
  <si>
    <t>D+M dveře GA D/07 v souladu s příl 02 - Tabulka dveří; roz. 800/1970 mm, replika stáv. dveří vč. zárubně</t>
  </si>
  <si>
    <t>2081913000</t>
  </si>
  <si>
    <t>Poznámka k položce:_x000d_
Detailní specifikace dodávky viz Příloha 02 - Tabulka dveří_x000d_
- replika dveří a zárubně_x000d_
- kování dle specifikace v tabulce 02_x000d_
- vč. povrchové úpravy a oprav apod._x000d_
- vč. vybourání a likvidace původních</t>
  </si>
  <si>
    <t>1 "ozn GA D/07</t>
  </si>
  <si>
    <t>76699215R</t>
  </si>
  <si>
    <t>Demont. a mont. dveře GA D/09 v souladu s příl 02 - Tabulka dveří; roz. 800/1970 mm, repase stáv. dveří vč. zárubně</t>
  </si>
  <si>
    <t>992511135</t>
  </si>
  <si>
    <t>1 "ozn GA D/09</t>
  </si>
  <si>
    <t>76699217R</t>
  </si>
  <si>
    <t>D+M dveře GA D/11 s PO EW 30 DP3-C, v souladu s příl 02 - Tabulka dveří; roz. 800/1970 mm, replika stáv. dveří vč. zárubně</t>
  </si>
  <si>
    <t>-818229426</t>
  </si>
  <si>
    <t>1 "ozn GA D/11</t>
  </si>
  <si>
    <t>76699218R</t>
  </si>
  <si>
    <t>Demont. a mont. dveře GA D/12 v souladu s příl 02 - Tabulka dveří; roz. 4800/4000 mm, repase stáv. dveří vč. zárubně</t>
  </si>
  <si>
    <t>-964693498</t>
  </si>
  <si>
    <t>1 "ozn GA D/12</t>
  </si>
  <si>
    <t>76699219R</t>
  </si>
  <si>
    <t>D+M dveře GA D/13 s PO EW 30 DP3-C, v souladu s příl 02 - Tabulka dveří; roz. 1200/1970 mm, replika stáv. dveří vč. zárubně</t>
  </si>
  <si>
    <t>-922114648</t>
  </si>
  <si>
    <t>1 "ozn GA D/13</t>
  </si>
  <si>
    <t>76699220R</t>
  </si>
  <si>
    <t>Demont. a mont. dveře GA D/14 v souladu s příl 02 - Tabulka dveří; roz. 800/1970 mm, repase stáv. dveří vč. zárubně</t>
  </si>
  <si>
    <t>1014420223</t>
  </si>
  <si>
    <t>1 "ozn GA D/14</t>
  </si>
  <si>
    <t>76699221R</t>
  </si>
  <si>
    <t>Demont. a mont. dveře GA D/15 v souladu s příl 02 - Tabulka dveří; roz. 800/1970 mm, repase stáv. dveří vč. zárubně</t>
  </si>
  <si>
    <t>-1739640395</t>
  </si>
  <si>
    <t>1 "ozn GA D/15</t>
  </si>
  <si>
    <t>76699222R</t>
  </si>
  <si>
    <t>D+M dveře GA D/16 s PO EW 30 DP3-C, v souladu s příl 02 - Tabulka dveří; roz. 1200/1970 mm, replika stáv. dveří vč. zárubně</t>
  </si>
  <si>
    <t>-1522684384</t>
  </si>
  <si>
    <t>1 "ozn GA D/16</t>
  </si>
  <si>
    <t>76699223R</t>
  </si>
  <si>
    <t>D+M dveře GA D/17 v souladu s příl 02 - Tabulka dveří; roz. 800/1970 mm, replika stáv. dveří vč. zárubně</t>
  </si>
  <si>
    <t>1707395620</t>
  </si>
  <si>
    <t>1 "ozn GA D/17</t>
  </si>
  <si>
    <t>76699230R</t>
  </si>
  <si>
    <t>Demont. a mont. prodejní okénko, ozn. GA T/01 v souladu s příl. 03 Tab. ost. truhl. výrobků; roz. 500/850 mm, repase</t>
  </si>
  <si>
    <t>-927064785</t>
  </si>
  <si>
    <t>Poznámka k položce:_x000d_
Detailní specifikace dodávky viz Příloha 03 - Tabulka ostatních truhlářských výrobků_x000d_
- repase_x000d_
- kování dle specifikace v tabulce 02_x000d_
- vč. povrchové úpravy a oprav apod._x000d_
- vč. vybourání a likvidace původních</t>
  </si>
  <si>
    <t>1 "otn. GA T/01</t>
  </si>
  <si>
    <t>76699231R</t>
  </si>
  <si>
    <t>D+M replika dřevěného obkladu stěn v souladu s příl. 03 - Tabulka ostatních truhl. výrobků; ozn. GA T/03</t>
  </si>
  <si>
    <t>423361032</t>
  </si>
  <si>
    <t>Poznámka k položce:_x000d_
Detailní specifikace dodávky viz Příloha 03 - Tabulka ostatních truhlářských výrobků_x000d_
- viz. DET 04</t>
  </si>
  <si>
    <t>(34*1,03) "ozn. GA T/03</t>
  </si>
  <si>
    <t>76699232R</t>
  </si>
  <si>
    <t>D+M kryt topení, roz. 1500/200/870 mm v souladu s příl. 03 - Tabulka ostatních truhl. výrobků; ozn. GA T/04</t>
  </si>
  <si>
    <t>1782964521</t>
  </si>
  <si>
    <t xml:space="preserve">Poznámka k položce:_x000d_
Detailní specifikace dodávky viz Příloha 03 - Tabulka ostatních truhlářských výrobků_x000d_
</t>
  </si>
  <si>
    <t>2 "ozn. GA T/04</t>
  </si>
  <si>
    <t>76699233R</t>
  </si>
  <si>
    <t>D+M repase, povrch. úpr. skříň v souladu s příl. 03 - Tabulka ostatních truhl. výrobků; ozn. GA T/05</t>
  </si>
  <si>
    <t>-506641961</t>
  </si>
  <si>
    <t>1 "ozn. GA T/05</t>
  </si>
  <si>
    <t>76699240R</t>
  </si>
  <si>
    <t>D+M dveře GA D/18 v souladu s příl 02 - Tabulka dveří; roz. 1400/2000 mm s PO, replika stáv. dveří vč. zárubně</t>
  </si>
  <si>
    <t>-38907209</t>
  </si>
  <si>
    <t>Poznámka k položce:_x000d_
Detailní specifikace dodávky viz Příloha 02 - Tabulka dveří_x000d_
- replika dveří a zárubně_x000d_
- kování dle specifikace v tabulce 02_x000d_
- vč. povrchové úpravy a oprav apod._x000d_
- vč. vybourání a likvidace původních_x000d_
- vč. PO dle PBŘ</t>
  </si>
  <si>
    <t>1 "ozn GA D/18</t>
  </si>
  <si>
    <t>994457169</t>
  </si>
  <si>
    <t>"GA 1.01</t>
  </si>
  <si>
    <t>(2,49*2)</t>
  </si>
  <si>
    <t>1948515112</t>
  </si>
  <si>
    <t>4,98*1,1 'Přepočtené koeficientem množství</t>
  </si>
  <si>
    <t>-1050883871</t>
  </si>
  <si>
    <t>(2,49*2+2*2)</t>
  </si>
  <si>
    <t>1233287787</t>
  </si>
  <si>
    <t>8,98*1,1 'Přepočtené koeficientem množství</t>
  </si>
  <si>
    <t>767531811</t>
  </si>
  <si>
    <t>Demontáž vstupních kovových nebo plastových čisticích rohoží</t>
  </si>
  <si>
    <t>-42904824</t>
  </si>
  <si>
    <t>Demontáž vstupních čisticích zón rohoží kovových nebo plastových</t>
  </si>
  <si>
    <t>https://podminky.urs.cz/item/CS_URS_2023_02/767531811</t>
  </si>
  <si>
    <t>767531821</t>
  </si>
  <si>
    <t>Demontáž rámů k čisticím rohožím</t>
  </si>
  <si>
    <t>-1863934641</t>
  </si>
  <si>
    <t>Demontáž vstupních čisticích zón rámů zapuštěných nebo náběhových</t>
  </si>
  <si>
    <t>https://podminky.urs.cz/item/CS_URS_2023_02/767531821</t>
  </si>
  <si>
    <t>D+M větrací mřížky, roz. 300/300 (nikl) v souladu s příl. 04 - Tabulka zámečnických výrobků; ozn. GA Z/01</t>
  </si>
  <si>
    <t>-232783221</t>
  </si>
  <si>
    <t>2 "bez řetízku; ozn. TK Z/01</t>
  </si>
  <si>
    <t>2 "s řetízkem; ozn. TK Z/01</t>
  </si>
  <si>
    <t>D+M replika zábradlí v souladu s příl. 04 - Tabulka zámečnických výrobků; ozn. GA Z/03</t>
  </si>
  <si>
    <t>1823145027</t>
  </si>
  <si>
    <t>Poznámka k položce:_x000d_
Detailní specifikace dodávky viz Příloha 04 - Tabulka zámečnických výrobků_x000d_
- vč. povrchové úpravy_x000d_
- vč. madla a kotvení</t>
  </si>
  <si>
    <t>9,8 "ozn. GA Z/03</t>
  </si>
  <si>
    <t>76799010R</t>
  </si>
  <si>
    <t>D+M PO zpěňovací mřížky 300/200, ozn. GA/Z02; PO EI 45DP1, včetně pohledového krytí; bílé</t>
  </si>
  <si>
    <t>1830339399</t>
  </si>
  <si>
    <t>2 "GA/Z02</t>
  </si>
  <si>
    <t>-1195843482</t>
  </si>
  <si>
    <t>41232583</t>
  </si>
  <si>
    <t>(15,1-4,374)*0,3 "GA 1.01 Zádveří (P.GA.01)</t>
  </si>
  <si>
    <t>1,26*0,5 "GA 1.10 Chodba (P.GA.03)</t>
  </si>
  <si>
    <t>490409207</t>
  </si>
  <si>
    <t>-1241819432</t>
  </si>
  <si>
    <t>971401032</t>
  </si>
  <si>
    <t>Poznámka k položce:_x000d_
- včetně spárování</t>
  </si>
  <si>
    <t>-1484715934</t>
  </si>
  <si>
    <t>145,266*1,1 'Přepočtené koeficientem množství</t>
  </si>
  <si>
    <t>-198340498</t>
  </si>
  <si>
    <t>(15,1-4,374)*0,7 "GA 1.01 Zádveří (P.GA.01)</t>
  </si>
  <si>
    <t>1998377152</t>
  </si>
  <si>
    <t>77351291R</t>
  </si>
  <si>
    <t>Oprava podlahy z přírodního litého teraca tl do 20 mm jednotlivých malých ploch přes 0,10 do 0,25 m2</t>
  </si>
  <si>
    <t>481067522</t>
  </si>
  <si>
    <t>Oprava podlahy z litého teraca včetně penetrace, tloušťky do 20 mm jednotlivých malých ploch přírodního, plochy jednotlivě přes 0,10 do 0,25 m2</t>
  </si>
  <si>
    <t>"oprava- schody</t>
  </si>
  <si>
    <t>4,8 "roz. 1000x300 mm/ks</t>
  </si>
  <si>
    <t>7,8 "roz. 1000x300 mm/ks</t>
  </si>
  <si>
    <t>7,8 "roz. 2000/300 mm/ks</t>
  </si>
  <si>
    <t xml:space="preserve">"oprava schodnice a sokly </t>
  </si>
  <si>
    <t xml:space="preserve">1,86 "roz. 3100x300 mm </t>
  </si>
  <si>
    <t>1,14 "roz. 1900x300 mm</t>
  </si>
  <si>
    <t>1,74 "roz. 8700x200 mm</t>
  </si>
  <si>
    <t>2,16 "roz. 2700x200 mm</t>
  </si>
  <si>
    <t>"oprava parapety</t>
  </si>
  <si>
    <t>1,57 "roz. 2620x300 mm</t>
  </si>
  <si>
    <t>0,3 "roz. 2620x60 mm</t>
  </si>
  <si>
    <t>2 "roz. 4000x250 mm</t>
  </si>
  <si>
    <t>0,48 "roz. 4000x60 mm</t>
  </si>
  <si>
    <t>1,5 "roz. 1500x250 mm</t>
  </si>
  <si>
    <t>0,6 "roz. 1500x100 mm</t>
  </si>
  <si>
    <t>77351292R</t>
  </si>
  <si>
    <t>Oprava a doplnění prvků z přírodního litého teraca tl do 20 mm jednotlivých malých ploch přes 1,00 do 2,00 m2</t>
  </si>
  <si>
    <t>-215701558</t>
  </si>
  <si>
    <t>Oprava a doplnění prvků z litého teraca včetně penetrace, tloušťky do 20 mm jednotlivých malých ploch přírodního, plochy jednotlivě přes 1,00 do 2,00 m2</t>
  </si>
  <si>
    <t>"hlavice sloupků schodiště</t>
  </si>
  <si>
    <t>0,5 "roz. 500x500 mm</t>
  </si>
  <si>
    <t>"boky schodiště</t>
  </si>
  <si>
    <t>0,12 "roz. 1000x60 mm</t>
  </si>
  <si>
    <t>998773102</t>
  </si>
  <si>
    <t>Přesun hmot tonážní pro podlahy teracové lité v objektech v přes 6 do 12 m</t>
  </si>
  <si>
    <t>2036239071</t>
  </si>
  <si>
    <t>Přesun hmot pro podlahy teracové lité stanovený z hmotnosti přesunovaného materiálu vodorovná dopravní vzdálenost do 50 m v objektech výšky přes 6 do 12 m</t>
  </si>
  <si>
    <t>https://podminky.urs.cz/item/CS_URS_2023_02/998773102</t>
  </si>
  <si>
    <t>776201811</t>
  </si>
  <si>
    <t>Demontáž lepených povlakových podlah bez podložky ručně</t>
  </si>
  <si>
    <t>279510928</t>
  </si>
  <si>
    <t>Demontáž povlakových podlahovin lepených ručně bez podložky</t>
  </si>
  <si>
    <t>https://podminky.urs.cz/item/CS_URS_2023_02/776201811</t>
  </si>
  <si>
    <t>776991821</t>
  </si>
  <si>
    <t>Odstranění lepidla ručně z podlah</t>
  </si>
  <si>
    <t>-664387810</t>
  </si>
  <si>
    <t>Ostatní práce odstranění lepidla ručně z podlah</t>
  </si>
  <si>
    <t>https://podminky.urs.cz/item/CS_URS_2023_02/776991821</t>
  </si>
  <si>
    <t>783</t>
  </si>
  <si>
    <t>Dokončovací práce - nátěry</t>
  </si>
  <si>
    <t>783301313</t>
  </si>
  <si>
    <t>Odmaštění zámečnických konstrukcí ředidlovým odmašťovačem</t>
  </si>
  <si>
    <t>937301000</t>
  </si>
  <si>
    <t>Příprava podkladu zámečnických konstrukcí před provedením nátěru odmaštění odmašťovačem ředidlovým</t>
  </si>
  <si>
    <t>https://podminky.urs.cz/item/CS_URS_2023_02/783301313</t>
  </si>
  <si>
    <t>"obnova nátěru parapetních tyčí</t>
  </si>
  <si>
    <t xml:space="preserve">4 </t>
  </si>
  <si>
    <t>783314203</t>
  </si>
  <si>
    <t>Základní antikorozní jednonásobný syntetický samozákladující nátěr zámečnických konstrukcí</t>
  </si>
  <si>
    <t>1499823463</t>
  </si>
  <si>
    <t>Základní antikorozní nátěr zámečnických konstrukcí jednonásobný syntetický samozákladující</t>
  </si>
  <si>
    <t>https://podminky.urs.cz/item/CS_URS_2023_02/783314203</t>
  </si>
  <si>
    <t>783315101</t>
  </si>
  <si>
    <t>Mezinátěr jednonásobný syntetický standardní zámečnických konstrukcí</t>
  </si>
  <si>
    <t>-1045732086</t>
  </si>
  <si>
    <t>Mezinátěr zámečnických konstrukcí jednonásobný syntetický standardní</t>
  </si>
  <si>
    <t>https://podminky.urs.cz/item/CS_URS_2023_02/783315101</t>
  </si>
  <si>
    <t>783317101</t>
  </si>
  <si>
    <t>Krycí jednonásobný syntetický standardní nátěr zámečnických konstrukcí</t>
  </si>
  <si>
    <t>-698675655</t>
  </si>
  <si>
    <t>Krycí nátěr (email) zámečnických konstrukcí jednonásobný syntetický standardní</t>
  </si>
  <si>
    <t>https://podminky.urs.cz/item/CS_URS_2023_02/783317101</t>
  </si>
  <si>
    <t>783601715</t>
  </si>
  <si>
    <t>Odmaštění ředidlovým odmašťovačem potrubí DN do 50 mm</t>
  </si>
  <si>
    <t>264041718</t>
  </si>
  <si>
    <t>Příprava podkladu armatur a kovových potrubí před provedením nátěru potrubí do DN 50 mm odmaštěním, odmašťovačem ředidlovým</t>
  </si>
  <si>
    <t>https://podminky.urs.cz/item/CS_URS_2023_02/783601715</t>
  </si>
  <si>
    <t>783614551</t>
  </si>
  <si>
    <t>Základní jednonásobný syntetický nátěr potrubí DN do 50 mm</t>
  </si>
  <si>
    <t>-853861286</t>
  </si>
  <si>
    <t>Základní nátěr armatur a kovových potrubí jednonásobný potrubí do DN 50 mm syntetický</t>
  </si>
  <si>
    <t>https://podminky.urs.cz/item/CS_URS_2023_02/783614551</t>
  </si>
  <si>
    <t>783615551</t>
  </si>
  <si>
    <t>Mezinátěr jednonásobný syntetický nátěr potrubí DN do 50 mm</t>
  </si>
  <si>
    <t>295744606</t>
  </si>
  <si>
    <t>Mezinátěr armatur a kovových potrubí potrubí do DN 50 mm syntetický standardní</t>
  </si>
  <si>
    <t>https://podminky.urs.cz/item/CS_URS_2023_02/783615551</t>
  </si>
  <si>
    <t>783617601</t>
  </si>
  <si>
    <t>Krycí jednonásobný syntetický nátěr potrubí DN do 50 mm</t>
  </si>
  <si>
    <t>199251873</t>
  </si>
  <si>
    <t>Krycí nátěr (email) armatur a kovových potrubí potrubí do DN 50 mm jednonásobný syntetický standardní</t>
  </si>
  <si>
    <t>https://podminky.urs.cz/item/CS_URS_2023_02/783617601</t>
  </si>
  <si>
    <t>97</t>
  </si>
  <si>
    <t>783817121</t>
  </si>
  <si>
    <t>Krycí jednonásobný syntetický nátěr hladkých, zrnitých tenkovrstvých nebo štukových omítek</t>
  </si>
  <si>
    <t>562826732</t>
  </si>
  <si>
    <t>Krycí (ochranný ) nátěr omítek jednonásobný hladkých omítek hladkých, zrnitých tenkovrstvých nebo štukových stupně členitosti 1 a 2 syntetický</t>
  </si>
  <si>
    <t>https://podminky.urs.cz/item/CS_URS_2023_02/783817121</t>
  </si>
  <si>
    <t>28 "schodiště</t>
  </si>
  <si>
    <t>98</t>
  </si>
  <si>
    <t>784121005</t>
  </si>
  <si>
    <t>Oškrabání malby v místnostech v přes 5,00 m</t>
  </si>
  <si>
    <t>2009419645</t>
  </si>
  <si>
    <t>Oškrabání malby v místnostech výšky přes 5,00 m</t>
  </si>
  <si>
    <t>https://podminky.urs.cz/item/CS_URS_2023_02/784121005</t>
  </si>
  <si>
    <t>204,4 "strop</t>
  </si>
  <si>
    <t>-25,5 "dřevěný obklad</t>
  </si>
  <si>
    <t>99</t>
  </si>
  <si>
    <t>784121015</t>
  </si>
  <si>
    <t>Rozmývání podkladu po oškrabání malby v místnostech v přes 5,00 m</t>
  </si>
  <si>
    <t>-1778028951</t>
  </si>
  <si>
    <t>Rozmývání podkladu po oškrabání malby v místnostech výšky přes 5,00 m</t>
  </si>
  <si>
    <t>https://podminky.urs.cz/item/CS_URS_2023_02/784121015</t>
  </si>
  <si>
    <t>100</t>
  </si>
  <si>
    <t>784131103</t>
  </si>
  <si>
    <t>Odstranění linkrustace v místnostech v přes 3,80 do 5,00 m</t>
  </si>
  <si>
    <t>1074218490</t>
  </si>
  <si>
    <t>Odstranění linkrustace v místnostech výšky přes 3,80 do 5,00 m</t>
  </si>
  <si>
    <t>https://podminky.urs.cz/item/CS_URS_2023_02/784131103</t>
  </si>
  <si>
    <t>"vstup</t>
  </si>
  <si>
    <t>((0,2+1,9+0,4)*1)*2</t>
  </si>
  <si>
    <t>"schodiště</t>
  </si>
  <si>
    <t>(5,91*2+0,25+6,5+0,25+2,67*2+1,91*2)*0,9</t>
  </si>
  <si>
    <t>101</t>
  </si>
  <si>
    <t>784161415</t>
  </si>
  <si>
    <t>Celoplošné vyrovnání podkladu sádrovou stěrkou v místnostech v přes 5,00 m</t>
  </si>
  <si>
    <t>885515530</t>
  </si>
  <si>
    <t>Celoplošné vyrovnání podkladu sádrovou stěrkou, tloušťky do 3 mm vyrovnáním v místnostech výšky přes 5,00 m</t>
  </si>
  <si>
    <t>https://podminky.urs.cz/item/CS_URS_2023_02/784161415</t>
  </si>
  <si>
    <t>102</t>
  </si>
  <si>
    <t>784171115</t>
  </si>
  <si>
    <t>Zakrytí vnitřních ploch stěn v místnostech v přes 5,00 m</t>
  </si>
  <si>
    <t>1818122843</t>
  </si>
  <si>
    <t>Zakrytí nemalovaných ploch (materiál ve specifikaci) včetně pozdějšího odkrytí svislých ploch např. stěn, oken, dveří v místnostech výšky přes 5,00</t>
  </si>
  <si>
    <t>https://podminky.urs.cz/item/CS_URS_2023_02/784171115</t>
  </si>
  <si>
    <t>103</t>
  </si>
  <si>
    <t>-1118867775</t>
  </si>
  <si>
    <t>50*1,05 'Přepočtené koeficientem množství</t>
  </si>
  <si>
    <t>104</t>
  </si>
  <si>
    <t>784181105</t>
  </si>
  <si>
    <t>Základní akrylátová jednonásobná bezbarvá penetrace podkladu v místnostech v přes 5,00 m</t>
  </si>
  <si>
    <t>1408752243</t>
  </si>
  <si>
    <t>Penetrace podkladu jednonásobná základní akrylátová bezbarvá v místnostech výšky přes 5,00 m</t>
  </si>
  <si>
    <t>https://podminky.urs.cz/item/CS_URS_2023_02/784181105</t>
  </si>
  <si>
    <t>105</t>
  </si>
  <si>
    <t>784211105</t>
  </si>
  <si>
    <t>Dvojnásobné bílé malby ze směsí za mokra výborně oděruvzdorných v místnostech v přes 5,00 m</t>
  </si>
  <si>
    <t>-428884914</t>
  </si>
  <si>
    <t>Malby z malířských směsí oděruvzdorných za mokra dvojnásobné, bílé za mokra oděruvzdorné výborně v místnostech výšky přes 5,00 m</t>
  </si>
  <si>
    <t>https://podminky.urs.cz/item/CS_URS_2023_02/784211105</t>
  </si>
  <si>
    <t>106</t>
  </si>
  <si>
    <t>-1854612719</t>
  </si>
  <si>
    <t>107</t>
  </si>
  <si>
    <t>-506510687</t>
  </si>
  <si>
    <t>D11_KC - Kanceláře</t>
  </si>
  <si>
    <t>342272225</t>
  </si>
  <si>
    <t>Příčka z pórobetonových hladkých tvárnic na tenkovrstvou maltu tl 100 mm</t>
  </si>
  <si>
    <t>-1883753630</t>
  </si>
  <si>
    <t>Příčky z pórobetonových tvárnic hladkých na tenké maltové lože objemová hmotnost do 500 kg/m3, tloušťka příčky 100 mm</t>
  </si>
  <si>
    <t>https://podminky.urs.cz/item/CS_URS_2023_02/342272225</t>
  </si>
  <si>
    <t>"KC 1.01</t>
  </si>
  <si>
    <t>579771206</t>
  </si>
  <si>
    <t>12,5 "KC 1.01 Kancelář (P.KC.01)</t>
  </si>
  <si>
    <t>(31,8-0,9) "KC 1.07 Zasedací místnost (P.KC.02)</t>
  </si>
  <si>
    <t>(1,5*0,3)*2 "KC 1.07 Zasedací místnost (P.KC.03)</t>
  </si>
  <si>
    <t>24,9 "KC 1.08 Chodba (P.KC.03)</t>
  </si>
  <si>
    <t>-1340445827</t>
  </si>
  <si>
    <t>(1,9*1,45)*2</t>
  </si>
  <si>
    <t>-1683081291</t>
  </si>
  <si>
    <t>164713096</t>
  </si>
  <si>
    <t>(4,8*2+2,52*2)*4,1</t>
  </si>
  <si>
    <t>-(0,8*2) "dveře</t>
  </si>
  <si>
    <t>-(2*1,5) "okno</t>
  </si>
  <si>
    <t>(2*2+1,5)*0,35 "ostění/nadpraží</t>
  </si>
  <si>
    <t>"KC 1.07</t>
  </si>
  <si>
    <t>(5,68*2+5,51*2)*4,1</t>
  </si>
  <si>
    <t>-(2*1,5)*2 "okno</t>
  </si>
  <si>
    <t>((2*2+1,5)*0,35)*2 "ostění/nadpraží</t>
  </si>
  <si>
    <t>-(1,6*2) "dveře</t>
  </si>
  <si>
    <t>"KC 1.08</t>
  </si>
  <si>
    <t>(5,68*2+1,8*2+(1,6*6+2,32*2+2,03*2)*2)*4,1</t>
  </si>
  <si>
    <t>-(0,9*2)*5 "dveře</t>
  </si>
  <si>
    <t>-(1,6*2)*6 "dveře</t>
  </si>
  <si>
    <t>"nové omítky</t>
  </si>
  <si>
    <t>-(1,9*1,45)*2</t>
  </si>
  <si>
    <t>-1979723969</t>
  </si>
  <si>
    <t>1702453529</t>
  </si>
  <si>
    <t>2 "ozn. KC Z/04</t>
  </si>
  <si>
    <t>55343026</t>
  </si>
  <si>
    <t>profil rohový Pz+PVC pro vnější omítky tl 15mm</t>
  </si>
  <si>
    <t>-85742952</t>
  </si>
  <si>
    <t>2*1,05 'Přepočtené koeficientem množství</t>
  </si>
  <si>
    <t>-1623411891</t>
  </si>
  <si>
    <t>1408887609</t>
  </si>
  <si>
    <t>-1087435301</t>
  </si>
  <si>
    <t>(0,9*2) "KC D/05</t>
  </si>
  <si>
    <t>(0,9*2) "KC D/09</t>
  </si>
  <si>
    <t>-1334609201</t>
  </si>
  <si>
    <t>1491596213</t>
  </si>
  <si>
    <t>-641438088</t>
  </si>
  <si>
    <t>0,462*8 'Přepočtené koeficientem množství</t>
  </si>
  <si>
    <t>419505651</t>
  </si>
  <si>
    <t>-347084591</t>
  </si>
  <si>
    <t>R74199150</t>
  </si>
  <si>
    <t>Dodávka; ozn. KC1- replika zdobného svítidla přisazeného, LED zdroje</t>
  </si>
  <si>
    <t>1847518842</t>
  </si>
  <si>
    <t>Dodávka; zavěšená svítidla KC3, , LED zdroje</t>
  </si>
  <si>
    <t>1078519712</t>
  </si>
  <si>
    <t>Poznámka k položce:_x000d_
Detailní specifikace dodávky koncové elementy; montáž viz část EI</t>
  </si>
  <si>
    <t>R74199151</t>
  </si>
  <si>
    <t>Dodávka; ozn. KC4- LED svítidlo přisazené liniové- stmívatelné na dálkové ovládání- včetně krytu a difuzoru</t>
  </si>
  <si>
    <t>-1887895915</t>
  </si>
  <si>
    <t>R74199152</t>
  </si>
  <si>
    <t>Dodávka; ozn. KC5- nasvětlení obrazů</t>
  </si>
  <si>
    <t>-2034544927</t>
  </si>
  <si>
    <t>Poznámka k položce:_x000d_
referenční výrobek, minimální kvalitativní standard např: Luxera 62302 - LED obrazové svítidlo MOSSARIO 8W/230V chrom-dl400mm</t>
  </si>
  <si>
    <t>R74199154</t>
  </si>
  <si>
    <t>Dodávka; ozn. NS - typ dle stávajícího; NS s piktogramem - centrální zdroj / integrovaný zdroj typ SE</t>
  </si>
  <si>
    <t>-1857639704</t>
  </si>
  <si>
    <t>76699301R</t>
  </si>
  <si>
    <t>D+M doplňující prvky oken v souladu s příl. 01 - Tabulka oken; ozn. KC O/03, KC O/04</t>
  </si>
  <si>
    <t>-150212223</t>
  </si>
  <si>
    <t>1 "KC O/03</t>
  </si>
  <si>
    <t>1 "KC O/04</t>
  </si>
  <si>
    <t>76699302R</t>
  </si>
  <si>
    <t>D+M doplňující prvky oken v souladu s příl. 01 - Tabulka oken; ozn. KC O/05, KC O/06</t>
  </si>
  <si>
    <t>-180218627</t>
  </si>
  <si>
    <t>1 "KC O/05</t>
  </si>
  <si>
    <t>1 "KC O/06</t>
  </si>
  <si>
    <t>76699303R</t>
  </si>
  <si>
    <t>D+M doplňující prvky oken v souladu s příl. 01 - Tabulka oken; ozn. KC O/07</t>
  </si>
  <si>
    <t>-1761721621</t>
  </si>
  <si>
    <t>1 "KC O/07</t>
  </si>
  <si>
    <t>76699304R</t>
  </si>
  <si>
    <t>D+M doplňující prvky oken v souladu s příl. 01 - Tabulka oken; ozn. KC O/08. KC O/09</t>
  </si>
  <si>
    <t>721580373</t>
  </si>
  <si>
    <t>1 "KC O/08</t>
  </si>
  <si>
    <t>1 "KC O/09</t>
  </si>
  <si>
    <t>76699305R</t>
  </si>
  <si>
    <t>D+M doplňující prvky oken v souladu s příl. 01 - Tabulka oken; ozn. KC O/10, KC O/11</t>
  </si>
  <si>
    <t>1141693261</t>
  </si>
  <si>
    <t>1 "KC O/10</t>
  </si>
  <si>
    <t>1 "KC O/11</t>
  </si>
  <si>
    <t>76699306R</t>
  </si>
  <si>
    <t>D+M doplňující prvky oken v souladu s příl. 01 - Tabulka oken; ozn. KC O/12, KC O/13</t>
  </si>
  <si>
    <t>-674466239</t>
  </si>
  <si>
    <t>1 "KC O/12</t>
  </si>
  <si>
    <t>1 "KC O/13</t>
  </si>
  <si>
    <t>76699310R</t>
  </si>
  <si>
    <t>Demont. a mont. dveře KC D/01 v souladu s příl 02 - Tabulka dveří; roz. 1900/2350 mm, repase stáv. dveří vč. zárubně</t>
  </si>
  <si>
    <t>744709749</t>
  </si>
  <si>
    <t>1 "ozn KC D/01</t>
  </si>
  <si>
    <t>76699314R</t>
  </si>
  <si>
    <t>D+M dveře KC D/05 v souladu s příl 02 - Tabulka dveří; roz. 900/1970 mm, replika stáv. dveří vč. zárubně</t>
  </si>
  <si>
    <t>1398753698</t>
  </si>
  <si>
    <t>Poznámka k položce:_x000d_
Detailní specifikace dodávky viz Příloha 02 - Tabulka dveří_x000d_
- replika stávajících dveří a zárubně_x000d_
- kování dle specifikace v tabulce 02_x000d_
- vč. povrchové úpravy a oprav apod.</t>
  </si>
  <si>
    <t>1 "ozn KC D/05</t>
  </si>
  <si>
    <t>76699316R</t>
  </si>
  <si>
    <t>Demont. a mont. dveře KC D/07 v souladu s příl 02 - Tabulka dveří; roz. 1600/1970 mm, repase stáv. dveří vč. zárubně</t>
  </si>
  <si>
    <t>-394702672</t>
  </si>
  <si>
    <t>1 "ozn KC D/07</t>
  </si>
  <si>
    <t>76699317R</t>
  </si>
  <si>
    <t>+M dveře KC D/08 v souladu s příl 02 - Tabulka dveří; roz. 1600/1970 mm, replika stáv. dveří vč. zárubně</t>
  </si>
  <si>
    <t>311072326</t>
  </si>
  <si>
    <t>D+M dveře KC D/08 v souladu s příl 02 - Tabulka dveří; roz. 1600/1970 mm, replika stáv. dveří vč. zárubně</t>
  </si>
  <si>
    <t>1 "ozn KC D/08</t>
  </si>
  <si>
    <t>76699318R</t>
  </si>
  <si>
    <t>Demont. a mont. dveře KC D/09 v souladu s příl 02 - Tabulka dveří; roz. 900/1970 mm, přesun z jiné pozice</t>
  </si>
  <si>
    <t>1495157990</t>
  </si>
  <si>
    <t>Poznámka k položce:_x000d_
Detailní specifikace dodávky viz Příloha 02 - Tabulka dveří_x000d_
- přesun stáv. dveří</t>
  </si>
  <si>
    <t>1 "ozn KC D/09</t>
  </si>
  <si>
    <t>76699322R</t>
  </si>
  <si>
    <t>Demont. a mont. dveře KC D/15 v souladu s příl 02 - Tabulka dveří; roz. 1600/3900 (2200) mm, repase stáv. dveří vč. zárubně</t>
  </si>
  <si>
    <t>-1327602468</t>
  </si>
  <si>
    <t>1 "ozn KC D/15</t>
  </si>
  <si>
    <t>76699324R</t>
  </si>
  <si>
    <t>Demont. a mont. dveře KC D/18 v souladu s příl 02 - Tabulka dveří; roz. 800/1970 mm, repase stáv. dveří vč. zárubně</t>
  </si>
  <si>
    <t>-842971420</t>
  </si>
  <si>
    <t>1 "ozn KC D/18</t>
  </si>
  <si>
    <t>76699326R</t>
  </si>
  <si>
    <t>D+M zárubeň KC D/19 v souladu s příl 02 - Tabulka dveří; demontáž a opětovná montáž</t>
  </si>
  <si>
    <t>1395189920</t>
  </si>
  <si>
    <t>Poznámka k položce:_x000d_
Detailní specifikace dodávky viz Příloha 02 - Tabulka dveří_x000d_
- repase stávající zárubně_x000d_
- vč. povrchové úpravy a oprav apod.</t>
  </si>
  <si>
    <t>1 "ozn KC D/19</t>
  </si>
  <si>
    <t>76699333R</t>
  </si>
  <si>
    <t>D+M olištování průchodu, dub 450/22 mm v souladu s příl. 03 - Tabulka ostatních truhl. výrobků; ozn. KC T/04</t>
  </si>
  <si>
    <t>195771963</t>
  </si>
  <si>
    <t>5,6 "ozn. KC T/04</t>
  </si>
  <si>
    <t>436638690</t>
  </si>
  <si>
    <t>369636097</t>
  </si>
  <si>
    <t>807494969</t>
  </si>
  <si>
    <t>771474113</t>
  </si>
  <si>
    <t>Montáž soklů z dlaždic keramických rovných lepených cementovým flexibilním lepidlem v přes 90 do 120 mm</t>
  </si>
  <si>
    <t>747298706</t>
  </si>
  <si>
    <t>Montáž soklů z dlaždic keramických lepených cementovým flexibilním lepidlem rovných, výšky přes 90 do 120 mm</t>
  </si>
  <si>
    <t>https://podminky.urs.cz/item/CS_URS_2023_02/771474113</t>
  </si>
  <si>
    <t>27,9</t>
  </si>
  <si>
    <t>5976170R</t>
  </si>
  <si>
    <t>keram. sokl s podžlábkem 150/100 - replika</t>
  </si>
  <si>
    <t>1991186014</t>
  </si>
  <si>
    <t>27,9*1,15 'Přepočtené koeficientem množství</t>
  </si>
  <si>
    <t>-1984410400</t>
  </si>
  <si>
    <t>419415740</t>
  </si>
  <si>
    <t>25,8*1,1 'Přepočtené koeficientem množství</t>
  </si>
  <si>
    <t>771574915</t>
  </si>
  <si>
    <t>Oprava spárování podlah z dlaždic keramických přes 85 do 100 ks/m2</t>
  </si>
  <si>
    <t>-1505950959</t>
  </si>
  <si>
    <t>Oprava spárování podlah z dlaždic keramických včetně vyškrabání a vymytí spár přes 85 do 100 ks/m2</t>
  </si>
  <si>
    <t>https://podminky.urs.cz/item/CS_URS_2023_02/771574915</t>
  </si>
  <si>
    <t>566880407</t>
  </si>
  <si>
    <t>776111311</t>
  </si>
  <si>
    <t>Vysátí podkladu povlakových podlah</t>
  </si>
  <si>
    <t>321942339</t>
  </si>
  <si>
    <t>Příprava podkladu vysátí podlah</t>
  </si>
  <si>
    <t>https://podminky.urs.cz/item/CS_URS_2023_02/776111311</t>
  </si>
  <si>
    <t>776121321</t>
  </si>
  <si>
    <t>Neředěná penetrace savého podkladu povlakových podlah</t>
  </si>
  <si>
    <t>-1355197642</t>
  </si>
  <si>
    <t>Příprava podkladu penetrace neředěná podlah</t>
  </si>
  <si>
    <t>https://podminky.urs.cz/item/CS_URS_2023_02/776121321</t>
  </si>
  <si>
    <t>776141114</t>
  </si>
  <si>
    <t>Stěrka podlahová nivelační pro vyrovnání podkladu povlakových podlah pevnosti 20 MPa tl přes 8 do 10 mm</t>
  </si>
  <si>
    <t>99284162</t>
  </si>
  <si>
    <t>Příprava podkladu vyrovnání samonivelační stěrkou podlah min.pevnosti 20 MPa, tloušťky přes 8 do 10 mm</t>
  </si>
  <si>
    <t>https://podminky.urs.cz/item/CS_URS_2023_02/776141114</t>
  </si>
  <si>
    <t>-1453099355</t>
  </si>
  <si>
    <t>776201931</t>
  </si>
  <si>
    <t>Mokré extraktní čištění stávajících textilních podlahovin intenzivním čističem</t>
  </si>
  <si>
    <t>1066112856</t>
  </si>
  <si>
    <t>Ostatní opravy údržba stávajících podlahovin textilních čištění mokré intenzivním čističem</t>
  </si>
  <si>
    <t>https://podminky.urs.cz/item/CS_URS_2023_02/776201931</t>
  </si>
  <si>
    <t>776221111</t>
  </si>
  <si>
    <t>Lepení pásů z PVC standardním lepidlem</t>
  </si>
  <si>
    <t>423413959</t>
  </si>
  <si>
    <t>Montáž podlahovin z PVC lepením standardním lepidlem z pásů</t>
  </si>
  <si>
    <t>https://podminky.urs.cz/item/CS_URS_2023_02/776221111</t>
  </si>
  <si>
    <t>Poznámka k položce:_x000d_
- včetně soklíků</t>
  </si>
  <si>
    <t>28412285</t>
  </si>
  <si>
    <t>krytina podlahová heterogenní tl 2mm</t>
  </si>
  <si>
    <t>-726956579</t>
  </si>
  <si>
    <t>Poznámka k položce:_x000d_
- zátěžová třída 34/43_x000d_
- tl. 2-2,4 mm</t>
  </si>
  <si>
    <t>12,5*1,1 'Přepočtené koeficientem množství</t>
  </si>
  <si>
    <t>998776101</t>
  </si>
  <si>
    <t>Přesun hmot tonážní pro podlahy povlakové v objektech v do 6 m</t>
  </si>
  <si>
    <t>-1845498773</t>
  </si>
  <si>
    <t>Přesun hmot pro podlahy povlakové stanovený z hmotnosti přesunovaného materiálu vodorovná dopravní vzdálenost do 50 m v objektech výšky do 6 m</t>
  </si>
  <si>
    <t>https://podminky.urs.cz/item/CS_URS_2023_02/998776101</t>
  </si>
  <si>
    <t>-1220588318</t>
  </si>
  <si>
    <t>12 "KC 1.06</t>
  </si>
  <si>
    <t>1119230755</t>
  </si>
  <si>
    <t>-1175827963</t>
  </si>
  <si>
    <t>-1014874046</t>
  </si>
  <si>
    <t>784121001</t>
  </si>
  <si>
    <t>Oškrabání malby v místnostech v do 3,80 m</t>
  </si>
  <si>
    <t>-1174809725</t>
  </si>
  <si>
    <t>Oškrabání malby v místnostech výšky do 3,80 m</t>
  </si>
  <si>
    <t>https://podminky.urs.cz/item/CS_URS_2023_02/784121001</t>
  </si>
  <si>
    <t>784121011</t>
  </si>
  <si>
    <t>Rozmývání podkladu po oškrabání malby v místnostech v do 3,80 m</t>
  </si>
  <si>
    <t>1174110279</t>
  </si>
  <si>
    <t>Rozmývání podkladu po oškrabání malby v místnostech výšky do 3,80 m</t>
  </si>
  <si>
    <t>https://podminky.urs.cz/item/CS_URS_2023_02/784121011</t>
  </si>
  <si>
    <t>784161411</t>
  </si>
  <si>
    <t>Celoplošné vyrovnání podkladu sádrovou stěrkou v místnostech v do 3,80 m</t>
  </si>
  <si>
    <t>-1598049045</t>
  </si>
  <si>
    <t>Celoplošné vyrovnání podkladu sádrovou stěrkou, tloušťky do 3 mm vyrovnáním v místnostech výšky do 3,80 m</t>
  </si>
  <si>
    <t>https://podminky.urs.cz/item/CS_URS_2023_02/784161411</t>
  </si>
  <si>
    <t>784171101</t>
  </si>
  <si>
    <t>Zakrytí vnitřních podlah včetně pozdějšího odkrytí</t>
  </si>
  <si>
    <t>836683006</t>
  </si>
  <si>
    <t>Zakrytí nemalovaných ploch (materiál ve specifikaci) včetně pozdějšího odkrytí podlah</t>
  </si>
  <si>
    <t>https://podminky.urs.cz/item/CS_URS_2023_02/784171101</t>
  </si>
  <si>
    <t>"ochrana během stavebních prací</t>
  </si>
  <si>
    <t>58124844</t>
  </si>
  <si>
    <t>fólie pro malířské potřeby zakrývací tl 25µ 4x5m</t>
  </si>
  <si>
    <t>1750658006</t>
  </si>
  <si>
    <t>30,9*1,05 'Přepočtené koeficientem množství</t>
  </si>
  <si>
    <t>-1673803328</t>
  </si>
  <si>
    <t>"okna 1500/2000 mm</t>
  </si>
  <si>
    <t>(1,5*2)*2</t>
  </si>
  <si>
    <t>-936717030</t>
  </si>
  <si>
    <t>6*1,05 'Přepočtené koeficientem množství</t>
  </si>
  <si>
    <t>784181101</t>
  </si>
  <si>
    <t>Základní akrylátová jednonásobná bezbarvá penetrace podkladu v místnostech v do 3,80 m</t>
  </si>
  <si>
    <t>778258529</t>
  </si>
  <si>
    <t>Penetrace podkladu jednonásobná základní akrylátová bezbarvá v místnostech výšky do 3,80 m</t>
  </si>
  <si>
    <t>https://podminky.urs.cz/item/CS_URS_2023_02/784181101</t>
  </si>
  <si>
    <t>1601284269</t>
  </si>
  <si>
    <t>1874173068</t>
  </si>
  <si>
    <t>132727407</t>
  </si>
  <si>
    <t>"přesuny lehkých stěn apod.</t>
  </si>
  <si>
    <t>D11_KL - Klubovny</t>
  </si>
  <si>
    <t xml:space="preserve">    775 - Podlahy skládané</t>
  </si>
  <si>
    <t>186064430</t>
  </si>
  <si>
    <t>"strop</t>
  </si>
  <si>
    <t>18,6 "KL 1.02 Chodba (P.KL.01)</t>
  </si>
  <si>
    <t>143328096</t>
  </si>
  <si>
    <t>"KL 1.02</t>
  </si>
  <si>
    <t>(10,59*2+1,81*2)*4,1</t>
  </si>
  <si>
    <t>-(4,6*3,9) "TK D/07</t>
  </si>
  <si>
    <t>-(1,6*1,95) "KL D/01</t>
  </si>
  <si>
    <t>-(1,6*1) "luxfery</t>
  </si>
  <si>
    <t>-(1,6*2,2) "KL D/02</t>
  </si>
  <si>
    <t>-(1,6*1,95) "KL D/03</t>
  </si>
  <si>
    <t>-(1,6*1,95) "KL D/04</t>
  </si>
  <si>
    <t>-1490315720</t>
  </si>
  <si>
    <t>1669598966</t>
  </si>
  <si>
    <t>1746403579</t>
  </si>
  <si>
    <t>-901869627</t>
  </si>
  <si>
    <t>2033621481</t>
  </si>
  <si>
    <t>0,11*8 'Přepočtené koeficientem množství</t>
  </si>
  <si>
    <t>1328156641</t>
  </si>
  <si>
    <t>998018001</t>
  </si>
  <si>
    <t>Přesun hmot ruční pro budovy v do 6 m</t>
  </si>
  <si>
    <t>1326135189</t>
  </si>
  <si>
    <t>Přesun hmot pro budovy občanské výstavby, bydlení, výrobu a služby ruční - bez užití mechanizace vodorovná dopravní vzdálenost do 100 m pro budovy s jakoukoliv nosnou konstrukcí výšky do 6 m</t>
  </si>
  <si>
    <t>https://podminky.urs.cz/item/CS_URS_2023_02/998018001</t>
  </si>
  <si>
    <t>R74199156</t>
  </si>
  <si>
    <t>Dodávka; ozn. KL2- replika přisazeného svítidla- zdobného, vč. LED zdroje</t>
  </si>
  <si>
    <t>1770330152</t>
  </si>
  <si>
    <t>R74199157</t>
  </si>
  <si>
    <t>Dodávka; ozn. KL3- nasvětlení obrazů</t>
  </si>
  <si>
    <t>-1380718085</t>
  </si>
  <si>
    <t>R74199159</t>
  </si>
  <si>
    <t>-1964330485</t>
  </si>
  <si>
    <t>76699101R</t>
  </si>
  <si>
    <t>D+M doplňující prvky oken v souladu s příl. 01 - Tabulka oken; ozn. KLO/01 - KLO/05</t>
  </si>
  <si>
    <t>252581581</t>
  </si>
  <si>
    <t>Poznámka k položce:_x000d_
Detailní specifikace dodávky viz Příloha 01 - Tabulka oken - doplňující prvky_x000d_
- garnýž typ 1; roz. 2000/150/100 mm_x000d_
- parapet typ 1; 1500+200/450/90 mm_x000d_
- mřížky parapetu roz. 300/150 mm_x000d_
- kryt topení typ 1; roz. 1500/950 mm</t>
  </si>
  <si>
    <t>5 "KLO/01 - KLO/05</t>
  </si>
  <si>
    <t>76699102R</t>
  </si>
  <si>
    <t>D+M doplňující prvky oken v souladu s příl. 01 - Tabulka oken; ozn. KLO/06 - KLO/07</t>
  </si>
  <si>
    <t>-656671876</t>
  </si>
  <si>
    <t>2 "KLO/06 - KLO/07</t>
  </si>
  <si>
    <t>76699103R</t>
  </si>
  <si>
    <t>D+M doplňující prvky oken v souladu s příl. 01 - Tabulka oken; ozn. KLO/08 - KLO/09</t>
  </si>
  <si>
    <t>-449687884</t>
  </si>
  <si>
    <t>2 "KLO/08 - KLO/09</t>
  </si>
  <si>
    <t>76699104R</t>
  </si>
  <si>
    <t>Demont. a mont. 2kř dveře, roz. 1600/1950 mm, ozn. KL D/01 v souladu s příl. 02 Tabulka dveří</t>
  </si>
  <si>
    <t>-739277047</t>
  </si>
  <si>
    <t>Poznámka k položce:_x000d_
Detailní specifikace dodávky viz Příloha 02 - Tabulka dveří_x000d_
- rozsah úpravy viz. příl. 02_x000d_
- repase dveří i zárubně_x000d_
- kování dle specifikace v tabulce 02_x000d_
- vč. povrchové úpravy apod.</t>
  </si>
  <si>
    <t>1 "ozn. KL D/01</t>
  </si>
  <si>
    <t>76699105R</t>
  </si>
  <si>
    <t>Demont. a mont. 2kř dveře, roz. 1600/3900 mm, ozn. KL D/02 v souladu s příl. 02 Tabulka dveří</t>
  </si>
  <si>
    <t>184611803</t>
  </si>
  <si>
    <t>1 "ozn. KL D/02</t>
  </si>
  <si>
    <t>76699106R</t>
  </si>
  <si>
    <t>Demont. a mont. 2kř dveře, roz. 1600/1950 mm, ozn. KL D/03 v souladu s příl. 02 Tabulka dveří</t>
  </si>
  <si>
    <t>1035170660</t>
  </si>
  <si>
    <t>1 "ozn. KL D/03</t>
  </si>
  <si>
    <t>76699107R</t>
  </si>
  <si>
    <t>Demont. a mont. 2kř dveře, roz. 1600/1950 mm, ozn. KL D/04 v souladu s příl. 02 Tabulka dveří</t>
  </si>
  <si>
    <t>-33760286</t>
  </si>
  <si>
    <t>1 "ozn. KL D/04</t>
  </si>
  <si>
    <t>-2067427185</t>
  </si>
  <si>
    <t>"skladba P.KL.01, P.KL.03</t>
  </si>
  <si>
    <t>(1,5*0,3)*5 "KL 1.01 Klubovna (P.KL.03)</t>
  </si>
  <si>
    <t>(1,5*0,3)*2 "KL 1.03 Školící místnost (P.KL.03)</t>
  </si>
  <si>
    <t>(1,5*0,3)*2 "KL 1.04 Školící místnost (P.KL.03)</t>
  </si>
  <si>
    <t>597036716</t>
  </si>
  <si>
    <t>"předpoklad 10% oprava</t>
  </si>
  <si>
    <t>22,65*0,1 'Přepočtené koeficientem množství</t>
  </si>
  <si>
    <t>1459957051</t>
  </si>
  <si>
    <t>1594803632</t>
  </si>
  <si>
    <t>809866420</t>
  </si>
  <si>
    <t>1*1,15 'Přepočtené koeficientem množství</t>
  </si>
  <si>
    <t>-2129860729</t>
  </si>
  <si>
    <t>keramická dlažba, replika stávající původní dlažby, roz. 100/100</t>
  </si>
  <si>
    <t>1886256061</t>
  </si>
  <si>
    <t>2,265*1,1 'Přepočtené koeficientem množství</t>
  </si>
  <si>
    <t>-1603405378</t>
  </si>
  <si>
    <t>77199001R</t>
  </si>
  <si>
    <t>Renovace stávající ponechané dlažby</t>
  </si>
  <si>
    <t>1029975394</t>
  </si>
  <si>
    <t>1458733431</t>
  </si>
  <si>
    <t>775</t>
  </si>
  <si>
    <t>Podlahy skládané</t>
  </si>
  <si>
    <t>775411820</t>
  </si>
  <si>
    <t>Demontáž soklíků nebo lišt dřevěných připevňovaných vruty do suti</t>
  </si>
  <si>
    <t>1571877227</t>
  </si>
  <si>
    <t>Demontáž soklíků nebo lišt dřevěných do suti připevněných vruty</t>
  </si>
  <si>
    <t>https://podminky.urs.cz/item/CS_URS_2023_02/775411820</t>
  </si>
  <si>
    <t>52,5 "původní nevhodná lišta</t>
  </si>
  <si>
    <t>776411111</t>
  </si>
  <si>
    <t>Montáž obvodových soklíků výšky do 80 mm</t>
  </si>
  <si>
    <t>1899830008</t>
  </si>
  <si>
    <t>Montáž soklíků lepením obvodových, výšky do 80 mm</t>
  </si>
  <si>
    <t>https://podminky.urs.cz/item/CS_URS_2023_02/776411111</t>
  </si>
  <si>
    <t>"vč. spodního dílu a víka</t>
  </si>
  <si>
    <t>52,5</t>
  </si>
  <si>
    <t>"KL1.01</t>
  </si>
  <si>
    <t>"KL 1.03</t>
  </si>
  <si>
    <t>(5,2*2+5,44)</t>
  </si>
  <si>
    <t>"KL 1.04</t>
  </si>
  <si>
    <t>28411009</t>
  </si>
  <si>
    <t>lišta soklová PVC 18x80mm</t>
  </si>
  <si>
    <t>1123419279</t>
  </si>
  <si>
    <t>128,18*1,02 'Přepočtené koeficientem množství</t>
  </si>
  <si>
    <t>-177674093</t>
  </si>
  <si>
    <t>"ozn. KL Z/01</t>
  </si>
  <si>
    <t>13,5</t>
  </si>
  <si>
    <t>55343125</t>
  </si>
  <si>
    <t>profil přechodový Al vrtaný 30mm leštěná mosaz</t>
  </si>
  <si>
    <t>-2035954788</t>
  </si>
  <si>
    <t>13,5*1,02 'Přepočtené koeficientem množství</t>
  </si>
  <si>
    <t>-604941737</t>
  </si>
  <si>
    <t>1221169531</t>
  </si>
  <si>
    <t>18,6 "strop</t>
  </si>
  <si>
    <t>66,06 "stěny</t>
  </si>
  <si>
    <t>924097495</t>
  </si>
  <si>
    <t>-838566565</t>
  </si>
  <si>
    <t>(78,4-2,25) "KL 1.01 Klubovna (P.KL.02)</t>
  </si>
  <si>
    <t>60726284</t>
  </si>
  <si>
    <t>deska dřevoštěpková OSB 3 P+D broušená tl 18mm</t>
  </si>
  <si>
    <t>1049446761</t>
  </si>
  <si>
    <t>76,15*1,05 'Přepočtené koeficientem množství</t>
  </si>
  <si>
    <t>1944764068</t>
  </si>
  <si>
    <t>(1,5*2)*9</t>
  </si>
  <si>
    <t xml:space="preserve">"zrcadlo </t>
  </si>
  <si>
    <t>(4*2,5)</t>
  </si>
  <si>
    <t>-781524944</t>
  </si>
  <si>
    <t>37*1,05 'Přepočtené koeficientem množství</t>
  </si>
  <si>
    <t>-2094111155</t>
  </si>
  <si>
    <t>-753750797</t>
  </si>
  <si>
    <t>932500697</t>
  </si>
  <si>
    <t>"stávající elektro RS budou přesunuty do nových pozic</t>
  </si>
  <si>
    <t>"sejmutí koncových prvků (svítidla, vypínače apod.)</t>
  </si>
  <si>
    <t>(8,5*2)*7</t>
  </si>
  <si>
    <t>D11_MS - Malý sál</t>
  </si>
  <si>
    <t>-1656085135</t>
  </si>
  <si>
    <t>155,1 "MS 2.01 Malý sál</t>
  </si>
  <si>
    <t>-1424771782</t>
  </si>
  <si>
    <t>(10,35*2+14,62*2)*6,45</t>
  </si>
  <si>
    <t>-(4,75*3,45)</t>
  </si>
  <si>
    <t>(4,75+3,45*2)*1</t>
  </si>
  <si>
    <t>-(2,6*3,45)</t>
  </si>
  <si>
    <t>(2,6+3,45*2)*1</t>
  </si>
  <si>
    <t>-(1,6*2)*2</t>
  </si>
  <si>
    <t>-(0,8*2)</t>
  </si>
  <si>
    <t>"vitráže</t>
  </si>
  <si>
    <t>-(4,75*2)</t>
  </si>
  <si>
    <t>(4,75*2+2)*0,3 "ostění/nadpraží</t>
  </si>
  <si>
    <t>-(2,6*2)</t>
  </si>
  <si>
    <t>(2,6*2+2)*0,3 "ostění/nadpraží</t>
  </si>
  <si>
    <t>-(4,7*2)</t>
  </si>
  <si>
    <t>(4,7*2+2)*0,3 "ostění/nadpraží</t>
  </si>
  <si>
    <t>"nástěnná malba</t>
  </si>
  <si>
    <t>-(5*2,2)</t>
  </si>
  <si>
    <t>619996117</t>
  </si>
  <si>
    <t>Ochrana podlahy obedněním z OSB desek</t>
  </si>
  <si>
    <t>-1941854146</t>
  </si>
  <si>
    <t>Ochrana stavebních konstrukcí a samostatných prvků včetně pozdějšího odstranění obedněním z OSB desek podlahy</t>
  </si>
  <si>
    <t>https://podminky.urs.cz/item/CS_URS_2023_02/619996117</t>
  </si>
  <si>
    <t>-1166097996</t>
  </si>
  <si>
    <t>-1004957581</t>
  </si>
  <si>
    <t>-1241467973</t>
  </si>
  <si>
    <t>-1687889564</t>
  </si>
  <si>
    <t>794451101</t>
  </si>
  <si>
    <t>3,757*8 'Přepočtené koeficientem množství</t>
  </si>
  <si>
    <t>-694282741</t>
  </si>
  <si>
    <t>806123359</t>
  </si>
  <si>
    <t>-1796416774</t>
  </si>
  <si>
    <t>R74199160</t>
  </si>
  <si>
    <t>MS1- REPASE a revize elektro původního lustru, doplnění LED zdroje</t>
  </si>
  <si>
    <t>-1255698094</t>
  </si>
  <si>
    <t>R74199161</t>
  </si>
  <si>
    <t>MS2 replika přisazeného svítidla</t>
  </si>
  <si>
    <t>861992348</t>
  </si>
  <si>
    <t>R74199162</t>
  </si>
  <si>
    <t>MS3- REPASEa revize původního nástěnného svítidla, doplnění LED zdroje a ochranné fólie</t>
  </si>
  <si>
    <t>-175626619</t>
  </si>
  <si>
    <t>76699020R</t>
  </si>
  <si>
    <t>Demont. a mont. repase dřevěného obkladu stěn v souladu s příl. 03 - Tabulka ostatních truhl. výrobků; ozn. MS T/03 - DET-04</t>
  </si>
  <si>
    <t>455802726</t>
  </si>
  <si>
    <t>(28*1,03) "ozn. MS T/03</t>
  </si>
  <si>
    <t>1376636777</t>
  </si>
  <si>
    <t>1 "MS O/01</t>
  </si>
  <si>
    <t>1 "MS O/02</t>
  </si>
  <si>
    <t>1 "MS O/03</t>
  </si>
  <si>
    <t>1 "MS O/04</t>
  </si>
  <si>
    <t>1 "MS O/08</t>
  </si>
  <si>
    <t>1 "MS O/09</t>
  </si>
  <si>
    <t>1 "MS O/10</t>
  </si>
  <si>
    <t>1 "MS O/11</t>
  </si>
  <si>
    <t>76699402R</t>
  </si>
  <si>
    <t>Demont. a mont. dveře MS D/01 v souladu s příl 02 - Tabulka dveří; roz. 1600/197 mm, repase stáv. dveří vč. zárubně</t>
  </si>
  <si>
    <t>-1556739443</t>
  </si>
  <si>
    <t>1 "ozn MS D/01</t>
  </si>
  <si>
    <t>76699403R</t>
  </si>
  <si>
    <t>Demont. a mont. dveře MS D/02 v souladu s příl 02 - Tabulka dveří; roz. 800/197 mm, repase stáv. dveří vč. zárubně</t>
  </si>
  <si>
    <t>-1617358399</t>
  </si>
  <si>
    <t>1 "ozn MS D/02</t>
  </si>
  <si>
    <t>76699405R</t>
  </si>
  <si>
    <t>D+M dveře MS D/04 v souladu s příl 02 - Tabulka dveří; roz. 1600/1970 mm, repase zárubně / nová dveřní křídla</t>
  </si>
  <si>
    <t>1390046316</t>
  </si>
  <si>
    <t>1 "ozn MS D/04</t>
  </si>
  <si>
    <t>76699406R</t>
  </si>
  <si>
    <t>D+M dveře MS D/05 s PO EW 30 DP3-C v souladu s příl 02 - Tabulka dveří; roz. 1200/1970 mm, replika stáv. dveří vč. zárubně</t>
  </si>
  <si>
    <t>-2065430955</t>
  </si>
  <si>
    <t>Poznámka k položce:_x000d_
Detailní specifikace dodávky viz Příloha 02 - Tabulka dveří_x000d_
- replika stávajících dveří a zárubně_x000d_
- kování dle specifikace v tabulce 02_x000d_
- vč. povrchové úpravy a oprav apod._x000d_
- PO EW 30 DP3-C</t>
  </si>
  <si>
    <t>1 "ozn MS D/05</t>
  </si>
  <si>
    <t>76699410R</t>
  </si>
  <si>
    <t>D+M replika dřevěného obkladu stěn v souladu s příl. 03 - Tabulka ostatních truhl. výrobků; ozn. MS T/04 - DET-04</t>
  </si>
  <si>
    <t>1333678361</t>
  </si>
  <si>
    <t>(4,6*1,2) "ozn. MS T/04</t>
  </si>
  <si>
    <t>76699432R</t>
  </si>
  <si>
    <t>D+M barový pult v souladu s DET-01</t>
  </si>
  <si>
    <t>525150229</t>
  </si>
  <si>
    <t>1 "viz DET-01</t>
  </si>
  <si>
    <t>76799401R</t>
  </si>
  <si>
    <t>DMTŽ, repase, opětovná MTŽ, roz. 850/850 mm, poniklování v soul. s Příl. 04 - Tab. zámeč. výr.; ozn. MS Z/01</t>
  </si>
  <si>
    <t>1307641573</t>
  </si>
  <si>
    <t>6 "ozn. MS Z/01</t>
  </si>
  <si>
    <t>-1634320669</t>
  </si>
  <si>
    <t>"niky topení</t>
  </si>
  <si>
    <t>(1,77*0,3)*8</t>
  </si>
  <si>
    <t>801381044</t>
  </si>
  <si>
    <t>-2062822883</t>
  </si>
  <si>
    <t>766178484</t>
  </si>
  <si>
    <t>(1,77+0,3*2)*8</t>
  </si>
  <si>
    <t>158935655</t>
  </si>
  <si>
    <t>18,96*1,15 'Přepočtené koeficientem množství</t>
  </si>
  <si>
    <t>-537679805</t>
  </si>
  <si>
    <t>keramická dlažba, replika stávající původní dlažby, roz. 100/100 - vzor šachovnice s rámem</t>
  </si>
  <si>
    <t>342107857</t>
  </si>
  <si>
    <t>Poznámka k položce:_x000d_
- dvě barvy_x000d_
- TK1.06- mozaika s rámem</t>
  </si>
  <si>
    <t>4,248*1,1 'Přepočtené koeficientem množství</t>
  </si>
  <si>
    <t>771577111</t>
  </si>
  <si>
    <t>Příplatek k montáži podlah keramických lepených cementovým flexibilním lepidlem za plochu do 5 m2</t>
  </si>
  <si>
    <t>2061766050</t>
  </si>
  <si>
    <t>Montáž podlah z dlaždic keramických lepených cementovým flexibilním lepidlem Příplatek k cenám za plochu do 5 m2 jednotlivě</t>
  </si>
  <si>
    <t>https://podminky.urs.cz/item/CS_URS_2023_02/771577111</t>
  </si>
  <si>
    <t>1690815187</t>
  </si>
  <si>
    <t>775591311</t>
  </si>
  <si>
    <t>Podlahy dřevěné, základní lak</t>
  </si>
  <si>
    <t>1824332728</t>
  </si>
  <si>
    <t>Skládané podlahy - ostatní práce lakování jednotlivé operace základní lak</t>
  </si>
  <si>
    <t>https://podminky.urs.cz/item/CS_URS_2023_02/775591311</t>
  </si>
  <si>
    <t>775591314</t>
  </si>
  <si>
    <t>Podlahy dřevěné, vrchní lak pro velmi vysokou zátěž</t>
  </si>
  <si>
    <t>-1187143003</t>
  </si>
  <si>
    <t>Skládané podlahy - ostatní práce lakování jednotlivé operace vrchní lak pro velmi vysokou zátěž (schodiště, taneční sály, restaurace apod.)</t>
  </si>
  <si>
    <t>https://podminky.urs.cz/item/CS_URS_2023_02/775591314</t>
  </si>
  <si>
    <t>775591316</t>
  </si>
  <si>
    <t>Podlahy dřevěné, mezibroušení mezi vrstvami laku</t>
  </si>
  <si>
    <t>1784971771</t>
  </si>
  <si>
    <t>Skládané podlahy - ostatní práce lakování jednotlivé operace mezibroušení mezi vrstvami laku</t>
  </si>
  <si>
    <t>https://podminky.urs.cz/item/CS_URS_2023_02/775591316</t>
  </si>
  <si>
    <t>775591411</t>
  </si>
  <si>
    <t>Podlahy dřevěné, nátěr olejem a voskování</t>
  </si>
  <si>
    <t>-78676407</t>
  </si>
  <si>
    <t>Skládané podlahy - ostatní práce dokončovací nátěr olejem a voskování</t>
  </si>
  <si>
    <t>https://podminky.urs.cz/item/CS_URS_2023_02/775591411</t>
  </si>
  <si>
    <t>998775102</t>
  </si>
  <si>
    <t>Přesun hmot tonážní pro podlahy dřevěné v objektech v přes 6 do 12 m</t>
  </si>
  <si>
    <t>-181584737</t>
  </si>
  <si>
    <t>Přesun hmot pro podlahy skládané stanovený z hmotnosti přesunovaného materiálu vodorovná dopravní vzdálenost do 50 m v objektech výšky přes 6 do 12 m</t>
  </si>
  <si>
    <t>https://podminky.urs.cz/item/CS_URS_2023_02/998775102</t>
  </si>
  <si>
    <t>-710388288</t>
  </si>
  <si>
    <t>-264031745</t>
  </si>
  <si>
    <t>21*1,02 'Přepočtené koeficientem množství</t>
  </si>
  <si>
    <t>1845944962</t>
  </si>
  <si>
    <t>14,5 "ozn. MS Z/02</t>
  </si>
  <si>
    <t>-751791989</t>
  </si>
  <si>
    <t>14,5*1,02 'Přepočtené koeficientem množství</t>
  </si>
  <si>
    <t>-393670615</t>
  </si>
  <si>
    <t>78147381R</t>
  </si>
  <si>
    <t>Demontáž zrcadel lepených</t>
  </si>
  <si>
    <t>241646317</t>
  </si>
  <si>
    <t>"demontáž zrcadla</t>
  </si>
  <si>
    <t>(4*3,2)</t>
  </si>
  <si>
    <t>Montáž zrcadel plochy do 1 m2 lepených silikonovým tmelem na podkladní omítku</t>
  </si>
  <si>
    <t>251826417</t>
  </si>
  <si>
    <t>Montáž zrcadel lepených silikonovým tmelem na podkladní omítku, plochy do 1 m2</t>
  </si>
  <si>
    <t>Poznámka k položce:_x000d_
- detailní specifikace dodávky viz. D.1.1.b.MS04 Mobiliář</t>
  </si>
  <si>
    <t>"zrcadlo skládané z dílů celkový rozměr 3,8/3,25</t>
  </si>
  <si>
    <t>(3,8*3,25) "MS M/01</t>
  </si>
  <si>
    <t>63465126</t>
  </si>
  <si>
    <t>zrcadlo nemontované čiré tl 5mm max rozměr 3210x2250mm</t>
  </si>
  <si>
    <t>1850303204</t>
  </si>
  <si>
    <t>Poznámka k položce:_x000d_
včetně štukového rámu a uchycení nýty</t>
  </si>
  <si>
    <t>12,35*1,1 'Přepočtené koeficientem množství</t>
  </si>
  <si>
    <t>1505158575</t>
  </si>
  <si>
    <t>1908366933</t>
  </si>
  <si>
    <t>-997723796</t>
  </si>
  <si>
    <t>653838145</t>
  </si>
  <si>
    <t>1205100365</t>
  </si>
  <si>
    <t>1347529981</t>
  </si>
  <si>
    <t>527257964</t>
  </si>
  <si>
    <t>-1609593114</t>
  </si>
  <si>
    <t xml:space="preserve">Odstranění dekoračních technik imitací antických zemin, benátského štuku, betonu, zdiva, dřeva, travertinu, metalických efektů apod. obroušením
</t>
  </si>
  <si>
    <t>(438,935*0,15)</t>
  </si>
  <si>
    <t>-1718074166</t>
  </si>
  <si>
    <t>-1494843015</t>
  </si>
  <si>
    <t>"okna 4900/1800 mm</t>
  </si>
  <si>
    <t>(4,9*1,8)*8</t>
  </si>
  <si>
    <t>(4,75*2)</t>
  </si>
  <si>
    <t>(2,6*2)</t>
  </si>
  <si>
    <t>(4,7*2)</t>
  </si>
  <si>
    <t>(5*2,2)</t>
  </si>
  <si>
    <t>-1359722486</t>
  </si>
  <si>
    <t>105,66*1,05 'Přepočtené koeficientem množství</t>
  </si>
  <si>
    <t>-1117052193</t>
  </si>
  <si>
    <t>1917723113</t>
  </si>
  <si>
    <t>-1596906341</t>
  </si>
  <si>
    <t>Restaurování nástěnné malby; roz. 5000/2200 mm</t>
  </si>
  <si>
    <t>-465283380</t>
  </si>
  <si>
    <t xml:space="preserve">Poznámka k položce:_x000d_
- Průzkum a pasportizace uměleckých a řemeslných prvků výzdoby interiéru Kulturního domu v Ostrově nad Ohří (autoři: Marek Scheib, Adam Souček, Mgr. Art) z r. 2008_x000d_
- Památkové zhodnocení (autoři. Jaroslav Krauz a kolektiv vedený J. Sedláčkem) z r. 2005_x000d_
</t>
  </si>
  <si>
    <t>78499002R</t>
  </si>
  <si>
    <t>Restaurování malby na skle, včetně opravy dubového rámu</t>
  </si>
  <si>
    <t>-805735751</t>
  </si>
  <si>
    <t>(4,75*2) "ozn. MS/V01</t>
  </si>
  <si>
    <t>(2,6*2) "ozn. MS/V02</t>
  </si>
  <si>
    <t>(4,7*2) "ozn. MS/V03</t>
  </si>
  <si>
    <t>2058616023</t>
  </si>
  <si>
    <t>-909736941</t>
  </si>
  <si>
    <t>"přesuny lehkých stěn, rozebrání baru apod.</t>
  </si>
  <si>
    <t>(8,5*3)*7</t>
  </si>
  <si>
    <t>OST-99112</t>
  </si>
  <si>
    <t>D+M záclony, ozn. MS M/03 v souladu s A.9 Mobiliář; roz. viz. specifikace A.9</t>
  </si>
  <si>
    <t>-2071798766</t>
  </si>
  <si>
    <t>Poznámka k položce:_x000d_
- detailní specifikace dodávky viz. D.1.1.b.MS04 Mobiliář_x000d_
- roz. 1200/4900 mm_x000d_
- záclona - bílá hladká (bez struktury a vzoru)_x000d_
- včetně záclonových tyčí a garnyží</t>
  </si>
  <si>
    <t>8 "ozn. MS M/03 (závěs + záclony)</t>
  </si>
  <si>
    <t>D11_TK - T-Klub</t>
  </si>
  <si>
    <t xml:space="preserve">    733 - Ústřední vytápění - rozvodné potrubí</t>
  </si>
  <si>
    <t xml:space="preserve">    762 - Konstrukce tesařské</t>
  </si>
  <si>
    <t xml:space="preserve">    786 - Dokončovací práce - čalounické úpravy</t>
  </si>
  <si>
    <t>310238211</t>
  </si>
  <si>
    <t>Zazdívka otvorů pl přes 0,25 do 1 m2 ve zdivu nadzákladovém cihlami pálenými na MVC</t>
  </si>
  <si>
    <t>-233430930</t>
  </si>
  <si>
    <t>Zazdívka otvorů ve zdivu nadzákladovém cihlami pálenými plochy přes 0,25 m2 do 1 m2 na maltu vápenocementovou</t>
  </si>
  <si>
    <t>https://podminky.urs.cz/item/CS_URS_2023_02/310238211</t>
  </si>
  <si>
    <t>"nadezdívka nad dveřmi do TK1.01</t>
  </si>
  <si>
    <t>( 0,9*1*0,3)</t>
  </si>
  <si>
    <t>"prostupy stávající VZT (TK1.04, TK1.05)</t>
  </si>
  <si>
    <t>(0,6*0,5*0,3)*2</t>
  </si>
  <si>
    <t>"rozvaděč TK1.07</t>
  </si>
  <si>
    <t>(0,6*0,5*0,3)</t>
  </si>
  <si>
    <t>317941121</t>
  </si>
  <si>
    <t>Osazování ocelových válcovaných nosníků na zdivu I, IE, U, UE nebo L do č. 12 nebo výšky do 120 mm</t>
  </si>
  <si>
    <t>412692241</t>
  </si>
  <si>
    <t>Osazování ocelových válcovaných nosníků na zdivu I nebo IE nebo U nebo UE nebo L do č. 12 nebo výšky do 120 mm</t>
  </si>
  <si>
    <t>https://podminky.urs.cz/item/CS_URS_2023_02/317941121</t>
  </si>
  <si>
    <t>"rozvaděč v TK 1.06</t>
  </si>
  <si>
    <t>((1*2)*4,57/1000)*2</t>
  </si>
  <si>
    <t>13011066</t>
  </si>
  <si>
    <t>úhelník ocelový rovnostranný jakost S235JR (11 375) 60x60x5mm</t>
  </si>
  <si>
    <t>-965854615</t>
  </si>
  <si>
    <t>0,018*1,1 'Přepočtené koeficientem množství</t>
  </si>
  <si>
    <t>1587853915</t>
  </si>
  <si>
    <t>"překlad nad dveřmi do TK1.01</t>
  </si>
  <si>
    <t>"IPN 100</t>
  </si>
  <si>
    <t>(1,3*8,34)/1000</t>
  </si>
  <si>
    <t>13010712</t>
  </si>
  <si>
    <t>ocel profilová jakost S235JR (11 375) průřez I (IPN) 100</t>
  </si>
  <si>
    <t>-1689720937</t>
  </si>
  <si>
    <t>0,011*1,1 'Přepočtené koeficientem množství</t>
  </si>
  <si>
    <t>346244381</t>
  </si>
  <si>
    <t>Plentování jednostranné v do 200 mm válcovaných nosníků cihlami</t>
  </si>
  <si>
    <t>-2144553305</t>
  </si>
  <si>
    <t>Plentování ocelových válcovaných nosníků jednostranné cihlami na maltu, výška stojiny do 200 mm</t>
  </si>
  <si>
    <t>https://podminky.urs.cz/item/CS_URS_2023_02/346244381</t>
  </si>
  <si>
    <t>(1*2)</t>
  </si>
  <si>
    <t>(1,3*2)</t>
  </si>
  <si>
    <t>413232211</t>
  </si>
  <si>
    <t>Zazdívka zhlaví válcovaných nosníků v do 150 mm</t>
  </si>
  <si>
    <t>-1995167221</t>
  </si>
  <si>
    <t>Zazdívka zhlaví stropních trámů nebo válcovaných nosníků pálenými cihlami válcovaných nosníků, výšky do 150 mm</t>
  </si>
  <si>
    <t>https://podminky.urs.cz/item/CS_URS_2023_02/413232211</t>
  </si>
  <si>
    <t>-1051179999</t>
  </si>
  <si>
    <t>4,5 "TK 1.01 Sklad (P. TK 03)</t>
  </si>
  <si>
    <t>17,3 "TK 1.02 Salonek (P. TK 01)</t>
  </si>
  <si>
    <t>8 "TK 1.03 Zádveří (P. TK 05)</t>
  </si>
  <si>
    <t>4 "TK 1.04 (P. TK 03)</t>
  </si>
  <si>
    <t>9,5 "TK 1.05 Zázemí, bar (P. TK 04)</t>
  </si>
  <si>
    <t>6,6 "TK 1.06 Chodba (P. TK 03)</t>
  </si>
  <si>
    <t>101,6 "TK 1.07 Sál (P. TK 01)</t>
  </si>
  <si>
    <t>14 "TK 1.08 Pódium (P. TK 02)</t>
  </si>
  <si>
    <t>7,2 "TK 1.09 Zázemí (P. TK 01)</t>
  </si>
  <si>
    <t>612135101</t>
  </si>
  <si>
    <t>Hrubá výplň rýh ve stěnách maltou jakékoli šířky rýhy</t>
  </si>
  <si>
    <t>345861862</t>
  </si>
  <si>
    <t>Hrubá výplň rýh maltou jakékoli šířky rýhy ve stěnách</t>
  </si>
  <si>
    <t>https://podminky.urs.cz/item/CS_URS_2023_02/612135101</t>
  </si>
  <si>
    <t>"zasekané rozvody</t>
  </si>
  <si>
    <t>(16*0,1)</t>
  </si>
  <si>
    <t>612315121</t>
  </si>
  <si>
    <t>Vápenná štuková omítka rýh ve stěnách š do 150 mm</t>
  </si>
  <si>
    <t>-380071230</t>
  </si>
  <si>
    <t>Vápenná omítka rýh štuková ve stěnách, šířky rýhy do 150 mm</t>
  </si>
  <si>
    <t>https://podminky.urs.cz/item/CS_URS_2023_02/612315121</t>
  </si>
  <si>
    <t>-53649004</t>
  </si>
  <si>
    <t>"TK 1.05</t>
  </si>
  <si>
    <t>"obnovení pod odsekaném ker. obkladu</t>
  </si>
  <si>
    <t>(2,1+0,3+1,8+3+0,85)*2</t>
  </si>
  <si>
    <t>2135273292</t>
  </si>
  <si>
    <t>"TK 1.01</t>
  </si>
  <si>
    <t>(2,7*2+1,5*2)*4,1</t>
  </si>
  <si>
    <t>-(0,9*3) "otvor TK D/01</t>
  </si>
  <si>
    <t>(0,9+3*2)*0,65 "ostění/nadpraží</t>
  </si>
  <si>
    <t>"TK 1.02</t>
  </si>
  <si>
    <t>(2,7+2,55+0,2+0,25+0,15)*4,1</t>
  </si>
  <si>
    <t>-(1,5*2)*2 "okno TK O/01</t>
  </si>
  <si>
    <t>((1,5+2*2)*0,32)*2 "ostění/nadpraží TK O/01</t>
  </si>
  <si>
    <t>(0,6+0,45+3,05+2,35+0,35+0,3+2,55*0,35)*3,77</t>
  </si>
  <si>
    <t>((2,7*3+1,9)*(4,1-3,77)) "průvlaky</t>
  </si>
  <si>
    <t>-(0,9*1,97) "TK D/06</t>
  </si>
  <si>
    <t>"TK 1.03</t>
  </si>
  <si>
    <t>(2,5+2,55*2)*4,1</t>
  </si>
  <si>
    <t>((0,45+2,5+0,45)*(4,1-3,77))</t>
  </si>
  <si>
    <t>(2,5*(4,1-3,77))</t>
  </si>
  <si>
    <t>-(1,65*2,05) "TK D/02</t>
  </si>
  <si>
    <t>(1,65+2,05*2)*0,3 "ostění/nadpraží TK D/02</t>
  </si>
  <si>
    <t>-(1,65*2,05) "TK D/05</t>
  </si>
  <si>
    <t>"TK 1.04</t>
  </si>
  <si>
    <t>-(0,9*3) "TK D/03</t>
  </si>
  <si>
    <t>(0,9+3*2)*0,65 "ostění/nadpraží D/03</t>
  </si>
  <si>
    <t>(2,7+2,55)*4,1</t>
  </si>
  <si>
    <t xml:space="preserve">(0,3+2,55+0,03)*3,77+(2,55*0,3) </t>
  </si>
  <si>
    <t>(0,45+2,7+0,45)*3,77+(2,7*0,45)</t>
  </si>
  <si>
    <t>((2,7+2,55)*(4,1-3,77))</t>
  </si>
  <si>
    <t>-(0,95*2,05) "TK D/04</t>
  </si>
  <si>
    <t>"TK 1.06</t>
  </si>
  <si>
    <t>(3,21*2+1,8)*4,1</t>
  </si>
  <si>
    <t>-(1,6*2,2) "TK D/07</t>
  </si>
  <si>
    <t>-(0,7*1,97) "TK D/08</t>
  </si>
  <si>
    <t>((1,8*2)*(4,1-2,97))+(1,8*0,45)</t>
  </si>
  <si>
    <t>"TK 1.07</t>
  </si>
  <si>
    <t>(3,77*(0,4*4))*2 "sloupy</t>
  </si>
  <si>
    <t>((2,7*4+2,5*6+2,7*6+6,65*4+1,2*4+1,1*4)*(4,1-3,77)) "boky průvlaků</t>
  </si>
  <si>
    <t>(9,2+2,45+5,65+11,65+3,15)*4,1</t>
  </si>
  <si>
    <t>-(1,8*2,97) "TK 1.06</t>
  </si>
  <si>
    <t>-(1,5*2)*4 "okno TK O/01</t>
  </si>
  <si>
    <t>((1,5+2*2)*0,32)*4 "ostění/nadpraží TK O/01</t>
  </si>
  <si>
    <t>"TK 1.08</t>
  </si>
  <si>
    <t>(2,1+8,8+2,1)*4,1</t>
  </si>
  <si>
    <t>-(1,5*2) "okno TK O/01</t>
  </si>
  <si>
    <t>((1,5+2*2)*0,32) "ostění/nadpraží TK O/01</t>
  </si>
  <si>
    <t>-(0,8*1,95) "TK D/10</t>
  </si>
  <si>
    <t>"TK 1.09</t>
  </si>
  <si>
    <t>(2,7*2+2,36*2)*4,1</t>
  </si>
  <si>
    <t>-(0,8*1,95) "TK D/11</t>
  </si>
  <si>
    <t>(1+2,1*2)*0,3 "ostění/nadpraží TK D/10</t>
  </si>
  <si>
    <t>1303116947</t>
  </si>
  <si>
    <t>(2*5)</t>
  </si>
  <si>
    <t>-245038298</t>
  </si>
  <si>
    <t>10*1,05 'Přepočtené koeficientem množství</t>
  </si>
  <si>
    <t>622525101</t>
  </si>
  <si>
    <t>Tenkovrstvá omítka malých ploch do 0,1 m2 na stěnách</t>
  </si>
  <si>
    <t>-1085366324</t>
  </si>
  <si>
    <t>Omítka tenkovrstvá jednotlivých malých ploch silikátová, akrylátová, silikonová nebo silikonsilikátová stěn, plochy jednotlivě do 0,1 m2</t>
  </si>
  <si>
    <t>https://podminky.urs.cz/item/CS_URS_2023_02/622525101</t>
  </si>
  <si>
    <t>2 "zapravení prostupů</t>
  </si>
  <si>
    <t>-2085454340</t>
  </si>
  <si>
    <t>1229917202</t>
  </si>
  <si>
    <t>227066897</t>
  </si>
  <si>
    <t>(0,9*2) "TK D/01</t>
  </si>
  <si>
    <t>(0,9*2) "TK D/03</t>
  </si>
  <si>
    <t>(0,95*2,05) "TK D/04</t>
  </si>
  <si>
    <t>(0,9*1,97) "TK D/06</t>
  </si>
  <si>
    <t>(0,7*1,97) "TK D/08</t>
  </si>
  <si>
    <t>(0,7*1,97) "TK D/09</t>
  </si>
  <si>
    <t>968072456</t>
  </si>
  <si>
    <t>Vybourání kovových dveřních zárubní pl přes 2 m2</t>
  </si>
  <si>
    <t>-87369165</t>
  </si>
  <si>
    <t>Vybourání kovových rámů oken s křídly, dveřních zárubní, vrat, stěn, ostění nebo obkladů dveřních zárubní, plochy přes 2 m2</t>
  </si>
  <si>
    <t>https://podminky.urs.cz/item/CS_URS_2023_02/968072456</t>
  </si>
  <si>
    <t>(1,65*2,05) "TK D/05</t>
  </si>
  <si>
    <t>974031134</t>
  </si>
  <si>
    <t>Vysekání rýh ve zdivu cihelném hl do 50 mm š do 150 mm</t>
  </si>
  <si>
    <t>800485112</t>
  </si>
  <si>
    <t>Vysekání rýh ve zdivu cihelném na maltu vápennou nebo vápenocementovou do hl. 50 mm a šířky do 150 mm</t>
  </si>
  <si>
    <t>https://podminky.urs.cz/item/CS_URS_2023_02/974031134</t>
  </si>
  <si>
    <t>974032664</t>
  </si>
  <si>
    <t>Vysekání rýh ve stěnách z dutých cihel nebo tvárnic pro vtahování nosníků hl do 150 mm v do 150 mm</t>
  </si>
  <si>
    <t>-1275562664</t>
  </si>
  <si>
    <t>Vysekání rýh ve stěnách nebo příčkách z dutých cihel, tvárnic, desek pro vtahování nosníků do zdí před vybouráním otvoru do hl. 150 mm, při výšce nosníku do 150 mm</t>
  </si>
  <si>
    <t>https://podminky.urs.cz/item/CS_URS_2023_02/974032664</t>
  </si>
  <si>
    <t>1,3</t>
  </si>
  <si>
    <t>977151123</t>
  </si>
  <si>
    <t>Jádrové vrty diamantovými korunkami do stavebních materiálů D přes 130 do 150 mm</t>
  </si>
  <si>
    <t>-1123715209</t>
  </si>
  <si>
    <t>Jádrové vrty diamantovými korunkami do stavebních materiálů (železobetonu, betonu, cihel, obkladů, dlažeb, kamene) průměru přes 130 do 150 mm</t>
  </si>
  <si>
    <t>https://podminky.urs.cz/item/CS_URS_2023_02/977151123</t>
  </si>
  <si>
    <t>0,45 "T-klub</t>
  </si>
  <si>
    <t>978059541</t>
  </si>
  <si>
    <t>Odsekání a odebrání obkladů stěn z vnitřních obkládaček plochy přes 1 m2</t>
  </si>
  <si>
    <t>1874682298</t>
  </si>
  <si>
    <t>Odsekání obkladů stěn včetně otlučení podkladní omítky až na zdivo z obkládaček vnitřních, z jakýchkoliv materiálů, plochy přes 1 m2</t>
  </si>
  <si>
    <t>https://podminky.urs.cz/item/CS_URS_2023_02/978059541</t>
  </si>
  <si>
    <t>991070846</t>
  </si>
  <si>
    <t>-1028702184</t>
  </si>
  <si>
    <t>-1381007612</t>
  </si>
  <si>
    <t>5,39*8 'Přepočtené koeficientem množství</t>
  </si>
  <si>
    <t>346477410</t>
  </si>
  <si>
    <t>726775005</t>
  </si>
  <si>
    <t>733</t>
  </si>
  <si>
    <t>Ústřední vytápění - rozvodné potrubí</t>
  </si>
  <si>
    <t>733110803</t>
  </si>
  <si>
    <t>Demontáž potrubí ocelového závitového DN do 15</t>
  </si>
  <si>
    <t>-1214463065</t>
  </si>
  <si>
    <t>Demontáž potrubí z trubek ocelových závitových DN do 15</t>
  </si>
  <si>
    <t>https://podminky.urs.cz/item/CS_URS_2023_02/733110803</t>
  </si>
  <si>
    <t>733111103</t>
  </si>
  <si>
    <t>Potrubí ocelové závitové černé bezešvé běžné nízkotlaké DN 15</t>
  </si>
  <si>
    <t>114213362</t>
  </si>
  <si>
    <t>Potrubí z trubek ocelových závitových černých spojovaných svařováním bezešvých běžných nízkotlakých PN 16 do 115°C DN 15</t>
  </si>
  <si>
    <t>https://podminky.urs.cz/item/CS_URS_2023_02/733111103</t>
  </si>
  <si>
    <t>733190107</t>
  </si>
  <si>
    <t>Zkouška těsnosti potrubí ocelové závitové DN do 40</t>
  </si>
  <si>
    <t>-667432114</t>
  </si>
  <si>
    <t>Zkoušky těsnosti potrubí, manžety prostupové z trubek ocelových zkoušky těsnosti potrubí (za provozu) z trubek ocelových závitových DN do 40</t>
  </si>
  <si>
    <t>https://podminky.urs.cz/item/CS_URS_2023_02/733190107</t>
  </si>
  <si>
    <t>998733102</t>
  </si>
  <si>
    <t>Přesun hmot tonážní pro rozvody potrubí v objektech v přes 6 do 12 m</t>
  </si>
  <si>
    <t>1584370309</t>
  </si>
  <si>
    <t>Přesun hmot pro rozvody potrubí stanovený z hmotnosti přesunovaného materiálu vodorovná dopravní vzdálenost do 50 m v objektech výšky přes 6 do 12 m</t>
  </si>
  <si>
    <t>https://podminky.urs.cz/item/CS_URS_2023_02/998733102</t>
  </si>
  <si>
    <t>R74199163</t>
  </si>
  <si>
    <t xml:space="preserve">Dodávka; ozn. TK1 -  replika přisazeného svítidla- zdobného včetně LED zdroje</t>
  </si>
  <si>
    <t>-414287453</t>
  </si>
  <si>
    <t>Dodávka; ozn. TK1 - replika přisazeného svítidla- zdobného včetně LED zdroje</t>
  </si>
  <si>
    <t>R74199164</t>
  </si>
  <si>
    <t xml:space="preserve">Dodávka; ozn. TK2 -  replika přisazeného svítidla- 4ks, cena 12tis/ks-LED zdroj</t>
  </si>
  <si>
    <t>338040814</t>
  </si>
  <si>
    <t>Dodávka; ozn. TK2 - replika přisazeného svítidla- 4ks, cena 12tis/ks-LED zdroj</t>
  </si>
  <si>
    <t>R74199165</t>
  </si>
  <si>
    <t>Dodávka; ozn. TK3 - svítidlo skleněné závěsné</t>
  </si>
  <si>
    <t>1420087533</t>
  </si>
  <si>
    <t>Poznámka k položce:_x000d_
Referenční vvýrobek, minimální kvalitativní standard např. Maytoni-Eustoma-mod-238-pl-01-GN / variantně poptat sklárnu na návrh závěsných svítidel- sklo a design odpovídající stávajícím svítidlům</t>
  </si>
  <si>
    <t>R74199166</t>
  </si>
  <si>
    <t>Dodávka; ozn. TK6 - nasvětlení obrazů</t>
  </si>
  <si>
    <t>-579525933</t>
  </si>
  <si>
    <t>Poznámka k položce:_x000d_
Referenční vvýrobek, minimální kvalitativní standard např. Luxera 62302 - LED obrazové svítidlo MOSSARIO 8W/230V chrom-dl400mm</t>
  </si>
  <si>
    <t>R74199167</t>
  </si>
  <si>
    <t xml:space="preserve">Dodávka; ozn. TK4 - LED  RGB PÁSEK- STMÍVATELNÝ, LINIOVÉ- ZAPUŠTĚNÉ- včetně al. profil, krytí difuzor</t>
  </si>
  <si>
    <t>-1884776674</t>
  </si>
  <si>
    <t>Dodávka; ozn. TK4 - LED RGB PÁSEK- STMÍVATELNÝ, LINIOVÉ- ZAPUŠTĚNÉ- včetně al. profil, krytí difuzor</t>
  </si>
  <si>
    <t>R74199168</t>
  </si>
  <si>
    <t>Dodávka; ozn. TK7 - podlinka</t>
  </si>
  <si>
    <t>-2041089745</t>
  </si>
  <si>
    <t>Poznámka k položce:_x000d_
Referenční vvýrobek, minimální kvalitativní standard např. Eglo 97082 VADUMI Nástěnné svítidlo k zrcadlu do koupelny LED 11W IP44 dl.600mm</t>
  </si>
  <si>
    <t>R74199169</t>
  </si>
  <si>
    <t>-1036231571</t>
  </si>
  <si>
    <t>762</t>
  </si>
  <si>
    <t>Konstrukce tesařské</t>
  </si>
  <si>
    <t>762511179</t>
  </si>
  <si>
    <t>Podlahové kce podkladové dvouvrstvé z cementotřískových desek tl 2x18 mm na sraz šroubovaných</t>
  </si>
  <si>
    <t>-816865054</t>
  </si>
  <si>
    <t>Podlahové konstrukce podkladové z cementotřískových desek dvouvrstvých šroubovaných na sraz, tloušťky desky 2x18 mm</t>
  </si>
  <si>
    <t>https://podminky.urs.cz/item/CS_URS_2023_02/762511179</t>
  </si>
  <si>
    <t>"skladba P.TK.02</t>
  </si>
  <si>
    <t>762595001</t>
  </si>
  <si>
    <t>Spojovací prostředky pro položení dřevěných podlah a zakrytí kanálů</t>
  </si>
  <si>
    <t>1550951075</t>
  </si>
  <si>
    <t>Spojovací prostředky podlah a podkladových konstrukcí hřebíky, vruty</t>
  </si>
  <si>
    <t>https://podminky.urs.cz/item/CS_URS_2023_02/762595001</t>
  </si>
  <si>
    <t>998762101</t>
  </si>
  <si>
    <t>Přesun hmot tonážní pro kce tesařské v objektech v do 6 m</t>
  </si>
  <si>
    <t>333701773</t>
  </si>
  <si>
    <t>Přesun hmot pro konstrukce tesařské stanovený z hmotnosti přesunovaného materiálu vodorovná dopravní vzdálenost do 50 m v objektech výšky do 6 m</t>
  </si>
  <si>
    <t>https://podminky.urs.cz/item/CS_URS_2023_02/998762101</t>
  </si>
  <si>
    <t>763131411</t>
  </si>
  <si>
    <t>SDK podhled desky 1xA 12,5 bez izolace dvouvrstvá spodní kce profil CD+UD</t>
  </si>
  <si>
    <t>1578305386</t>
  </si>
  <si>
    <t>Podhled ze sádrokartonových desek dvouvrstvá zavěšená spodní konstrukce z ocelových profilů CD, UD jednoduše opláštěná deskou standardní A, tl. 12,5 mm, bez izolace</t>
  </si>
  <si>
    <t>https://podminky.urs.cz/item/CS_URS_2023_02/763131411</t>
  </si>
  <si>
    <t>(8,8*1,6)+(8,8+1,6)*0,25 "TK 1.07 Sál (P. TK 01)</t>
  </si>
  <si>
    <t>763164551</t>
  </si>
  <si>
    <t>SDK obklad kcí tvaru L š přes 0,8 m desky 1xA 12,5</t>
  </si>
  <si>
    <t>-446064211</t>
  </si>
  <si>
    <t>Obklad konstrukcí sádrokartonovými deskami včetně ochranných úhelníků ve tvaru L rozvinuté šíře přes 0,8 m, opláštěný deskou standardní A, tl. 12,5 mm</t>
  </si>
  <si>
    <t>https://podminky.urs.cz/item/CS_URS_2023_02/763164551</t>
  </si>
  <si>
    <t>3*(0,35+0,8)</t>
  </si>
  <si>
    <t>(0,25*2+0,4)*4,1</t>
  </si>
  <si>
    <t>763164635</t>
  </si>
  <si>
    <t>SDK obklad kcí tvaru U š do 1,2 m desky 1xDF 12,5</t>
  </si>
  <si>
    <t>-95146496</t>
  </si>
  <si>
    <t>Obklad konstrukcí sádrokartonovými deskami včetně ochranných úhelníků ve tvaru U rozvinuté šíře přes 0,6 do 1,2 m, opláštěný deskou protipožární DF, tl. 12,5 mm</t>
  </si>
  <si>
    <t>https://podminky.urs.cz/item/CS_URS_2023_02/763164635</t>
  </si>
  <si>
    <t>"šachtová předstěna</t>
  </si>
  <si>
    <t>(4,1*(0,3+0,4+0,3))</t>
  </si>
  <si>
    <t>-899451712</t>
  </si>
  <si>
    <t>"TK Z/06</t>
  </si>
  <si>
    <t>59030751</t>
  </si>
  <si>
    <t>dvířka revizní jednokřídlá s automatickým zámkem 300x400mm</t>
  </si>
  <si>
    <t>-739219489</t>
  </si>
  <si>
    <t>763172355</t>
  </si>
  <si>
    <t>Montáž dvířek revizních jednoplášťových SDK kcí vel. 600 x 600 mm pro podhledy</t>
  </si>
  <si>
    <t>1191579707</t>
  </si>
  <si>
    <t>Montáž dvířek pro konstrukce ze sádrokartonových desek revizních jednoplášťových pro podhledy velikost (šxv) 600 x 600 mm</t>
  </si>
  <si>
    <t>https://podminky.urs.cz/item/CS_URS_2023_02/763172355</t>
  </si>
  <si>
    <t>"TK/Z05</t>
  </si>
  <si>
    <t>59030714</t>
  </si>
  <si>
    <t>dvířka revizní jednokřídlá s automatickým zámkem 600x600mm</t>
  </si>
  <si>
    <t>-575044282</t>
  </si>
  <si>
    <t>998763301</t>
  </si>
  <si>
    <t>Přesun hmot tonážní pro sádrokartonové konstrukce v objektech v do 6 m</t>
  </si>
  <si>
    <t>-1360707109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</si>
  <si>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</si>
  <si>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https://podminky.urs.cz/item/CS_URS_2023_02/998763301</t>
  </si>
  <si>
    <t>637855355</t>
  </si>
  <si>
    <t>"dřevěné a akustické obklady</t>
  </si>
  <si>
    <t>(3*2+0,85*2)*2,6</t>
  </si>
  <si>
    <t>(3,66+0,55+0,45)*2,6</t>
  </si>
  <si>
    <t>(0,2+1,95+6,1)*2 "akustický obklad</t>
  </si>
  <si>
    <t>(2,45*2+3,1)*2,6</t>
  </si>
  <si>
    <t>76699001R</t>
  </si>
  <si>
    <t>D+M doplňující prvky oken v souladu s příl. 01 - Tabulka oken; ozn. TK O/01</t>
  </si>
  <si>
    <t>1644059871</t>
  </si>
  <si>
    <t>Poznámka k položce:_x000d_
Detailní specifikace dodávky viz Příloha 01 - Tabulka oken - doplňující prvky_x000d_
- garnýž typ 1; roz. 2000/150/100 mm_x000d_
- 2x záclonové tyče, záclona, závěs_x000d_
- parapet typ 1; 1500+200/450/90 mm_x000d_
- mřížky parapetu roz. 300/150 mm_x000d_
- kryt topení typ 1; roz. 1500/950 mm_x000d_
- závěsy a záclony TK/M08</t>
  </si>
  <si>
    <t>1 "TK O/01</t>
  </si>
  <si>
    <t>76699002R</t>
  </si>
  <si>
    <t>D+M doplňující prvky oken v souladu s příl. 01 - Tabulka oken; ozn. TK O/02</t>
  </si>
  <si>
    <t>-1889292922</t>
  </si>
  <si>
    <t>1 "TK O/02</t>
  </si>
  <si>
    <t>76699003R</t>
  </si>
  <si>
    <t>D+M doplňující prvky oken v souladu s příl. 01 - Tabulka oken; ozn. TK O/03</t>
  </si>
  <si>
    <t>1244542715</t>
  </si>
  <si>
    <t>1 "TK O/03</t>
  </si>
  <si>
    <t>76699004R</t>
  </si>
  <si>
    <t>D+M doplňující prvky oken v souladu s příl. 01 - Tabulka oken; ozn. TK O/04</t>
  </si>
  <si>
    <t>-778560080</t>
  </si>
  <si>
    <t>1 "TK O/04</t>
  </si>
  <si>
    <t>76699005R</t>
  </si>
  <si>
    <t>D+M doplňující prvky oken v souladu s příl. 01 - Tabulka oken; ozn. TK O/05</t>
  </si>
  <si>
    <t>-1276892146</t>
  </si>
  <si>
    <t>1 "TK O/05</t>
  </si>
  <si>
    <t>76699006R</t>
  </si>
  <si>
    <t>D+M doplňující prvky oken v souladu s příl. 01 - Tabulka oken; ozn. TK O/06</t>
  </si>
  <si>
    <t>-1826543362</t>
  </si>
  <si>
    <t>1 "TK O/06</t>
  </si>
  <si>
    <t>76699007R</t>
  </si>
  <si>
    <t>D+M doplňující prvky oken v souladu s příl. 01 - Tabulka oken; ozn. TK O/07</t>
  </si>
  <si>
    <t>239301408</t>
  </si>
  <si>
    <t>1 "TK O/07</t>
  </si>
  <si>
    <t>76699008R</t>
  </si>
  <si>
    <t>D+M doplňující prvky oken v souladu s příl. 01 - Tabulka oken; ozn. TK O/08</t>
  </si>
  <si>
    <t>-376852013</t>
  </si>
  <si>
    <t>1 "TK O/08</t>
  </si>
  <si>
    <t>76699009R</t>
  </si>
  <si>
    <t>D+M dveře TK D/01 v souladu s příl 02 - Tabulka dveří; roz. 800/1970 mm, vč zárubně</t>
  </si>
  <si>
    <t>-257742119</t>
  </si>
  <si>
    <t>Poznámka k položce:_x000d_
Detailní specifikace dodávky viz Příloha 02 - Tabulka dveří_x000d_
- replika dveří_x000d_
- zárubeň dřevěná_x000d_
- kování dle specifikace v tabulce 02_x000d_
- vč. povrchové úpravy apod.</t>
  </si>
  <si>
    <t>1 "ozn TK D/01</t>
  </si>
  <si>
    <t>76699010R</t>
  </si>
  <si>
    <t>D+M dveře TK D/03 v souladu s příl 02 - Tabulka dveří; roz. 800/1970 mm, vč zárubně</t>
  </si>
  <si>
    <t>209506716</t>
  </si>
  <si>
    <t>1 "ozn TK D/03</t>
  </si>
  <si>
    <t>76699011R</t>
  </si>
  <si>
    <t>D+M dveře TK D/04 v souladu s příl 02 - Tabulka dveří; roz. 800/1970 mm, vč zárubně</t>
  </si>
  <si>
    <t>-329439616</t>
  </si>
  <si>
    <t>Poznámka k položce:_x000d_
Detailní specifikace dodávky viz Příloha 02 - Tabulka dveří_x000d_
- replika dveří_x000d_
- zárubeň dřevěná_x000d_
- kování dle specifikace v tabulce 02_x000d_
- vč. povrchové úpravy apod._x000d_
- prosklení_x000d_
- přechodová lišta</t>
  </si>
  <si>
    <t>1 "ozn TK D/04</t>
  </si>
  <si>
    <t>76699012R</t>
  </si>
  <si>
    <t>D+M dveře TK D/05 v souladu s příl 02 - Tabulka dveří; roz. 1450/1970 mm, vč zárubně</t>
  </si>
  <si>
    <t>-1083858933</t>
  </si>
  <si>
    <t>1 "ozn TK D/05</t>
  </si>
  <si>
    <t>76699013R</t>
  </si>
  <si>
    <t>D+M dveře TK D/06 v souladu s příl 02 - Tabulka dveří; roz. 900/1970 mm, vč zárubně</t>
  </si>
  <si>
    <t>-1237651946</t>
  </si>
  <si>
    <t>Poznámka k položce:_x000d_
Detailní specifikace dodávky viz Příloha 02 - Tabulka dveří_x000d_
- replika dveří_x000d_
- zárubeň dřevěná_x000d_
- kování dle specifikace v tabulce 02_x000d_
- vč. povrchové úpravy apod._x000d_
- prosklení</t>
  </si>
  <si>
    <t>1 "ozn TK D/06</t>
  </si>
  <si>
    <t>76699014R</t>
  </si>
  <si>
    <t>Demont. a mont. dveře TK D/07 v souladu s příl 02 - Tabulka dveří; roz. 1600/3900 (2020) mm, vč zárubně</t>
  </si>
  <si>
    <t>-812188040</t>
  </si>
  <si>
    <t>Poznámka k položce:_x000d_
Detailní specifikace dodávky viz Příloha 02 - Tabulka dveří_x000d_
- repase dveří_x000d_
- zárubeň dřevěná_x000d_
- kování dle specifikace v tabulce 02_x000d_
- vč. povrchové úpravy apod._x000d_
- prosklení_x000d_
- přechodová lišta, okopový plech</t>
  </si>
  <si>
    <t>1 "ozn TK D/07</t>
  </si>
  <si>
    <t>76699015R</t>
  </si>
  <si>
    <t>D+M dveře TK D/08 v souladu s příl 02 - Tabulka dveří; roz. 700/1970 mm, vč zárubně</t>
  </si>
  <si>
    <t>-1407213983</t>
  </si>
  <si>
    <t>Poznámka k položce:_x000d_
Detailní specifikace dodávky viz Příloha 02 - Tabulka dveří_x000d_
- replika dveří_x000d_
- zárubeň dřevěná_x000d_
- kování dle specifikace v tabulce 02_x000d_
- vč. povrchové úpravy apod._x000d_
- prosklení_x000d_
- přechodová lišta, okopový plech</t>
  </si>
  <si>
    <t>1 "ozn TK D/08</t>
  </si>
  <si>
    <t>76699016R</t>
  </si>
  <si>
    <t>D+M dveře TK D/09 v souladu s příl 02 - Tabulka dveří; roz. 700/1970 mm, vč zárubně</t>
  </si>
  <si>
    <t>787846165</t>
  </si>
  <si>
    <t>1 "ozn TK D/09</t>
  </si>
  <si>
    <t>76699017R</t>
  </si>
  <si>
    <t>D+M dveře TK D/10 v souladu s příl 02 - Tabulka dveří; roz. 800/1950 mm, repase stáv. dveří</t>
  </si>
  <si>
    <t>1397805888</t>
  </si>
  <si>
    <t>Poznámka k položce:_x000d_
Detailní specifikace dodávky viz Příloha 02 - Tabulka dveří_x000d_
- repase stávajících dveří_x000d_
- kování dle specifikace v tabulce 02_x000d_
- vč. povrchové úpravy a oprav apod.</t>
  </si>
  <si>
    <t>1 "ozn TK D/10</t>
  </si>
  <si>
    <t>76699018R</t>
  </si>
  <si>
    <t>D+M dveře TK D/11 v souladu s příl 02 - Tabulka dveří; roz. 800/1950 mm, vč zárubně; PO EW 30 DP-3C</t>
  </si>
  <si>
    <t>-1936472005</t>
  </si>
  <si>
    <t>Poznámka k položce:_x000d_
Detailní specifikace dodávky viz Příloha 02 - Tabulka dveří_x000d_
- replika dveří_x000d_
- kování dle specifikace v tabulce 02_x000d_
- vč. povrchové úpravy apod._x000d_
- dubový práh</t>
  </si>
  <si>
    <t>1 "ozn TK D/11</t>
  </si>
  <si>
    <t>76699019R</t>
  </si>
  <si>
    <t>D+M úprava stáv. dřevěného podhledu v souladu s příl. 03 - Tabulka ostatních truhl. výrobků; ozn. TK T/01</t>
  </si>
  <si>
    <t>-1866284552</t>
  </si>
  <si>
    <t>Poznámka k položce:_x000d_
Detailní specifikace dodávky viz Příloha 03 - Tabulka ostatních truhlářských výrobků_x000d_
- viz. DET 05</t>
  </si>
  <si>
    <t>90 "ozn. TK T/01</t>
  </si>
  <si>
    <t>D+M replika dřevěného obkladu stěn v souladu s příl. 03 - Tabulka ostatních truhl. výrobků; ozn. TK T/02</t>
  </si>
  <si>
    <t>-1609426865</t>
  </si>
  <si>
    <t>(25*1,03) "ozn. TK T/02</t>
  </si>
  <si>
    <t>76699021R</t>
  </si>
  <si>
    <t>D+M olištování průchodu, dub 500/22 mm v souladu s příl. 03 - Tabulka ostatních truhl. výrobků; ozn. TK T/03</t>
  </si>
  <si>
    <t>785537286</t>
  </si>
  <si>
    <t>7,8 "ozn. TK T/03</t>
  </si>
  <si>
    <t>76699022R</t>
  </si>
  <si>
    <t>D+M kryt VZT, roz. 1690/440/780 mm v souladu s příl. 03 - Tabulka ostatních truhl. výrobků; ozn. TK T/04</t>
  </si>
  <si>
    <t>-656839570</t>
  </si>
  <si>
    <t>Poznámka k položce:_x000d_
Detailní specifikace dodávky viz Příloha 03 - Tabulka ostatních truhlářských výrobků_x000d_
- viz. DET 03_x000d_
- vč. kotevního materiálu a roštů</t>
  </si>
  <si>
    <t>1 "ozn. TK T/04</t>
  </si>
  <si>
    <t>76699023R</t>
  </si>
  <si>
    <t>D+M dřevěný obklad pódia, roz. 7650/450 mm v souladu s příl. 03 - Tabulka ostatních truhl. výrobků; ozn. TK T/05</t>
  </si>
  <si>
    <t>266425185</t>
  </si>
  <si>
    <t>7,65 "ozn. TK T/05</t>
  </si>
  <si>
    <t>76699024R</t>
  </si>
  <si>
    <t>D+M kryt topení zádveří, roz. 1500/200/900 v souladu s příl. 03 - Tabulka ostatních truhl. výrobků; ozn. TK T/06</t>
  </si>
  <si>
    <t>1589992883</t>
  </si>
  <si>
    <t>1 "ozn. TK T/06</t>
  </si>
  <si>
    <t>76699025R</t>
  </si>
  <si>
    <t>D+M bar v souladu s DET 01 a 02</t>
  </si>
  <si>
    <t>-1932660616</t>
  </si>
  <si>
    <t>1 "detailní specifikace viz. DET 01 a DET 02</t>
  </si>
  <si>
    <t>76699026R</t>
  </si>
  <si>
    <t>D+M zařízení zázemí baru v souladu s DET 01 a 02</t>
  </si>
  <si>
    <t>-304914844</t>
  </si>
  <si>
    <t>1029382385</t>
  </si>
  <si>
    <t>"skladba P.TK.05</t>
  </si>
  <si>
    <t>(1,9*2)</t>
  </si>
  <si>
    <t>1284212317</t>
  </si>
  <si>
    <t>3,8*1,1 'Přepočtené koeficientem množství</t>
  </si>
  <si>
    <t>-676548202</t>
  </si>
  <si>
    <t>(1,9*2+2*2)</t>
  </si>
  <si>
    <t>-1673389838</t>
  </si>
  <si>
    <t>7,8*1,1 'Přepočtené koeficientem množství</t>
  </si>
  <si>
    <t>D+M větrací mřížky, roz. 300/300 (nikl) v souladu s příl. 04 - Tabulka zámečnických výrobků; ozn. TK Z/01</t>
  </si>
  <si>
    <t>-972566060</t>
  </si>
  <si>
    <t>1 "bez řetízku; ozn. TK Z/01</t>
  </si>
  <si>
    <t>1 "s řetízkem; ozn. TK Z/01</t>
  </si>
  <si>
    <t>240869736</t>
  </si>
  <si>
    <t>-1144731560</t>
  </si>
  <si>
    <t>"skladba P.TK.03</t>
  </si>
  <si>
    <t>"skladba P.TK.04</t>
  </si>
  <si>
    <t>281061488</t>
  </si>
  <si>
    <t>1676428400</t>
  </si>
  <si>
    <t>493925038</t>
  </si>
  <si>
    <t xml:space="preserve">4,9 "TK1.06 </t>
  </si>
  <si>
    <t>8,6 "TK1.01</t>
  </si>
  <si>
    <t>7,5 "TK1.04</t>
  </si>
  <si>
    <t>11,4 "TK1.05</t>
  </si>
  <si>
    <t>-182638032</t>
  </si>
  <si>
    <t>32,4*1,15 'Přepočtené koeficientem množství</t>
  </si>
  <si>
    <t>546252223</t>
  </si>
  <si>
    <t>-1443681574</t>
  </si>
  <si>
    <t>24,6*1,1 'Přepočtené koeficientem množství</t>
  </si>
  <si>
    <t>-797010165</t>
  </si>
  <si>
    <t>771591112</t>
  </si>
  <si>
    <t>Izolace pod dlažbu nátěrem nebo stěrkou ve dvou vrstvách</t>
  </si>
  <si>
    <t>-1323885343</t>
  </si>
  <si>
    <t>Izolace podlahy pod dlažbu nátěrem nebo stěrkou ve dvou vrstvách</t>
  </si>
  <si>
    <t>https://podminky.urs.cz/item/CS_URS_2023_02/771591112</t>
  </si>
  <si>
    <t>Poznámka k položce:_x000d_
- včetně vytažení na stěny v. 100 mm</t>
  </si>
  <si>
    <t>9,5*1,25 'Přepočtené koeficientem množství</t>
  </si>
  <si>
    <t>932314174</t>
  </si>
  <si>
    <t>775413120</t>
  </si>
  <si>
    <t>Montáž podlahové lišty ze dřeva tvrdého nebo měkkého připevněné vruty s přetmelením</t>
  </si>
  <si>
    <t>-767768325</t>
  </si>
  <si>
    <t>Montáž podlahového soklíku nebo lišty obvodové (soklové) dřevěné bez základního nátěru lišty ze dřeva tvrdého nebo měkkého, v přírodní barvě připevněné vruty, s přetmelením</t>
  </si>
  <si>
    <t>https://podminky.urs.cz/item/CS_URS_2023_02/775413120</t>
  </si>
  <si>
    <t>15,3 "salonek TK1.02</t>
  </si>
  <si>
    <t>17 "podium TK 1.08</t>
  </si>
  <si>
    <t>10,5 "zázemí TK1.09</t>
  </si>
  <si>
    <t>61418151</t>
  </si>
  <si>
    <t>lišta podlahová dřevěná dub 28x28mm</t>
  </si>
  <si>
    <t>152225489</t>
  </si>
  <si>
    <t>42,8*1,08 'Přepočtené koeficientem množství</t>
  </si>
  <si>
    <t>775511800</t>
  </si>
  <si>
    <t>Demontáž podlah vlysových lepených s lištami lepenými do suti</t>
  </si>
  <si>
    <t>-17423093</t>
  </si>
  <si>
    <t>Demontáž podlah vlysových do suti s lištami lepených</t>
  </si>
  <si>
    <t>https://podminky.urs.cz/item/CS_URS_2023_02/775511800</t>
  </si>
  <si>
    <t>775541811</t>
  </si>
  <si>
    <t>Demontáž podlah plovoucích lepených do suti</t>
  </si>
  <si>
    <t>1526090684</t>
  </si>
  <si>
    <t>Demontáž plovoucích podlah laminátových, dýhovaných, vinylových ap. lepených</t>
  </si>
  <si>
    <t>https://podminky.urs.cz/item/CS_URS_2023_02/775541811</t>
  </si>
  <si>
    <t>"laminátová podlaha</t>
  </si>
  <si>
    <t>776111116</t>
  </si>
  <si>
    <t>Odstranění zbytků lepidla z podkladu povlakových podlah broušením</t>
  </si>
  <si>
    <t>-2138857407</t>
  </si>
  <si>
    <t>Příprava podkladu broušení podlah stávajícího podkladu pro odstranění lepidla (po starých krytinách)</t>
  </si>
  <si>
    <t>https://podminky.urs.cz/item/CS_URS_2023_02/776111116</t>
  </si>
  <si>
    <t>"zátěžový koberec</t>
  </si>
  <si>
    <t>"PVC</t>
  </si>
  <si>
    <t>-32759522</t>
  </si>
  <si>
    <t>"skladba P.TK.01</t>
  </si>
  <si>
    <t>-2141021045</t>
  </si>
  <si>
    <t>1590351051</t>
  </si>
  <si>
    <t>776201812</t>
  </si>
  <si>
    <t>Demontáž lepených povlakových podlah s podložkou ručně</t>
  </si>
  <si>
    <t>1485550655</t>
  </si>
  <si>
    <t>Demontáž povlakových podlahovin lepených ručně s podložkou</t>
  </si>
  <si>
    <t>https://podminky.urs.cz/item/CS_URS_2023_02/776201812</t>
  </si>
  <si>
    <t>-1727551111</t>
  </si>
  <si>
    <t>885352903</t>
  </si>
  <si>
    <t>140,1*1,1 'Přepočtené koeficientem množství</t>
  </si>
  <si>
    <t>-307925746</t>
  </si>
  <si>
    <t>"ozn. TK/Z04</t>
  </si>
  <si>
    <t>6,4</t>
  </si>
  <si>
    <t>5534312R</t>
  </si>
  <si>
    <t xml:space="preserve">profil přechodový Al </t>
  </si>
  <si>
    <t>1945555500</t>
  </si>
  <si>
    <t>6,4*1,02 'Přepočtené koeficientem množství</t>
  </si>
  <si>
    <t>776431111</t>
  </si>
  <si>
    <t>Montáž schodišťových hran lepených</t>
  </si>
  <si>
    <t>1480038042</t>
  </si>
  <si>
    <t>Montáž schodišťových hran kovových nebo plastových lepených</t>
  </si>
  <si>
    <t>https://podminky.urs.cz/item/CS_URS_2023_02/776431111</t>
  </si>
  <si>
    <t>"ozn. TK Z/02</t>
  </si>
  <si>
    <t>5,4 "hrana</t>
  </si>
  <si>
    <t>"ozn. TK Z/03</t>
  </si>
  <si>
    <t>5,4 "kout</t>
  </si>
  <si>
    <t>108</t>
  </si>
  <si>
    <t>-75159119</t>
  </si>
  <si>
    <t>10,8*1,02 'Přepočtené koeficientem množství</t>
  </si>
  <si>
    <t>109</t>
  </si>
  <si>
    <t>775413115</t>
  </si>
  <si>
    <t>Montáž podlahové lišty ze dřeva tvrdého nebo měkkého lepené</t>
  </si>
  <si>
    <t>292807404</t>
  </si>
  <si>
    <t>Montáž podlahového soklíku nebo lišty obvodové (soklové) dřevěné bez základního nátěru lišty ze dřeva tvrdého nebo měkkého, v přírodní barvě lepené</t>
  </si>
  <si>
    <t>https://podminky.urs.cz/item/CS_URS_2023_02/775413115</t>
  </si>
  <si>
    <t>110</t>
  </si>
  <si>
    <t>553363997</t>
  </si>
  <si>
    <t>Poznámka k položce:_x000d_
pro rozvod kabelů, včetně spodního dílu a víka a spojovacích koncovek</t>
  </si>
  <si>
    <t>13,5*1,08 'Přepočtené koeficientem množství</t>
  </si>
  <si>
    <t>111</t>
  </si>
  <si>
    <t>-704031474</t>
  </si>
  <si>
    <t>112</t>
  </si>
  <si>
    <t>781121011</t>
  </si>
  <si>
    <t>Nátěr penetrační na stěnu</t>
  </si>
  <si>
    <t>-1312995604</t>
  </si>
  <si>
    <t>Příprava podkladu před provedením obkladu nátěr penetrační na stěnu</t>
  </si>
  <si>
    <t>https://podminky.urs.cz/item/CS_URS_2023_02/781121011</t>
  </si>
  <si>
    <t>(2,1+0,3+1,8+3+0,85)*1,45</t>
  </si>
  <si>
    <t>113</t>
  </si>
  <si>
    <t>781474120</t>
  </si>
  <si>
    <t>Montáž obkladů vnitřních keramických hladkých přes 85 do 100 ks/m2 lepených flexibilním lepidlem</t>
  </si>
  <si>
    <t>-1338845243</t>
  </si>
  <si>
    <t>Montáž obkladů vnitřních stěn z dlaždic keramických lepených flexibilním lepidlem maloformátových hladkých přes 85 do 100 ks/m2</t>
  </si>
  <si>
    <t>https://podminky.urs.cz/item/CS_URS_2023_02/781474120</t>
  </si>
  <si>
    <t>114</t>
  </si>
  <si>
    <t>5976169R</t>
  </si>
  <si>
    <t>obklad keramický hladký 150x150 mm</t>
  </si>
  <si>
    <t>-43065993</t>
  </si>
  <si>
    <t xml:space="preserve">Poznámka k položce:_x000d_
- dvě barvy_x000d_
</t>
  </si>
  <si>
    <t>11,673*1,2 'Přepočtené koeficientem množství</t>
  </si>
  <si>
    <t>115</t>
  </si>
  <si>
    <t>-512870448</t>
  </si>
  <si>
    <t>Poznámka k položce:_x000d_
- detailní specifikace dodávky viz. A.9 Mobiliář</t>
  </si>
  <si>
    <t>(1,6*0,9) "TK/M07</t>
  </si>
  <si>
    <t>116</t>
  </si>
  <si>
    <t>745383859</t>
  </si>
  <si>
    <t>1,44*1,1 'Přepočtené koeficientem množství</t>
  </si>
  <si>
    <t>117</t>
  </si>
  <si>
    <t>1904991456</t>
  </si>
  <si>
    <t>119</t>
  </si>
  <si>
    <t>-1006154949</t>
  </si>
  <si>
    <t>121</t>
  </si>
  <si>
    <t>852836618</t>
  </si>
  <si>
    <t>122</t>
  </si>
  <si>
    <t>-2050081502</t>
  </si>
  <si>
    <t>124</t>
  </si>
  <si>
    <t>741871327</t>
  </si>
  <si>
    <t>125</t>
  </si>
  <si>
    <t>862161699</t>
  </si>
  <si>
    <t>172,7 "strop</t>
  </si>
  <si>
    <t>473,572 "stěny</t>
  </si>
  <si>
    <t>126</t>
  </si>
  <si>
    <t>-1120892941</t>
  </si>
  <si>
    <t>127</t>
  </si>
  <si>
    <t>-245689477</t>
  </si>
  <si>
    <t>-25,75 "dřevěné obklady stěn</t>
  </si>
  <si>
    <t>-11,673 "keram. obklad</t>
  </si>
  <si>
    <t>128</t>
  </si>
  <si>
    <t>268144785</t>
  </si>
  <si>
    <t>(1,5*2)*8</t>
  </si>
  <si>
    <t>"vstupní dveře 1650/2050</t>
  </si>
  <si>
    <t>(1,65*2,05)</t>
  </si>
  <si>
    <t>129</t>
  </si>
  <si>
    <t>-2138629425</t>
  </si>
  <si>
    <t>27,383*1,05 'Přepočtené koeficientem množství</t>
  </si>
  <si>
    <t>130</t>
  </si>
  <si>
    <t>-150078773</t>
  </si>
  <si>
    <t>131</t>
  </si>
  <si>
    <t>1469866978</t>
  </si>
  <si>
    <t>132</t>
  </si>
  <si>
    <t>-996873165</t>
  </si>
  <si>
    <t>(172,7-80) "strop</t>
  </si>
  <si>
    <t>-25</t>
  </si>
  <si>
    <t>786</t>
  </si>
  <si>
    <t>Dokončovací práce - čalounické úpravy</t>
  </si>
  <si>
    <t>133</t>
  </si>
  <si>
    <t>78699001R</t>
  </si>
  <si>
    <t>Opona (sejmutí, vyčištění, PO impregnace, opětovná montáž); roz. 8800/3100 mm</t>
  </si>
  <si>
    <t>1778531705</t>
  </si>
  <si>
    <t>134</t>
  </si>
  <si>
    <t>2113947963</t>
  </si>
  <si>
    <t>"odstranění barového pultu</t>
  </si>
  <si>
    <t>"demontáže veškerých koncových prvků (svítidla, vypínače)</t>
  </si>
  <si>
    <t>"lišty, garnyže, světelné rampy</t>
  </si>
  <si>
    <t>(8,5*4)*7</t>
  </si>
  <si>
    <t>142</t>
  </si>
  <si>
    <t>OST990008</t>
  </si>
  <si>
    <t>D+M zatemňovací závěsy a záclony ozn. TK M.08 vč. PO impregranace, plošná hmotnost 250 g/m2 (specifikace dle PD)</t>
  </si>
  <si>
    <t>-81384766</t>
  </si>
  <si>
    <t>Poznámka k položce:_x000d_
rozměr 2x 100/3100 každé okno</t>
  </si>
  <si>
    <t xml:space="preserve">6 </t>
  </si>
  <si>
    <t>D11b_VPS - Velký sál a předsálí</t>
  </si>
  <si>
    <t xml:space="preserve">    725 - Zdravotechnika - zařizovací předměty</t>
  </si>
  <si>
    <t xml:space="preserve">    741 - Elektroinstalace</t>
  </si>
  <si>
    <t>317142420</t>
  </si>
  <si>
    <t>Překlad nenosný pórobetonový š 100 mm v do 250 mm na tenkovrstvou maltu dl do 1000 mm</t>
  </si>
  <si>
    <t>2038223867</t>
  </si>
  <si>
    <t>Překlady nenosné z pórobetonu osazené do tenkého maltového lože, výšky do 250 mm, šířky překladu 100 mm, délky překladu do 1000 mm</t>
  </si>
  <si>
    <t>https://podminky.urs.cz/item/CS_URS_2023_02/317142420</t>
  </si>
  <si>
    <t>"zázemí pro hudebníky</t>
  </si>
  <si>
    <t>317142442</t>
  </si>
  <si>
    <t>Překlad nenosný pórobetonový š 150 mm v do 250 mm na tenkovrstvou maltu dl přes 1000 do 1250 mm</t>
  </si>
  <si>
    <t>-426819037</t>
  </si>
  <si>
    <t>Překlady nenosné z pórobetonu osazené do tenkého maltového lože, výšky do 250 mm, šířky překladu 150 mm, délky překladu přes 1000 do 1250 mm</t>
  </si>
  <si>
    <t>https://podminky.urs.cz/item/CS_URS_2023_02/317142442</t>
  </si>
  <si>
    <t>317142444</t>
  </si>
  <si>
    <t>Překlad nenosný pórobetonový š 150 mm v do 250 mm na tenkovrstvou maltu dl přes 1250 do 1500 mm</t>
  </si>
  <si>
    <t>1465990781</t>
  </si>
  <si>
    <t>Překlady nenosné z pórobetonu osazené do tenkého maltového lože, výšky do 250 mm, šířky překladu 150 mm, délky překladu přes 1250 do 1500 mm</t>
  </si>
  <si>
    <t>https://podminky.urs.cz/item/CS_URS_2023_02/317142444</t>
  </si>
  <si>
    <t>342272215</t>
  </si>
  <si>
    <t>Příčka z pórobetonových hladkých tvárnic na tenkovrstvou maltu tl 75 mm</t>
  </si>
  <si>
    <t>906000255</t>
  </si>
  <si>
    <t>Příčky z pórobetonových tvárnic hladkých na tenké maltové lože objemová hmotnost do 500 kg/m3, tloušťka příčky 75 mm</t>
  </si>
  <si>
    <t>https://podminky.urs.cz/item/CS_URS_2023_02/342272215</t>
  </si>
  <si>
    <t>"WC účinkující</t>
  </si>
  <si>
    <t>"obezdění KAN</t>
  </si>
  <si>
    <t>(2*0,3*2,45)</t>
  </si>
  <si>
    <t>1121497875</t>
  </si>
  <si>
    <t>2*(1,45*2,45)</t>
  </si>
  <si>
    <t>-1165687756</t>
  </si>
  <si>
    <t>"Schodiště 2.NP</t>
  </si>
  <si>
    <t>( 2*0,6*3,6+1,2*3,6-0,9*2)</t>
  </si>
  <si>
    <t>"zázemí baru</t>
  </si>
  <si>
    <t>(3,9*3,6-0,8*2)</t>
  </si>
  <si>
    <t>(2*2,45-0,7*2)</t>
  </si>
  <si>
    <t>"balkon/schodiště</t>
  </si>
  <si>
    <t>(1,2*2,45-0,9*2)</t>
  </si>
  <si>
    <t>-300784810</t>
  </si>
  <si>
    <t>3,48*3,45*2-2*0,8*2</t>
  </si>
  <si>
    <t xml:space="preserve"> (1,21*3,45*2-2*0,9*2)+ (2*0,6*3,45+0,15*3,45)+(0,6*3,45)+(2*0,9*3,45)+(1,21*0,9)</t>
  </si>
  <si>
    <t>18,78 "2.NP</t>
  </si>
  <si>
    <t>3,8 "3.NP</t>
  </si>
  <si>
    <t xml:space="preserve">"WC pro účinkující </t>
  </si>
  <si>
    <t>(2*3,1*2,45-2*0,7*2-2*1*2,35)+(1,35*2,45)+(2*1,45*2,45)</t>
  </si>
  <si>
    <t>0,3*2,45+0,3*2,45</t>
  </si>
  <si>
    <t>-1082421320</t>
  </si>
  <si>
    <t>1747951946</t>
  </si>
  <si>
    <t>156</t>
  </si>
  <si>
    <t>622143002</t>
  </si>
  <si>
    <t>Montáž omítkových plastových nebo pozinkovaných dilatačních profilů</t>
  </si>
  <si>
    <t>1501102945</t>
  </si>
  <si>
    <t>Montáž omítkových profilů plastových, pozinkovaných nebo dřevěných upevněných vtlačením do podkladní vrstvy nebo přibitím dilatačních s tkaninou</t>
  </si>
  <si>
    <t>https://podminky.urs.cz/item/CS_URS_2023_02/622143002</t>
  </si>
  <si>
    <t>84 "PS/Z07</t>
  </si>
  <si>
    <t>157</t>
  </si>
  <si>
    <t>55343014</t>
  </si>
  <si>
    <t>profil dilatační Pz+PVC pro vnitřní a vnější omítky tl 12mm</t>
  </si>
  <si>
    <t>-1483238517</t>
  </si>
  <si>
    <t>84*1,05 'Přepočtené koeficientem množství</t>
  </si>
  <si>
    <t>634911111</t>
  </si>
  <si>
    <t>Řezání dilatačních spár š 5 mm hl do 10 mm v čerstvé betonové mazanině</t>
  </si>
  <si>
    <t>1027478465</t>
  </si>
  <si>
    <t>Řezání dilatačních nebo smršťovacích spár v čerstvé betonové mazanině nebo potěru šířky do 5 mm, hloubky do 10 mm</t>
  </si>
  <si>
    <t>https://podminky.urs.cz/item/CS_URS_2023_02/634911111</t>
  </si>
  <si>
    <t>"proříznutí dilatační spáry</t>
  </si>
  <si>
    <t xml:space="preserve"> 5,85 "balkon</t>
  </si>
  <si>
    <t>37 "předsálí</t>
  </si>
  <si>
    <t>80 "sál</t>
  </si>
  <si>
    <t>-542780875</t>
  </si>
  <si>
    <t>(185,4-2,24) "PS 2.01 Předsálí (P.PS.01)</t>
  </si>
  <si>
    <t>(1,6*0,35)*4 "PS.2.01 Předsálí (P.PS.02)</t>
  </si>
  <si>
    <t>28,1 "PS 3.01 Salónek (P.PS.03)</t>
  </si>
  <si>
    <t>(369,9-7,84) "VS 2.01 Sál (P.VS.01)</t>
  </si>
  <si>
    <t>(1,6*0,35)*14 "VS 2.01 Sál (P.VS.02)</t>
  </si>
  <si>
    <t>(20,3-0,56) "VS 2.02 Schodiště (P.VS.01)</t>
  </si>
  <si>
    <t>(1,6*0,35) "VS 2.02 Schodiště (P.VS.02)</t>
  </si>
  <si>
    <t>10 "VS 2.03 Zázemí baru (P.VS.03)</t>
  </si>
  <si>
    <t>7,4 "VS 2.04 Sklad (P.VS.01)</t>
  </si>
  <si>
    <t>3,8 "VS 2.05 Zvukař (P.VS.01)</t>
  </si>
  <si>
    <t>(77,3-3,65) "VS 3.01 Balkón (P.VS.01)</t>
  </si>
  <si>
    <t>(4,7+2,75+4,7)*0,3 "VS 3.01 Bakón (P.VS.04)</t>
  </si>
  <si>
    <t>12,3 "VS 3.02 Sklad (P.VS.01)</t>
  </si>
  <si>
    <t>21 "VS 3.04 Schodiště (P.VS 01)</t>
  </si>
  <si>
    <t>7,7 "WC účinkující</t>
  </si>
  <si>
    <t>-1748086678</t>
  </si>
  <si>
    <t>2132387382</t>
  </si>
  <si>
    <t>"VS 3.04</t>
  </si>
  <si>
    <t>(3,65*2,45*0,2)</t>
  </si>
  <si>
    <t>"vybourání zazdívky mezi V2.02 a schodištěm</t>
  </si>
  <si>
    <t>(1,36*2,2*0,2)</t>
  </si>
  <si>
    <t>681642172</t>
  </si>
  <si>
    <t>(0,9*2,02) "D/05</t>
  </si>
  <si>
    <t>977343211</t>
  </si>
  <si>
    <t>Frézování drážek v podlahách z betonu do 30x30 mm</t>
  </si>
  <si>
    <t>-2050207462</t>
  </si>
  <si>
    <t>Frézování drážek pro vodiče v podlahách z betonu, rozměru do 30x30 mm</t>
  </si>
  <si>
    <t>https://podminky.urs.cz/item/CS_URS_2023_02/977343211</t>
  </si>
  <si>
    <t>"drážka v podlaze pro trubkování</t>
  </si>
  <si>
    <t>193508928</t>
  </si>
  <si>
    <t>1353903361</t>
  </si>
  <si>
    <t>540585045</t>
  </si>
  <si>
    <t>19,829*8 'Přepočtené koeficientem množství</t>
  </si>
  <si>
    <t>-803580361</t>
  </si>
  <si>
    <t>-304086018</t>
  </si>
  <si>
    <t>725</t>
  </si>
  <si>
    <t>Zdravotechnika - zařizovací předměty</t>
  </si>
  <si>
    <t>160</t>
  </si>
  <si>
    <t>725291621</t>
  </si>
  <si>
    <t>Doplňky zařízení koupelen a záchodů nerezové zásobník toaletních papírů</t>
  </si>
  <si>
    <t>soubor</t>
  </si>
  <si>
    <t>1165310916</t>
  </si>
  <si>
    <t>Doplňky zařízení koupelen a záchodů nerezové zásobník toaletních papírů d=300 mm</t>
  </si>
  <si>
    <t>https://podminky.urs.cz/item/CS_URS_2023_02/725291621</t>
  </si>
  <si>
    <t>1 "VS 3.06</t>
  </si>
  <si>
    <t>1 "VS 3.07</t>
  </si>
  <si>
    <t>161</t>
  </si>
  <si>
    <t>725291631</t>
  </si>
  <si>
    <t>Doplňky zařízení koupelen a záchodů nerezové zásobník papírových ručníků</t>
  </si>
  <si>
    <t>1805916103</t>
  </si>
  <si>
    <t>https://podminky.urs.cz/item/CS_URS_2023_02/725291631</t>
  </si>
  <si>
    <t>1 "VS 3.03</t>
  </si>
  <si>
    <t>162</t>
  </si>
  <si>
    <t>72599001R</t>
  </si>
  <si>
    <t>Doplňky zařízení koupelen a záchodů dávkovač tek. mýdla 0,4 l, bílý kov</t>
  </si>
  <si>
    <t>820399028</t>
  </si>
  <si>
    <t>163</t>
  </si>
  <si>
    <t>72599002R</t>
  </si>
  <si>
    <t>Doplňky zařízení koupelen a záchodů hyg. koš závěsný na WC, bílý kov</t>
  </si>
  <si>
    <t>-1202179683</t>
  </si>
  <si>
    <t>164</t>
  </si>
  <si>
    <t>72599003R</t>
  </si>
  <si>
    <t xml:space="preserve">Doplňky zařízení koupelen a záchodů odpad. koš závěsný,  bílý kov</t>
  </si>
  <si>
    <t>1521213941</t>
  </si>
  <si>
    <t>Doplňky zařízení koupelen a záchodů odpad. koš závěsný, bílý kov</t>
  </si>
  <si>
    <t>165</t>
  </si>
  <si>
    <t>72599004R</t>
  </si>
  <si>
    <t>Doplňky zařízení koupelen a záchodů WC štětka nástěná, bílá</t>
  </si>
  <si>
    <t>-2002004203</t>
  </si>
  <si>
    <t>Elektroinstalace</t>
  </si>
  <si>
    <t>741110042</t>
  </si>
  <si>
    <t>Montáž trubka plastová ohebná D přes 23 do 35 mm uložená pevně</t>
  </si>
  <si>
    <t>-66208708</t>
  </si>
  <si>
    <t>Montáž trubek elektroinstalačních s nasunutím nebo našroubováním do krabic plastových ohebných, uložených pevně, vnější Ø přes 23 do 35 mm</t>
  </si>
  <si>
    <t>https://podminky.urs.cz/item/CS_URS_2023_02/741110042</t>
  </si>
  <si>
    <t>34571073</t>
  </si>
  <si>
    <t>trubka elektroinstalační ohebná z PVC (EN) 2325</t>
  </si>
  <si>
    <t>1177935733</t>
  </si>
  <si>
    <t>74199010R</t>
  </si>
  <si>
    <t>Demontáž, balení, doprava a zpětná montáž repasovaných svítidel, specifikace viz. A.7</t>
  </si>
  <si>
    <t>-1245895460</t>
  </si>
  <si>
    <t>D+M svítidla, specifikace viz. A.7</t>
  </si>
  <si>
    <t>Poznámka k položce:_x000d_
Demontáž, balení, doprava a zpětná montáž repasovaných svítidel_x000d_
- velké lustry = 15 ks_x000d_
- ostatní repase = 31 ks_x000d_
_x000d_
Detailní specifikace dodávky viz. A.7 KONCOVÉ ELEMENTY; D.1.1.b.VPS03_x000d_
- ozn. PS1 = 3 ks_x000d_
- ozn. PS2 = 10 ks_x000d_
_x000d_
Detailní specifikace dodávky viz. A.7 KONCOVÉ ELEMENTY; D.1.1.b.VPS06_x000d_
- ozn. PS4 = 2 ks_x000d_
- ozn. NS = 1 ks_x000d_
_x000d_
Detailní specifikace dodávky viz. A.7 KONCOVÉ ELEMENTY; D.1.1.b.VPS11_x000d_
- ozn. VS1 = 1 ks_x000d_
- ozn. VS2 = 2 ks_x000d_
- ozn. VS5 = 8 ks_x000d_
_x000d_
Detailní specifikace dodávky viz. A.7 KONCOVÉ ELEMENTY; D.1.1.b.VPS12_x000d_
- ozn. VS3 = 2 ks_x000d_
- ozn. VS6 = 6 ks</t>
  </si>
  <si>
    <t>R74199120</t>
  </si>
  <si>
    <t>Dodávka; ozn. PS1 - REPASE a revize elektro původního lustru, doplnění LED zdroje</t>
  </si>
  <si>
    <t>921759752</t>
  </si>
  <si>
    <t>R74199121</t>
  </si>
  <si>
    <t>Dodávka; ozn. PS2 - REPASE a revize elektro původního svítidla nástěnného (3R), doplnění LED zdroje</t>
  </si>
  <si>
    <t>1174766485</t>
  </si>
  <si>
    <t>R74199122</t>
  </si>
  <si>
    <t>Dodávka; ozn. PS3 - Svítidlo nové v poutci vstupních dveří do předsálí, objímka s viditelnou žárovkou, LED zdroj,</t>
  </si>
  <si>
    <t>-1134136894</t>
  </si>
  <si>
    <t>R74199123</t>
  </si>
  <si>
    <t>Dodávka; ozn. PS4, VS8 - LED pásek zapuštěný včetně krytu a difuzoru</t>
  </si>
  <si>
    <t>902196556</t>
  </si>
  <si>
    <t>R74199124</t>
  </si>
  <si>
    <t>Dodávka; ozn. PS4, VS8 - LED pásek - trafo</t>
  </si>
  <si>
    <t>1963725643</t>
  </si>
  <si>
    <t>R74199125</t>
  </si>
  <si>
    <t>Dodávka; ozn. PS5 - LED svítidlo přisazené liniové - stmívatelné na dálkové ovládání - vč. krytu a difuzoru</t>
  </si>
  <si>
    <t>189066033</t>
  </si>
  <si>
    <t>R74199126</t>
  </si>
  <si>
    <t>Dodávka; ozn. PS6 - REPASE a revize elektro původního svítidla vestavného zářivkového</t>
  </si>
  <si>
    <t>-2069643615</t>
  </si>
  <si>
    <t>R74199127</t>
  </si>
  <si>
    <t>Dodávka; ozn. VS1 - REPASE a revize elektro původního lustru, doplnění LED zdroje</t>
  </si>
  <si>
    <t>683852184</t>
  </si>
  <si>
    <t>R74199128</t>
  </si>
  <si>
    <t>Dodávka; ozn. VS2 - REPASE a revize elektro původního lustru, doplnění LED zdroje</t>
  </si>
  <si>
    <t>313894743</t>
  </si>
  <si>
    <t>R74199129</t>
  </si>
  <si>
    <t>Dodávka; ozn. VS3 - REPLIKA ZDOBNÉHO SVÍTIDLA PŘISAZENÉHO, vč. LED zdroje</t>
  </si>
  <si>
    <t>1417977590</t>
  </si>
  <si>
    <t>R74199130</t>
  </si>
  <si>
    <t>Dodávka; ozn. VS3 - REPASE, vč. LED zdroj</t>
  </si>
  <si>
    <t>592582540</t>
  </si>
  <si>
    <t>R74199131</t>
  </si>
  <si>
    <t>Dodávka; ozn. VS5 - REPASE a revize elektro původního SVÍTIDLA nástěnného (5R), doplnění LED zdroje</t>
  </si>
  <si>
    <t>-1868605050</t>
  </si>
  <si>
    <t>R74199132</t>
  </si>
  <si>
    <t>Dodávka; ozn. VS4 - REPLIKA původního SVÍTIDLA PŘISAZENÉHO</t>
  </si>
  <si>
    <t>-1850288353</t>
  </si>
  <si>
    <t>R74199133</t>
  </si>
  <si>
    <t>Dodávka; ozn. VS6 - REPASE a revize elektro původního SVÍTIDLA nástěnného (4R), doplnění LED zdroje</t>
  </si>
  <si>
    <t>-2037699177</t>
  </si>
  <si>
    <t>R74199134</t>
  </si>
  <si>
    <t>Dodávka; ozn. VS7 - podlinka (ref: Eglo 97082 VADUMI Nástěnné svítidlo k zrcadlu do koupelny LED 11W IP44 dl.600mm)</t>
  </si>
  <si>
    <t>-1159972898</t>
  </si>
  <si>
    <t>R74199135</t>
  </si>
  <si>
    <t>Dodávka; ozn. VS9 - LED kruhové svítidlo v podhledu - prům 16cm, bílý rámeček</t>
  </si>
  <si>
    <t>1979558420</t>
  </si>
  <si>
    <t>R74199136</t>
  </si>
  <si>
    <t>Dodávka; ozn. NS - typ dle stávajícího, NS s piktogramem, centrální zdroj / integrovaný zdroj typ SE</t>
  </si>
  <si>
    <t>915737331</t>
  </si>
  <si>
    <t>763111811</t>
  </si>
  <si>
    <t>Demontáž SDK příčky s jednoduchou ocelovou nosnou konstrukcí opláštění jednoduché</t>
  </si>
  <si>
    <t>-995206070</t>
  </si>
  <si>
    <t>Demontáž příček ze sádrokartonových desek s nosnou konstrukcí z ocelových profilů jednoduchých, opláštění jednoduché</t>
  </si>
  <si>
    <t>https://podminky.urs.cz/item/CS_URS_2023_02/763111811</t>
  </si>
  <si>
    <t>"VS 2.03</t>
  </si>
  <si>
    <t>(3,48*2,03)</t>
  </si>
  <si>
    <t>(1,36*2,03)</t>
  </si>
  <si>
    <t>763121426</t>
  </si>
  <si>
    <t>SDK stěna předsazená tl 112,5 mm profil CW+UW 100 deska 1xH2 12,5 bez izolace EI 15</t>
  </si>
  <si>
    <t>-409529169</t>
  </si>
  <si>
    <t>Stěna předsazená ze sádrokartonových desek s nosnou konstrukcí z ocelových profilů CW, UW jednoduše opláštěná deskou impregnovanou H2 tl. 12,5 mm bez izolace, EI 15, stěna tl. 112,5 mm, profil 100</t>
  </si>
  <si>
    <t>https://podminky.urs.cz/item/CS_URS_2023_02/763121426</t>
  </si>
  <si>
    <t>(1,5*1,3)</t>
  </si>
  <si>
    <t>763131451</t>
  </si>
  <si>
    <t>SDK podhled deska 1xH2 12,5 bez izolace dvouvrstvá spodní kce profil CD+UD</t>
  </si>
  <si>
    <t>1372607111</t>
  </si>
  <si>
    <t>Podhled ze sádrokartonových desek dvouvrstvá zavěšená spodní konstrukce z ocelových profilů CD, UD jednoduše opláštěná deskou impregnovanou H2, tl. 12,5 mm, bez izolace</t>
  </si>
  <si>
    <t>https://podminky.urs.cz/item/CS_URS_2023_02/763131451</t>
  </si>
  <si>
    <t>"stáv WC</t>
  </si>
  <si>
    <t>8,3</t>
  </si>
  <si>
    <t>763131821</t>
  </si>
  <si>
    <t>Demontáž SDK podhledu s dvouvrstvou nosnou kcí z ocelových profilů opláštění jednoduché</t>
  </si>
  <si>
    <t>1464530862</t>
  </si>
  <si>
    <t>Demontáž podhledu nebo samostatného požárního předělu ze sádrokartonových desek s nosnou konstrukcí dvouvrstvou z ocelových profilů, opláštění jednoduché</t>
  </si>
  <si>
    <t>https://podminky.urs.cz/item/CS_URS_2023_02/763131821</t>
  </si>
  <si>
    <t>763181811</t>
  </si>
  <si>
    <t>Demontáž jednokřídlové kovové zárubně v do 2,75 m SDK příčka</t>
  </si>
  <si>
    <t>1963933407</t>
  </si>
  <si>
    <t>Demontáž kovových zárubní konstrukcí ze sádrokartonových příček výšky do 2,75 m jednokřídlových</t>
  </si>
  <si>
    <t>https://podminky.urs.cz/item/CS_URS_2023_02/763181811</t>
  </si>
  <si>
    <t>1 "D/04</t>
  </si>
  <si>
    <t>-482862203</t>
  </si>
  <si>
    <t xml:space="preserve">Demont. a  mont. doplňující prvky oken v souladu s příl. 01 - Tabulka oken</t>
  </si>
  <si>
    <t>1490775935</t>
  </si>
  <si>
    <t>Demont. a mont. doplňující prvky oken v souladu s příl. 01 - Tabulka oken</t>
  </si>
  <si>
    <t>1 "PS O/02</t>
  </si>
  <si>
    <t>1 "PS O/03</t>
  </si>
  <si>
    <t>1 "PS O/05</t>
  </si>
  <si>
    <t>1 "PS O/06</t>
  </si>
  <si>
    <t>14 "VS O/01 - VS O/14</t>
  </si>
  <si>
    <t>7 "VS O/16 - VS O/22</t>
  </si>
  <si>
    <t>6 "VS O/24 - VS O/29</t>
  </si>
  <si>
    <t>Demont. a mont. dveře PS D/01, D/07 v souladu s příl 02 - Tabulka dveří; roz. 4750/3450 mm, repase stáv. dveří vč. zárubně</t>
  </si>
  <si>
    <t>1309597614</t>
  </si>
  <si>
    <t>1 "ozn PS D/01</t>
  </si>
  <si>
    <t>1 "ozn PS D/07</t>
  </si>
  <si>
    <t>Demont. a mont. dveře PS D/02, D/06 v souladu s příl 02 - Tabulka dveří; roz. 2550/3450 mm, repase stáv. dveří vč. zárubně</t>
  </si>
  <si>
    <t>593716002</t>
  </si>
  <si>
    <t>1 "ozn PS D/02</t>
  </si>
  <si>
    <t>1 "ozn PS D/06</t>
  </si>
  <si>
    <t>76699404R</t>
  </si>
  <si>
    <t>Demont. a mont. dveře PS D/03, D/05 v souladu s příl 02 - Tabulka dveří; roz. 1500/3450 mm, repase stáv. dveří vč. zárubně</t>
  </si>
  <si>
    <t>623608407</t>
  </si>
  <si>
    <t>1 "ozn PS D/03</t>
  </si>
  <si>
    <t>1 "ozn PS D/05</t>
  </si>
  <si>
    <t>Demont. a mont. dveře PS D/04 v souladu s příl 02 - Tabulka dveří; roz. 5500/3450 mm, repase stáv. dveří vč. zárubně</t>
  </si>
  <si>
    <t>-814642616</t>
  </si>
  <si>
    <t>1 "ozn PS D/04</t>
  </si>
  <si>
    <t>Demont. a mont. dveře PS D/08, PS D/11 v souladu s příl 02 - Tabulka dveří; roz. 4750/2150 mm, repase stáv. dveří vč. zárubně</t>
  </si>
  <si>
    <t>-698356026</t>
  </si>
  <si>
    <t>1 "ozn PS D/08</t>
  </si>
  <si>
    <t>1 "ozn PS D/11</t>
  </si>
  <si>
    <t>76699407R</t>
  </si>
  <si>
    <t>D+M PO dveře PS D/09, PS D/10 v souladu s příl 02 - Tabulka dveří; roz. 800/1970 mm, repase stáv. dveří vč. zárubně</t>
  </si>
  <si>
    <t>-1024878268</t>
  </si>
  <si>
    <t>Poznámka k položce:_x000d_
Detailní specifikace dodávky viz Příloha 02 - Tabulka dveří_x000d_
- repase stávajících dveří a zárubně_x000d_
- kování dle specifikace v tabulce 02_x000d_
- vč. povrchové úpravy a oprav apod._x000d_
požární odolnost EW30 DP3-C</t>
  </si>
  <si>
    <t>1 "ozn PS D/09</t>
  </si>
  <si>
    <t>1 "ozn PS D/10</t>
  </si>
  <si>
    <t>76699408R</t>
  </si>
  <si>
    <t>Demont. a mont. dveře VS D/01 v souladu s příl 02 - Tabulka dveří; roz. 1600/1970 mm, repase stáv. dveří vč. zárubně</t>
  </si>
  <si>
    <t>-1425216969</t>
  </si>
  <si>
    <t>1 "ozn VS D/01</t>
  </si>
  <si>
    <t>76699409R</t>
  </si>
  <si>
    <t>D+M dveře VS D/02 v souladu s příl 02 - Tabulka dveří; roz. 800/1970 mm, replika stáv. dveří vč. zárubně</t>
  </si>
  <si>
    <t>917375799</t>
  </si>
  <si>
    <t>Poznámka k položce:_x000d_
Detailní specifikace dodávky viz Příloha 02 - Tabulka dveří_x000d_
- replika dle stávajících dveří a zárubně_x000d_
- kování dle specifikace v tabulce 02_x000d_
- vč. povrchové úpravy a oprav apod.</t>
  </si>
  <si>
    <t>1 "ozn VS D/02</t>
  </si>
  <si>
    <t>Demontáž a depozit dveře VS D/03 v souladu s příl 02 - Tabulka dveří; roz. 1600/1970 mm</t>
  </si>
  <si>
    <t>-1520122103</t>
  </si>
  <si>
    <t>Poznámka k položce:_x000d_
Detailní specifikace dodávky viz Příloha 02 - Tabulka dveří</t>
  </si>
  <si>
    <t>1 "ozn VS D/03</t>
  </si>
  <si>
    <t>76699411R</t>
  </si>
  <si>
    <t>D+M replika dveře VS D/04 v souladu s příl 02 - Tabulka dveří; roz. 800/1970 mm, vč. zárubně</t>
  </si>
  <si>
    <t>138072518</t>
  </si>
  <si>
    <t>Poznámka k položce:_x000d_
Detailní specifikace dodávky viz Příloha 02 - Tabulka dveří_x000d_
- kování dle specifikace v tabulce 02_x000d_
- vč. povrchové úpravy a oprav apod.</t>
  </si>
  <si>
    <t>1 "ozn VS D/04</t>
  </si>
  <si>
    <t>76699412R</t>
  </si>
  <si>
    <t>D+M replika PO dveře VS D/05 v souladu s příl 02 - Tabulka dveří; roz. 900/1970 mm dveří vč. zárubně</t>
  </si>
  <si>
    <t>-325354351</t>
  </si>
  <si>
    <t>Poznámka k položce:_x000d_
Detailní specifikace dodávky viz Příloha 02 - Tabulka dveří_x000d_
- repase stávajících dveří a zárubně_x000d_
- kování dle specifikace v tabulce 02_x000d_
- vč. povrchové úpravy a oprav apod._x000d_
- PO EW30 DP3-C</t>
  </si>
  <si>
    <t>1 "ozn VS D/05</t>
  </si>
  <si>
    <t>76699413R</t>
  </si>
  <si>
    <t>Demont. a mont. dveře VS D/06 v souladu s příl 02 - Tabulka dveří; roz. 1200/1970 mm, repase stáv. dveří vč. zárubně</t>
  </si>
  <si>
    <t>-1268750253</t>
  </si>
  <si>
    <t>1 "ozn VS D/06</t>
  </si>
  <si>
    <t>76699414R</t>
  </si>
  <si>
    <t>Demontáž a depozit dveře VS D/07 v souladu s příl 02 - Tabulka dveří; roz. 1200/1970 mm</t>
  </si>
  <si>
    <t>-110011799</t>
  </si>
  <si>
    <t>1 "ozn VS D/07</t>
  </si>
  <si>
    <t>76699415R</t>
  </si>
  <si>
    <t>D+M dveře VS D/08 v souladu s příl 02 - Tabulka dveří; roz. 800/1970 mm, repase stáv. dveří vč. zárubně</t>
  </si>
  <si>
    <t>-1961326561</t>
  </si>
  <si>
    <t>1 "ozn VS D/08</t>
  </si>
  <si>
    <t>76699416R</t>
  </si>
  <si>
    <t>Demontáž a depozit dveře VS D/09 v souladu s příl 02 - Tabulka dveří; roz. 800/1970 mm</t>
  </si>
  <si>
    <t>-1108816103</t>
  </si>
  <si>
    <t>1 "ozn VS D/09</t>
  </si>
  <si>
    <t>76699417R</t>
  </si>
  <si>
    <t>D+M dveře VS D/10 v souladu s příl 02 - Tabulka dveří; roz. 900/1970 mm, replika dveří vč. zárubně, PO EW30 DP3-C</t>
  </si>
  <si>
    <t>646871177</t>
  </si>
  <si>
    <t>1 "ozn VS D/10</t>
  </si>
  <si>
    <t>76699418R</t>
  </si>
  <si>
    <t>D+M dveře VS D/11, D/12 v souladu s příl 02 - Tabulka dveří; roz. 600/1970 mm, replika stáv. dveří vč. zárubně</t>
  </si>
  <si>
    <t>1093271895</t>
  </si>
  <si>
    <t>Poznámka k položce:_x000d_
Detailní specifikace dodávky viz Příloha 02 - Tabulka dveří_x000d_
- replika dveří a zárubně_x000d_
- kování dle specifikace v tabulce 02_x000d_
- vč. povrchové úpravy a oprav apod.</t>
  </si>
  <si>
    <t>1 "DVEŘE NAHR. DESKOU POVRCH DTTO REPLIKY- ÚPRAVA (ZAKRÁCENÍ ZÁRUBNĚ) VS/D11</t>
  </si>
  <si>
    <t>1 "ozn VS D/12</t>
  </si>
  <si>
    <t>76699419R</t>
  </si>
  <si>
    <t>D+M dveře VS D/13 v souladu s příl 02 - Tabulka dveří; roz. 700/1970 mm, replika stáv. dveří vč. zárubně</t>
  </si>
  <si>
    <t>-1378572067</t>
  </si>
  <si>
    <t>1 "ozn VS D/13</t>
  </si>
  <si>
    <t>76699420R</t>
  </si>
  <si>
    <t>Demont. a mont. repase dřevěného obkladu stěn v souladu s příl. 03 - Tabulka ostatních truhl. výrobků; ozn. PS T/04</t>
  </si>
  <si>
    <t>-93682861</t>
  </si>
  <si>
    <t>(29*1,03) "ozn. PS T/04</t>
  </si>
  <si>
    <t>76699421R</t>
  </si>
  <si>
    <t>D+M replika dřevěného obkladu stěn v souladu s příl. 03 - Tabulka ostatních truhl. výrobků; ozn. PS T/05</t>
  </si>
  <si>
    <t>1684157033</t>
  </si>
  <si>
    <t>(3*1,03) "ozn. PS T/05; s kazetami</t>
  </si>
  <si>
    <t>(3,8*1,03) "ozn. PS T/05; bez kazetami</t>
  </si>
  <si>
    <t>76699422R</t>
  </si>
  <si>
    <t>Demont. a mont. repase prosklené stěny, roz. 3700/2600 mm v souladu s příl. 03 - Tabulka ostatních truhl. výrobků; ozn. PS T/01</t>
  </si>
  <si>
    <t>-518123287</t>
  </si>
  <si>
    <t>(3,7*2,6)*2 "ozn. PS T/01</t>
  </si>
  <si>
    <t>76699423R</t>
  </si>
  <si>
    <t>Demont. a mont. repase prosklené stěny, roz. 3700/1800 mm v souladu s příl. 03 - Tabulka ostatních truhl. výrobků; ozn. PS T/02</t>
  </si>
  <si>
    <t>-728728227</t>
  </si>
  <si>
    <t>(3,7*1,8)*2 "ozn. PS T/02</t>
  </si>
  <si>
    <t>76699424R</t>
  </si>
  <si>
    <t>Demont. a mont. repase prosklené stěny, roz. 1500/1800 mm v souladu s příl. 03 - Tabulka ostatních truhl. výrobků; ozn. PS T/03</t>
  </si>
  <si>
    <t>-1191252633</t>
  </si>
  <si>
    <t>(1,5*1,8)*2 "ozn. PS T/03</t>
  </si>
  <si>
    <t>76699425R</t>
  </si>
  <si>
    <t>D+M obklad ostění/nadpraží výtahu v souladu s příl. 03 - Tabulka ostatních truhl. výrobků; ozn. PS T/06</t>
  </si>
  <si>
    <t>639337956</t>
  </si>
  <si>
    <t>1 "ozn. PS T/06</t>
  </si>
  <si>
    <t>76699426R</t>
  </si>
  <si>
    <t>Demont. a mont. repase parapetu, roz. 3700/850 mm v souladu s příl. 03 - Tabulka ostatních truhl. výrobků; ozn. PS T/07</t>
  </si>
  <si>
    <t>886618432</t>
  </si>
  <si>
    <t>2 "ozn. PS T/07</t>
  </si>
  <si>
    <t>76699427R</t>
  </si>
  <si>
    <t>D+M replika okna, roz. 600/400 mm v souladu s příl. 03 - Tabulka ostatních truhl. výrobků; ozn. PS T/08, PO EW45DP38</t>
  </si>
  <si>
    <t>-1101819427</t>
  </si>
  <si>
    <t>D+M replika okna, roz. 600/400 mm v souladu s příl. 03 - Tabulka ostatních truhl. výrobků; ozn. PS T/08, PO EW45DP3</t>
  </si>
  <si>
    <t>1 "ozn. PS T/08</t>
  </si>
  <si>
    <t>76699428R</t>
  </si>
  <si>
    <t>Demont. a mont. repase dřevěného obkladu stěn v souladu s příl. 03 - Tabulka ostatních truhl. výrobků; ozn. VS T/01</t>
  </si>
  <si>
    <t>-1126115703</t>
  </si>
  <si>
    <t>(41*1,03) "ozn. VS T/01</t>
  </si>
  <si>
    <t>76699429R</t>
  </si>
  <si>
    <t>D+M repase okno, roz. 1500/400 mm, posuvné v souladu s příl. 03 - Tabulka ostatních truhl. výrobků; ozn. VS T/02</t>
  </si>
  <si>
    <t>1992614571</t>
  </si>
  <si>
    <t>1 "ozn. VS T/02</t>
  </si>
  <si>
    <t>76699430R</t>
  </si>
  <si>
    <t>D+M obklad ostění/nadpraží v souladu s příl. 03 - Tabulka ostatních truhl. výrobků; ozn. VS T/03</t>
  </si>
  <si>
    <t>1270890210</t>
  </si>
  <si>
    <t>3 "ozn. VS T/03</t>
  </si>
  <si>
    <t>76699431R</t>
  </si>
  <si>
    <t>D+M zhlaví pilířů zábradlí v souladu s příl. 03 - Tabulka ostatních truhl. výrobků; ozn. VS T/04</t>
  </si>
  <si>
    <t>-1205059822</t>
  </si>
  <si>
    <t>4 "ozn. VS T/04</t>
  </si>
  <si>
    <t>-543635105</t>
  </si>
  <si>
    <t>76699433R</t>
  </si>
  <si>
    <t>D+M mobilní barový pult v souladu s DET-02</t>
  </si>
  <si>
    <t>198222002</t>
  </si>
  <si>
    <t>3 "viz DET-02/A</t>
  </si>
  <si>
    <t>4 "viz DET-02/B</t>
  </si>
  <si>
    <t>76699434R</t>
  </si>
  <si>
    <t>D+M zázemí baru v souladu s DET-03</t>
  </si>
  <si>
    <t>-591553446</t>
  </si>
  <si>
    <t>1 "viz DET-03</t>
  </si>
  <si>
    <t>76799501R</t>
  </si>
  <si>
    <t>DMTŽ, repase, opětovná MTŽ, roz. 850/850 mm, poniklování v soul. s Příl. 04 - Tab. zámeč. výr.; ozn. PS Z/06, 01</t>
  </si>
  <si>
    <t>-719746328</t>
  </si>
  <si>
    <t>6 "ozn. PS Z/06</t>
  </si>
  <si>
    <t>22 "ozn. VS Z/01</t>
  </si>
  <si>
    <t>800757914</t>
  </si>
  <si>
    <t>Poznámka k položce:_x000d_
Detailní specifikace dodávky viz. Příloha 04 - Tabulka zámečnických výrobků_x000d_
rozměr 3700/2600 mm</t>
  </si>
  <si>
    <t>2 "ozn. PS Z/01</t>
  </si>
  <si>
    <t>424433605</t>
  </si>
  <si>
    <t>Poznámka k položce:_x000d_
Detailní specifikace dodávky viz. Příloha 04 - Tabulka zámečnických výrobků_x000d_
- Odstranění nepůvodních nátěrů a obnova původních povrchových úprav</t>
  </si>
  <si>
    <t>(3,7*0,62)*2 "ozn. PS Z/02</t>
  </si>
  <si>
    <t>(1,5*0,62)*2 "ozn. PS Z/03</t>
  </si>
  <si>
    <t>(5,5*0,62) "ozn. PS Z/04</t>
  </si>
  <si>
    <t>(4,65*0,62)*2 "ozn. VS Z/02</t>
  </si>
  <si>
    <t>(2,75*0,62) "ozn. VS Z/02</t>
  </si>
  <si>
    <t>DMTŽ, repase, opětovná MTŽ, roz. 450/300 mm, poniklování v soul. s Příl. 04 - Tab. zámeč. výr.; ozn. PS Z/05</t>
  </si>
  <si>
    <t>938766815</t>
  </si>
  <si>
    <t>6 "ozn. PS Z/05</t>
  </si>
  <si>
    <t>76799505R</t>
  </si>
  <si>
    <t>D+M replika zábradlí, roz. 1000 mm, poniklování v soul. s Příl. 04 - Tab. zámeč. výr.; ozn. VS Z/03</t>
  </si>
  <si>
    <t>-621333273</t>
  </si>
  <si>
    <t>1 "ozn. VS Z/03</t>
  </si>
  <si>
    <t>856888171</t>
  </si>
  <si>
    <t>"skladba P.PS.02, P.VS.02, P.VS.03</t>
  </si>
  <si>
    <t>7,4 "VS 2.04 Sklad (P.VS.02)</t>
  </si>
  <si>
    <t>3,8 "VS 2.05 Zvukař (P.VS.02)</t>
  </si>
  <si>
    <t>12,3 "VS 3.02 Sklad (P.VS.02)</t>
  </si>
  <si>
    <t>3,9 "VS 3.06 WC muži účinkující (P.VS.03)</t>
  </si>
  <si>
    <t>3,9 "VS 3.07 WC ženy účinkující (P.VS.03)</t>
  </si>
  <si>
    <t>-257720410</t>
  </si>
  <si>
    <t>-1874655928</t>
  </si>
  <si>
    <t>771161011</t>
  </si>
  <si>
    <t>Montáž profilu dilatační spáry bez izolace v rovině dlažby</t>
  </si>
  <si>
    <t>-1486984701</t>
  </si>
  <si>
    <t>Příprava podkladu před provedením dlažby montáž profilu dilatační spáry v rovině dlažby</t>
  </si>
  <si>
    <t>https://podminky.urs.cz/item/CS_URS_2023_02/771161011</t>
  </si>
  <si>
    <t>Poznámka k položce:_x000d_
Detailní specifikace dodávky viz. Příloha 04 - Tabulka zámečnických výrobků_x000d_
- podlahové i stěnové</t>
  </si>
  <si>
    <t>84 "ozn. PS Z/07</t>
  </si>
  <si>
    <t>24551523</t>
  </si>
  <si>
    <t>profil spárový výplňový D 20mm</t>
  </si>
  <si>
    <t>2054597275</t>
  </si>
  <si>
    <t>84*1,1 'Přepočtené koeficientem množství</t>
  </si>
  <si>
    <t>-2052652501</t>
  </si>
  <si>
    <t xml:space="preserve">19 "sklad  + zvukař</t>
  </si>
  <si>
    <t>22 "sklad</t>
  </si>
  <si>
    <t>11,3 "zázemí baru</t>
  </si>
  <si>
    <t>1201662669</t>
  </si>
  <si>
    <t>52,3*1,15 'Přepočtené koeficientem množství</t>
  </si>
  <si>
    <t>1116667505</t>
  </si>
  <si>
    <t>1524495086</t>
  </si>
  <si>
    <t>87,74*1,1 'Přepočtené koeficientem množství</t>
  </si>
  <si>
    <t>1823103459</t>
  </si>
  <si>
    <t>"skladba P.VS.03</t>
  </si>
  <si>
    <t>1621591245</t>
  </si>
  <si>
    <t>773511260</t>
  </si>
  <si>
    <t>Podlaha z přírodního litého teraca prostá tloušťky do 20 mm</t>
  </si>
  <si>
    <t>479172455</t>
  </si>
  <si>
    <t>Podlaha z přírodního litého teraca prostá tloušťky do 20 mm</t>
  </si>
  <si>
    <t>https://podminky.urs.cz/item/CS_URS_2023_02/773511260</t>
  </si>
  <si>
    <t>"P.VS.06</t>
  </si>
  <si>
    <t>773591111</t>
  </si>
  <si>
    <t>Vysátí podlahy před provedením litého teraca</t>
  </si>
  <si>
    <t>1795949708</t>
  </si>
  <si>
    <t>Příprava podkladu před provedením teracových podlah podlah vysátí</t>
  </si>
  <si>
    <t>https://podminky.urs.cz/item/CS_URS_2023_02/773591111</t>
  </si>
  <si>
    <t>773591171</t>
  </si>
  <si>
    <t>Penetrační nátěr podlahy před provedením litého teraca</t>
  </si>
  <si>
    <t>-1872159046</t>
  </si>
  <si>
    <t>Příprava podkladu před provedením teracových podlah podlah penetrační nátěr</t>
  </si>
  <si>
    <t>https://podminky.urs.cz/item/CS_URS_2023_02/773591171</t>
  </si>
  <si>
    <t>998773101</t>
  </si>
  <si>
    <t>Přesun hmot tonážní pro podlahy teracové lité v objektech v do 6 m</t>
  </si>
  <si>
    <t>531893903</t>
  </si>
  <si>
    <t>Přesun hmot pro podlahy teracové lité stanovený z hmotnosti přesunovaného materiálu vodorovná dopravní vzdálenost do 50 m v objektech výšky do 6 m</t>
  </si>
  <si>
    <t>https://podminky.urs.cz/item/CS_URS_2023_02/998773101</t>
  </si>
  <si>
    <t>775111311</t>
  </si>
  <si>
    <t>Vysátí podkladu skládaných podlah</t>
  </si>
  <si>
    <t>1049635814</t>
  </si>
  <si>
    <t>Příprava podkladu skládaných podlah vysátí podlah</t>
  </si>
  <si>
    <t>https://podminky.urs.cz/item/CS_URS_2023_02/775111311</t>
  </si>
  <si>
    <t>"skladba P.PS.01, P.VS.01</t>
  </si>
  <si>
    <t>28,1 "Salonek</t>
  </si>
  <si>
    <t>775121321</t>
  </si>
  <si>
    <t>Neředěná penetrace savého podkladu skládaných podlah</t>
  </si>
  <si>
    <t>-591638215</t>
  </si>
  <si>
    <t>Příprava podkladu skládaných podlah penetrace neředěná podlah</t>
  </si>
  <si>
    <t>https://podminky.urs.cz/item/CS_URS_2023_02/775121321</t>
  </si>
  <si>
    <t>775141121</t>
  </si>
  <si>
    <t>Stěrka podlahová nivelační pro vyrovnání podkladu skládaných podlah pevnosti 30 MPa tl do 3 mm</t>
  </si>
  <si>
    <t>150626254</t>
  </si>
  <si>
    <t>Příprava podkladu skládaných podlah vyrovnání samonivelační stěrkou podlah min.pevnosti 30 MPa, tloušťky do 3 mm</t>
  </si>
  <si>
    <t>https://podminky.urs.cz/item/CS_URS_2023_02/775141121</t>
  </si>
  <si>
    <t>775413401</t>
  </si>
  <si>
    <t>Montáž podlahové lišty obvodové lepené</t>
  </si>
  <si>
    <t>-788769378</t>
  </si>
  <si>
    <t>Montáž lišty obvodové lepené</t>
  </si>
  <si>
    <t>https://podminky.urs.cz/item/CS_URS_2023_02/775413401</t>
  </si>
  <si>
    <t>"schodiště 2.NP</t>
  </si>
  <si>
    <t>(15*2)</t>
  </si>
  <si>
    <t>"schodiště 3.NP</t>
  </si>
  <si>
    <t>(8*2)</t>
  </si>
  <si>
    <t>"salonek</t>
  </si>
  <si>
    <t>(17*2)</t>
  </si>
  <si>
    <t>"zázemí</t>
  </si>
  <si>
    <t xml:space="preserve">(12,4*2) </t>
  </si>
  <si>
    <t>"balkon</t>
  </si>
  <si>
    <t>(25*2)</t>
  </si>
  <si>
    <t>61418113</t>
  </si>
  <si>
    <t>lišta podlahová dřevěná dub 7x43mm</t>
  </si>
  <si>
    <t>-626837115</t>
  </si>
  <si>
    <t>154,8*1,08 'Přepočtené koeficientem množství</t>
  </si>
  <si>
    <t>158</t>
  </si>
  <si>
    <t>775449121</t>
  </si>
  <si>
    <t>Montáž podlahové lišty ukončovací připevněné vruty</t>
  </si>
  <si>
    <t>-784251827</t>
  </si>
  <si>
    <t>Montáž lišty ukončovací připevněné vruty</t>
  </si>
  <si>
    <t>https://podminky.urs.cz/item/CS_URS_2023_02/775449121</t>
  </si>
  <si>
    <t>" tmavé moření dtto rámy maleb na skle</t>
  </si>
  <si>
    <t>5,5 "P.PS.03</t>
  </si>
  <si>
    <t>13 "P.VS.04</t>
  </si>
  <si>
    <t>"povrchová úprava dtto parkety</t>
  </si>
  <si>
    <t>5,5 "P.PS.04</t>
  </si>
  <si>
    <t>159</t>
  </si>
  <si>
    <t>6141815R</t>
  </si>
  <si>
    <t>lišta podlahová dřevěná fošna tl. 32mm vč. povrchové úpravy</t>
  </si>
  <si>
    <t>-1081207755</t>
  </si>
  <si>
    <t>24*1,08 'Přepočtené koeficientem množství</t>
  </si>
  <si>
    <t>775511411</t>
  </si>
  <si>
    <t>Podlahy z vlysů lepených tl do 22 mm š přes 40 do 50 mm dl přes 240 do 300 mm dub I</t>
  </si>
  <si>
    <t>-83207614</t>
  </si>
  <si>
    <t>Podlahy vlysové masivní lepené rybinový, řemenový, průpletový vzor s tmelením a broušením, bez povrchové úpravy a olištování z vlysů tl. do 22 mm šířky přes 40 do 50 mm, délky přes 240 do 300 mm dub, třída I</t>
  </si>
  <si>
    <t>https://podminky.urs.cz/item/CS_URS_2023_02/775511411</t>
  </si>
  <si>
    <t>1822329880</t>
  </si>
  <si>
    <t>-2044617764</t>
  </si>
  <si>
    <t>-1126829305</t>
  </si>
  <si>
    <t>-1088030879</t>
  </si>
  <si>
    <t>998775101</t>
  </si>
  <si>
    <t>Přesun hmot tonážní pro podlahy dřevěné v objektech v do 6 m</t>
  </si>
  <si>
    <t>-1935692151</t>
  </si>
  <si>
    <t>Přesun hmot pro podlahy skládané stanovený z hmotnosti přesunovaného materiálu vodorovná dopravní vzdálenost do 50 m v objektech výšky do 6 m</t>
  </si>
  <si>
    <t>https://podminky.urs.cz/item/CS_URS_2023_02/998775101</t>
  </si>
  <si>
    <t>993626788</t>
  </si>
  <si>
    <t>73,6 "balkon</t>
  </si>
  <si>
    <t>776411112</t>
  </si>
  <si>
    <t>Montáž obvodových soklíků výšky do 100 mm</t>
  </si>
  <si>
    <t>1580394349</t>
  </si>
  <si>
    <t>Montáž soklíků lepením obvodových, výšky přes 80 do 100 mm</t>
  </si>
  <si>
    <t>https://podminky.urs.cz/item/CS_URS_2023_02/776411112</t>
  </si>
  <si>
    <t>"pro rozvod kabelů, včetně spodního dílu a víka a spojovacích koncovek</t>
  </si>
  <si>
    <t xml:space="preserve">"předsálí </t>
  </si>
  <si>
    <t>(2*0,35+1,8)*4</t>
  </si>
  <si>
    <t>"sál</t>
  </si>
  <si>
    <t>(2*0,35+1,8)*14</t>
  </si>
  <si>
    <t>(2*0,35+1,5)*6</t>
  </si>
  <si>
    <t>118</t>
  </si>
  <si>
    <t>2841101R</t>
  </si>
  <si>
    <t>lišta soklová PVC 80x180mm pro vedení kabelů</t>
  </si>
  <si>
    <t>1483074435</t>
  </si>
  <si>
    <t>72,2*1,02 'Přepočtené koeficientem množství</t>
  </si>
  <si>
    <t>-800265183</t>
  </si>
  <si>
    <t>50,2 "ozn. PS Z/08, VS Z/05</t>
  </si>
  <si>
    <t>120</t>
  </si>
  <si>
    <t>-2050576649</t>
  </si>
  <si>
    <t>50,2*1,02 'Přepočtené koeficientem množství</t>
  </si>
  <si>
    <t>-1032338319</t>
  </si>
  <si>
    <t>1057785779</t>
  </si>
  <si>
    <t>"zázemí baru - obklad u linky</t>
  </si>
  <si>
    <t>0,6*(1,52+2,57)</t>
  </si>
  <si>
    <t xml:space="preserve">"zázemí účinkující- obklad u umyvadla </t>
  </si>
  <si>
    <t xml:space="preserve">(0,4+0,9)*2,2-(0,6*0,75) </t>
  </si>
  <si>
    <t xml:space="preserve">"wc účinkující </t>
  </si>
  <si>
    <t>(3,1*2,2-0,6*0,75)</t>
  </si>
  <si>
    <t>(3,1*2,2-0,7*2-1*2,1)</t>
  </si>
  <si>
    <t>(2,7*2,2-0,6*2)</t>
  </si>
  <si>
    <t>(1,9*2,2-0,7*2)</t>
  </si>
  <si>
    <t>(1,9*2,2+1*2,2+1,45*2,2+1,35*2,2)</t>
  </si>
  <si>
    <t>(1,3*2,2-0,6*1,5)</t>
  </si>
  <si>
    <t>(1,25*2,2-0,6*1,5)+0,5</t>
  </si>
  <si>
    <t>123</t>
  </si>
  <si>
    <t>781131112</t>
  </si>
  <si>
    <t>Izolace pod obklad nátěrem nebo stěrkou ve dvou vrstvách</t>
  </si>
  <si>
    <t>954030507</t>
  </si>
  <si>
    <t>Izolace stěny pod obklad izolace nátěrem nebo stěrkou ve dvou vrstvách</t>
  </si>
  <si>
    <t>https://podminky.urs.cz/item/CS_URS_2023_02/781131112</t>
  </si>
  <si>
    <t>"sprchový kout</t>
  </si>
  <si>
    <t>2*1,4*2,45 + 1*2,45</t>
  </si>
  <si>
    <t>781131251</t>
  </si>
  <si>
    <t>Izolace pod obklad těsnící manžetou pro prostupy potrubí</t>
  </si>
  <si>
    <t>-323639000</t>
  </si>
  <si>
    <t>Izolace stěny pod obklad izolace těsnícími izolačními pásy z manžety pro prostupy potrubí</t>
  </si>
  <si>
    <t>https://podminky.urs.cz/item/CS_URS_2023_02/781131251</t>
  </si>
  <si>
    <t>-517033358</t>
  </si>
  <si>
    <t>359245247</t>
  </si>
  <si>
    <t>38,924*1,2 'Přepočtené koeficientem množství</t>
  </si>
  <si>
    <t>CS ÚRS 2022 01</t>
  </si>
  <si>
    <t>-995956717</t>
  </si>
  <si>
    <t>https://podminky.urs.cz/item/CS_URS_2022_01/781491011</t>
  </si>
  <si>
    <t>(0,6*0,75)*2</t>
  </si>
  <si>
    <t>63465124</t>
  </si>
  <si>
    <t>zrcadlo nemontované čiré tl 4mm max rozměr 3210x2250mm</t>
  </si>
  <si>
    <t>1397821039</t>
  </si>
  <si>
    <t>0,9*1,1 'Přepočtené koeficientem množství</t>
  </si>
  <si>
    <t>781492351</t>
  </si>
  <si>
    <t>Montáž profilů ukončovacích lepených flexibilním cementovým rychletuhnoucím lepidlem</t>
  </si>
  <si>
    <t>-584120762</t>
  </si>
  <si>
    <t>Obklad - dokončující práce montáž profilu lepeného flexibilním cementovým rychletuhnoucím lepidlem ukončovacího</t>
  </si>
  <si>
    <t>https://podminky.urs.cz/item/CS_URS_2023_02/781492351</t>
  </si>
  <si>
    <t>"zázemí účinkující</t>
  </si>
  <si>
    <t xml:space="preserve"> 2*2,2+0,4+0,9+2*0,75+2*0,6</t>
  </si>
  <si>
    <t xml:space="preserve">"zázemí bar </t>
  </si>
  <si>
    <t>1,52+0,6+2,57+0,6</t>
  </si>
  <si>
    <t>"wc účinkující</t>
  </si>
  <si>
    <t xml:space="preserve"> 2*3,1+2*(3,1-0,7-1)+2,7+1,45+1,35+1,2 +(2*0,6+2*0,75)</t>
  </si>
  <si>
    <t>19416005</t>
  </si>
  <si>
    <t>lišta ukončovací z eloxovaného hliníku 10mm</t>
  </si>
  <si>
    <t>-1599186980</t>
  </si>
  <si>
    <t>Poznámka k položce:_x000d_
L lišta</t>
  </si>
  <si>
    <t>32,09*1,05 'Přepočtené koeficientem množství</t>
  </si>
  <si>
    <t>-1219592197</t>
  </si>
  <si>
    <t>-562772008</t>
  </si>
  <si>
    <t>33 "2.NP</t>
  </si>
  <si>
    <t>7 "3.NP</t>
  </si>
  <si>
    <t>135</t>
  </si>
  <si>
    <t>42915328</t>
  </si>
  <si>
    <t>136</t>
  </si>
  <si>
    <t>783615561</t>
  </si>
  <si>
    <t>Mezinátěr jednonásobný syntetický nátěr potrubí přes DN 50 do DN 100 mm</t>
  </si>
  <si>
    <t>1229669777</t>
  </si>
  <si>
    <t>Mezinátěr armatur a kovových potrubí potrubí přes DN 50 do DN 100 mm syntetický standardní</t>
  </si>
  <si>
    <t>https://podminky.urs.cz/item/CS_URS_2023_02/783615561</t>
  </si>
  <si>
    <t>138</t>
  </si>
  <si>
    <t>783617501</t>
  </si>
  <si>
    <t>Krycí jednonásobný syntetický nátěr armatur DN do 100 mm</t>
  </si>
  <si>
    <t>1287737272</t>
  </si>
  <si>
    <t>Krycí nátěr (email) armatur a kovových potrubí armatur do DN 100 mm jednonásobný syntetický standardní</t>
  </si>
  <si>
    <t>https://podminky.urs.cz/item/CS_URS_2023_02/783617501</t>
  </si>
  <si>
    <t>139</t>
  </si>
  <si>
    <t>-1527704580</t>
  </si>
  <si>
    <t>(20,3-0,56)-11,56 "VS 2.02 Schodiště (P.VS.01)</t>
  </si>
  <si>
    <t>Mezisoučet strop</t>
  </si>
  <si>
    <t>"předsálí</t>
  </si>
  <si>
    <t>(21,9*2+7,8*2)*6,45</t>
  </si>
  <si>
    <t>"okna</t>
  </si>
  <si>
    <t>-(3,7*2,6)+(3,7*2+2,6)*0,35</t>
  </si>
  <si>
    <t>-(1,5*3,45)+(1,5+3,45*2)*0,35</t>
  </si>
  <si>
    <t>-(5,5*3,45)+(5,5+3,45*2)*0,35</t>
  </si>
  <si>
    <t>-(3,7*2,6)+(3,7+2,6*2)*0,35</t>
  </si>
  <si>
    <t>-((1,8*4,9)*5+(1,8*0,35)+(2*4,9*0,35))</t>
  </si>
  <si>
    <t>"dveře</t>
  </si>
  <si>
    <t>-(2,55*3,45)*2+((2,55+3,45*2)*0,35)*2</t>
  </si>
  <si>
    <t>-(4,75*3,45)*2+((4,75+3,45*2)*0,35)*2</t>
  </si>
  <si>
    <t>"předálí, salónek</t>
  </si>
  <si>
    <t>(5,9*2,15)*2</t>
  </si>
  <si>
    <t>"velký sál</t>
  </si>
  <si>
    <t>(22,3*2+13,05*2)*6,45</t>
  </si>
  <si>
    <t>"velký sál 1</t>
  </si>
  <si>
    <t>"okno</t>
  </si>
  <si>
    <t>-((1,8*4,9)*14+(1,8*0,35)+(2*4,9*0,35))</t>
  </si>
  <si>
    <t>-(2,55*3,45)+(2,55+3,45*2)*0,35</t>
  </si>
  <si>
    <t>-(4,75*3,45)+(4,75+3,45*2)*0,35</t>
  </si>
  <si>
    <t>"velký sál 2</t>
  </si>
  <si>
    <t>-(1,5*3)*6+((1,5+3*2)*0,35)*6</t>
  </si>
  <si>
    <t>-(1,64*2,1)+(1,64+2,1*2)*0,35</t>
  </si>
  <si>
    <t>-(1,9*2,1)+(1,9+2,1*2)*0,35</t>
  </si>
  <si>
    <t>Mezisoučet stěny</t>
  </si>
  <si>
    <t>140</t>
  </si>
  <si>
    <t>-1588005382</t>
  </si>
  <si>
    <t>589,18 "stěny</t>
  </si>
  <si>
    <t>717,45 "strop</t>
  </si>
  <si>
    <t>141</t>
  </si>
  <si>
    <t>-1545547530</t>
  </si>
  <si>
    <t>(1306,63*0,15)</t>
  </si>
  <si>
    <t>-1933174460</t>
  </si>
  <si>
    <t>"dřevěné obklady stěn</t>
  </si>
  <si>
    <t>-(32*1,03) "předsálí</t>
  </si>
  <si>
    <t>-(41*1,03) "sál</t>
  </si>
  <si>
    <t>-38,43 "keram. obklad</t>
  </si>
  <si>
    <t>"akustické panely</t>
  </si>
  <si>
    <t>-76,78 "předsálí</t>
  </si>
  <si>
    <t>-161,19 "sál</t>
  </si>
  <si>
    <t>143</t>
  </si>
  <si>
    <t>-1240688812</t>
  </si>
  <si>
    <t>(3,7*2,6)</t>
  </si>
  <si>
    <t>(1,5*3,45)</t>
  </si>
  <si>
    <t>(5,5*3,45)</t>
  </si>
  <si>
    <t>(1,8*4,9)*5</t>
  </si>
  <si>
    <t>(2,55*3,45)*2</t>
  </si>
  <si>
    <t>(4,75*3,45)*2</t>
  </si>
  <si>
    <t>"předsálí, salónek</t>
  </si>
  <si>
    <t>(4,75*2,15)*2</t>
  </si>
  <si>
    <t xml:space="preserve">(1,8*4,9)*14 </t>
  </si>
  <si>
    <t>(2,55*3,45)</t>
  </si>
  <si>
    <t>(4,75*3,45)</t>
  </si>
  <si>
    <t>(1,5*3)*6</t>
  </si>
  <si>
    <t>(1,64*2,1)</t>
  </si>
  <si>
    <t>(1,9*2,1)</t>
  </si>
  <si>
    <t>144</t>
  </si>
  <si>
    <t>-1774607425</t>
  </si>
  <si>
    <t>346,56*1,05 'Přepočtené koeficientem množství</t>
  </si>
  <si>
    <t>145</t>
  </si>
  <si>
    <t>-1221991447</t>
  </si>
  <si>
    <t>717,19 "strop</t>
  </si>
  <si>
    <t>146</t>
  </si>
  <si>
    <t>1380423786</t>
  </si>
  <si>
    <t>147</t>
  </si>
  <si>
    <t>-18468671</t>
  </si>
  <si>
    <t>148</t>
  </si>
  <si>
    <t>-1094885430</t>
  </si>
  <si>
    <t>(4,75*2) "ozn. VS/V01</t>
  </si>
  <si>
    <t>(2,6*2) "ozn. VS/V02</t>
  </si>
  <si>
    <t>(4,7*2) "ozn. VS/V03</t>
  </si>
  <si>
    <t>149</t>
  </si>
  <si>
    <t>781096504</t>
  </si>
  <si>
    <t>-184076834</t>
  </si>
  <si>
    <t>"sejmutí koncových elementů (ESI, ESB, ZTI apod.)</t>
  </si>
  <si>
    <t>151</t>
  </si>
  <si>
    <t>OST-99301</t>
  </si>
  <si>
    <t>D+M záclony, ozn. PS M/01 v souladu s VPS34 Mobiliář; roz. viz. specifikace</t>
  </si>
  <si>
    <t>1813305708</t>
  </si>
  <si>
    <t>Poznámka k položce:_x000d_
Detailní specifikace dodávky viz. D.1.1.b.VPS34 Mobiliář_x000d_
- roz. 1200/4900 mm_x000d_
- závěs - vínově červená_x000d_
- včetně záclonových tyčí a garnyží_x000d_
- PO impregnace</t>
  </si>
  <si>
    <t>5 "ozn. PS M/01</t>
  </si>
  <si>
    <t>152</t>
  </si>
  <si>
    <t>OST-99302</t>
  </si>
  <si>
    <t>Ochráněné stáv. zrcadlo, ozn. PS M/02 v souladu s VPS34 Mobiliář; roz. viz. specifikace</t>
  </si>
  <si>
    <t>-1554598211</t>
  </si>
  <si>
    <t>Poznámka k položce:_x000d_
Detailní specifikace dodávky viz. D.1.1.b.VPS34 Mobiliář_x000d_
- stávající prvek</t>
  </si>
  <si>
    <t>"oprava a restaurování poškozených částí</t>
  </si>
  <si>
    <t>1 "ozn. PS M/02</t>
  </si>
  <si>
    <t>153</t>
  </si>
  <si>
    <t>OST-99305</t>
  </si>
  <si>
    <t>D+M záclony, ozn. PS M/03 v souladu s VPS34 Mobiliář; roz. viz. specifikace</t>
  </si>
  <si>
    <t>-1824040723</t>
  </si>
  <si>
    <t>Poznámka k položce:_x000d_
Detailní specifikace dodávky viz. D.1.1.b.VPS34 Mobiliář_x000d_
- roz. 1200/4900 mm_x000d_
- záclona bílá hladká (bez struktury a vzoru)_x000d_
- včetně záclonových tyčí a garnyží_x000d_
- PO impregnace</t>
  </si>
  <si>
    <t>14 "ozn. PS M/03</t>
  </si>
  <si>
    <t>154</t>
  </si>
  <si>
    <t>OST-99306</t>
  </si>
  <si>
    <t>D+M záclony, ozn. PS M/04.1 v souladu s VPS34 Mobiliář; roz. viz. specifikace</t>
  </si>
  <si>
    <t>1957326113</t>
  </si>
  <si>
    <t>Poznámka k položce:_x000d_
Detailní specifikace dodávky viz. D.1.1.b.VPS34 Mobiliář_x000d_
- roz. 1200/2500 mm_x000d_
- záclona bílá hladká (bez struktury a vzoru)_x000d_
- včetně záclonových tyčí a garnyží_x000d_
- PO impregnace</t>
  </si>
  <si>
    <t>6 "ozn. PS M/04.1</t>
  </si>
  <si>
    <t>155</t>
  </si>
  <si>
    <t>OST-99307</t>
  </si>
  <si>
    <t>D+M záclony, ozn. PS M/04.2 v souladu s VPS34 Mobiliář; roz. viz. specifikace</t>
  </si>
  <si>
    <t>-456984916</t>
  </si>
  <si>
    <t xml:space="preserve">Poznámka k položce:_x000d_
Detailní specifikace dodávky viz. D.1.1.b.VPS34 Mobiliář_x000d_
- roz. 1200/2000 mm_x000d_
- záclona bílá hladká (bez struktury a vzoru)_x000d_
- včetně záclonových tyčí a garnyží_x000d_
- PO impregnace_x000d_
</t>
  </si>
  <si>
    <t>6 "ozn. PS M/04.2</t>
  </si>
  <si>
    <t>PRO - Profese</t>
  </si>
  <si>
    <t>EIS-RO - Elektroinstalace - rozvaděče</t>
  </si>
  <si>
    <t>741 - Elektroinstalace</t>
  </si>
  <si>
    <t xml:space="preserve">    R16 - Rozvaděč R16_HEP</t>
  </si>
  <si>
    <t xml:space="preserve">    R25 - Rozvaděč R25_HEP</t>
  </si>
  <si>
    <t xml:space="preserve">    R-MS - Rozvaděč R-MS_HEP</t>
  </si>
  <si>
    <t xml:space="preserve">    R26 - Rozvaděč R26</t>
  </si>
  <si>
    <t xml:space="preserve">    R29 - Doplnění rozvaděče R29</t>
  </si>
  <si>
    <t xml:space="preserve">    R8-9 - Doplnění rozvaděče R8_R9</t>
  </si>
  <si>
    <t xml:space="preserve">    R13 - Doplnění rozvaděče R13</t>
  </si>
  <si>
    <t>R16</t>
  </si>
  <si>
    <t>Rozvaděč R16_HEP</t>
  </si>
  <si>
    <t>Rám s dveřmi, zámek Doppelbart (motýlek 3mm), IP54, bílá, montáž POD omítku, ŠxV=635x1560</t>
  </si>
  <si>
    <t>Poznámka k položce:_x000d_
BPM-U-3S-600/15-W</t>
  </si>
  <si>
    <t>Bočnice, V=1450, včetně západky BPZ-SNAP</t>
  </si>
  <si>
    <t>Poznámka k položce:_x000d_
BPZ-MSW-15/SNAP</t>
  </si>
  <si>
    <t>Ochranný kryt, montáž POD omítku, ŠxVxH=635x1560x240</t>
  </si>
  <si>
    <t>Poznámka k položce:_x000d_
BPZ-WB3S-600/15/2</t>
  </si>
  <si>
    <t>Schránka na dokumentaci A4</t>
  </si>
  <si>
    <t>Poznámka k položce:_x000d_
LAB-BAG_A4</t>
  </si>
  <si>
    <t>DIN lišta přístrojová hliníková, šířka skříně = 600, šířka lišty = 488 (24 modulů)</t>
  </si>
  <si>
    <t>Poznámka k položce:_x000d_
BPZ-DINR24-600</t>
  </si>
  <si>
    <t>Upevňovací úchytka s vodivým propojení (zelená)</t>
  </si>
  <si>
    <t>Poznámka k položce:_x000d_
BEL01</t>
  </si>
  <si>
    <t>Upevňovací úchytka celoplastová (bílá)</t>
  </si>
  <si>
    <t>Poznámka k položce:_x000d_
BEL12</t>
  </si>
  <si>
    <t>Krycí deska, s výřezem 45mm, plechová, bílá, Š=600, V=150</t>
  </si>
  <si>
    <t>Poznámka k položce:_x000d_
BPZ-FP-600/150-45-W</t>
  </si>
  <si>
    <t>Krycí deska, bez výřezu, plechová, bílá, Š=600, V=150</t>
  </si>
  <si>
    <t>Poznámka k položce:_x000d_
BPZ-FP-600/150-BL-W</t>
  </si>
  <si>
    <t>Krycí deska, bez výřezu, plechová, bílá, Š=600, V=100</t>
  </si>
  <si>
    <t>Poznámka k položce:_x000d_
BPZ-FP-600/100-BL-W</t>
  </si>
  <si>
    <t>Zaslepovací pás max. délka 1m, pro výřezy 45mm, bílý</t>
  </si>
  <si>
    <t>Poznámka k položce:_x000d_
NBP-1000-W</t>
  </si>
  <si>
    <t>HEP</t>
  </si>
  <si>
    <t>Poznámka k položce:_x000d_
Kopos EPS2</t>
  </si>
  <si>
    <t>Hlavní vypínač, 3-pól, In=63A</t>
  </si>
  <si>
    <t>Poznámka k položce:_x000d_
IS-63/3</t>
  </si>
  <si>
    <t>Svodič přepětí třídy T1+T2 (B+C), 4-pól sada pro TN-S</t>
  </si>
  <si>
    <t>Poznámka k položce:_x000d_
SPBT12-280/4</t>
  </si>
  <si>
    <t>Impulsní relé, tlačítko, 230V~, 1zap. kontakt, 16A</t>
  </si>
  <si>
    <t>Poznámka k položce:_x000d_
Z-S230/S</t>
  </si>
  <si>
    <t>Chránič s nadproudovou ochranou, Ir=250A+puls.SS, A, 1+N, 10kA, char.B, Idn=0.03A, In=10A</t>
  </si>
  <si>
    <t>Poznámka k položce:_x000d_
PFL7-10/1N/B/003-A</t>
  </si>
  <si>
    <t>Chránič Ir=250A, typ A, 4-pól, Idn=0.03A, In=40A</t>
  </si>
  <si>
    <t>Poznámka k položce:_x000d_
PF7-40/4/003-A</t>
  </si>
  <si>
    <t>Chránič Ir=250A, typ A, 4-pól, Idn=0.03A, In=25A</t>
  </si>
  <si>
    <t>Poznámka k položce:_x000d_
PF7-25/4/003-A</t>
  </si>
  <si>
    <t>Jistič PL7, char B, 1-pólový, Icn=10kA, In=16A</t>
  </si>
  <si>
    <t>Poznámka k položce:_x000d_
PL7-B16/1</t>
  </si>
  <si>
    <t>Jistič PL7, char B, 3-pólový, Icn=10kA, In=16A</t>
  </si>
  <si>
    <t>Poznámka k položce:_x000d_
PL7-B16/3</t>
  </si>
  <si>
    <t>Jistič PL7, char B, 3-pólový, Icn=10kA, In=32A</t>
  </si>
  <si>
    <t>Poznámka k položce:_x000d_
PL7-B32/3</t>
  </si>
  <si>
    <t>R25</t>
  </si>
  <si>
    <t>Rozvaděč R25_HEP</t>
  </si>
  <si>
    <t>1.1</t>
  </si>
  <si>
    <t>Rozvodnice, POD omítku, bílé dveře, N/PE svorkovnice, 3 řady, 72 modulů</t>
  </si>
  <si>
    <t>Poznámka k položce:_x000d_
BF-U-3/72-C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</si>
  <si>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</si>
  <si>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</si>
  <si>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</si>
  <si>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</si>
  <si>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</si>
  <si>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</si>
  <si>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</si>
  <si>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</si>
  <si>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</si>
  <si>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R-MS</t>
  </si>
  <si>
    <t>Rozvaděč R-MS_HEP</t>
  </si>
  <si>
    <t>1.2</t>
  </si>
  <si>
    <t>Skříň s dveřmi, zámek Doppelbart (motýlek 3mm), IP55, šedá, NA omítku, ŠxVxH=400x1260x270</t>
  </si>
  <si>
    <t>Poznámka k položce:_x000d_
BPM-O-400/12</t>
  </si>
  <si>
    <t>2.2</t>
  </si>
  <si>
    <t>Držák krycích desek, výška 1150 (sada)</t>
  </si>
  <si>
    <t>Poznámka k položce:_x000d_
BPZ-FPS/1150</t>
  </si>
  <si>
    <t>3.2</t>
  </si>
  <si>
    <t>Kabelová příruba IP66, plastová, s otvory pro průchodky 4xM16, 6xM25/16, 8xM32/20</t>
  </si>
  <si>
    <t>Poznámka k položce:_x000d_
F3A-2K-M32/16</t>
  </si>
  <si>
    <t>4.2</t>
  </si>
  <si>
    <t>Sada pro montáž rozváděče na stěnu</t>
  </si>
  <si>
    <t>Poznámka k položce:_x000d_
WFB-SET-CS</t>
  </si>
  <si>
    <t>5.2</t>
  </si>
  <si>
    <t>6.2</t>
  </si>
  <si>
    <t>Lišta pro uchycení N/PE svorek, Š=400</t>
  </si>
  <si>
    <t>Poznámka k položce:_x000d_
BPZ-TSB-400</t>
  </si>
  <si>
    <t>7.2</t>
  </si>
  <si>
    <t>Držák bočnice zkrácený (pár)</t>
  </si>
  <si>
    <t>Poznámka k položce:_x000d_
BPZ-CTS-S</t>
  </si>
  <si>
    <t>8.2</t>
  </si>
  <si>
    <t>Nosič svorkovnice KL-7…KL-60 na lištu, horizontální</t>
  </si>
  <si>
    <t>Poznámka k položce:_x000d_
KT-3</t>
  </si>
  <si>
    <t>9.2</t>
  </si>
  <si>
    <t>Svorkovnice: Rozbočovací můstek N/PE pro nosič KT, nebo SK-KLV, 2x25mm2 a 13x16mm2</t>
  </si>
  <si>
    <t>Poznámka k položce:_x000d_
KL-15</t>
  </si>
  <si>
    <t>10.2</t>
  </si>
  <si>
    <t>DIN lišta přístrojová hliníková, šířka skříně = 400, šířka lišty = 288 (13 modulů)</t>
  </si>
  <si>
    <t>Poznámka k položce:_x000d_
BPZ-DINR13-400</t>
  </si>
  <si>
    <t>11.1</t>
  </si>
  <si>
    <t>Držák DIN lišty, pevná hloubka (sada 1pár)</t>
  </si>
  <si>
    <t>Poznámka k položce:_x000d_
BPZ-TF/2</t>
  </si>
  <si>
    <t>12.1</t>
  </si>
  <si>
    <t>Krycí deska, s výřezem 45mm, plechová, šedá, Š=400, V=150</t>
  </si>
  <si>
    <t>Poznámka k položce:_x000d_
BPZ-FP-400/150-45</t>
  </si>
  <si>
    <t>13.1</t>
  </si>
  <si>
    <t>Krycí deska, bez výřezu, plechová, šedá, Š=400, V=100</t>
  </si>
  <si>
    <t>Poznámka k položce:_x000d_
BPZ-FP-400/100-BL</t>
  </si>
  <si>
    <t>14.1</t>
  </si>
  <si>
    <t>Zaslepovací pás max. délka 1m, pro výřezy 45mm, šedý</t>
  </si>
  <si>
    <t>Poznámka k položce:_x000d_
NBP-1000</t>
  </si>
  <si>
    <t>15.1</t>
  </si>
  <si>
    <t>16.1</t>
  </si>
  <si>
    <t>Hlavní vypínač, 3-pól, In=80A</t>
  </si>
  <si>
    <t>Poznámka k položce:_x000d_
IS-80/3</t>
  </si>
  <si>
    <t>17.1</t>
  </si>
  <si>
    <t>18.1</t>
  </si>
  <si>
    <t>19.1</t>
  </si>
  <si>
    <t>20.1</t>
  </si>
  <si>
    <t>Chránič Ir=250A, typ A, 4-pól, Idn=0.03A, In=63A</t>
  </si>
  <si>
    <t>Poznámka k položce:_x000d_
PF7-63/4/003-A</t>
  </si>
  <si>
    <t>21.1</t>
  </si>
  <si>
    <t>R26</t>
  </si>
  <si>
    <t>Rozvaděč R26</t>
  </si>
  <si>
    <t>1.3</t>
  </si>
  <si>
    <t>Rozvodnice KLV, pod omítku, plech.dveře, šroubová svorkovnice, řad 4, modulů 56</t>
  </si>
  <si>
    <t>Poznámka k položce:_x000d_
KLV-48UPS-F</t>
  </si>
  <si>
    <t>4.3</t>
  </si>
  <si>
    <t>Hlavní vypínač, 3-pól, In=32A</t>
  </si>
  <si>
    <t>Poznámka k položce:_x000d_
IS-32/3</t>
  </si>
  <si>
    <t>7.4</t>
  </si>
  <si>
    <t>8.3</t>
  </si>
  <si>
    <t>R29</t>
  </si>
  <si>
    <t>Doplnění rozvaděče R29</t>
  </si>
  <si>
    <t>1.4</t>
  </si>
  <si>
    <t>2.3</t>
  </si>
  <si>
    <t>Chránič s nadproudovou ochranou, Ir=250A+puls.SS, A, 1+N, 10kA, char.B, Idn=0.03A, In=16A</t>
  </si>
  <si>
    <t>Poznámka k položce:_x000d_
PFL7-16/1N/B/003-A</t>
  </si>
  <si>
    <t>R8-9</t>
  </si>
  <si>
    <t>Doplnění rozvaděče R8_R9</t>
  </si>
  <si>
    <t>1.5</t>
  </si>
  <si>
    <t>R13</t>
  </si>
  <si>
    <t>Doplnění rozvaděče R13</t>
  </si>
  <si>
    <t>FO-EI - Silnoproud (Foyer)</t>
  </si>
  <si>
    <t>D1 - HSV - Práce a dodávky HSV</t>
  </si>
  <si>
    <t xml:space="preserve">      D2 - Popis</t>
  </si>
  <si>
    <t xml:space="preserve">    9 - Ostatní konstrukce a práce - bourání</t>
  </si>
  <si>
    <t>D3 - PSV - Práce a dodávky PSV</t>
  </si>
  <si>
    <t xml:space="preserve">    741 - Elektromontáže</t>
  </si>
  <si>
    <t xml:space="preserve">      741.1 - Rozvodné a pojistkové skříně</t>
  </si>
  <si>
    <t xml:space="preserve">      741.2 - Montáž rozvodných a pojistkových skříní</t>
  </si>
  <si>
    <t xml:space="preserve">      741.3 - Svítidla</t>
  </si>
  <si>
    <t xml:space="preserve">      741.4 - Montáž svítidel včetně zdrojů</t>
  </si>
  <si>
    <t xml:space="preserve">      741.5 - Instalační přístroje</t>
  </si>
  <si>
    <t xml:space="preserve">      741.6 - Montáž instalačních přístrojů</t>
  </si>
  <si>
    <t xml:space="preserve">      741.7 - Kabely a vodiče, jímací soustava</t>
  </si>
  <si>
    <t xml:space="preserve">      741.8 - Montáž kabely, vodiče a jímací soustava</t>
  </si>
  <si>
    <t xml:space="preserve">      741.9 - Úložný a nosný materiál</t>
  </si>
  <si>
    <t xml:space="preserve">      741.10 - Montáž úložný a nosný materiál</t>
  </si>
  <si>
    <t>D1</t>
  </si>
  <si>
    <t>D2</t>
  </si>
  <si>
    <t>R60099001</t>
  </si>
  <si>
    <t>Hrubá výpl'n rýh ve stěnách maltou, jakékoliv šířky</t>
  </si>
  <si>
    <t>R60099002</t>
  </si>
  <si>
    <t>Finální začištění spár, štuková omítka, jakékoliv šířky</t>
  </si>
  <si>
    <t>Ostatní konstrukce a práce - bourání</t>
  </si>
  <si>
    <t>R90099001</t>
  </si>
  <si>
    <t>Vybourání otvorů ve zdivu cihelném + beton pl do 1m2 na MVC nebo MV tl do 600 mm</t>
  </si>
  <si>
    <t>R90099002</t>
  </si>
  <si>
    <t>Vysekání rýh pro vodiče v omítce MV nebo MVC stěn š do 50 mm</t>
  </si>
  <si>
    <t>R99799001</t>
  </si>
  <si>
    <t>Odvoz suti a vybouraných hmot na skládku nebo meziskládku do 1km se složením</t>
  </si>
  <si>
    <t>R99799002</t>
  </si>
  <si>
    <t>Příplatek k odvozu suti a vybraných hmot na skládku ZKD 1km přes 1km</t>
  </si>
  <si>
    <t>km</t>
  </si>
  <si>
    <t>R99799003</t>
  </si>
  <si>
    <t>Poplatek za uložení stavebního betonového odpadu na skládce (skládkovné)</t>
  </si>
  <si>
    <t>R99899001</t>
  </si>
  <si>
    <t>Přesun hmot pro budovy zděné v do 12 m</t>
  </si>
  <si>
    <t>D3</t>
  </si>
  <si>
    <t>Elektromontáže</t>
  </si>
  <si>
    <t>741.1</t>
  </si>
  <si>
    <t>Rozvodné a pojistkové skříně</t>
  </si>
  <si>
    <t>R74199001</t>
  </si>
  <si>
    <t>Doplnění rozvaděče R29, přesný výkaz viz. níže</t>
  </si>
  <si>
    <t>R74199002</t>
  </si>
  <si>
    <t>Doplnění rozvaděče R8/R9, přesný výkaz viz. níže</t>
  </si>
  <si>
    <t>741.2</t>
  </si>
  <si>
    <t>Montáž rozvodných a pojistkových skříní</t>
  </si>
  <si>
    <t>R74199003</t>
  </si>
  <si>
    <t>Montáž rozvaděčů plechových, hliníkových nebo plastových sestava do 100 kg</t>
  </si>
  <si>
    <t>741.3</t>
  </si>
  <si>
    <t>Svítidla</t>
  </si>
  <si>
    <t>R74199004</t>
  </si>
  <si>
    <t>MF1, svítidlo stropní/nástěnné/zavěšené, interiérové, repasované, LED, IP20, CCT 4000K, CRI 80, životnost zdroje min. 20000 hodin</t>
  </si>
  <si>
    <t>R74199005</t>
  </si>
  <si>
    <t>MF2, svítidlo stropní/nástěnné/zavěšené, interiérové, repasované, LED, IP20, CCT 4000K, CRI 80, životnost zdroje min. 20000 hodin</t>
  </si>
  <si>
    <t>R74199006</t>
  </si>
  <si>
    <t>MF3, svítidlo stropní/nástěnné/zavěšené, interiérové, repasované, LED, IP20, CCT 4000K, CRI 80, životnost zdroje min. 20000 hodin</t>
  </si>
  <si>
    <t>R74199007</t>
  </si>
  <si>
    <t>MF4, svítidlo stropní/nástěnné/zavěšené, interiérové, repasované, LED, IP20, CCT 4000K, CRI 80, životnost zdroje min. 20000 hodin</t>
  </si>
  <si>
    <t>R74199008</t>
  </si>
  <si>
    <t>MF5, svítidlo stropní/nástěnné/zavěšené, interiérové, repasované, LED, IP20, CCT 4000K, CRI 80, životnost zdroje min. 20000 hodin</t>
  </si>
  <si>
    <t>R74199009</t>
  </si>
  <si>
    <t>VF1, svítidlo stropní/nástěnné/zavěšené, interiérové, repasované, LED, IP20, CCT 4000K, CRI 80, životnost zdroje min. 20000 hodin</t>
  </si>
  <si>
    <t>R74199010</t>
  </si>
  <si>
    <t>VF2, svítidlo stropní/nástěnné/zavěšené, interiérové, repasované, LED, IP20, CCT 4000K, CRI 80, životnost zdroje min. 20000 hodin</t>
  </si>
  <si>
    <t>R74199011</t>
  </si>
  <si>
    <t>VF3, svítidlo stropní/nástěnné/zavěšené, interiérové, repasované, LED, IP20, CCT 4000K, CRI 80, životnost zdroje min. 20000 hodin</t>
  </si>
  <si>
    <t>R74199012</t>
  </si>
  <si>
    <t>VF4, svítidlo stropní/nástěnné/zavěšené, interiérové, repasované, LED, IP20, CCT 4000K, CRI 80, životnost zdroje min. 20000 hodin</t>
  </si>
  <si>
    <t>R74199013</t>
  </si>
  <si>
    <t>VF5, svítidlo stropní/nástěnné/zavěšené, interiérové, repasované, LED, IP20, CCT 4000K, CRI 80, životnost zdroje min. 20000 hodin</t>
  </si>
  <si>
    <t>R74199014</t>
  </si>
  <si>
    <t>VF6, svítidlo stropní/nástěnné/zavěšené, interiérové, repasované, LED, IP20, CCT 4000K, CRI 80, životnost zdroje min. 20000 hodin</t>
  </si>
  <si>
    <t>R74199015</t>
  </si>
  <si>
    <t>VF7, svítidlo stropní/nástěnné/zavěšené, interiérové, repasované, LED, IP20, CCT 4000K, CRI 80, životnost zdroje min. 20000 hodin</t>
  </si>
  <si>
    <t>R74199016</t>
  </si>
  <si>
    <t>NS, nové/stávající svítidlo nouzové, repasované, LED, IP20</t>
  </si>
  <si>
    <t>741.4</t>
  </si>
  <si>
    <t>Montáž svítidel včetně zdrojů</t>
  </si>
  <si>
    <t>R7419017</t>
  </si>
  <si>
    <t>Demontáž stávajícího interiérového svítidla přisazeného/nástěnného/zavěšeného</t>
  </si>
  <si>
    <t>R7419018</t>
  </si>
  <si>
    <t>Montáž stávajícího interiérového svítidla přisazeného/nástěnného/zavěšeného</t>
  </si>
  <si>
    <t>741.5</t>
  </si>
  <si>
    <t>Instalační přístroje</t>
  </si>
  <si>
    <t>R74199019</t>
  </si>
  <si>
    <t>Vypínač ř. 5, 10A, IP20,montáž pod omítkou</t>
  </si>
  <si>
    <t>R74199020</t>
  </si>
  <si>
    <t>Zásuvka 16A/230V, IP20, L+N+PE, montáž pod omítkou</t>
  </si>
  <si>
    <t>R74199021</t>
  </si>
  <si>
    <t>Zásuvka 16A/230V, IP20, L+N+PE, svodič T3, montáž pod omítkou</t>
  </si>
  <si>
    <t>R74199022</t>
  </si>
  <si>
    <t>Datová zásuvka RJ45 Cat 5e</t>
  </si>
  <si>
    <t>R74199023</t>
  </si>
  <si>
    <t>Televizní zásuvka koncová STA</t>
  </si>
  <si>
    <t>R74199024</t>
  </si>
  <si>
    <t>Rámeček jednonásobný vodorovný</t>
  </si>
  <si>
    <t>741.6</t>
  </si>
  <si>
    <t>Montáž instalačních přístrojů</t>
  </si>
  <si>
    <t>R74199025</t>
  </si>
  <si>
    <t>Montáž vypínače pod omítkou</t>
  </si>
  <si>
    <t>R74199026</t>
  </si>
  <si>
    <t>Montáž zásuvky pod omítkou</t>
  </si>
  <si>
    <t>R74199027</t>
  </si>
  <si>
    <t>Montáž rámečku přístroje</t>
  </si>
  <si>
    <t>741.7</t>
  </si>
  <si>
    <t>Kabely a vodiče, jímací soustava</t>
  </si>
  <si>
    <t>R74199028</t>
  </si>
  <si>
    <t>CXKH-V 3C*2,5 B2ca, s1, d0, P60-R</t>
  </si>
  <si>
    <t>R74199029</t>
  </si>
  <si>
    <t>CXKH-V 3C*1,5 B2ca, s1, d0, P60-R</t>
  </si>
  <si>
    <t>741.8</t>
  </si>
  <si>
    <t>Montáž kabely, vodiče a jímací soustava</t>
  </si>
  <si>
    <t>R74199030</t>
  </si>
  <si>
    <t>Montáž kabelu do 6mm2</t>
  </si>
  <si>
    <t>741.9</t>
  </si>
  <si>
    <t>Úložný a nosný materiál</t>
  </si>
  <si>
    <t>R74199031</t>
  </si>
  <si>
    <t>Krabice přístrojová univerzální do plných i dutých příček KU68/71L1</t>
  </si>
  <si>
    <t>Pol1</t>
  </si>
  <si>
    <t>Krabice univerzální KU68 s víčkem včetně krabicových svorek bezšroubových 1,5-2,5mm2</t>
  </si>
  <si>
    <t>741.10</t>
  </si>
  <si>
    <t>Montáž úložný a nosný materiál</t>
  </si>
  <si>
    <t>R74199032</t>
  </si>
  <si>
    <t>Montáž KU, KP</t>
  </si>
  <si>
    <t>VRN-99002</t>
  </si>
  <si>
    <t>Revize</t>
  </si>
  <si>
    <t>VRN-99004</t>
  </si>
  <si>
    <t>Demontáž stávající elektroinstalace, zaměření stávajících tras a roušených okruhů</t>
  </si>
  <si>
    <t>VRN-99005</t>
  </si>
  <si>
    <t>Mimostaveništní doprava materiálů</t>
  </si>
  <si>
    <t>%</t>
  </si>
  <si>
    <t>VRN-99006</t>
  </si>
  <si>
    <t>Provozní vlivy</t>
  </si>
  <si>
    <t>GA-EI - Silnoproud (Galerie)</t>
  </si>
  <si>
    <t>Doplnění rozvaděče R13, přesný výkaz viz. níže</t>
  </si>
  <si>
    <t>GA1, svítidlo stropní/nástěnné/zavěšené, interiérové, repasované, LED, IP20, CCT 4000K, CRI 80, životnost zdroje min. 20000 hodin</t>
  </si>
  <si>
    <t>GA2, svítidlo stropní/nástěnné/zavěšené, interiérové, repasované, LED, IP20, CCT 4000K, CRI 80, životnost zdroje min. 20000 hodin</t>
  </si>
  <si>
    <t>GA3, svítidlo stropní/nástěnné/zavěšené, interiérové, repasované, LED, IP20, CCT 4000K, CRI 80, životnost zdroje min. 20000 hodin</t>
  </si>
  <si>
    <t>GA4, svítidlo stropní/nástěnné/zavěšené, interiérové, repasované, LED, IP20, CCT 4000K, CRI 80, životnost zdroje min. 20000 hodin</t>
  </si>
  <si>
    <t>GA5, svítidlo stropní/nástěnné/zavěšené, interiérové, repasované, LED, IP20, CCT 4000K, CRI 80, životnost zdroje min. 20000 hodin</t>
  </si>
  <si>
    <t>Vypínač ř. 1, 10A, IP20, montáž pod omítkou</t>
  </si>
  <si>
    <t>R74199017</t>
  </si>
  <si>
    <t>R74199018</t>
  </si>
  <si>
    <t>CXKH-R 3C*1,5 B2ca, s1, d0</t>
  </si>
  <si>
    <t>CXKH-R 3A*1,5 B2ca, s1, d0</t>
  </si>
  <si>
    <t>KC-EI - Silnoproud (Kanceláře)</t>
  </si>
  <si>
    <t xml:space="preserve">      741.3 - Svítidla </t>
  </si>
  <si>
    <t xml:space="preserve">      741.5 - Instalační přístroje </t>
  </si>
  <si>
    <t xml:space="preserve">VRN - Vedlejší rozpočtové náklady </t>
  </si>
  <si>
    <t>R90099003</t>
  </si>
  <si>
    <t>Vysekání rýh pro vodiče v omítce MV nebo MVC stěn š do 100 mm</t>
  </si>
  <si>
    <t>R90099004</t>
  </si>
  <si>
    <t>Vysekání rýh pro vodiče v omítce MV nebo MVC stěn š do 150 mm</t>
  </si>
  <si>
    <t>Rozvaděč R28, přesný výkaz viz. níže</t>
  </si>
  <si>
    <t xml:space="preserve">Svítidla </t>
  </si>
  <si>
    <t>KC1, svítidlo stropní/nástěnné/zavěšené, interiérové, repasované, LED, IP20, CCT 4000K, CRI 80, životnost zdroje min. 20000 hodin</t>
  </si>
  <si>
    <t>KC3, svítidlo stropní/nástěnné/zavěšené, interiérové, repasované, LED, IP20, CCT 4000K, CRI 80, životnost zdroje min. 20000 hodin</t>
  </si>
  <si>
    <t>KC4, svítidlo stropní/nástěnné/zavěšené, interiérové, repasované, LED, IP20, CCT 4000K, CRI 80, životnost zdroje min. 20000 hodin</t>
  </si>
  <si>
    <t>KC5, svítidlo stropní/nástěnné/zavěšené, interiérové, repasované, LED, IP20, CCT 4000K, CRI 80, životnost zdroje min. 20000 hodin</t>
  </si>
  <si>
    <t>NS, nové svítidlo nouzové, repasované, LED, IP20</t>
  </si>
  <si>
    <t xml:space="preserve">Instalační přístroje </t>
  </si>
  <si>
    <t>Vypínač ř. 6, 10A, IP20, montáž pod omítkou</t>
  </si>
  <si>
    <t>Vypínač ř. 7, 10A, IP20, montáž pod omítkou</t>
  </si>
  <si>
    <t>Stmívač pro LED zdroje 230V příp. vinuté a elektronické transformátory pro LED, 2-400W, montáž pod omítkou</t>
  </si>
  <si>
    <t>Zásuvka 16A/230V, IP20, do parapetního kanálu, např ABB Profil 45</t>
  </si>
  <si>
    <t xml:space="preserve">Zásuvka 16A/230V, IP20,, přepětí T3,  do parapetního kanálu, např ABB Profil 45</t>
  </si>
  <si>
    <t>Zásuvka 16A/230V, IP20,, přepětí T3, do parapetního kanálu, např ABB Profil 45</t>
  </si>
  <si>
    <t>Záslepka instalačního přístroje</t>
  </si>
  <si>
    <t>Rámeček dvojnásobný vodorovný</t>
  </si>
  <si>
    <t>Rámeček trojnásobný vodorovný</t>
  </si>
  <si>
    <t>CXKH-R 5C*1,5 B2ca, s1, d0</t>
  </si>
  <si>
    <t>CXKH-R 3C*2,5 B2ca, s1, d0</t>
  </si>
  <si>
    <t>CXKH-R 2A*1,5 B2ca, s1, d0</t>
  </si>
  <si>
    <t>UTP Cat 5e Dca</t>
  </si>
  <si>
    <t>R74199033</t>
  </si>
  <si>
    <t>HDMI kabel</t>
  </si>
  <si>
    <t>R74199034</t>
  </si>
  <si>
    <t>R74199035</t>
  </si>
  <si>
    <t>R74199036</t>
  </si>
  <si>
    <t>R74199037</t>
  </si>
  <si>
    <t>Kabelová chránička s nízkou mechanickou odolností, ohebná DN20</t>
  </si>
  <si>
    <t>R74199038</t>
  </si>
  <si>
    <t>Parapetní žlab bezhalogenový PK 170x65 kompletní včetně dělící příčky, rohů, spojek, koncovek a drobného montážního materiálu</t>
  </si>
  <si>
    <t>R74199039</t>
  </si>
  <si>
    <t>R74199040</t>
  </si>
  <si>
    <t>Montáž kabelové chráničky DN20</t>
  </si>
  <si>
    <t>R74199041</t>
  </si>
  <si>
    <t>Montáž parapetního kanálu PK 170x65</t>
  </si>
  <si>
    <t xml:space="preserve">Vedlejší rozpočtové náklady </t>
  </si>
  <si>
    <t>KL-EI - Silnoproud (Klubovny)</t>
  </si>
  <si>
    <t>KL2, svítidlo stropní/nástěnné/zavěšené, interiérové, repasované, LED, IP20, CCT 4000K, CRI 80, životnost zdroje min. 20000 hodin</t>
  </si>
  <si>
    <t>KL3, svítidlo stropní/nástěnné/zavěšené, interiérové, repasované, LED, IP20, CCT 4000K, CRI 80, životnost zdroje min. 20000 hodin</t>
  </si>
  <si>
    <t>MS-EI - Silnoproud (Malý sál)</t>
  </si>
  <si>
    <t>Rozvaděč R-MS/HEP, přesný výkaz viz. níže</t>
  </si>
  <si>
    <t>MS1, svítidlo stropní/nástěnné/zavěšené, interiérové, repasované, LED, IP20, CCT 4000K, CRI 80, životnost zdroje min. 20000 hodin</t>
  </si>
  <si>
    <t>MS2, svítidlo stropní/nástěnné/zavěšené, interiérové, repasované, LED, IP20, CCT 4000K, CRI 80, životnost zdroje min. 20000 hodin</t>
  </si>
  <si>
    <t>MS3, svítidlo stropní/nástěnné/zavěšené, interiérové, repasované, LED, IP20, CCT 4000K, CRI 80, životnost zdroje min. 20000 hodin</t>
  </si>
  <si>
    <t>MS5, svítidlo stropní/nástěnné/zavěšené, interiérové, repasované, LED, IP20, CCT 4000K, CRI 80, životnost zdroje min. 20000 hodin</t>
  </si>
  <si>
    <t>Vypínač ř. 6, 10A, IP20,montáž pod omítkou</t>
  </si>
  <si>
    <t>Rámeček čtyřnásobný vodorovný</t>
  </si>
  <si>
    <t>Rámeček pětinásobný vodorovný</t>
  </si>
  <si>
    <t>Vypínač ř. 3, 25A/400V, IP55, zapuštěný např. ABB Pressto 3536N</t>
  </si>
  <si>
    <t>Zásuvka datová 2x RJ45, Cat5e, montáž pod omítku</t>
  </si>
  <si>
    <t>CXKH-R 5C*2,5 B2ca, s1, d0</t>
  </si>
  <si>
    <t>CY4 ZŽ</t>
  </si>
  <si>
    <t>Montáž vodiče do 25mm2</t>
  </si>
  <si>
    <t>Montáž svorek vyrovnání potenciálu do 25mm2</t>
  </si>
  <si>
    <t>VPS-EI - Silnoproud (Velký sál a předsálí)</t>
  </si>
  <si>
    <t>D1 - PSV - Práce a dodávky PSV</t>
  </si>
  <si>
    <t>R9009901</t>
  </si>
  <si>
    <t>R9009902</t>
  </si>
  <si>
    <t>R9009903</t>
  </si>
  <si>
    <t>R9009904</t>
  </si>
  <si>
    <t>Rozvaděč R16/HEP, přesný výkaz viz. níže</t>
  </si>
  <si>
    <t>Rozvaděč R25/HEP, přesný výkaz viz. níže</t>
  </si>
  <si>
    <t>VS1, svítidlo stropní/nástěnné/zavěšené, interiérové, repasované, LED, IP20, CCT 4000K, CRI 80, životnost zdroje min. 20000 hodin</t>
  </si>
  <si>
    <t>VS2, svítidlo stropní/nástěnné/zavěšené, interiérové, repasované, LED, IP20, CCT 4000K, CRI 80, životnost zdroje min. 20000 hodin</t>
  </si>
  <si>
    <t>VS3, svítidlo stropní/nástěnné/zavěšené, interiérové, repasované, LED, IP20, CCT 4000K, CRI 80, životnost zdroje min. 20000 hodin</t>
  </si>
  <si>
    <t>VS4, svítidlo stropní/nástěnné/zavěšené, interiérové, repasované, LED, IP20, CCT 4000K, CRI 80, životnost zdroje min. 20000 hodin</t>
  </si>
  <si>
    <t>VS5, svítidlo stropní/nástěnné/zavěšené, interiérové, repasované, LED, IP20, CCT 4000K, CRI 80, životnost zdroje min. 20000 hodin</t>
  </si>
  <si>
    <t>VS6, svítidlo stropní/nástěnné/zavěšené, interiérové, repasované, LED, IP20, CCT 4000K, CRI 80, životnost zdroje min. 20000 hodin</t>
  </si>
  <si>
    <t>VS7, svítidlo stropní/nástěnné/zavěšené, interiérové, repasované, LED, IP20, CCT 4000K, CRI 80, životnost zdroje min. 20000 hodin</t>
  </si>
  <si>
    <t>VS8, svítidlo stropní/nástěnné/zavěšené, interiérové, repasované, LED, IP20, CCT 4000K, CRI 80, životnost zdroje min. 20000 hodin</t>
  </si>
  <si>
    <t>PS1, svítidlo stropní/nástěnné/zavěšené, interiérové, repasované, LED, IP20, CCT 4000K, CRI 80, životnost zdroje min. 20000 hodin</t>
  </si>
  <si>
    <t>PS2, svítidlo stropní/nástěnné/zavěšené, interiérové, repasované, LED, IP20, CCT 4000K, CRI 80, životnost zdroje min. 20000 hodin</t>
  </si>
  <si>
    <t>PS3, svítidlo stropní/nástěnné/zavěšené, interiérové, repasované, LED, IP20, CCT 4000K, CRI 80, životnost zdroje min. 20000 hodin</t>
  </si>
  <si>
    <t>PS4, svítidlo stropní/nástěnné/zavěšené, interiérové, repasované, LED, IP20, CCT 4000K, CRI 80, životnost zdroje min. 20000 hodin</t>
  </si>
  <si>
    <t>PS5, svítidlo stropní/nástěnné/zavěšené, interiérové, repasované, LED, IP20, CCT 4000K, CRI 80, životnost zdroje min. 20000 hodin</t>
  </si>
  <si>
    <t>NS, stávající svítidlo nouzové, repasované, LED, IP20</t>
  </si>
  <si>
    <t>Vypínač ř. 1, 10A, IP44, montáž pod omítkou</t>
  </si>
  <si>
    <t>Vypínač ř. 6+6, 10A, IP20, montáž pod omítkou</t>
  </si>
  <si>
    <t>Tlačítko ř. 1/0, 10A, IP20, montáž pod omítkou</t>
  </si>
  <si>
    <t>Zásuvka 16A/400V, 3P+N+PE, IP44, zapuštěná montáž např. SEZ IZV 1653</t>
  </si>
  <si>
    <t>R74199042</t>
  </si>
  <si>
    <t>R74199043</t>
  </si>
  <si>
    <t>R74199044</t>
  </si>
  <si>
    <t>R74199045</t>
  </si>
  <si>
    <t>R74199046</t>
  </si>
  <si>
    <t>R74199048</t>
  </si>
  <si>
    <t>R74199049</t>
  </si>
  <si>
    <t>R74199050</t>
  </si>
  <si>
    <t>R74199051</t>
  </si>
  <si>
    <t>R74199052</t>
  </si>
  <si>
    <t>R74199053</t>
  </si>
  <si>
    <t>Krabice pro montáž do prostředí se zvýšenou vlhkostí a prachem. Vstupy pro kabely nebo trubky dimenze 16 a 20 mm dle EN 60423. Možnost instalace na materiály třídy A1 až D, včetně krabicových svorek bezšroubových 1,5-2,5mm2</t>
  </si>
  <si>
    <t>R74199054</t>
  </si>
  <si>
    <t>R74199055</t>
  </si>
  <si>
    <t>Kabelový žlab, žárový zinek 50x62x0,7 s integrovanou spojkou</t>
  </si>
  <si>
    <t>R74199056</t>
  </si>
  <si>
    <t>Oblouk 90 kabelového žlabu 50x62, žárový zinek</t>
  </si>
  <si>
    <t>R74199057</t>
  </si>
  <si>
    <t>T kus kabelového žlabu 50x62, žárový zinek</t>
  </si>
  <si>
    <t>R74199058</t>
  </si>
  <si>
    <t>Montážní bod kabelového žlabu 50x62x0,8, sestava dle zvyklostí konkrétního výrobce</t>
  </si>
  <si>
    <t>R74199059</t>
  </si>
  <si>
    <t>montáž žlabu v rámci půdy (závitové tyče, příčníky, šrouby, matky atp…)</t>
  </si>
  <si>
    <t>R74199060</t>
  </si>
  <si>
    <t>R74199061</t>
  </si>
  <si>
    <t>Montáž 8130</t>
  </si>
  <si>
    <t>R74199062</t>
  </si>
  <si>
    <t>R74199063</t>
  </si>
  <si>
    <t>Montáž kabelového žlabu 50x62x0,7</t>
  </si>
  <si>
    <t>MaR - Měření a regulace</t>
  </si>
  <si>
    <t>Miroslav Kubík</t>
  </si>
  <si>
    <t>742 - Slaboproud</t>
  </si>
  <si>
    <t xml:space="preserve">    742.1 - Rozvaděč MR1, přízemí</t>
  </si>
  <si>
    <t xml:space="preserve">    742.2 - Rozvaděč MR1a, přízemí</t>
  </si>
  <si>
    <t xml:space="preserve">    742.3 - Rozvaděč MR2, 1.patro</t>
  </si>
  <si>
    <t xml:space="preserve">    742.4 - Rozvaděč MR2a, 1.patro</t>
  </si>
  <si>
    <t xml:space="preserve">    742.5 - Rozvaděč MR3, 2.patro</t>
  </si>
  <si>
    <t xml:space="preserve">    742.6 - Rozvaděč MR4, 1.patro</t>
  </si>
  <si>
    <t xml:space="preserve">    742.7 - MONTÁŽNÍ PRÁCE</t>
  </si>
  <si>
    <t xml:space="preserve">    742.8 - OSTATNÍ</t>
  </si>
  <si>
    <t>742</t>
  </si>
  <si>
    <t>Slaboproud</t>
  </si>
  <si>
    <t>742.1</t>
  </si>
  <si>
    <t>Rozvaděč MR1, přízemí</t>
  </si>
  <si>
    <t>R74299001</t>
  </si>
  <si>
    <t>volně programovatelné PLC, MODBUS, BACnet, RS485, ethernet, webserever</t>
  </si>
  <si>
    <t>Poznámka k položce:_x000d_
mark220LX</t>
  </si>
  <si>
    <t>R74299002</t>
  </si>
  <si>
    <t>zdroj na DIN lištu, 230/24V, 50Hz, 60W</t>
  </si>
  <si>
    <t>R74299003</t>
  </si>
  <si>
    <t>pojistková svorka + trubičková pojistka</t>
  </si>
  <si>
    <t>R74299004</t>
  </si>
  <si>
    <t>vypínač páčkový na DIN lištu jednofázový, 16A</t>
  </si>
  <si>
    <t>R74299005</t>
  </si>
  <si>
    <t>jistič jednofázový, 10A, charakteristika B</t>
  </si>
  <si>
    <t>R74299006</t>
  </si>
  <si>
    <t xml:space="preserve">instalační svorka  1,5mm2</t>
  </si>
  <si>
    <t>instalační svorka 1,5mm2</t>
  </si>
  <si>
    <t>Poznámka k položce:_x000d_
wago</t>
  </si>
  <si>
    <t>R74299007</t>
  </si>
  <si>
    <t>plastový rozvaděč na omítku, šířka 18 modulů</t>
  </si>
  <si>
    <t>R74299008</t>
  </si>
  <si>
    <t>instalační krabice, hluboká</t>
  </si>
  <si>
    <t>Poznámka k položce:_x000d_
kopos</t>
  </si>
  <si>
    <t>R74299009</t>
  </si>
  <si>
    <t>prostorový regulátor topení, RS485 Modbus</t>
  </si>
  <si>
    <t>Poznámka k položce:_x000d_
UC102</t>
  </si>
  <si>
    <t>R74299010</t>
  </si>
  <si>
    <t>výkonový člen pro termohlavice</t>
  </si>
  <si>
    <t>Poznámka k položce:_x000d_
ME210</t>
  </si>
  <si>
    <t>R74299011</t>
  </si>
  <si>
    <t>termohlavice 24V, AC, bez napětí otevřeno</t>
  </si>
  <si>
    <t>Poznámka k položce:_x000d_
siemens</t>
  </si>
  <si>
    <t>R74299012</t>
  </si>
  <si>
    <t>napájecí kabel rozvaděče MR1</t>
  </si>
  <si>
    <t>Poznámka k položce:_x000d_
CYKY -J 3x1,5</t>
  </si>
  <si>
    <t>R74299013</t>
  </si>
  <si>
    <t>napájecí kabel termohlavic</t>
  </si>
  <si>
    <t>Poznámka k položce:_x000d_
JYTY 2x1</t>
  </si>
  <si>
    <t>R74299014</t>
  </si>
  <si>
    <t>komunikační kabel prostorového regulátoru</t>
  </si>
  <si>
    <t>Poznámka k položce:_x000d_
J-Y(St)Y 2x2x0,8</t>
  </si>
  <si>
    <t>R74299015</t>
  </si>
  <si>
    <t>instalační lišta</t>
  </si>
  <si>
    <t>Poznámka k položce:_x000d_
bílá 20x20</t>
  </si>
  <si>
    <t>742.2</t>
  </si>
  <si>
    <t>Rozvaděč MR1a, přízemí</t>
  </si>
  <si>
    <t>R74299016</t>
  </si>
  <si>
    <t>R74299017</t>
  </si>
  <si>
    <t>R74299018</t>
  </si>
  <si>
    <t>R74299019</t>
  </si>
  <si>
    <t>R74299020</t>
  </si>
  <si>
    <t>R74299021</t>
  </si>
  <si>
    <t>R74299022</t>
  </si>
  <si>
    <t>R74299023</t>
  </si>
  <si>
    <t>R74299024</t>
  </si>
  <si>
    <t>R74299025</t>
  </si>
  <si>
    <t>R74299026</t>
  </si>
  <si>
    <t>R74299027</t>
  </si>
  <si>
    <t>R74299028</t>
  </si>
  <si>
    <t>R74299029</t>
  </si>
  <si>
    <t>R74299030</t>
  </si>
  <si>
    <t>742.3</t>
  </si>
  <si>
    <t>Rozvaděč MR2, 1.patro</t>
  </si>
  <si>
    <t>R74299031</t>
  </si>
  <si>
    <t>volně programovatelné PLC, BACnet, RS485, ethernet, webserever</t>
  </si>
  <si>
    <t>R74299032</t>
  </si>
  <si>
    <t>R74299033</t>
  </si>
  <si>
    <t>R74299034</t>
  </si>
  <si>
    <t>R74299035</t>
  </si>
  <si>
    <t>R74299036</t>
  </si>
  <si>
    <t>R74299037</t>
  </si>
  <si>
    <t>R74299038</t>
  </si>
  <si>
    <t>R74299039</t>
  </si>
  <si>
    <t>R74299040</t>
  </si>
  <si>
    <t>Poznámka k položce:_x000d_
ME220</t>
  </si>
  <si>
    <t>R74299041</t>
  </si>
  <si>
    <t>R74299042</t>
  </si>
  <si>
    <t>napájecí kabel rozvaděče MR2</t>
  </si>
  <si>
    <t>R74299043</t>
  </si>
  <si>
    <t>R74299044</t>
  </si>
  <si>
    <t>R74299045</t>
  </si>
  <si>
    <t>742.4</t>
  </si>
  <si>
    <t>Rozvaděč MR2a, 1.patro</t>
  </si>
  <si>
    <t>R74299046</t>
  </si>
  <si>
    <t>R74299047</t>
  </si>
  <si>
    <t>R74299048</t>
  </si>
  <si>
    <t>R74299049</t>
  </si>
  <si>
    <t>R74299050</t>
  </si>
  <si>
    <t>R74299051</t>
  </si>
  <si>
    <t>R74299052</t>
  </si>
  <si>
    <t>R74299053</t>
  </si>
  <si>
    <t>R74299054</t>
  </si>
  <si>
    <t>R74299055</t>
  </si>
  <si>
    <t>R74299056</t>
  </si>
  <si>
    <t>R74299057</t>
  </si>
  <si>
    <t>R74299058</t>
  </si>
  <si>
    <t>R74299059</t>
  </si>
  <si>
    <t>R74299060</t>
  </si>
  <si>
    <t>742.5</t>
  </si>
  <si>
    <t>Rozvaděč MR3, 2.patro</t>
  </si>
  <si>
    <t>R74299061</t>
  </si>
  <si>
    <t>R74299062</t>
  </si>
  <si>
    <t>R74299063</t>
  </si>
  <si>
    <t>R74299064</t>
  </si>
  <si>
    <t>R74299065</t>
  </si>
  <si>
    <t>R74299066</t>
  </si>
  <si>
    <t>R74299067</t>
  </si>
  <si>
    <t>R74299068</t>
  </si>
  <si>
    <t>R74299069</t>
  </si>
  <si>
    <t>R74299070</t>
  </si>
  <si>
    <t>R74299071</t>
  </si>
  <si>
    <t>R74299072</t>
  </si>
  <si>
    <t>napájecí kabel rozvaděče MR3</t>
  </si>
  <si>
    <t>R74299073</t>
  </si>
  <si>
    <t>R74299074</t>
  </si>
  <si>
    <t>R74299075</t>
  </si>
  <si>
    <t>742.6</t>
  </si>
  <si>
    <t>Rozvaděč MR4, 1.patro</t>
  </si>
  <si>
    <t>R74299076</t>
  </si>
  <si>
    <t>R74299077</t>
  </si>
  <si>
    <t>R74299078</t>
  </si>
  <si>
    <t>R74299079</t>
  </si>
  <si>
    <t>R74299080</t>
  </si>
  <si>
    <t>R74299081</t>
  </si>
  <si>
    <t>R74299082</t>
  </si>
  <si>
    <t>R74299083</t>
  </si>
  <si>
    <t>166</t>
  </si>
  <si>
    <t>R74299084</t>
  </si>
  <si>
    <t>168</t>
  </si>
  <si>
    <t>R74299085</t>
  </si>
  <si>
    <t>170</t>
  </si>
  <si>
    <t>R74299086</t>
  </si>
  <si>
    <t>172</t>
  </si>
  <si>
    <t>R74299087</t>
  </si>
  <si>
    <t>napájecí kabel rozvaděče MR4</t>
  </si>
  <si>
    <t>174</t>
  </si>
  <si>
    <t>R74299088</t>
  </si>
  <si>
    <t>176</t>
  </si>
  <si>
    <t>R74299089</t>
  </si>
  <si>
    <t>178</t>
  </si>
  <si>
    <t>R74299090</t>
  </si>
  <si>
    <t>180</t>
  </si>
  <si>
    <t>742.7</t>
  </si>
  <si>
    <t>MONTÁŽNÍ PRÁCE</t>
  </si>
  <si>
    <t>R74299091</t>
  </si>
  <si>
    <t>výroba rozvaděčů MR.., včetn propojení se stávajícími</t>
  </si>
  <si>
    <t>182</t>
  </si>
  <si>
    <t>R74299092</t>
  </si>
  <si>
    <t>montáž kabelových tras</t>
  </si>
  <si>
    <t>184</t>
  </si>
  <si>
    <t>R74299093</t>
  </si>
  <si>
    <t>instalace zapojení prostorových regulátorů</t>
  </si>
  <si>
    <t>186</t>
  </si>
  <si>
    <t>R74299094</t>
  </si>
  <si>
    <t>instalace a zapojení termohlavic</t>
  </si>
  <si>
    <t>188</t>
  </si>
  <si>
    <t>R74299095</t>
  </si>
  <si>
    <t>propojení komunikace</t>
  </si>
  <si>
    <t>190</t>
  </si>
  <si>
    <t>R74299096</t>
  </si>
  <si>
    <t>SW konfigurace integrátorů</t>
  </si>
  <si>
    <t>192</t>
  </si>
  <si>
    <t>R74299097</t>
  </si>
  <si>
    <t>vygenerování grafického prostředí</t>
  </si>
  <si>
    <t>194</t>
  </si>
  <si>
    <t>R74299098</t>
  </si>
  <si>
    <t>nastavení uživatelských pravidel, oživení systému, uvedení do provozu</t>
  </si>
  <si>
    <t>196</t>
  </si>
  <si>
    <t>R74299099</t>
  </si>
  <si>
    <t>komplexní zkoušky</t>
  </si>
  <si>
    <t>198</t>
  </si>
  <si>
    <t>R74299100</t>
  </si>
  <si>
    <t>Implementace do stávajícího HMI-SCADA nadřazeného systému řízení DK Ostrov</t>
  </si>
  <si>
    <t>200</t>
  </si>
  <si>
    <t>R74299101</t>
  </si>
  <si>
    <t>Implementace do SQL serveru, doplnění do stávající mobilní aplikace řízení DK Ostrov</t>
  </si>
  <si>
    <t>202</t>
  </si>
  <si>
    <t>742.8</t>
  </si>
  <si>
    <t>OSTATNÍ</t>
  </si>
  <si>
    <t>R74299102</t>
  </si>
  <si>
    <t>revizní zpráva elektro</t>
  </si>
  <si>
    <t>204</t>
  </si>
  <si>
    <t>R74299103</t>
  </si>
  <si>
    <t>dokumentace skutečného provedení</t>
  </si>
  <si>
    <t>206</t>
  </si>
  <si>
    <t>R74299105</t>
  </si>
  <si>
    <t>doprava</t>
  </si>
  <si>
    <t>210</t>
  </si>
  <si>
    <t>R74299106</t>
  </si>
  <si>
    <t>požární ucpávky</t>
  </si>
  <si>
    <t>212</t>
  </si>
  <si>
    <t>R74299107</t>
  </si>
  <si>
    <t>Ekologická likdvidace odpadů</t>
  </si>
  <si>
    <t>214</t>
  </si>
  <si>
    <t>ZTI-MS - Zdravotně technické instalace</t>
  </si>
  <si>
    <t>720 - ZDRAVOTNĚ TECHNICKÉ INSTALACE</t>
  </si>
  <si>
    <t xml:space="preserve">    722 - VNITŘNÍ VODOVOD</t>
  </si>
  <si>
    <t xml:space="preserve">      722.1 - DEMONTÁŽE</t>
  </si>
  <si>
    <t xml:space="preserve">      722.2 - ROZVODY POTRUBÍ</t>
  </si>
  <si>
    <t xml:space="preserve">      722.3 - ARMATURY</t>
  </si>
  <si>
    <t xml:space="preserve">      713 - TEPELNÉ IZOLACE</t>
  </si>
  <si>
    <t xml:space="preserve">      722.4 - DOPLŇKOVÉ KONSTRUKCE</t>
  </si>
  <si>
    <t xml:space="preserve">    721 - VNITŘNÍ KANALIZACE</t>
  </si>
  <si>
    <t xml:space="preserve">      721.1 - DEMONTÁŽE</t>
  </si>
  <si>
    <t xml:space="preserve">      721.2 - ROZVODY POTRUBÍ</t>
  </si>
  <si>
    <t xml:space="preserve">      721.3 - DOPLŇKOVÉ KONSTRUKCE</t>
  </si>
  <si>
    <t>720</t>
  </si>
  <si>
    <t>ZDRAVOTNĚ TECHNICKÉ INSTALACE</t>
  </si>
  <si>
    <t>722</t>
  </si>
  <si>
    <t>VNITŘNÍ VODOVOD</t>
  </si>
  <si>
    <t>722.1</t>
  </si>
  <si>
    <t>DEMONTÁŽE</t>
  </si>
  <si>
    <t>R72299001</t>
  </si>
  <si>
    <t>Demontáž stávajícího vodovodu , včetně zazátkování nepoužívaného potrubí vodovodu (stanoveno odborným odhadem)</t>
  </si>
  <si>
    <t>722.2</t>
  </si>
  <si>
    <t>ROZVODY POTRUBÍ</t>
  </si>
  <si>
    <t>R72299002</t>
  </si>
  <si>
    <t>U podlahy napojit na stávající potrubí teplé/studené vody - PPR d20 napojit přechodkou PPR d20 - 1/2"</t>
  </si>
  <si>
    <t>R72299003</t>
  </si>
  <si>
    <t>Napojení na výstupu potrubí vodovodu ze zdi na stávající vývod 1/2" (po demontáži RV)</t>
  </si>
  <si>
    <t>R72299004</t>
  </si>
  <si>
    <t xml:space="preserve">Vícevrstvé potrubí PE-HD/AL/PE-X (materiál polyethylen , hliníková vrstva , zesítěný polyethylen) , bílá barva , PN 10 , max. +95°C ,  20×2,0 mm (včetně tvarovek) , hygienický atest pro rozvody pitné vody</t>
  </si>
  <si>
    <t>Vícevrstvé potrubí PE-HD/AL/PE-X (materiál polyethylen , hliníková vrstva , zesítěný polyethylen) , bílá barva , PN 10 , max. +95°C , 20×2,0 mm (včetně tvarovek) , hygienický atest pro rozvody pitné vody</t>
  </si>
  <si>
    <t>722.3</t>
  </si>
  <si>
    <t>ARMATURY</t>
  </si>
  <si>
    <t>R72299005</t>
  </si>
  <si>
    <t xml:space="preserve">Rohový ventil  ,  1/2" x 3/8" , PN 10 , do +90°C , chromovaná mosaz</t>
  </si>
  <si>
    <t>Rohový ventil , 1/2" x 3/8" , PN 10 , do +90°C , chromovaná mosaz</t>
  </si>
  <si>
    <t>R72299006</t>
  </si>
  <si>
    <t xml:space="preserve">Rohový pračkový kulový uzávěr se zpětným ventilem ,  1/2" x 3/4" , PN 10 , do +90°C , chromovaná mosaz</t>
  </si>
  <si>
    <t>Rohový pračkový kulový uzávěr se zpětným ventilem , 1/2" x 3/4" , PN 10 , do +90°C , chromovaná mosaz</t>
  </si>
  <si>
    <t>R72299007</t>
  </si>
  <si>
    <t xml:space="preserve">Rohový kulový uzavírací kohout  - G 1/2" , vnitřní/vnější závit , PN 16 , provedení motýl (atest na pitnou vodu)</t>
  </si>
  <si>
    <t>Rohový kulový uzavírací kohout - G 1/2" , vnitřní/vnější závit , PN 16 , provedení motýl (atest na pitnou vodu)</t>
  </si>
  <si>
    <t>R72299008</t>
  </si>
  <si>
    <t>Ostatní drobný montážní nespecifikovaný materiál</t>
  </si>
  <si>
    <t>713</t>
  </si>
  <si>
    <t>TEPELNÉ IZOLACE</t>
  </si>
  <si>
    <t>R71399001</t>
  </si>
  <si>
    <t>Potrubní izolační hadice z PE , vnitřní průměr 20 mm , tloušťka izolace 20 mm , λ = 0,040 W.m-1.K-1 při 40°C , reakce na oheň E , teplota použití do +100°C (85°C) , šedá barva</t>
  </si>
  <si>
    <t>R71399002</t>
  </si>
  <si>
    <t>Klipsy</t>
  </si>
  <si>
    <t>722.4</t>
  </si>
  <si>
    <t>DOPLŇKOVÉ KONSTRUKCE</t>
  </si>
  <si>
    <t>R72299009</t>
  </si>
  <si>
    <t>Objímky s pryžovou vložkou pro potrubí d20 mm</t>
  </si>
  <si>
    <t>721</t>
  </si>
  <si>
    <t>VNITŘNÍ KANALIZACE</t>
  </si>
  <si>
    <t>721.1</t>
  </si>
  <si>
    <t>R72199001</t>
  </si>
  <si>
    <t>Demontáž stávající kanalizace (stanoveno odborným odhadem)</t>
  </si>
  <si>
    <t>721.2</t>
  </si>
  <si>
    <t>R72199002</t>
  </si>
  <si>
    <t>Napojení na stávající vývod potrubí kanalizace ze zdi HT 50 ,napojit 2x kolenem HT 50/45°</t>
  </si>
  <si>
    <t>R72199003</t>
  </si>
  <si>
    <t>Napojení na stávající vývod potrubí kanalizace z podlahy HT 50 ,napojit 2x kolenem HT 50/45°</t>
  </si>
  <si>
    <t>R72199004</t>
  </si>
  <si>
    <t xml:space="preserve">Potrubí  -  systém HT (PP) - potrubí DN 32 (včetně tvarovek)</t>
  </si>
  <si>
    <t>Potrubí - systém HT (PP) - potrubí DN 32 (včetně tvarovek)</t>
  </si>
  <si>
    <t>R72199005</t>
  </si>
  <si>
    <t xml:space="preserve">Potrubí  -  systém HT (PP) - potrubí DN 50 (včetně tvarovek)</t>
  </si>
  <si>
    <t>Potrubí - systém HT (PP) - potrubí DN 50 (včetně tvarovek)</t>
  </si>
  <si>
    <t>721.3</t>
  </si>
  <si>
    <t>R72199006</t>
  </si>
  <si>
    <t>Objímky pro potrubí kanalizace DN 32 mm</t>
  </si>
  <si>
    <t>R72199007</t>
  </si>
  <si>
    <t>Objímky pro potrubí kanalizace DN 50 mm</t>
  </si>
  <si>
    <t>VRN99001</t>
  </si>
  <si>
    <t>Přesun hmot pro ZTI</t>
  </si>
  <si>
    <t>VRN99002</t>
  </si>
  <si>
    <t>Tlaková zkouška vodovodu</t>
  </si>
  <si>
    <t>VRN99003</t>
  </si>
  <si>
    <t>Proplach a desinfekce vodovodu</t>
  </si>
  <si>
    <t>VRN99004</t>
  </si>
  <si>
    <t>Zkoušky kanalizace</t>
  </si>
  <si>
    <t>VRN99005</t>
  </si>
  <si>
    <t>Drobné stavební přípomocné práce</t>
  </si>
  <si>
    <t>ZTI-TK - Zdravotně technické instalace</t>
  </si>
  <si>
    <t xml:space="preserve">Demontáž  stávajícího vodovodu v prostoru barového pultu a zázemí baru (stanoveno odborným odhadem)</t>
  </si>
  <si>
    <t>Demontáž stávajícího vodovodu v prostoru barového pultu a zázemí baru (stanoveno odborným odhadem)</t>
  </si>
  <si>
    <t>Na stávající přívod vody z podlahy zakončený KK 1/2" napojit vsuvkou 1/2" a kolenem PRESS 90° 1/2"Fx20 mm</t>
  </si>
  <si>
    <t>R72299003.1</t>
  </si>
  <si>
    <t xml:space="preserve">Demontáž  stávající kanalizace v prostoru barového pultu a zázemí baru (stanoveno odborným odhadem)</t>
  </si>
  <si>
    <t>Demontáž stávající kanalizace v prostoru barového pultu a zázemí baru (stanoveno odborným odhadem)</t>
  </si>
  <si>
    <t>Na stávající vývod kanalizace z podlahy PVC ∅ 63 mm napojit přechodkou PVC/HT - ∅63/50 a 2x kolenem HT 50/45° dodatečně utěsnit</t>
  </si>
  <si>
    <t>VRN-99001</t>
  </si>
  <si>
    <t>VRN-99003</t>
  </si>
  <si>
    <t>Stavební přípomocné práce - průrazy stavebními konstrukcemi , odsekání schovaného potrubí</t>
  </si>
  <si>
    <t>ZTI-VPS - Zdravotně technické instalace (sál a předsálí)</t>
  </si>
  <si>
    <t>R72099001</t>
  </si>
  <si>
    <t>Přesun hmot ZTI</t>
  </si>
  <si>
    <t>292942913</t>
  </si>
  <si>
    <t>R72099002</t>
  </si>
  <si>
    <t>297135648</t>
  </si>
  <si>
    <t>R72099003</t>
  </si>
  <si>
    <t>-955511168</t>
  </si>
  <si>
    <t>R72099004</t>
  </si>
  <si>
    <t>669806879</t>
  </si>
  <si>
    <t>R72099005</t>
  </si>
  <si>
    <t>-924207670</t>
  </si>
  <si>
    <t>Demontáž stávajícího vodovodu (stanoveno odborným odhadem)</t>
  </si>
  <si>
    <t>Na potrubí vodovodu z podlahy PEX d20 napojit přechodkou Pex 20 - 1/2"</t>
  </si>
  <si>
    <t xml:space="preserve">Kulový uzavírací kohout  - G 1/2" , vnitřní/vnitřní závit , PN 25 , provedení motýl (atest na pitnou vodu)</t>
  </si>
  <si>
    <t>Kulový uzavírací kohout - G 1/2" , vnitřní/vnitřní závit , PN 25 , provedení motýl (atest na pitnou vodu)</t>
  </si>
  <si>
    <t>Na stávající vývod kanalizace z podlahy PVC ∅ 50/63 mm napojit přechodkou PVC/HT - ∅50/63 - HT 50 a dodatečně utěsnit</t>
  </si>
  <si>
    <t xml:space="preserve">Potrubí  -  systém HT (PP) - potrubí DN 40 (včetně tvarovek)</t>
  </si>
  <si>
    <t>Potrubí - systém HT (PP) - potrubí DN 40 (včetně tvarovek)</t>
  </si>
  <si>
    <t>Objímky pro potrubí kanalizace DN 40 mm</t>
  </si>
  <si>
    <t>R72199008</t>
  </si>
  <si>
    <t>ZTI-SB - Zdravotně technické instalace (balkon)</t>
  </si>
  <si>
    <t xml:space="preserve">      721.3 - OSTATNÍ TVAROVKY A ÚPRAVY</t>
  </si>
  <si>
    <t xml:space="preserve">      721.4 - DOPLŇKOVÉ KONSTRUKCE</t>
  </si>
  <si>
    <t xml:space="preserve">    725 - ZAŘIZOVACÍ PŘEDMĚTY</t>
  </si>
  <si>
    <t xml:space="preserve">      725.1 - ZAŘIZOVACÍ PŘEDMĚTY A PŘÍSLUŠENSTVÍ </t>
  </si>
  <si>
    <t xml:space="preserve">Demontáž  stávajícího vodovodu v řešeném prostoru 3.NP a rozvodů vodovodu vedeným nad podhledem 2.NP (stanoveno odborným odhadem)</t>
  </si>
  <si>
    <t>Demontáž stávajícího vodovodu v řešeném prostoru 3.NP a rozvodů vodovodu vedeným nad podhledem 2.NP (stanoveno odborným odhadem)</t>
  </si>
  <si>
    <t>Ve zdi pod stropem 2.NP (nad podhledem) napojit na stávající potrubí vodovodu - pravděpodobně PPR d20/d25, napojit kolenem PPR d20 nebo d25 a vyvést ze zdi</t>
  </si>
  <si>
    <t>Zhotovení konzol a závěsů včetně materiálu (montážní žlaby , závěsy apod.)</t>
  </si>
  <si>
    <t>Motáž konzol a závěsů</t>
  </si>
  <si>
    <t xml:space="preserve">Demontáž  stávající kanalizace v řešeném prostoru 3.NP a rozvodů kanalizace vedených nad podhledem 2.NP (stanoveno odborným odhadem)</t>
  </si>
  <si>
    <t>Demontáž stávající kanalizace v řešeném prostoru 3.NP a rozvodů kanalizace vedených nad podhledem 2.NP (stanoveno odborným odhadem)</t>
  </si>
  <si>
    <t>Do stávající stoupačky HT 110 pod stropem 2.NP vsadit odbočku 110/110/45°</t>
  </si>
  <si>
    <t>Do stávající stoupačky HT 110 u podlahy 3.NP vsadit odbočku 110/40/45° , včetně použití HTL 110</t>
  </si>
  <si>
    <t xml:space="preserve">Potrubí  -  systém HT (PP) - potrubí DN 110 (včetně tvarovek)</t>
  </si>
  <si>
    <t>Potrubí - systém HT (PP) - potrubí DN 110 (včetně tvarovek)</t>
  </si>
  <si>
    <t>OSTATNÍ TVAROVKY A ÚPRAVY</t>
  </si>
  <si>
    <t>Revizní rám s dvířky - vnitřní rozměr otvoru (dvířek) 100x100 mm , materiál plast , bílá barva</t>
  </si>
  <si>
    <t>Revizní rám s dvířky - vnitřní rozměr otvoru (dvířek) 300x300 mm , materiál plast , bílá barva</t>
  </si>
  <si>
    <t>R72199009</t>
  </si>
  <si>
    <t>721.4</t>
  </si>
  <si>
    <t>R72199010</t>
  </si>
  <si>
    <t>Zhotovení konzol a závěsů včetně materiálu (závěsy apod.)</t>
  </si>
  <si>
    <t>R72199011</t>
  </si>
  <si>
    <t>ZAŘIZOVACÍ PŘEDMĚTY</t>
  </si>
  <si>
    <t>725.1</t>
  </si>
  <si>
    <t xml:space="preserve">ZAŘIZOVACÍ PŘEDMĚTY A PŘÍSLUŠENSTVÍ </t>
  </si>
  <si>
    <t>R72599001</t>
  </si>
  <si>
    <t>Klozet závěsný včetně prodloužené přívodní trubky</t>
  </si>
  <si>
    <t>R72599002</t>
  </si>
  <si>
    <t>Sedátko bílé , antibakteriální</t>
  </si>
  <si>
    <t>R72599003</t>
  </si>
  <si>
    <t>Instalační modul pro závěsný klozet</t>
  </si>
  <si>
    <t>R72599004</t>
  </si>
  <si>
    <t>Montážní sada pro závěsný klozet</t>
  </si>
  <si>
    <t>R72599005</t>
  </si>
  <si>
    <t>Ovládací tlačítko chrom</t>
  </si>
  <si>
    <t>R72599006</t>
  </si>
  <si>
    <t>Umyvadlo 55 cm s jedním otvorem</t>
  </si>
  <si>
    <t>R72599007</t>
  </si>
  <si>
    <t>Odtokový přepadový ventil DN 40</t>
  </si>
  <si>
    <t>R72599008</t>
  </si>
  <si>
    <t>Polosloup k umyvadlu</t>
  </si>
  <si>
    <t>R72599009</t>
  </si>
  <si>
    <t>Montážní sada pro umyvadla</t>
  </si>
  <si>
    <t>R72599010</t>
  </si>
  <si>
    <t>Stojánová jednopáková umyvadlová baterie</t>
  </si>
  <si>
    <t>R72599011</t>
  </si>
  <si>
    <t>Sprchová zástěna 1000 mm , s posuvnými dveřmi</t>
  </si>
  <si>
    <t>R72599012</t>
  </si>
  <si>
    <t>Montážní sada k sprchovým zástěnám</t>
  </si>
  <si>
    <t>R72599013</t>
  </si>
  <si>
    <t>Odpadová souprava svislá DN 50 (podlahová vpusť) , včetně nerezové mřížky 150x150 mm</t>
  </si>
  <si>
    <t>R72599014</t>
  </si>
  <si>
    <t>Nástěnná sprchová baterie s ruční sprchou , rozteč 150 mm</t>
  </si>
  <si>
    <t>R72599015</t>
  </si>
  <si>
    <t>Držák ruční sprchy</t>
  </si>
  <si>
    <t>R72599016</t>
  </si>
  <si>
    <t>Ostatní nespecifikovaný materiál potřebný pro zařizovací předměty a jejich příslušenství</t>
  </si>
  <si>
    <t>ZTI-BAR - Zdravotně technické instalace (bar)</t>
  </si>
  <si>
    <t xml:space="preserve">      D1 - DOPLŇKOVÉ KONSTRUKCE</t>
  </si>
  <si>
    <t>Zaslepení potrubí pravděpodobně PPR d20 - odsekání zdi , odříznutí potrubí a zaslepení záslepkou (stanoveno odborným odhadem)</t>
  </si>
  <si>
    <t>Napojení ve zdi na stávající potrubí vodovodu - pravděpodobně PPR d20 , napojit pod pracovní deskou kolenem PPR d20 a vyvést na povrch pod pracovní desku</t>
  </si>
  <si>
    <t>Zazátkování a důkladné utěsnění stávajícího vývodu kanalizace HT 32 ze zdi (stanoveno odborným odhadem)</t>
  </si>
  <si>
    <t>Napojení ve zdi na stávající potrubí kanalizace - pravděpodobně HT 50 (napojit po odsekání potrubí u podlahy příslušnou tvarovkou)</t>
  </si>
  <si>
    <t>Stavební přípomocné práce - odsekání schovaného potrubí</t>
  </si>
  <si>
    <t>VZT-TK - Vzduchotechnika - TK</t>
  </si>
  <si>
    <t>751 - Vzduchotechnika</t>
  </si>
  <si>
    <t xml:space="preserve">    751.1 - Zařízení č. 1 T-Klub - Zázemí</t>
  </si>
  <si>
    <t>751</t>
  </si>
  <si>
    <t>Vzduchotechnika</t>
  </si>
  <si>
    <t>751.1</t>
  </si>
  <si>
    <t>Zařízení č. 1 T-Klub - Zázemí</t>
  </si>
  <si>
    <t>R751-1</t>
  </si>
  <si>
    <t>Ventilátor diagonální potrubní odtahový; typ: TD 500/160</t>
  </si>
  <si>
    <t>Poznámka k položce:_x000d_
Množství vzduchu: Q = 272 m³/hod.; Při externí tlakové ztrátě: p = 170 Pa, P = 0,053 KW; I = 0,21 A; U = 230 V</t>
  </si>
  <si>
    <t>R751-1A</t>
  </si>
  <si>
    <t>Rychloupínací spona - pružná manžeta VBM 160</t>
  </si>
  <si>
    <t>R751-1B</t>
  </si>
  <si>
    <t>Časové relé - doběhový elektronický spínač ventilátoru</t>
  </si>
  <si>
    <t>Poznámka k položce:_x000d_
typ: DT 3 ( nastavitelný )</t>
  </si>
  <si>
    <t>R751-2</t>
  </si>
  <si>
    <t>Tlumič hluku do kruhového potrubí</t>
  </si>
  <si>
    <t>Poznámka k položce:_x000d_
typ: MTS - 160 / 1000 ( měkký )</t>
  </si>
  <si>
    <t>R751-3</t>
  </si>
  <si>
    <t>Žaluziová klapka samotížná</t>
  </si>
  <si>
    <t>Poznámka k položce:_x000d_
typ: PER 160 W (šedá)</t>
  </si>
  <si>
    <t>R751-4</t>
  </si>
  <si>
    <t>Zpětná klapka těsná do kruhového potrubí</t>
  </si>
  <si>
    <t>Poznámka k položce:_x000d_
typ: RSK Ć 160</t>
  </si>
  <si>
    <t>R751-5</t>
  </si>
  <si>
    <t>Plastový talířový ventil univerzální</t>
  </si>
  <si>
    <t>Poznámka k položce:_x000d_
typ: IT 150</t>
  </si>
  <si>
    <t>R751-6</t>
  </si>
  <si>
    <t>Poznámka k položce:_x000d_
typ: IT 100</t>
  </si>
  <si>
    <t>R751-7</t>
  </si>
  <si>
    <t>Poloohebná hadice hliníková</t>
  </si>
  <si>
    <t>Poznámka k položce:_x000d_
typ: Semiflex PROFI - Ć 160 mm</t>
  </si>
  <si>
    <t>R751-81</t>
  </si>
  <si>
    <t xml:space="preserve">Kruhové potrubí Spiro zhotovené z ocelového pozinkovaného plechu; Rovné potrubí:  pr. 160</t>
  </si>
  <si>
    <t>Kruhové potrubí Spiro zhotovené z ocelového pozinkovaného plechu; Rovné potrubí: pr. 160</t>
  </si>
  <si>
    <t>R751-82</t>
  </si>
  <si>
    <t>Tvarovka: pr. 160</t>
  </si>
  <si>
    <t>R751-91</t>
  </si>
  <si>
    <t>Spojovací materiál - šrouby, matice, podložky, závěsy, závitové tyče, ocelové hmoždinky, pomocné konstrukce, samolepící pásky, těsnící materiál</t>
  </si>
  <si>
    <t>R75199001</t>
  </si>
  <si>
    <t>Zaregulování, provozní zkoušky, spuštění zařízení:</t>
  </si>
  <si>
    <t>R75199002</t>
  </si>
  <si>
    <t>Doprava: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</si>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</sst>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3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8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vertical="center"/>
    </xf>
    <xf numFmtId="4" fontId="8" fillId="0" borderId="21" xfId="0" applyNumberFormat="1" applyFont="1" applyBorder="1" applyAlignment="1" applyProtection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39" fillId="0" borderId="0" xfId="0" applyFont="1" applyAlignment="1" applyProtection="1">
      <alignment horizontal="left" vertical="center"/>
    </xf>
    <xf numFmtId="0" fontId="40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41" fillId="0" borderId="23" xfId="0" applyFont="1" applyBorder="1" applyAlignment="1" applyProtection="1">
      <alignment horizontal="center" vertical="center"/>
    </xf>
    <xf numFmtId="49" fontId="41" fillId="0" borderId="23" xfId="0" applyNumberFormat="1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center" vertical="center" wrapText="1"/>
    </xf>
    <xf numFmtId="167" fontId="41" fillId="0" borderId="23" xfId="0" applyNumberFormat="1" applyFont="1" applyBorder="1" applyAlignment="1" applyProtection="1">
      <alignment vertical="center"/>
    </xf>
    <xf numFmtId="4" fontId="41" fillId="2" borderId="23" xfId="0" applyNumberFormat="1" applyFont="1" applyFill="1" applyBorder="1" applyAlignment="1" applyProtection="1">
      <alignment vertical="center"/>
      <protection locked="0"/>
    </xf>
    <xf numFmtId="4" fontId="41" fillId="0" borderId="23" xfId="0" applyNumberFormat="1" applyFont="1" applyBorder="1" applyAlignment="1" applyProtection="1">
      <alignment vertical="center"/>
    </xf>
    <xf numFmtId="0" fontId="42" fillId="0" borderId="4" xfId="0" applyFont="1" applyBorder="1" applyAlignment="1">
      <alignment vertical="center"/>
    </xf>
    <xf numFmtId="0" fontId="41" fillId="2" borderId="15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styles" Target="styles.xml" /><Relationship Id="rId28" Type="http://schemas.openxmlformats.org/officeDocument/2006/relationships/theme" Target="theme/theme1.xml" /><Relationship Id="rId29" Type="http://schemas.openxmlformats.org/officeDocument/2006/relationships/calcChain" Target="calcChain.xml" /><Relationship Id="rId3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3254000" TargetMode="External" /><Relationship Id="rId2" Type="http://schemas.openxmlformats.org/officeDocument/2006/relationships/hyperlink" Target="https://podminky.urs.cz/item/CS_URS_2023_02/030001000" TargetMode="External" /><Relationship Id="rId3" Type="http://schemas.openxmlformats.org/officeDocument/2006/relationships/hyperlink" Target="https://podminky.urs.cz/item/CS_URS_2023_02/045002000" TargetMode="External" /><Relationship Id="rId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611321131" TargetMode="External" /><Relationship Id="rId2" Type="http://schemas.openxmlformats.org/officeDocument/2006/relationships/hyperlink" Target="https://podminky.urs.cz/item/CS_URS_2023_02/611325421" TargetMode="External" /><Relationship Id="rId3" Type="http://schemas.openxmlformats.org/officeDocument/2006/relationships/hyperlink" Target="https://podminky.urs.cz/item/CS_URS_2023_02/612131321" TargetMode="External" /><Relationship Id="rId4" Type="http://schemas.openxmlformats.org/officeDocument/2006/relationships/hyperlink" Target="https://podminky.urs.cz/item/CS_URS_2023_02/612321131" TargetMode="External" /><Relationship Id="rId5" Type="http://schemas.openxmlformats.org/officeDocument/2006/relationships/hyperlink" Target="https://podminky.urs.cz/item/CS_URS_2023_02/612325421" TargetMode="External" /><Relationship Id="rId6" Type="http://schemas.openxmlformats.org/officeDocument/2006/relationships/hyperlink" Target="https://podminky.urs.cz/item/CS_URS_2023_02/612341121" TargetMode="External" /><Relationship Id="rId7" Type="http://schemas.openxmlformats.org/officeDocument/2006/relationships/hyperlink" Target="https://podminky.urs.cz/item/CS_URS_2023_02/622143003" TargetMode="External" /><Relationship Id="rId8" Type="http://schemas.openxmlformats.org/officeDocument/2006/relationships/hyperlink" Target="https://podminky.urs.cz/item/CS_URS_2023_02/949101112" TargetMode="External" /><Relationship Id="rId9" Type="http://schemas.openxmlformats.org/officeDocument/2006/relationships/hyperlink" Target="https://podminky.urs.cz/item/CS_URS_2023_02/952901111" TargetMode="External" /><Relationship Id="rId10" Type="http://schemas.openxmlformats.org/officeDocument/2006/relationships/hyperlink" Target="https://podminky.urs.cz/item/CS_URS_2023_02/997013211" TargetMode="External" /><Relationship Id="rId11" Type="http://schemas.openxmlformats.org/officeDocument/2006/relationships/hyperlink" Target="https://podminky.urs.cz/item/CS_URS_2023_02/997013501" TargetMode="External" /><Relationship Id="rId12" Type="http://schemas.openxmlformats.org/officeDocument/2006/relationships/hyperlink" Target="https://podminky.urs.cz/item/CS_URS_2023_02/997013509" TargetMode="External" /><Relationship Id="rId13" Type="http://schemas.openxmlformats.org/officeDocument/2006/relationships/hyperlink" Target="https://podminky.urs.cz/item/CS_URS_2023_02/997013871" TargetMode="External" /><Relationship Id="rId14" Type="http://schemas.openxmlformats.org/officeDocument/2006/relationships/hyperlink" Target="https://podminky.urs.cz/item/CS_URS_2023_02/998017001" TargetMode="External" /><Relationship Id="rId15" Type="http://schemas.openxmlformats.org/officeDocument/2006/relationships/hyperlink" Target="https://podminky.urs.cz/item/CS_URS_2023_02/767531111" TargetMode="External" /><Relationship Id="rId16" Type="http://schemas.openxmlformats.org/officeDocument/2006/relationships/hyperlink" Target="https://podminky.urs.cz/item/CS_URS_2023_02/767531126" TargetMode="External" /><Relationship Id="rId17" Type="http://schemas.openxmlformats.org/officeDocument/2006/relationships/hyperlink" Target="https://podminky.urs.cz/item/CS_URS_2023_02/771111011" TargetMode="External" /><Relationship Id="rId18" Type="http://schemas.openxmlformats.org/officeDocument/2006/relationships/hyperlink" Target="https://podminky.urs.cz/item/CS_URS_2023_02/771121011" TargetMode="External" /><Relationship Id="rId19" Type="http://schemas.openxmlformats.org/officeDocument/2006/relationships/hyperlink" Target="https://podminky.urs.cz/item/CS_URS_2023_02/771151014" TargetMode="External" /><Relationship Id="rId20" Type="http://schemas.openxmlformats.org/officeDocument/2006/relationships/hyperlink" Target="https://podminky.urs.cz/item/CS_URS_2023_02/771574122" TargetMode="External" /><Relationship Id="rId21" Type="http://schemas.openxmlformats.org/officeDocument/2006/relationships/hyperlink" Target="https://podminky.urs.cz/item/CS_URS_2023_02/998771101" TargetMode="External" /><Relationship Id="rId22" Type="http://schemas.openxmlformats.org/officeDocument/2006/relationships/hyperlink" Target="https://podminky.urs.cz/item/CS_URS_2023_02/773999091" TargetMode="External" /><Relationship Id="rId23" Type="http://schemas.openxmlformats.org/officeDocument/2006/relationships/hyperlink" Target="https://podminky.urs.cz/item/CS_URS_2023_02/776421312" TargetMode="External" /><Relationship Id="rId24" Type="http://schemas.openxmlformats.org/officeDocument/2006/relationships/hyperlink" Target="https://podminky.urs.cz/item/CS_URS_2023_02/998776102" TargetMode="External" /><Relationship Id="rId25" Type="http://schemas.openxmlformats.org/officeDocument/2006/relationships/hyperlink" Target="https://podminky.urs.cz/item/CS_URS_2023_02/781491011" TargetMode="External" /><Relationship Id="rId26" Type="http://schemas.openxmlformats.org/officeDocument/2006/relationships/hyperlink" Target="https://podminky.urs.cz/item/CS_URS_2023_02/998781101" TargetMode="External" /><Relationship Id="rId27" Type="http://schemas.openxmlformats.org/officeDocument/2006/relationships/hyperlink" Target="https://podminky.urs.cz/item/CS_URS_2023_02/998782101" TargetMode="External" /><Relationship Id="rId28" Type="http://schemas.openxmlformats.org/officeDocument/2006/relationships/hyperlink" Target="https://podminky.urs.cz/item/CS_URS_2023_02/784121003" TargetMode="External" /><Relationship Id="rId29" Type="http://schemas.openxmlformats.org/officeDocument/2006/relationships/hyperlink" Target="https://podminky.urs.cz/item/CS_URS_2023_02/784121013" TargetMode="External" /><Relationship Id="rId30" Type="http://schemas.openxmlformats.org/officeDocument/2006/relationships/hyperlink" Target="https://podminky.urs.cz/item/CS_URS_2023_02/784161413" TargetMode="External" /><Relationship Id="rId31" Type="http://schemas.openxmlformats.org/officeDocument/2006/relationships/hyperlink" Target="https://podminky.urs.cz/item/CS_URS_2023_02/784171113" TargetMode="External" /><Relationship Id="rId32" Type="http://schemas.openxmlformats.org/officeDocument/2006/relationships/hyperlink" Target="https://podminky.urs.cz/item/CS_URS_2023_02/784181103" TargetMode="External" /><Relationship Id="rId33" Type="http://schemas.openxmlformats.org/officeDocument/2006/relationships/hyperlink" Target="https://podminky.urs.cz/item/CS_URS_2023_02/784211103" TargetMode="External" /><Relationship Id="rId34" Type="http://schemas.openxmlformats.org/officeDocument/2006/relationships/hyperlink" Target="https://podminky.urs.cz/item/CS_URS_2023_02/784211165" TargetMode="External" /><Relationship Id="rId35" Type="http://schemas.openxmlformats.org/officeDocument/2006/relationships/hyperlink" Target="https://podminky.urs.cz/item/CS_URS_2023_02/HZS2491" TargetMode="External" /><Relationship Id="rId3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317941123" TargetMode="External" /><Relationship Id="rId2" Type="http://schemas.openxmlformats.org/officeDocument/2006/relationships/hyperlink" Target="https://podminky.urs.cz/item/CS_URS_2023_02/331273011" TargetMode="External" /><Relationship Id="rId3" Type="http://schemas.openxmlformats.org/officeDocument/2006/relationships/hyperlink" Target="https://podminky.urs.cz/item/CS_URS_2023_02/331361821" TargetMode="External" /><Relationship Id="rId4" Type="http://schemas.openxmlformats.org/officeDocument/2006/relationships/hyperlink" Target="https://podminky.urs.cz/item/CS_URS_2023_02/346244382" TargetMode="External" /><Relationship Id="rId5" Type="http://schemas.openxmlformats.org/officeDocument/2006/relationships/hyperlink" Target="https://podminky.urs.cz/item/CS_URS_2023_02/346481111" TargetMode="External" /><Relationship Id="rId6" Type="http://schemas.openxmlformats.org/officeDocument/2006/relationships/hyperlink" Target="https://podminky.urs.cz/item/CS_URS_2023_02/411354315" TargetMode="External" /><Relationship Id="rId7" Type="http://schemas.openxmlformats.org/officeDocument/2006/relationships/hyperlink" Target="https://podminky.urs.cz/item/CS_URS_2023_02/411354316" TargetMode="External" /><Relationship Id="rId8" Type="http://schemas.openxmlformats.org/officeDocument/2006/relationships/hyperlink" Target="https://podminky.urs.cz/item/CS_URS_2023_02/413232221" TargetMode="External" /><Relationship Id="rId9" Type="http://schemas.openxmlformats.org/officeDocument/2006/relationships/hyperlink" Target="https://podminky.urs.cz/item/CS_URS_2023_02/413321616" TargetMode="External" /><Relationship Id="rId10" Type="http://schemas.openxmlformats.org/officeDocument/2006/relationships/hyperlink" Target="https://podminky.urs.cz/item/CS_URS_2023_02/413351111" TargetMode="External" /><Relationship Id="rId11" Type="http://schemas.openxmlformats.org/officeDocument/2006/relationships/hyperlink" Target="https://podminky.urs.cz/item/CS_URS_2023_02/413351112" TargetMode="External" /><Relationship Id="rId12" Type="http://schemas.openxmlformats.org/officeDocument/2006/relationships/hyperlink" Target="https://podminky.urs.cz/item/CS_URS_2023_02/413352111" TargetMode="External" /><Relationship Id="rId13" Type="http://schemas.openxmlformats.org/officeDocument/2006/relationships/hyperlink" Target="https://podminky.urs.cz/item/CS_URS_2023_02/413352112" TargetMode="External" /><Relationship Id="rId14" Type="http://schemas.openxmlformats.org/officeDocument/2006/relationships/hyperlink" Target="https://podminky.urs.cz/item/CS_URS_2023_02/413361821" TargetMode="External" /><Relationship Id="rId15" Type="http://schemas.openxmlformats.org/officeDocument/2006/relationships/hyperlink" Target="https://podminky.urs.cz/item/CS_URS_2023_02/430321616" TargetMode="External" /><Relationship Id="rId16" Type="http://schemas.openxmlformats.org/officeDocument/2006/relationships/hyperlink" Target="https://podminky.urs.cz/item/CS_URS_2023_02/430361821" TargetMode="External" /><Relationship Id="rId17" Type="http://schemas.openxmlformats.org/officeDocument/2006/relationships/hyperlink" Target="https://podminky.urs.cz/item/CS_URS_2023_02/431351121" TargetMode="External" /><Relationship Id="rId18" Type="http://schemas.openxmlformats.org/officeDocument/2006/relationships/hyperlink" Target="https://podminky.urs.cz/item/CS_URS_2023_02/431351122" TargetMode="External" /><Relationship Id="rId19" Type="http://schemas.openxmlformats.org/officeDocument/2006/relationships/hyperlink" Target="https://podminky.urs.cz/item/CS_URS_2023_02/611131125" TargetMode="External" /><Relationship Id="rId20" Type="http://schemas.openxmlformats.org/officeDocument/2006/relationships/hyperlink" Target="https://podminky.urs.cz/item/CS_URS_2023_02/611142001" TargetMode="External" /><Relationship Id="rId21" Type="http://schemas.openxmlformats.org/officeDocument/2006/relationships/hyperlink" Target="https://podminky.urs.cz/item/CS_URS_2023_02/611321145" TargetMode="External" /><Relationship Id="rId22" Type="http://schemas.openxmlformats.org/officeDocument/2006/relationships/hyperlink" Target="https://podminky.urs.cz/item/CS_URS_2023_02/612131121" TargetMode="External" /><Relationship Id="rId23" Type="http://schemas.openxmlformats.org/officeDocument/2006/relationships/hyperlink" Target="https://podminky.urs.cz/item/CS_URS_2023_02/612142001" TargetMode="External" /><Relationship Id="rId24" Type="http://schemas.openxmlformats.org/officeDocument/2006/relationships/hyperlink" Target="https://podminky.urs.cz/item/CS_URS_2023_02/612321141" TargetMode="External" /><Relationship Id="rId25" Type="http://schemas.openxmlformats.org/officeDocument/2006/relationships/hyperlink" Target="https://podminky.urs.cz/item/CS_URS_2023_02/612325302" TargetMode="External" /><Relationship Id="rId26" Type="http://schemas.openxmlformats.org/officeDocument/2006/relationships/hyperlink" Target="https://podminky.urs.cz/item/CS_URS_2023_02/613131121" TargetMode="External" /><Relationship Id="rId27" Type="http://schemas.openxmlformats.org/officeDocument/2006/relationships/hyperlink" Target="https://podminky.urs.cz/item/CS_URS_2023_02/613142001" TargetMode="External" /><Relationship Id="rId28" Type="http://schemas.openxmlformats.org/officeDocument/2006/relationships/hyperlink" Target="https://podminky.urs.cz/item/CS_URS_2023_02/613321141" TargetMode="External" /><Relationship Id="rId29" Type="http://schemas.openxmlformats.org/officeDocument/2006/relationships/hyperlink" Target="https://podminky.urs.cz/item/CS_URS_2023_02/949101112" TargetMode="External" /><Relationship Id="rId30" Type="http://schemas.openxmlformats.org/officeDocument/2006/relationships/hyperlink" Target="https://podminky.urs.cz/item/CS_URS_2023_02/952901114" TargetMode="External" /><Relationship Id="rId31" Type="http://schemas.openxmlformats.org/officeDocument/2006/relationships/hyperlink" Target="https://podminky.urs.cz/item/CS_URS_2023_02/953961211" TargetMode="External" /><Relationship Id="rId32" Type="http://schemas.openxmlformats.org/officeDocument/2006/relationships/hyperlink" Target="https://podminky.urs.cz/item/CS_URS_2023_02/953961212" TargetMode="External" /><Relationship Id="rId33" Type="http://schemas.openxmlformats.org/officeDocument/2006/relationships/hyperlink" Target="https://podminky.urs.cz/item/CS_URS_2023_02/953961214" TargetMode="External" /><Relationship Id="rId34" Type="http://schemas.openxmlformats.org/officeDocument/2006/relationships/hyperlink" Target="https://podminky.urs.cz/item/CS_URS_2023_02/953965117" TargetMode="External" /><Relationship Id="rId35" Type="http://schemas.openxmlformats.org/officeDocument/2006/relationships/hyperlink" Target="https://podminky.urs.cz/item/CS_URS_2023_02/953965133" TargetMode="External" /><Relationship Id="rId36" Type="http://schemas.openxmlformats.org/officeDocument/2006/relationships/hyperlink" Target="https://podminky.urs.cz/item/CS_URS_2023_02/963051113" TargetMode="External" /><Relationship Id="rId37" Type="http://schemas.openxmlformats.org/officeDocument/2006/relationships/hyperlink" Target="https://podminky.urs.cz/item/CS_URS_2023_02/965041441" TargetMode="External" /><Relationship Id="rId38" Type="http://schemas.openxmlformats.org/officeDocument/2006/relationships/hyperlink" Target="https://podminky.urs.cz/item/CS_URS_2023_02/967031132" TargetMode="External" /><Relationship Id="rId39" Type="http://schemas.openxmlformats.org/officeDocument/2006/relationships/hyperlink" Target="https://podminky.urs.cz/item/CS_URS_2023_02/971033641" TargetMode="External" /><Relationship Id="rId40" Type="http://schemas.openxmlformats.org/officeDocument/2006/relationships/hyperlink" Target="https://podminky.urs.cz/item/CS_URS_2023_02/973031344" TargetMode="External" /><Relationship Id="rId41" Type="http://schemas.openxmlformats.org/officeDocument/2006/relationships/hyperlink" Target="https://podminky.urs.cz/item/CS_URS_2023_02/973031345" TargetMode="External" /><Relationship Id="rId42" Type="http://schemas.openxmlformats.org/officeDocument/2006/relationships/hyperlink" Target="https://podminky.urs.cz/item/CS_URS_2023_02/977312114" TargetMode="External" /><Relationship Id="rId43" Type="http://schemas.openxmlformats.org/officeDocument/2006/relationships/hyperlink" Target="https://podminky.urs.cz/item/CS_URS_2023_02/997013211" TargetMode="External" /><Relationship Id="rId44" Type="http://schemas.openxmlformats.org/officeDocument/2006/relationships/hyperlink" Target="https://podminky.urs.cz/item/CS_URS_2023_02/997013501" TargetMode="External" /><Relationship Id="rId45" Type="http://schemas.openxmlformats.org/officeDocument/2006/relationships/hyperlink" Target="https://podminky.urs.cz/item/CS_URS_2023_02/997013509" TargetMode="External" /><Relationship Id="rId46" Type="http://schemas.openxmlformats.org/officeDocument/2006/relationships/hyperlink" Target="https://podminky.urs.cz/item/CS_URS_2023_02/997013871" TargetMode="External" /><Relationship Id="rId47" Type="http://schemas.openxmlformats.org/officeDocument/2006/relationships/hyperlink" Target="https://podminky.urs.cz/item/CS_URS_2023_02/998017001" TargetMode="External" /><Relationship Id="rId48" Type="http://schemas.openxmlformats.org/officeDocument/2006/relationships/hyperlink" Target="https://podminky.urs.cz/item/CS_URS_2023_02/767161211" TargetMode="External" /><Relationship Id="rId49" Type="http://schemas.openxmlformats.org/officeDocument/2006/relationships/hyperlink" Target="https://podminky.urs.cz/item/CS_URS_2023_02/767995111" TargetMode="External" /><Relationship Id="rId50" Type="http://schemas.openxmlformats.org/officeDocument/2006/relationships/hyperlink" Target="https://podminky.urs.cz/item/CS_URS_2023_02/767996801" TargetMode="External" /><Relationship Id="rId51" Type="http://schemas.openxmlformats.org/officeDocument/2006/relationships/hyperlink" Target="https://podminky.urs.cz/item/CS_URS_2023_02/998767101" TargetMode="External" /><Relationship Id="rId52" Type="http://schemas.openxmlformats.org/officeDocument/2006/relationships/hyperlink" Target="https://podminky.urs.cz/item/CS_URS_2023_02/998767181" TargetMode="External" /><Relationship Id="rId53" Type="http://schemas.openxmlformats.org/officeDocument/2006/relationships/hyperlink" Target="https://podminky.urs.cz/item/CS_URS_2023_02/HZS2491" TargetMode="External" /><Relationship Id="rId5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317142446" TargetMode="External" /><Relationship Id="rId2" Type="http://schemas.openxmlformats.org/officeDocument/2006/relationships/hyperlink" Target="https://podminky.urs.cz/item/CS_URS_2023_02/342272245" TargetMode="External" /><Relationship Id="rId3" Type="http://schemas.openxmlformats.org/officeDocument/2006/relationships/hyperlink" Target="https://podminky.urs.cz/item/CS_URS_2023_02/611325422" TargetMode="External" /><Relationship Id="rId4" Type="http://schemas.openxmlformats.org/officeDocument/2006/relationships/hyperlink" Target="https://podminky.urs.cz/item/CS_URS_2023_02/612131121" TargetMode="External" /><Relationship Id="rId5" Type="http://schemas.openxmlformats.org/officeDocument/2006/relationships/hyperlink" Target="https://podminky.urs.cz/item/CS_URS_2023_02/612321141" TargetMode="External" /><Relationship Id="rId6" Type="http://schemas.openxmlformats.org/officeDocument/2006/relationships/hyperlink" Target="https://podminky.urs.cz/item/CS_URS_2023_02/612325422" TargetMode="External" /><Relationship Id="rId7" Type="http://schemas.openxmlformats.org/officeDocument/2006/relationships/hyperlink" Target="https://podminky.urs.cz/item/CS_URS_2023_02/622143003" TargetMode="External" /><Relationship Id="rId8" Type="http://schemas.openxmlformats.org/officeDocument/2006/relationships/hyperlink" Target="https://podminky.urs.cz/item/CS_URS_2023_02/949101112" TargetMode="External" /><Relationship Id="rId9" Type="http://schemas.openxmlformats.org/officeDocument/2006/relationships/hyperlink" Target="https://podminky.urs.cz/item/CS_URS_2023_02/952901111" TargetMode="External" /><Relationship Id="rId10" Type="http://schemas.openxmlformats.org/officeDocument/2006/relationships/hyperlink" Target="https://podminky.urs.cz/item/CS_URS_2023_02/962031133" TargetMode="External" /><Relationship Id="rId11" Type="http://schemas.openxmlformats.org/officeDocument/2006/relationships/hyperlink" Target="https://podminky.urs.cz/item/CS_URS_2023_02/962032231" TargetMode="External" /><Relationship Id="rId12" Type="http://schemas.openxmlformats.org/officeDocument/2006/relationships/hyperlink" Target="https://podminky.urs.cz/item/CS_URS_2023_02/962081141" TargetMode="External" /><Relationship Id="rId13" Type="http://schemas.openxmlformats.org/officeDocument/2006/relationships/hyperlink" Target="https://podminky.urs.cz/item/CS_URS_2023_02/968072455" TargetMode="External" /><Relationship Id="rId14" Type="http://schemas.openxmlformats.org/officeDocument/2006/relationships/hyperlink" Target="https://podminky.urs.cz/item/CS_URS_2023_02/976071111" TargetMode="External" /><Relationship Id="rId15" Type="http://schemas.openxmlformats.org/officeDocument/2006/relationships/hyperlink" Target="https://podminky.urs.cz/item/CS_URS_2023_02/997013211" TargetMode="External" /><Relationship Id="rId16" Type="http://schemas.openxmlformats.org/officeDocument/2006/relationships/hyperlink" Target="https://podminky.urs.cz/item/CS_URS_2023_02/997013501" TargetMode="External" /><Relationship Id="rId17" Type="http://schemas.openxmlformats.org/officeDocument/2006/relationships/hyperlink" Target="https://podminky.urs.cz/item/CS_URS_2023_02/997013509" TargetMode="External" /><Relationship Id="rId18" Type="http://schemas.openxmlformats.org/officeDocument/2006/relationships/hyperlink" Target="https://podminky.urs.cz/item/CS_URS_2023_02/997013871" TargetMode="External" /><Relationship Id="rId19" Type="http://schemas.openxmlformats.org/officeDocument/2006/relationships/hyperlink" Target="https://podminky.urs.cz/item/CS_URS_2023_02/998017001" TargetMode="External" /><Relationship Id="rId20" Type="http://schemas.openxmlformats.org/officeDocument/2006/relationships/hyperlink" Target="https://podminky.urs.cz/item/CS_URS_2023_02/741110511" TargetMode="External" /><Relationship Id="rId21" Type="http://schemas.openxmlformats.org/officeDocument/2006/relationships/hyperlink" Target="https://podminky.urs.cz/item/CS_URS_2023_02/763164555" TargetMode="External" /><Relationship Id="rId22" Type="http://schemas.openxmlformats.org/officeDocument/2006/relationships/hyperlink" Target="https://podminky.urs.cz/item/CS_URS_2023_02/763172323" TargetMode="External" /><Relationship Id="rId23" Type="http://schemas.openxmlformats.org/officeDocument/2006/relationships/hyperlink" Target="https://podminky.urs.cz/item/CS_URS_2023_02/998763302" TargetMode="External" /><Relationship Id="rId24" Type="http://schemas.openxmlformats.org/officeDocument/2006/relationships/hyperlink" Target="https://podminky.urs.cz/item/CS_URS_2023_02/766211611" TargetMode="External" /><Relationship Id="rId25" Type="http://schemas.openxmlformats.org/officeDocument/2006/relationships/hyperlink" Target="https://podminky.urs.cz/item/CS_URS_2023_02/766411811" TargetMode="External" /><Relationship Id="rId26" Type="http://schemas.openxmlformats.org/officeDocument/2006/relationships/hyperlink" Target="https://podminky.urs.cz/item/CS_URS_2023_02/766411822" TargetMode="External" /><Relationship Id="rId27" Type="http://schemas.openxmlformats.org/officeDocument/2006/relationships/hyperlink" Target="https://podminky.urs.cz/item/CS_URS_2023_02/767531111" TargetMode="External" /><Relationship Id="rId28" Type="http://schemas.openxmlformats.org/officeDocument/2006/relationships/hyperlink" Target="https://podminky.urs.cz/item/CS_URS_2023_02/767531126" TargetMode="External" /><Relationship Id="rId29" Type="http://schemas.openxmlformats.org/officeDocument/2006/relationships/hyperlink" Target="https://podminky.urs.cz/item/CS_URS_2023_02/767531811" TargetMode="External" /><Relationship Id="rId30" Type="http://schemas.openxmlformats.org/officeDocument/2006/relationships/hyperlink" Target="https://podminky.urs.cz/item/CS_URS_2023_02/767531821" TargetMode="External" /><Relationship Id="rId31" Type="http://schemas.openxmlformats.org/officeDocument/2006/relationships/hyperlink" Target="https://podminky.urs.cz/item/CS_URS_2023_02/998767101" TargetMode="External" /><Relationship Id="rId32" Type="http://schemas.openxmlformats.org/officeDocument/2006/relationships/hyperlink" Target="https://podminky.urs.cz/item/CS_URS_2023_02/771111011" TargetMode="External" /><Relationship Id="rId33" Type="http://schemas.openxmlformats.org/officeDocument/2006/relationships/hyperlink" Target="https://podminky.urs.cz/item/CS_URS_2023_02/771121011" TargetMode="External" /><Relationship Id="rId34" Type="http://schemas.openxmlformats.org/officeDocument/2006/relationships/hyperlink" Target="https://podminky.urs.cz/item/CS_URS_2023_02/771151014" TargetMode="External" /><Relationship Id="rId35" Type="http://schemas.openxmlformats.org/officeDocument/2006/relationships/hyperlink" Target="https://podminky.urs.cz/item/CS_URS_2023_02/771574122" TargetMode="External" /><Relationship Id="rId36" Type="http://schemas.openxmlformats.org/officeDocument/2006/relationships/hyperlink" Target="https://podminky.urs.cz/item/CS_URS_2023_02/998771101" TargetMode="External" /><Relationship Id="rId37" Type="http://schemas.openxmlformats.org/officeDocument/2006/relationships/hyperlink" Target="https://podminky.urs.cz/item/CS_URS_2023_02/998773102" TargetMode="External" /><Relationship Id="rId38" Type="http://schemas.openxmlformats.org/officeDocument/2006/relationships/hyperlink" Target="https://podminky.urs.cz/item/CS_URS_2023_02/776201811" TargetMode="External" /><Relationship Id="rId39" Type="http://schemas.openxmlformats.org/officeDocument/2006/relationships/hyperlink" Target="https://podminky.urs.cz/item/CS_URS_2023_02/776991821" TargetMode="External" /><Relationship Id="rId40" Type="http://schemas.openxmlformats.org/officeDocument/2006/relationships/hyperlink" Target="https://podminky.urs.cz/item/CS_URS_2023_02/783301313" TargetMode="External" /><Relationship Id="rId41" Type="http://schemas.openxmlformats.org/officeDocument/2006/relationships/hyperlink" Target="https://podminky.urs.cz/item/CS_URS_2023_02/783314203" TargetMode="External" /><Relationship Id="rId42" Type="http://schemas.openxmlformats.org/officeDocument/2006/relationships/hyperlink" Target="https://podminky.urs.cz/item/CS_URS_2023_02/783315101" TargetMode="External" /><Relationship Id="rId43" Type="http://schemas.openxmlformats.org/officeDocument/2006/relationships/hyperlink" Target="https://podminky.urs.cz/item/CS_URS_2023_02/783317101" TargetMode="External" /><Relationship Id="rId44" Type="http://schemas.openxmlformats.org/officeDocument/2006/relationships/hyperlink" Target="https://podminky.urs.cz/item/CS_URS_2023_02/783601715" TargetMode="External" /><Relationship Id="rId45" Type="http://schemas.openxmlformats.org/officeDocument/2006/relationships/hyperlink" Target="https://podminky.urs.cz/item/CS_URS_2023_02/783614551" TargetMode="External" /><Relationship Id="rId46" Type="http://schemas.openxmlformats.org/officeDocument/2006/relationships/hyperlink" Target="https://podminky.urs.cz/item/CS_URS_2023_02/783615551" TargetMode="External" /><Relationship Id="rId47" Type="http://schemas.openxmlformats.org/officeDocument/2006/relationships/hyperlink" Target="https://podminky.urs.cz/item/CS_URS_2023_02/783617601" TargetMode="External" /><Relationship Id="rId48" Type="http://schemas.openxmlformats.org/officeDocument/2006/relationships/hyperlink" Target="https://podminky.urs.cz/item/CS_URS_2023_02/783817121" TargetMode="External" /><Relationship Id="rId49" Type="http://schemas.openxmlformats.org/officeDocument/2006/relationships/hyperlink" Target="https://podminky.urs.cz/item/CS_URS_2023_02/784121005" TargetMode="External" /><Relationship Id="rId50" Type="http://schemas.openxmlformats.org/officeDocument/2006/relationships/hyperlink" Target="https://podminky.urs.cz/item/CS_URS_2023_02/784121015" TargetMode="External" /><Relationship Id="rId51" Type="http://schemas.openxmlformats.org/officeDocument/2006/relationships/hyperlink" Target="https://podminky.urs.cz/item/CS_URS_2023_02/784131103" TargetMode="External" /><Relationship Id="rId52" Type="http://schemas.openxmlformats.org/officeDocument/2006/relationships/hyperlink" Target="https://podminky.urs.cz/item/CS_URS_2023_02/784161415" TargetMode="External" /><Relationship Id="rId53" Type="http://schemas.openxmlformats.org/officeDocument/2006/relationships/hyperlink" Target="https://podminky.urs.cz/item/CS_URS_2023_02/784171115" TargetMode="External" /><Relationship Id="rId54" Type="http://schemas.openxmlformats.org/officeDocument/2006/relationships/hyperlink" Target="https://podminky.urs.cz/item/CS_URS_2023_02/784181105" TargetMode="External" /><Relationship Id="rId55" Type="http://schemas.openxmlformats.org/officeDocument/2006/relationships/hyperlink" Target="https://podminky.urs.cz/item/CS_URS_2023_02/784211105" TargetMode="External" /><Relationship Id="rId56" Type="http://schemas.openxmlformats.org/officeDocument/2006/relationships/hyperlink" Target="https://podminky.urs.cz/item/CS_URS_2023_02/784211165" TargetMode="External" /><Relationship Id="rId57" Type="http://schemas.openxmlformats.org/officeDocument/2006/relationships/hyperlink" Target="https://podminky.urs.cz/item/CS_URS_2023_02/HZS2491" TargetMode="External" /><Relationship Id="rId58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342272225" TargetMode="External" /><Relationship Id="rId2" Type="http://schemas.openxmlformats.org/officeDocument/2006/relationships/hyperlink" Target="https://podminky.urs.cz/item/CS_URS_2023_02/611325422" TargetMode="External" /><Relationship Id="rId3" Type="http://schemas.openxmlformats.org/officeDocument/2006/relationships/hyperlink" Target="https://podminky.urs.cz/item/CS_URS_2023_02/612131121" TargetMode="External" /><Relationship Id="rId4" Type="http://schemas.openxmlformats.org/officeDocument/2006/relationships/hyperlink" Target="https://podminky.urs.cz/item/CS_URS_2023_02/612142001" TargetMode="External" /><Relationship Id="rId5" Type="http://schemas.openxmlformats.org/officeDocument/2006/relationships/hyperlink" Target="https://podminky.urs.cz/item/CS_URS_2023_02/612325422" TargetMode="External" /><Relationship Id="rId6" Type="http://schemas.openxmlformats.org/officeDocument/2006/relationships/hyperlink" Target="https://podminky.urs.cz/item/CS_URS_2023_02/612341121" TargetMode="External" /><Relationship Id="rId7" Type="http://schemas.openxmlformats.org/officeDocument/2006/relationships/hyperlink" Target="https://podminky.urs.cz/item/CS_URS_2023_02/622143003" TargetMode="External" /><Relationship Id="rId8" Type="http://schemas.openxmlformats.org/officeDocument/2006/relationships/hyperlink" Target="https://podminky.urs.cz/item/CS_URS_2023_02/949101112" TargetMode="External" /><Relationship Id="rId9" Type="http://schemas.openxmlformats.org/officeDocument/2006/relationships/hyperlink" Target="https://podminky.urs.cz/item/CS_URS_2023_02/952901111" TargetMode="External" /><Relationship Id="rId10" Type="http://schemas.openxmlformats.org/officeDocument/2006/relationships/hyperlink" Target="https://podminky.urs.cz/item/CS_URS_2023_02/968072455" TargetMode="External" /><Relationship Id="rId11" Type="http://schemas.openxmlformats.org/officeDocument/2006/relationships/hyperlink" Target="https://podminky.urs.cz/item/CS_URS_2023_02/997013211" TargetMode="External" /><Relationship Id="rId12" Type="http://schemas.openxmlformats.org/officeDocument/2006/relationships/hyperlink" Target="https://podminky.urs.cz/item/CS_URS_2023_02/997013501" TargetMode="External" /><Relationship Id="rId13" Type="http://schemas.openxmlformats.org/officeDocument/2006/relationships/hyperlink" Target="https://podminky.urs.cz/item/CS_URS_2023_02/997013509" TargetMode="External" /><Relationship Id="rId14" Type="http://schemas.openxmlformats.org/officeDocument/2006/relationships/hyperlink" Target="https://podminky.urs.cz/item/CS_URS_2023_02/997013871" TargetMode="External" /><Relationship Id="rId15" Type="http://schemas.openxmlformats.org/officeDocument/2006/relationships/hyperlink" Target="https://podminky.urs.cz/item/CS_URS_2023_02/998017001" TargetMode="External" /><Relationship Id="rId16" Type="http://schemas.openxmlformats.org/officeDocument/2006/relationships/hyperlink" Target="https://podminky.urs.cz/item/CS_URS_2023_02/771111011" TargetMode="External" /><Relationship Id="rId17" Type="http://schemas.openxmlformats.org/officeDocument/2006/relationships/hyperlink" Target="https://podminky.urs.cz/item/CS_URS_2023_02/771121011" TargetMode="External" /><Relationship Id="rId18" Type="http://schemas.openxmlformats.org/officeDocument/2006/relationships/hyperlink" Target="https://podminky.urs.cz/item/CS_URS_2023_02/771151014" TargetMode="External" /><Relationship Id="rId19" Type="http://schemas.openxmlformats.org/officeDocument/2006/relationships/hyperlink" Target="https://podminky.urs.cz/item/CS_URS_2023_02/771474113" TargetMode="External" /><Relationship Id="rId20" Type="http://schemas.openxmlformats.org/officeDocument/2006/relationships/hyperlink" Target="https://podminky.urs.cz/item/CS_URS_2023_02/771574122" TargetMode="External" /><Relationship Id="rId21" Type="http://schemas.openxmlformats.org/officeDocument/2006/relationships/hyperlink" Target="https://podminky.urs.cz/item/CS_URS_2023_02/771574915" TargetMode="External" /><Relationship Id="rId22" Type="http://schemas.openxmlformats.org/officeDocument/2006/relationships/hyperlink" Target="https://podminky.urs.cz/item/CS_URS_2023_02/998771101" TargetMode="External" /><Relationship Id="rId23" Type="http://schemas.openxmlformats.org/officeDocument/2006/relationships/hyperlink" Target="https://podminky.urs.cz/item/CS_URS_2023_02/776111311" TargetMode="External" /><Relationship Id="rId24" Type="http://schemas.openxmlformats.org/officeDocument/2006/relationships/hyperlink" Target="https://podminky.urs.cz/item/CS_URS_2023_02/776121321" TargetMode="External" /><Relationship Id="rId25" Type="http://schemas.openxmlformats.org/officeDocument/2006/relationships/hyperlink" Target="https://podminky.urs.cz/item/CS_URS_2023_02/776141114" TargetMode="External" /><Relationship Id="rId26" Type="http://schemas.openxmlformats.org/officeDocument/2006/relationships/hyperlink" Target="https://podminky.urs.cz/item/CS_URS_2023_02/776201811" TargetMode="External" /><Relationship Id="rId27" Type="http://schemas.openxmlformats.org/officeDocument/2006/relationships/hyperlink" Target="https://podminky.urs.cz/item/CS_URS_2023_02/776201931" TargetMode="External" /><Relationship Id="rId28" Type="http://schemas.openxmlformats.org/officeDocument/2006/relationships/hyperlink" Target="https://podminky.urs.cz/item/CS_URS_2023_02/776221111" TargetMode="External" /><Relationship Id="rId29" Type="http://schemas.openxmlformats.org/officeDocument/2006/relationships/hyperlink" Target="https://podminky.urs.cz/item/CS_URS_2023_02/998776101" TargetMode="External" /><Relationship Id="rId30" Type="http://schemas.openxmlformats.org/officeDocument/2006/relationships/hyperlink" Target="https://podminky.urs.cz/item/CS_URS_2023_02/783601715" TargetMode="External" /><Relationship Id="rId31" Type="http://schemas.openxmlformats.org/officeDocument/2006/relationships/hyperlink" Target="https://podminky.urs.cz/item/CS_URS_2023_02/783614551" TargetMode="External" /><Relationship Id="rId32" Type="http://schemas.openxmlformats.org/officeDocument/2006/relationships/hyperlink" Target="https://podminky.urs.cz/item/CS_URS_2023_02/783615551" TargetMode="External" /><Relationship Id="rId33" Type="http://schemas.openxmlformats.org/officeDocument/2006/relationships/hyperlink" Target="https://podminky.urs.cz/item/CS_URS_2023_02/783617601" TargetMode="External" /><Relationship Id="rId34" Type="http://schemas.openxmlformats.org/officeDocument/2006/relationships/hyperlink" Target="https://podminky.urs.cz/item/CS_URS_2023_02/784121001" TargetMode="External" /><Relationship Id="rId35" Type="http://schemas.openxmlformats.org/officeDocument/2006/relationships/hyperlink" Target="https://podminky.urs.cz/item/CS_URS_2023_02/784121011" TargetMode="External" /><Relationship Id="rId36" Type="http://schemas.openxmlformats.org/officeDocument/2006/relationships/hyperlink" Target="https://podminky.urs.cz/item/CS_URS_2023_02/784161411" TargetMode="External" /><Relationship Id="rId37" Type="http://schemas.openxmlformats.org/officeDocument/2006/relationships/hyperlink" Target="https://podminky.urs.cz/item/CS_URS_2023_02/784171101" TargetMode="External" /><Relationship Id="rId38" Type="http://schemas.openxmlformats.org/officeDocument/2006/relationships/hyperlink" Target="https://podminky.urs.cz/item/CS_URS_2023_02/784171113" TargetMode="External" /><Relationship Id="rId39" Type="http://schemas.openxmlformats.org/officeDocument/2006/relationships/hyperlink" Target="https://podminky.urs.cz/item/CS_URS_2023_02/784181101" TargetMode="External" /><Relationship Id="rId40" Type="http://schemas.openxmlformats.org/officeDocument/2006/relationships/hyperlink" Target="https://podminky.urs.cz/item/CS_URS_2023_02/784211103" TargetMode="External" /><Relationship Id="rId41" Type="http://schemas.openxmlformats.org/officeDocument/2006/relationships/hyperlink" Target="https://podminky.urs.cz/item/CS_URS_2023_02/784211165" TargetMode="External" /><Relationship Id="rId42" Type="http://schemas.openxmlformats.org/officeDocument/2006/relationships/hyperlink" Target="https://podminky.urs.cz/item/CS_URS_2023_02/HZS2491" TargetMode="External" /><Relationship Id="rId43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611325421" TargetMode="External" /><Relationship Id="rId2" Type="http://schemas.openxmlformats.org/officeDocument/2006/relationships/hyperlink" Target="https://podminky.urs.cz/item/CS_URS_2023_02/612325421" TargetMode="External" /><Relationship Id="rId3" Type="http://schemas.openxmlformats.org/officeDocument/2006/relationships/hyperlink" Target="https://podminky.urs.cz/item/CS_URS_2023_02/949101112" TargetMode="External" /><Relationship Id="rId4" Type="http://schemas.openxmlformats.org/officeDocument/2006/relationships/hyperlink" Target="https://podminky.urs.cz/item/CS_URS_2023_02/952901114" TargetMode="External" /><Relationship Id="rId5" Type="http://schemas.openxmlformats.org/officeDocument/2006/relationships/hyperlink" Target="https://podminky.urs.cz/item/CS_URS_2023_02/997013211" TargetMode="External" /><Relationship Id="rId6" Type="http://schemas.openxmlformats.org/officeDocument/2006/relationships/hyperlink" Target="https://podminky.urs.cz/item/CS_URS_2023_02/997013501" TargetMode="External" /><Relationship Id="rId7" Type="http://schemas.openxmlformats.org/officeDocument/2006/relationships/hyperlink" Target="https://podminky.urs.cz/item/CS_URS_2023_02/997013509" TargetMode="External" /><Relationship Id="rId8" Type="http://schemas.openxmlformats.org/officeDocument/2006/relationships/hyperlink" Target="https://podminky.urs.cz/item/CS_URS_2023_02/997013871" TargetMode="External" /><Relationship Id="rId9" Type="http://schemas.openxmlformats.org/officeDocument/2006/relationships/hyperlink" Target="https://podminky.urs.cz/item/CS_URS_2023_02/998018001" TargetMode="External" /><Relationship Id="rId10" Type="http://schemas.openxmlformats.org/officeDocument/2006/relationships/hyperlink" Target="https://podminky.urs.cz/item/CS_URS_2023_02/771111011" TargetMode="External" /><Relationship Id="rId11" Type="http://schemas.openxmlformats.org/officeDocument/2006/relationships/hyperlink" Target="https://podminky.urs.cz/item/CS_URS_2023_02/771121011" TargetMode="External" /><Relationship Id="rId12" Type="http://schemas.openxmlformats.org/officeDocument/2006/relationships/hyperlink" Target="https://podminky.urs.cz/item/CS_URS_2023_02/771151014" TargetMode="External" /><Relationship Id="rId13" Type="http://schemas.openxmlformats.org/officeDocument/2006/relationships/hyperlink" Target="https://podminky.urs.cz/item/CS_URS_2023_02/771474113" TargetMode="External" /><Relationship Id="rId14" Type="http://schemas.openxmlformats.org/officeDocument/2006/relationships/hyperlink" Target="https://podminky.urs.cz/item/CS_URS_2023_02/771574122" TargetMode="External" /><Relationship Id="rId15" Type="http://schemas.openxmlformats.org/officeDocument/2006/relationships/hyperlink" Target="https://podminky.urs.cz/item/CS_URS_2023_02/771574915" TargetMode="External" /><Relationship Id="rId16" Type="http://schemas.openxmlformats.org/officeDocument/2006/relationships/hyperlink" Target="https://podminky.urs.cz/item/CS_URS_2023_02/998771101" TargetMode="External" /><Relationship Id="rId17" Type="http://schemas.openxmlformats.org/officeDocument/2006/relationships/hyperlink" Target="https://podminky.urs.cz/item/CS_URS_2023_02/775411820" TargetMode="External" /><Relationship Id="rId18" Type="http://schemas.openxmlformats.org/officeDocument/2006/relationships/hyperlink" Target="https://podminky.urs.cz/item/CS_URS_2023_02/776411111" TargetMode="External" /><Relationship Id="rId19" Type="http://schemas.openxmlformats.org/officeDocument/2006/relationships/hyperlink" Target="https://podminky.urs.cz/item/CS_URS_2023_02/776421312" TargetMode="External" /><Relationship Id="rId20" Type="http://schemas.openxmlformats.org/officeDocument/2006/relationships/hyperlink" Target="https://podminky.urs.cz/item/CS_URS_2023_02/998776101" TargetMode="External" /><Relationship Id="rId21" Type="http://schemas.openxmlformats.org/officeDocument/2006/relationships/hyperlink" Target="https://podminky.urs.cz/item/CS_URS_2023_02/784121001" TargetMode="External" /><Relationship Id="rId22" Type="http://schemas.openxmlformats.org/officeDocument/2006/relationships/hyperlink" Target="https://podminky.urs.cz/item/CS_URS_2023_02/784121011" TargetMode="External" /><Relationship Id="rId23" Type="http://schemas.openxmlformats.org/officeDocument/2006/relationships/hyperlink" Target="https://podminky.urs.cz/item/CS_URS_2023_02/784161411" TargetMode="External" /><Relationship Id="rId24" Type="http://schemas.openxmlformats.org/officeDocument/2006/relationships/hyperlink" Target="https://podminky.urs.cz/item/CS_URS_2023_02/784171101" TargetMode="External" /><Relationship Id="rId25" Type="http://schemas.openxmlformats.org/officeDocument/2006/relationships/hyperlink" Target="https://podminky.urs.cz/item/CS_URS_2023_02/784171113" TargetMode="External" /><Relationship Id="rId26" Type="http://schemas.openxmlformats.org/officeDocument/2006/relationships/hyperlink" Target="https://podminky.urs.cz/item/CS_URS_2023_02/784181101" TargetMode="External" /><Relationship Id="rId27" Type="http://schemas.openxmlformats.org/officeDocument/2006/relationships/hyperlink" Target="https://podminky.urs.cz/item/CS_URS_2023_02/784211103" TargetMode="External" /><Relationship Id="rId28" Type="http://schemas.openxmlformats.org/officeDocument/2006/relationships/hyperlink" Target="https://podminky.urs.cz/item/CS_URS_2023_02/784211165" TargetMode="External" /><Relationship Id="rId29" Type="http://schemas.openxmlformats.org/officeDocument/2006/relationships/hyperlink" Target="https://podminky.urs.cz/item/CS_URS_2023_02/HZS2491" TargetMode="External" /><Relationship Id="rId30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611325421" TargetMode="External" /><Relationship Id="rId2" Type="http://schemas.openxmlformats.org/officeDocument/2006/relationships/hyperlink" Target="https://podminky.urs.cz/item/CS_URS_2023_02/612325421" TargetMode="External" /><Relationship Id="rId3" Type="http://schemas.openxmlformats.org/officeDocument/2006/relationships/hyperlink" Target="https://podminky.urs.cz/item/CS_URS_2023_02/619996117" TargetMode="External" /><Relationship Id="rId4" Type="http://schemas.openxmlformats.org/officeDocument/2006/relationships/hyperlink" Target="https://podminky.urs.cz/item/CS_URS_2023_02/949101112" TargetMode="External" /><Relationship Id="rId5" Type="http://schemas.openxmlformats.org/officeDocument/2006/relationships/hyperlink" Target="https://podminky.urs.cz/item/CS_URS_2023_02/952901111" TargetMode="External" /><Relationship Id="rId6" Type="http://schemas.openxmlformats.org/officeDocument/2006/relationships/hyperlink" Target="https://podminky.urs.cz/item/CS_URS_2023_02/997013211" TargetMode="External" /><Relationship Id="rId7" Type="http://schemas.openxmlformats.org/officeDocument/2006/relationships/hyperlink" Target="https://podminky.urs.cz/item/CS_URS_2023_02/997013501" TargetMode="External" /><Relationship Id="rId8" Type="http://schemas.openxmlformats.org/officeDocument/2006/relationships/hyperlink" Target="https://podminky.urs.cz/item/CS_URS_2023_02/997013509" TargetMode="External" /><Relationship Id="rId9" Type="http://schemas.openxmlformats.org/officeDocument/2006/relationships/hyperlink" Target="https://podminky.urs.cz/item/CS_URS_2023_02/997013871" TargetMode="External" /><Relationship Id="rId10" Type="http://schemas.openxmlformats.org/officeDocument/2006/relationships/hyperlink" Target="https://podminky.urs.cz/item/CS_URS_2023_02/998018001" TargetMode="External" /><Relationship Id="rId11" Type="http://schemas.openxmlformats.org/officeDocument/2006/relationships/hyperlink" Target="https://podminky.urs.cz/item/CS_URS_2023_02/771111011" TargetMode="External" /><Relationship Id="rId12" Type="http://schemas.openxmlformats.org/officeDocument/2006/relationships/hyperlink" Target="https://podminky.urs.cz/item/CS_URS_2023_02/771121011" TargetMode="External" /><Relationship Id="rId13" Type="http://schemas.openxmlformats.org/officeDocument/2006/relationships/hyperlink" Target="https://podminky.urs.cz/item/CS_URS_2023_02/771151014" TargetMode="External" /><Relationship Id="rId14" Type="http://schemas.openxmlformats.org/officeDocument/2006/relationships/hyperlink" Target="https://podminky.urs.cz/item/CS_URS_2023_02/771474113" TargetMode="External" /><Relationship Id="rId15" Type="http://schemas.openxmlformats.org/officeDocument/2006/relationships/hyperlink" Target="https://podminky.urs.cz/item/CS_URS_2023_02/771574122" TargetMode="External" /><Relationship Id="rId16" Type="http://schemas.openxmlformats.org/officeDocument/2006/relationships/hyperlink" Target="https://podminky.urs.cz/item/CS_URS_2023_02/771577111" TargetMode="External" /><Relationship Id="rId17" Type="http://schemas.openxmlformats.org/officeDocument/2006/relationships/hyperlink" Target="https://podminky.urs.cz/item/CS_URS_2023_02/998771101" TargetMode="External" /><Relationship Id="rId18" Type="http://schemas.openxmlformats.org/officeDocument/2006/relationships/hyperlink" Target="https://podminky.urs.cz/item/CS_URS_2023_02/775591311" TargetMode="External" /><Relationship Id="rId19" Type="http://schemas.openxmlformats.org/officeDocument/2006/relationships/hyperlink" Target="https://podminky.urs.cz/item/CS_URS_2023_02/775591314" TargetMode="External" /><Relationship Id="rId20" Type="http://schemas.openxmlformats.org/officeDocument/2006/relationships/hyperlink" Target="https://podminky.urs.cz/item/CS_URS_2023_02/775591316" TargetMode="External" /><Relationship Id="rId21" Type="http://schemas.openxmlformats.org/officeDocument/2006/relationships/hyperlink" Target="https://podminky.urs.cz/item/CS_URS_2023_02/775591411" TargetMode="External" /><Relationship Id="rId22" Type="http://schemas.openxmlformats.org/officeDocument/2006/relationships/hyperlink" Target="https://podminky.urs.cz/item/CS_URS_2023_02/998775102" TargetMode="External" /><Relationship Id="rId23" Type="http://schemas.openxmlformats.org/officeDocument/2006/relationships/hyperlink" Target="https://podminky.urs.cz/item/CS_URS_2023_02/776411111" TargetMode="External" /><Relationship Id="rId24" Type="http://schemas.openxmlformats.org/officeDocument/2006/relationships/hyperlink" Target="https://podminky.urs.cz/item/CS_URS_2023_02/776421312" TargetMode="External" /><Relationship Id="rId25" Type="http://schemas.openxmlformats.org/officeDocument/2006/relationships/hyperlink" Target="https://podminky.urs.cz/item/CS_URS_2023_02/998776102" TargetMode="External" /><Relationship Id="rId26" Type="http://schemas.openxmlformats.org/officeDocument/2006/relationships/hyperlink" Target="https://podminky.urs.cz/item/CS_URS_2023_02/781491011" TargetMode="External" /><Relationship Id="rId27" Type="http://schemas.openxmlformats.org/officeDocument/2006/relationships/hyperlink" Target="https://podminky.urs.cz/item/CS_URS_2023_02/998781101" TargetMode="External" /><Relationship Id="rId28" Type="http://schemas.openxmlformats.org/officeDocument/2006/relationships/hyperlink" Target="https://podminky.urs.cz/item/CS_URS_2023_02/783601715" TargetMode="External" /><Relationship Id="rId29" Type="http://schemas.openxmlformats.org/officeDocument/2006/relationships/hyperlink" Target="https://podminky.urs.cz/item/CS_URS_2023_02/783614551" TargetMode="External" /><Relationship Id="rId30" Type="http://schemas.openxmlformats.org/officeDocument/2006/relationships/hyperlink" Target="https://podminky.urs.cz/item/CS_URS_2023_02/783615551" TargetMode="External" /><Relationship Id="rId31" Type="http://schemas.openxmlformats.org/officeDocument/2006/relationships/hyperlink" Target="https://podminky.urs.cz/item/CS_URS_2023_02/783617601" TargetMode="External" /><Relationship Id="rId32" Type="http://schemas.openxmlformats.org/officeDocument/2006/relationships/hyperlink" Target="https://podminky.urs.cz/item/CS_URS_2023_02/784121003" TargetMode="External" /><Relationship Id="rId33" Type="http://schemas.openxmlformats.org/officeDocument/2006/relationships/hyperlink" Target="https://podminky.urs.cz/item/CS_URS_2023_02/784121013" TargetMode="External" /><Relationship Id="rId34" Type="http://schemas.openxmlformats.org/officeDocument/2006/relationships/hyperlink" Target="https://podminky.urs.cz/item/CS_URS_2023_02/784161413" TargetMode="External" /><Relationship Id="rId35" Type="http://schemas.openxmlformats.org/officeDocument/2006/relationships/hyperlink" Target="https://podminky.urs.cz/item/CS_URS_2023_02/784171113" TargetMode="External" /><Relationship Id="rId36" Type="http://schemas.openxmlformats.org/officeDocument/2006/relationships/hyperlink" Target="https://podminky.urs.cz/item/CS_URS_2023_02/784181103" TargetMode="External" /><Relationship Id="rId37" Type="http://schemas.openxmlformats.org/officeDocument/2006/relationships/hyperlink" Target="https://podminky.urs.cz/item/CS_URS_2023_02/784211103" TargetMode="External" /><Relationship Id="rId38" Type="http://schemas.openxmlformats.org/officeDocument/2006/relationships/hyperlink" Target="https://podminky.urs.cz/item/CS_URS_2023_02/784211165" TargetMode="External" /><Relationship Id="rId39" Type="http://schemas.openxmlformats.org/officeDocument/2006/relationships/hyperlink" Target="https://podminky.urs.cz/item/CS_URS_2023_02/HZS2491" TargetMode="External" /><Relationship Id="rId40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310238211" TargetMode="External" /><Relationship Id="rId2" Type="http://schemas.openxmlformats.org/officeDocument/2006/relationships/hyperlink" Target="https://podminky.urs.cz/item/CS_URS_2023_02/317941121" TargetMode="External" /><Relationship Id="rId3" Type="http://schemas.openxmlformats.org/officeDocument/2006/relationships/hyperlink" Target="https://podminky.urs.cz/item/CS_URS_2023_02/317941121" TargetMode="External" /><Relationship Id="rId4" Type="http://schemas.openxmlformats.org/officeDocument/2006/relationships/hyperlink" Target="https://podminky.urs.cz/item/CS_URS_2023_02/346244381" TargetMode="External" /><Relationship Id="rId5" Type="http://schemas.openxmlformats.org/officeDocument/2006/relationships/hyperlink" Target="https://podminky.urs.cz/item/CS_URS_2023_02/413232211" TargetMode="External" /><Relationship Id="rId6" Type="http://schemas.openxmlformats.org/officeDocument/2006/relationships/hyperlink" Target="https://podminky.urs.cz/item/CS_URS_2023_02/611325422" TargetMode="External" /><Relationship Id="rId7" Type="http://schemas.openxmlformats.org/officeDocument/2006/relationships/hyperlink" Target="https://podminky.urs.cz/item/CS_URS_2023_02/612135101" TargetMode="External" /><Relationship Id="rId8" Type="http://schemas.openxmlformats.org/officeDocument/2006/relationships/hyperlink" Target="https://podminky.urs.cz/item/CS_URS_2023_02/612315121" TargetMode="External" /><Relationship Id="rId9" Type="http://schemas.openxmlformats.org/officeDocument/2006/relationships/hyperlink" Target="https://podminky.urs.cz/item/CS_URS_2023_02/612321141" TargetMode="External" /><Relationship Id="rId10" Type="http://schemas.openxmlformats.org/officeDocument/2006/relationships/hyperlink" Target="https://podminky.urs.cz/item/CS_URS_2023_02/612325422" TargetMode="External" /><Relationship Id="rId11" Type="http://schemas.openxmlformats.org/officeDocument/2006/relationships/hyperlink" Target="https://podminky.urs.cz/item/CS_URS_2023_02/622143003" TargetMode="External" /><Relationship Id="rId12" Type="http://schemas.openxmlformats.org/officeDocument/2006/relationships/hyperlink" Target="https://podminky.urs.cz/item/CS_URS_2023_02/622525101" TargetMode="External" /><Relationship Id="rId13" Type="http://schemas.openxmlformats.org/officeDocument/2006/relationships/hyperlink" Target="https://podminky.urs.cz/item/CS_URS_2023_02/949101112" TargetMode="External" /><Relationship Id="rId14" Type="http://schemas.openxmlformats.org/officeDocument/2006/relationships/hyperlink" Target="https://podminky.urs.cz/item/CS_URS_2023_02/952901111" TargetMode="External" /><Relationship Id="rId15" Type="http://schemas.openxmlformats.org/officeDocument/2006/relationships/hyperlink" Target="https://podminky.urs.cz/item/CS_URS_2023_02/968072455" TargetMode="External" /><Relationship Id="rId16" Type="http://schemas.openxmlformats.org/officeDocument/2006/relationships/hyperlink" Target="https://podminky.urs.cz/item/CS_URS_2023_02/968072456" TargetMode="External" /><Relationship Id="rId17" Type="http://schemas.openxmlformats.org/officeDocument/2006/relationships/hyperlink" Target="https://podminky.urs.cz/item/CS_URS_2023_02/974031134" TargetMode="External" /><Relationship Id="rId18" Type="http://schemas.openxmlformats.org/officeDocument/2006/relationships/hyperlink" Target="https://podminky.urs.cz/item/CS_URS_2023_02/974032664" TargetMode="External" /><Relationship Id="rId19" Type="http://schemas.openxmlformats.org/officeDocument/2006/relationships/hyperlink" Target="https://podminky.urs.cz/item/CS_URS_2023_02/977151123" TargetMode="External" /><Relationship Id="rId20" Type="http://schemas.openxmlformats.org/officeDocument/2006/relationships/hyperlink" Target="https://podminky.urs.cz/item/CS_URS_2023_02/978059541" TargetMode="External" /><Relationship Id="rId21" Type="http://schemas.openxmlformats.org/officeDocument/2006/relationships/hyperlink" Target="https://podminky.urs.cz/item/CS_URS_2023_02/997013211" TargetMode="External" /><Relationship Id="rId22" Type="http://schemas.openxmlformats.org/officeDocument/2006/relationships/hyperlink" Target="https://podminky.urs.cz/item/CS_URS_2023_02/997013501" TargetMode="External" /><Relationship Id="rId23" Type="http://schemas.openxmlformats.org/officeDocument/2006/relationships/hyperlink" Target="https://podminky.urs.cz/item/CS_URS_2023_02/997013509" TargetMode="External" /><Relationship Id="rId24" Type="http://schemas.openxmlformats.org/officeDocument/2006/relationships/hyperlink" Target="https://podminky.urs.cz/item/CS_URS_2023_02/997013871" TargetMode="External" /><Relationship Id="rId25" Type="http://schemas.openxmlformats.org/officeDocument/2006/relationships/hyperlink" Target="https://podminky.urs.cz/item/CS_URS_2023_02/998018001" TargetMode="External" /><Relationship Id="rId26" Type="http://schemas.openxmlformats.org/officeDocument/2006/relationships/hyperlink" Target="https://podminky.urs.cz/item/CS_URS_2023_02/733110803" TargetMode="External" /><Relationship Id="rId27" Type="http://schemas.openxmlformats.org/officeDocument/2006/relationships/hyperlink" Target="https://podminky.urs.cz/item/CS_URS_2023_02/733111103" TargetMode="External" /><Relationship Id="rId28" Type="http://schemas.openxmlformats.org/officeDocument/2006/relationships/hyperlink" Target="https://podminky.urs.cz/item/CS_URS_2023_02/733190107" TargetMode="External" /><Relationship Id="rId29" Type="http://schemas.openxmlformats.org/officeDocument/2006/relationships/hyperlink" Target="https://podminky.urs.cz/item/CS_URS_2023_02/998733102" TargetMode="External" /><Relationship Id="rId30" Type="http://schemas.openxmlformats.org/officeDocument/2006/relationships/hyperlink" Target="https://podminky.urs.cz/item/CS_URS_2023_02/762511179" TargetMode="External" /><Relationship Id="rId31" Type="http://schemas.openxmlformats.org/officeDocument/2006/relationships/hyperlink" Target="https://podminky.urs.cz/item/CS_URS_2023_02/762595001" TargetMode="External" /><Relationship Id="rId32" Type="http://schemas.openxmlformats.org/officeDocument/2006/relationships/hyperlink" Target="https://podminky.urs.cz/item/CS_URS_2023_02/998762101" TargetMode="External" /><Relationship Id="rId33" Type="http://schemas.openxmlformats.org/officeDocument/2006/relationships/hyperlink" Target="https://podminky.urs.cz/item/CS_URS_2023_02/763131411" TargetMode="External" /><Relationship Id="rId34" Type="http://schemas.openxmlformats.org/officeDocument/2006/relationships/hyperlink" Target="https://podminky.urs.cz/item/CS_URS_2023_02/763164551" TargetMode="External" /><Relationship Id="rId35" Type="http://schemas.openxmlformats.org/officeDocument/2006/relationships/hyperlink" Target="https://podminky.urs.cz/item/CS_URS_2023_02/763164635" TargetMode="External" /><Relationship Id="rId36" Type="http://schemas.openxmlformats.org/officeDocument/2006/relationships/hyperlink" Target="https://podminky.urs.cz/item/CS_URS_2023_02/763172323" TargetMode="External" /><Relationship Id="rId37" Type="http://schemas.openxmlformats.org/officeDocument/2006/relationships/hyperlink" Target="https://podminky.urs.cz/item/CS_URS_2023_02/763172355" TargetMode="External" /><Relationship Id="rId38" Type="http://schemas.openxmlformats.org/officeDocument/2006/relationships/hyperlink" Target="https://podminky.urs.cz/item/CS_URS_2023_02/998763301" TargetMode="External" /><Relationship Id="rId39" Type="http://schemas.openxmlformats.org/officeDocument/2006/relationships/hyperlink" Target="https://podminky.urs.cz/item/CS_URS_2023_02/766411811" TargetMode="External" /><Relationship Id="rId40" Type="http://schemas.openxmlformats.org/officeDocument/2006/relationships/hyperlink" Target="https://podminky.urs.cz/item/CS_URS_2023_02/767531111" TargetMode="External" /><Relationship Id="rId41" Type="http://schemas.openxmlformats.org/officeDocument/2006/relationships/hyperlink" Target="https://podminky.urs.cz/item/CS_URS_2023_02/767531126" TargetMode="External" /><Relationship Id="rId42" Type="http://schemas.openxmlformats.org/officeDocument/2006/relationships/hyperlink" Target="https://podminky.urs.cz/item/CS_URS_2023_02/998767101" TargetMode="External" /><Relationship Id="rId43" Type="http://schemas.openxmlformats.org/officeDocument/2006/relationships/hyperlink" Target="https://podminky.urs.cz/item/CS_URS_2023_02/771111011" TargetMode="External" /><Relationship Id="rId44" Type="http://schemas.openxmlformats.org/officeDocument/2006/relationships/hyperlink" Target="https://podminky.urs.cz/item/CS_URS_2023_02/771121011" TargetMode="External" /><Relationship Id="rId45" Type="http://schemas.openxmlformats.org/officeDocument/2006/relationships/hyperlink" Target="https://podminky.urs.cz/item/CS_URS_2023_02/771151014" TargetMode="External" /><Relationship Id="rId46" Type="http://schemas.openxmlformats.org/officeDocument/2006/relationships/hyperlink" Target="https://podminky.urs.cz/item/CS_URS_2023_02/771474113" TargetMode="External" /><Relationship Id="rId47" Type="http://schemas.openxmlformats.org/officeDocument/2006/relationships/hyperlink" Target="https://podminky.urs.cz/item/CS_URS_2023_02/771574122" TargetMode="External" /><Relationship Id="rId48" Type="http://schemas.openxmlformats.org/officeDocument/2006/relationships/hyperlink" Target="https://podminky.urs.cz/item/CS_URS_2023_02/771577111" TargetMode="External" /><Relationship Id="rId49" Type="http://schemas.openxmlformats.org/officeDocument/2006/relationships/hyperlink" Target="https://podminky.urs.cz/item/CS_URS_2023_02/771591112" TargetMode="External" /><Relationship Id="rId50" Type="http://schemas.openxmlformats.org/officeDocument/2006/relationships/hyperlink" Target="https://podminky.urs.cz/item/CS_URS_2023_02/998771101" TargetMode="External" /><Relationship Id="rId51" Type="http://schemas.openxmlformats.org/officeDocument/2006/relationships/hyperlink" Target="https://podminky.urs.cz/item/CS_URS_2023_02/775413120" TargetMode="External" /><Relationship Id="rId52" Type="http://schemas.openxmlformats.org/officeDocument/2006/relationships/hyperlink" Target="https://podminky.urs.cz/item/CS_URS_2023_02/775511800" TargetMode="External" /><Relationship Id="rId53" Type="http://schemas.openxmlformats.org/officeDocument/2006/relationships/hyperlink" Target="https://podminky.urs.cz/item/CS_URS_2023_02/775541811" TargetMode="External" /><Relationship Id="rId54" Type="http://schemas.openxmlformats.org/officeDocument/2006/relationships/hyperlink" Target="https://podminky.urs.cz/item/CS_URS_2023_02/776111116" TargetMode="External" /><Relationship Id="rId55" Type="http://schemas.openxmlformats.org/officeDocument/2006/relationships/hyperlink" Target="https://podminky.urs.cz/item/CS_URS_2023_02/776111311" TargetMode="External" /><Relationship Id="rId56" Type="http://schemas.openxmlformats.org/officeDocument/2006/relationships/hyperlink" Target="https://podminky.urs.cz/item/CS_URS_2023_02/776121321" TargetMode="External" /><Relationship Id="rId57" Type="http://schemas.openxmlformats.org/officeDocument/2006/relationships/hyperlink" Target="https://podminky.urs.cz/item/CS_URS_2023_02/776141114" TargetMode="External" /><Relationship Id="rId58" Type="http://schemas.openxmlformats.org/officeDocument/2006/relationships/hyperlink" Target="https://podminky.urs.cz/item/CS_URS_2023_02/776201812" TargetMode="External" /><Relationship Id="rId59" Type="http://schemas.openxmlformats.org/officeDocument/2006/relationships/hyperlink" Target="https://podminky.urs.cz/item/CS_URS_2023_02/776221111" TargetMode="External" /><Relationship Id="rId60" Type="http://schemas.openxmlformats.org/officeDocument/2006/relationships/hyperlink" Target="https://podminky.urs.cz/item/CS_URS_2023_02/776421312" TargetMode="External" /><Relationship Id="rId61" Type="http://schemas.openxmlformats.org/officeDocument/2006/relationships/hyperlink" Target="https://podminky.urs.cz/item/CS_URS_2023_02/776431111" TargetMode="External" /><Relationship Id="rId62" Type="http://schemas.openxmlformats.org/officeDocument/2006/relationships/hyperlink" Target="https://podminky.urs.cz/item/CS_URS_2023_02/775413115" TargetMode="External" /><Relationship Id="rId63" Type="http://schemas.openxmlformats.org/officeDocument/2006/relationships/hyperlink" Target="https://podminky.urs.cz/item/CS_URS_2023_02/998776101" TargetMode="External" /><Relationship Id="rId64" Type="http://schemas.openxmlformats.org/officeDocument/2006/relationships/hyperlink" Target="https://podminky.urs.cz/item/CS_URS_2023_02/781121011" TargetMode="External" /><Relationship Id="rId65" Type="http://schemas.openxmlformats.org/officeDocument/2006/relationships/hyperlink" Target="https://podminky.urs.cz/item/CS_URS_2023_02/781474120" TargetMode="External" /><Relationship Id="rId66" Type="http://schemas.openxmlformats.org/officeDocument/2006/relationships/hyperlink" Target="https://podminky.urs.cz/item/CS_URS_2023_02/781491011" TargetMode="External" /><Relationship Id="rId67" Type="http://schemas.openxmlformats.org/officeDocument/2006/relationships/hyperlink" Target="https://podminky.urs.cz/item/CS_URS_2023_02/998781101" TargetMode="External" /><Relationship Id="rId68" Type="http://schemas.openxmlformats.org/officeDocument/2006/relationships/hyperlink" Target="https://podminky.urs.cz/item/CS_URS_2023_02/783601715" TargetMode="External" /><Relationship Id="rId69" Type="http://schemas.openxmlformats.org/officeDocument/2006/relationships/hyperlink" Target="https://podminky.urs.cz/item/CS_URS_2023_02/783614551" TargetMode="External" /><Relationship Id="rId70" Type="http://schemas.openxmlformats.org/officeDocument/2006/relationships/hyperlink" Target="https://podminky.urs.cz/item/CS_URS_2023_02/783615551" TargetMode="External" /><Relationship Id="rId71" Type="http://schemas.openxmlformats.org/officeDocument/2006/relationships/hyperlink" Target="https://podminky.urs.cz/item/CS_URS_2023_02/783617601" TargetMode="External" /><Relationship Id="rId72" Type="http://schemas.openxmlformats.org/officeDocument/2006/relationships/hyperlink" Target="https://podminky.urs.cz/item/CS_URS_2023_02/784121003" TargetMode="External" /><Relationship Id="rId73" Type="http://schemas.openxmlformats.org/officeDocument/2006/relationships/hyperlink" Target="https://podminky.urs.cz/item/CS_URS_2023_02/784121013" TargetMode="External" /><Relationship Id="rId74" Type="http://schemas.openxmlformats.org/officeDocument/2006/relationships/hyperlink" Target="https://podminky.urs.cz/item/CS_URS_2023_02/784161413" TargetMode="External" /><Relationship Id="rId75" Type="http://schemas.openxmlformats.org/officeDocument/2006/relationships/hyperlink" Target="https://podminky.urs.cz/item/CS_URS_2023_02/784171113" TargetMode="External" /><Relationship Id="rId76" Type="http://schemas.openxmlformats.org/officeDocument/2006/relationships/hyperlink" Target="https://podminky.urs.cz/item/CS_URS_2023_02/784181103" TargetMode="External" /><Relationship Id="rId77" Type="http://schemas.openxmlformats.org/officeDocument/2006/relationships/hyperlink" Target="https://podminky.urs.cz/item/CS_URS_2023_02/784211103" TargetMode="External" /><Relationship Id="rId78" Type="http://schemas.openxmlformats.org/officeDocument/2006/relationships/hyperlink" Target="https://podminky.urs.cz/item/CS_URS_2023_02/784211165" TargetMode="External" /><Relationship Id="rId79" Type="http://schemas.openxmlformats.org/officeDocument/2006/relationships/hyperlink" Target="https://podminky.urs.cz/item/CS_URS_2023_02/HZS2491" TargetMode="External" /><Relationship Id="rId80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317142420" TargetMode="External" /><Relationship Id="rId2" Type="http://schemas.openxmlformats.org/officeDocument/2006/relationships/hyperlink" Target="https://podminky.urs.cz/item/CS_URS_2023_02/317142442" TargetMode="External" /><Relationship Id="rId3" Type="http://schemas.openxmlformats.org/officeDocument/2006/relationships/hyperlink" Target="https://podminky.urs.cz/item/CS_URS_2023_02/317142444" TargetMode="External" /><Relationship Id="rId4" Type="http://schemas.openxmlformats.org/officeDocument/2006/relationships/hyperlink" Target="https://podminky.urs.cz/item/CS_URS_2023_02/342272215" TargetMode="External" /><Relationship Id="rId5" Type="http://schemas.openxmlformats.org/officeDocument/2006/relationships/hyperlink" Target="https://podminky.urs.cz/item/CS_URS_2023_02/342272225" TargetMode="External" /><Relationship Id="rId6" Type="http://schemas.openxmlformats.org/officeDocument/2006/relationships/hyperlink" Target="https://podminky.urs.cz/item/CS_URS_2023_02/342272245" TargetMode="External" /><Relationship Id="rId7" Type="http://schemas.openxmlformats.org/officeDocument/2006/relationships/hyperlink" Target="https://podminky.urs.cz/item/CS_URS_2023_02/612131121" TargetMode="External" /><Relationship Id="rId8" Type="http://schemas.openxmlformats.org/officeDocument/2006/relationships/hyperlink" Target="https://podminky.urs.cz/item/CS_URS_2023_02/612142001" TargetMode="External" /><Relationship Id="rId9" Type="http://schemas.openxmlformats.org/officeDocument/2006/relationships/hyperlink" Target="https://podminky.urs.cz/item/CS_URS_2023_02/612341121" TargetMode="External" /><Relationship Id="rId10" Type="http://schemas.openxmlformats.org/officeDocument/2006/relationships/hyperlink" Target="https://podminky.urs.cz/item/CS_URS_2023_02/622143002" TargetMode="External" /><Relationship Id="rId11" Type="http://schemas.openxmlformats.org/officeDocument/2006/relationships/hyperlink" Target="https://podminky.urs.cz/item/CS_URS_2023_02/634911111" TargetMode="External" /><Relationship Id="rId12" Type="http://schemas.openxmlformats.org/officeDocument/2006/relationships/hyperlink" Target="https://podminky.urs.cz/item/CS_URS_2023_02/949101112" TargetMode="External" /><Relationship Id="rId13" Type="http://schemas.openxmlformats.org/officeDocument/2006/relationships/hyperlink" Target="https://podminky.urs.cz/item/CS_URS_2023_02/952901114" TargetMode="External" /><Relationship Id="rId14" Type="http://schemas.openxmlformats.org/officeDocument/2006/relationships/hyperlink" Target="https://podminky.urs.cz/item/CS_URS_2023_02/962032231" TargetMode="External" /><Relationship Id="rId15" Type="http://schemas.openxmlformats.org/officeDocument/2006/relationships/hyperlink" Target="https://podminky.urs.cz/item/CS_URS_2023_02/968072455" TargetMode="External" /><Relationship Id="rId16" Type="http://schemas.openxmlformats.org/officeDocument/2006/relationships/hyperlink" Target="https://podminky.urs.cz/item/CS_URS_2023_02/977343211" TargetMode="External" /><Relationship Id="rId17" Type="http://schemas.openxmlformats.org/officeDocument/2006/relationships/hyperlink" Target="https://podminky.urs.cz/item/CS_URS_2023_02/997013211" TargetMode="External" /><Relationship Id="rId18" Type="http://schemas.openxmlformats.org/officeDocument/2006/relationships/hyperlink" Target="https://podminky.urs.cz/item/CS_URS_2023_02/997013501" TargetMode="External" /><Relationship Id="rId19" Type="http://schemas.openxmlformats.org/officeDocument/2006/relationships/hyperlink" Target="https://podminky.urs.cz/item/CS_URS_2023_02/997013509" TargetMode="External" /><Relationship Id="rId20" Type="http://schemas.openxmlformats.org/officeDocument/2006/relationships/hyperlink" Target="https://podminky.urs.cz/item/CS_URS_2023_02/997013871" TargetMode="External" /><Relationship Id="rId21" Type="http://schemas.openxmlformats.org/officeDocument/2006/relationships/hyperlink" Target="https://podminky.urs.cz/item/CS_URS_2023_02/998017001" TargetMode="External" /><Relationship Id="rId22" Type="http://schemas.openxmlformats.org/officeDocument/2006/relationships/hyperlink" Target="https://podminky.urs.cz/item/CS_URS_2023_02/725291621" TargetMode="External" /><Relationship Id="rId23" Type="http://schemas.openxmlformats.org/officeDocument/2006/relationships/hyperlink" Target="https://podminky.urs.cz/item/CS_URS_2023_02/725291631" TargetMode="External" /><Relationship Id="rId24" Type="http://schemas.openxmlformats.org/officeDocument/2006/relationships/hyperlink" Target="https://podminky.urs.cz/item/CS_URS_2023_02/741110042" TargetMode="External" /><Relationship Id="rId25" Type="http://schemas.openxmlformats.org/officeDocument/2006/relationships/hyperlink" Target="https://podminky.urs.cz/item/CS_URS_2023_02/763111811" TargetMode="External" /><Relationship Id="rId26" Type="http://schemas.openxmlformats.org/officeDocument/2006/relationships/hyperlink" Target="https://podminky.urs.cz/item/CS_URS_2023_02/763121426" TargetMode="External" /><Relationship Id="rId27" Type="http://schemas.openxmlformats.org/officeDocument/2006/relationships/hyperlink" Target="https://podminky.urs.cz/item/CS_URS_2023_02/763131451" TargetMode="External" /><Relationship Id="rId28" Type="http://schemas.openxmlformats.org/officeDocument/2006/relationships/hyperlink" Target="https://podminky.urs.cz/item/CS_URS_2023_02/763131821" TargetMode="External" /><Relationship Id="rId29" Type="http://schemas.openxmlformats.org/officeDocument/2006/relationships/hyperlink" Target="https://podminky.urs.cz/item/CS_URS_2023_02/763181811" TargetMode="External" /><Relationship Id="rId30" Type="http://schemas.openxmlformats.org/officeDocument/2006/relationships/hyperlink" Target="https://podminky.urs.cz/item/CS_URS_2023_02/998763302" TargetMode="External" /><Relationship Id="rId31" Type="http://schemas.openxmlformats.org/officeDocument/2006/relationships/hyperlink" Target="https://podminky.urs.cz/item/CS_URS_2023_02/771111011" TargetMode="External" /><Relationship Id="rId32" Type="http://schemas.openxmlformats.org/officeDocument/2006/relationships/hyperlink" Target="https://podminky.urs.cz/item/CS_URS_2023_02/771121011" TargetMode="External" /><Relationship Id="rId33" Type="http://schemas.openxmlformats.org/officeDocument/2006/relationships/hyperlink" Target="https://podminky.urs.cz/item/CS_URS_2023_02/771151014" TargetMode="External" /><Relationship Id="rId34" Type="http://schemas.openxmlformats.org/officeDocument/2006/relationships/hyperlink" Target="https://podminky.urs.cz/item/CS_URS_2023_02/771161011" TargetMode="External" /><Relationship Id="rId35" Type="http://schemas.openxmlformats.org/officeDocument/2006/relationships/hyperlink" Target="https://podminky.urs.cz/item/CS_URS_2023_02/771474113" TargetMode="External" /><Relationship Id="rId36" Type="http://schemas.openxmlformats.org/officeDocument/2006/relationships/hyperlink" Target="https://podminky.urs.cz/item/CS_URS_2023_02/771574122" TargetMode="External" /><Relationship Id="rId37" Type="http://schemas.openxmlformats.org/officeDocument/2006/relationships/hyperlink" Target="https://podminky.urs.cz/item/CS_URS_2023_02/771591112" TargetMode="External" /><Relationship Id="rId38" Type="http://schemas.openxmlformats.org/officeDocument/2006/relationships/hyperlink" Target="https://podminky.urs.cz/item/CS_URS_2023_02/998771101" TargetMode="External" /><Relationship Id="rId39" Type="http://schemas.openxmlformats.org/officeDocument/2006/relationships/hyperlink" Target="https://podminky.urs.cz/item/CS_URS_2023_02/773511260" TargetMode="External" /><Relationship Id="rId40" Type="http://schemas.openxmlformats.org/officeDocument/2006/relationships/hyperlink" Target="https://podminky.urs.cz/item/CS_URS_2023_02/773591111" TargetMode="External" /><Relationship Id="rId41" Type="http://schemas.openxmlformats.org/officeDocument/2006/relationships/hyperlink" Target="https://podminky.urs.cz/item/CS_URS_2023_02/773591171" TargetMode="External" /><Relationship Id="rId42" Type="http://schemas.openxmlformats.org/officeDocument/2006/relationships/hyperlink" Target="https://podminky.urs.cz/item/CS_URS_2023_02/998773101" TargetMode="External" /><Relationship Id="rId43" Type="http://schemas.openxmlformats.org/officeDocument/2006/relationships/hyperlink" Target="https://podminky.urs.cz/item/CS_URS_2023_02/775111311" TargetMode="External" /><Relationship Id="rId44" Type="http://schemas.openxmlformats.org/officeDocument/2006/relationships/hyperlink" Target="https://podminky.urs.cz/item/CS_URS_2023_02/775121321" TargetMode="External" /><Relationship Id="rId45" Type="http://schemas.openxmlformats.org/officeDocument/2006/relationships/hyperlink" Target="https://podminky.urs.cz/item/CS_URS_2023_02/775141121" TargetMode="External" /><Relationship Id="rId46" Type="http://schemas.openxmlformats.org/officeDocument/2006/relationships/hyperlink" Target="https://podminky.urs.cz/item/CS_URS_2023_02/775413401" TargetMode="External" /><Relationship Id="rId47" Type="http://schemas.openxmlformats.org/officeDocument/2006/relationships/hyperlink" Target="https://podminky.urs.cz/item/CS_URS_2023_02/775449121" TargetMode="External" /><Relationship Id="rId48" Type="http://schemas.openxmlformats.org/officeDocument/2006/relationships/hyperlink" Target="https://podminky.urs.cz/item/CS_URS_2023_02/775511411" TargetMode="External" /><Relationship Id="rId49" Type="http://schemas.openxmlformats.org/officeDocument/2006/relationships/hyperlink" Target="https://podminky.urs.cz/item/CS_URS_2023_02/775511800" TargetMode="External" /><Relationship Id="rId50" Type="http://schemas.openxmlformats.org/officeDocument/2006/relationships/hyperlink" Target="https://podminky.urs.cz/item/CS_URS_2023_02/775591311" TargetMode="External" /><Relationship Id="rId51" Type="http://schemas.openxmlformats.org/officeDocument/2006/relationships/hyperlink" Target="https://podminky.urs.cz/item/CS_URS_2023_02/775591314" TargetMode="External" /><Relationship Id="rId52" Type="http://schemas.openxmlformats.org/officeDocument/2006/relationships/hyperlink" Target="https://podminky.urs.cz/item/CS_URS_2023_02/775591316" TargetMode="External" /><Relationship Id="rId53" Type="http://schemas.openxmlformats.org/officeDocument/2006/relationships/hyperlink" Target="https://podminky.urs.cz/item/CS_URS_2023_02/998775101" TargetMode="External" /><Relationship Id="rId54" Type="http://schemas.openxmlformats.org/officeDocument/2006/relationships/hyperlink" Target="https://podminky.urs.cz/item/CS_URS_2023_02/776201811" TargetMode="External" /><Relationship Id="rId55" Type="http://schemas.openxmlformats.org/officeDocument/2006/relationships/hyperlink" Target="https://podminky.urs.cz/item/CS_URS_2023_02/776411112" TargetMode="External" /><Relationship Id="rId56" Type="http://schemas.openxmlformats.org/officeDocument/2006/relationships/hyperlink" Target="https://podminky.urs.cz/item/CS_URS_2023_02/776421312" TargetMode="External" /><Relationship Id="rId57" Type="http://schemas.openxmlformats.org/officeDocument/2006/relationships/hyperlink" Target="https://podminky.urs.cz/item/CS_URS_2023_02/998776102" TargetMode="External" /><Relationship Id="rId58" Type="http://schemas.openxmlformats.org/officeDocument/2006/relationships/hyperlink" Target="https://podminky.urs.cz/item/CS_URS_2023_02/781121011" TargetMode="External" /><Relationship Id="rId59" Type="http://schemas.openxmlformats.org/officeDocument/2006/relationships/hyperlink" Target="https://podminky.urs.cz/item/CS_URS_2023_02/781131112" TargetMode="External" /><Relationship Id="rId60" Type="http://schemas.openxmlformats.org/officeDocument/2006/relationships/hyperlink" Target="https://podminky.urs.cz/item/CS_URS_2023_02/781131251" TargetMode="External" /><Relationship Id="rId61" Type="http://schemas.openxmlformats.org/officeDocument/2006/relationships/hyperlink" Target="https://podminky.urs.cz/item/CS_URS_2023_02/781474120" TargetMode="External" /><Relationship Id="rId62" Type="http://schemas.openxmlformats.org/officeDocument/2006/relationships/hyperlink" Target="https://podminky.urs.cz/item/CS_URS_2022_01/781491011" TargetMode="External" /><Relationship Id="rId63" Type="http://schemas.openxmlformats.org/officeDocument/2006/relationships/hyperlink" Target="https://podminky.urs.cz/item/CS_URS_2023_02/781492351" TargetMode="External" /><Relationship Id="rId64" Type="http://schemas.openxmlformats.org/officeDocument/2006/relationships/hyperlink" Target="https://podminky.urs.cz/item/CS_URS_2023_02/998781101" TargetMode="External" /><Relationship Id="rId65" Type="http://schemas.openxmlformats.org/officeDocument/2006/relationships/hyperlink" Target="https://podminky.urs.cz/item/CS_URS_2023_02/783601715" TargetMode="External" /><Relationship Id="rId66" Type="http://schemas.openxmlformats.org/officeDocument/2006/relationships/hyperlink" Target="https://podminky.urs.cz/item/CS_URS_2023_02/783614551" TargetMode="External" /><Relationship Id="rId67" Type="http://schemas.openxmlformats.org/officeDocument/2006/relationships/hyperlink" Target="https://podminky.urs.cz/item/CS_URS_2023_02/783615561" TargetMode="External" /><Relationship Id="rId68" Type="http://schemas.openxmlformats.org/officeDocument/2006/relationships/hyperlink" Target="https://podminky.urs.cz/item/CS_URS_2023_02/783617501" TargetMode="External" /><Relationship Id="rId69" Type="http://schemas.openxmlformats.org/officeDocument/2006/relationships/hyperlink" Target="https://podminky.urs.cz/item/CS_URS_2023_02/784121005" TargetMode="External" /><Relationship Id="rId70" Type="http://schemas.openxmlformats.org/officeDocument/2006/relationships/hyperlink" Target="https://podminky.urs.cz/item/CS_URS_2023_02/784121015" TargetMode="External" /><Relationship Id="rId71" Type="http://schemas.openxmlformats.org/officeDocument/2006/relationships/hyperlink" Target="https://podminky.urs.cz/item/CS_URS_2023_02/784161415" TargetMode="External" /><Relationship Id="rId72" Type="http://schemas.openxmlformats.org/officeDocument/2006/relationships/hyperlink" Target="https://podminky.urs.cz/item/CS_URS_2023_02/784171115" TargetMode="External" /><Relationship Id="rId73" Type="http://schemas.openxmlformats.org/officeDocument/2006/relationships/hyperlink" Target="https://podminky.urs.cz/item/CS_URS_2023_02/784181105" TargetMode="External" /><Relationship Id="rId74" Type="http://schemas.openxmlformats.org/officeDocument/2006/relationships/hyperlink" Target="https://podminky.urs.cz/item/CS_URS_2023_02/784211105" TargetMode="External" /><Relationship Id="rId75" Type="http://schemas.openxmlformats.org/officeDocument/2006/relationships/hyperlink" Target="https://podminky.urs.cz/item/CS_URS_2023_02/784211165" TargetMode="External" /><Relationship Id="rId76" Type="http://schemas.openxmlformats.org/officeDocument/2006/relationships/hyperlink" Target="https://podminky.urs.cz/item/CS_URS_2023_02/HZS2491" TargetMode="External" /><Relationship Id="rId77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21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24</v>
      </c>
      <c r="AL8" s="25"/>
      <c r="AM8" s="25"/>
      <c r="AN8" s="36" t="s">
        <v>25</v>
      </c>
      <c r="AO8" s="25"/>
      <c r="AP8" s="25"/>
      <c r="AQ8" s="25"/>
      <c r="AR8" s="23"/>
      <c r="BE8" s="34"/>
      <c r="BS8" s="20" t="s">
        <v>6</v>
      </c>
    </row>
    <row r="9" s="1" customFormat="1" ht="29.28" customHeight="1">
      <c r="B9" s="24"/>
      <c r="C9" s="25"/>
      <c r="D9" s="29" t="s">
        <v>26</v>
      </c>
      <c r="E9" s="25"/>
      <c r="F9" s="25"/>
      <c r="G9" s="25"/>
      <c r="H9" s="25"/>
      <c r="I9" s="25"/>
      <c r="J9" s="25"/>
      <c r="K9" s="37" t="s">
        <v>27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9" t="s">
        <v>28</v>
      </c>
      <c r="AL9" s="25"/>
      <c r="AM9" s="25"/>
      <c r="AN9" s="37" t="s">
        <v>29</v>
      </c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30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31</v>
      </c>
      <c r="AL10" s="25"/>
      <c r="AM10" s="25"/>
      <c r="AN10" s="30" t="s">
        <v>32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33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34</v>
      </c>
      <c r="AL11" s="25"/>
      <c r="AM11" s="25"/>
      <c r="AN11" s="30" t="s">
        <v>32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35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31</v>
      </c>
      <c r="AL13" s="25"/>
      <c r="AM13" s="25"/>
      <c r="AN13" s="38" t="s">
        <v>36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8" t="s">
        <v>36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5" t="s">
        <v>34</v>
      </c>
      <c r="AL14" s="25"/>
      <c r="AM14" s="25"/>
      <c r="AN14" s="38" t="s">
        <v>36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37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31</v>
      </c>
      <c r="AL16" s="25"/>
      <c r="AM16" s="25"/>
      <c r="AN16" s="30" t="s">
        <v>32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38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34</v>
      </c>
      <c r="AL17" s="25"/>
      <c r="AM17" s="25"/>
      <c r="AN17" s="30" t="s">
        <v>32</v>
      </c>
      <c r="AO17" s="25"/>
      <c r="AP17" s="25"/>
      <c r="AQ17" s="25"/>
      <c r="AR17" s="23"/>
      <c r="BE17" s="34"/>
      <c r="BS17" s="20" t="s">
        <v>39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40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31</v>
      </c>
      <c r="AL19" s="25"/>
      <c r="AM19" s="25"/>
      <c r="AN19" s="30" t="s">
        <v>32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41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34</v>
      </c>
      <c r="AL20" s="25"/>
      <c r="AM20" s="25"/>
      <c r="AN20" s="30" t="s">
        <v>32</v>
      </c>
      <c r="AO20" s="25"/>
      <c r="AP20" s="25"/>
      <c r="AQ20" s="25"/>
      <c r="AR20" s="23"/>
      <c r="BE20" s="34"/>
      <c r="BS20" s="20" t="s">
        <v>39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42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40" t="s">
        <v>43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25"/>
      <c r="AQ25" s="25"/>
      <c r="AR25" s="23"/>
      <c r="BE25" s="34"/>
    </row>
    <row r="26" s="2" customFormat="1" ht="25.92" customHeight="1">
      <c r="A26" s="42"/>
      <c r="B26" s="43"/>
      <c r="C26" s="44"/>
      <c r="D26" s="45" t="s">
        <v>44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>
        <f>ROUND(AG54,2)</f>
        <v>0</v>
      </c>
      <c r="AL26" s="46"/>
      <c r="AM26" s="46"/>
      <c r="AN26" s="46"/>
      <c r="AO26" s="46"/>
      <c r="AP26" s="44"/>
      <c r="AQ26" s="44"/>
      <c r="AR26" s="48"/>
      <c r="BE26" s="34"/>
    </row>
    <row r="27" s="2" customFormat="1" ht="6.96" customHeight="1">
      <c r="A27" s="42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8"/>
      <c r="BE27" s="34"/>
    </row>
    <row r="28" s="2" customFormat="1">
      <c r="A28" s="4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9" t="s">
        <v>45</v>
      </c>
      <c r="M28" s="49"/>
      <c r="N28" s="49"/>
      <c r="O28" s="49"/>
      <c r="P28" s="49"/>
      <c r="Q28" s="44"/>
      <c r="R28" s="44"/>
      <c r="S28" s="44"/>
      <c r="T28" s="44"/>
      <c r="U28" s="44"/>
      <c r="V28" s="44"/>
      <c r="W28" s="49" t="s">
        <v>46</v>
      </c>
      <c r="X28" s="49"/>
      <c r="Y28" s="49"/>
      <c r="Z28" s="49"/>
      <c r="AA28" s="49"/>
      <c r="AB28" s="49"/>
      <c r="AC28" s="49"/>
      <c r="AD28" s="49"/>
      <c r="AE28" s="49"/>
      <c r="AF28" s="44"/>
      <c r="AG28" s="44"/>
      <c r="AH28" s="44"/>
      <c r="AI28" s="44"/>
      <c r="AJ28" s="44"/>
      <c r="AK28" s="49" t="s">
        <v>47</v>
      </c>
      <c r="AL28" s="49"/>
      <c r="AM28" s="49"/>
      <c r="AN28" s="49"/>
      <c r="AO28" s="49"/>
      <c r="AP28" s="44"/>
      <c r="AQ28" s="44"/>
      <c r="AR28" s="48"/>
      <c r="BE28" s="34"/>
    </row>
    <row r="29" s="3" customFormat="1" ht="14.4" customHeight="1">
      <c r="A29" s="3"/>
      <c r="B29" s="50"/>
      <c r="C29" s="51"/>
      <c r="D29" s="35" t="s">
        <v>48</v>
      </c>
      <c r="E29" s="51"/>
      <c r="F29" s="35" t="s">
        <v>49</v>
      </c>
      <c r="G29" s="51"/>
      <c r="H29" s="51"/>
      <c r="I29" s="51"/>
      <c r="J29" s="51"/>
      <c r="K29" s="51"/>
      <c r="L29" s="52">
        <v>0.20999999999999999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3">
        <f>ROUND(AZ54, 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3">
        <f>ROUND(AV54, 2)</f>
        <v>0</v>
      </c>
      <c r="AL29" s="51"/>
      <c r="AM29" s="51"/>
      <c r="AN29" s="51"/>
      <c r="AO29" s="51"/>
      <c r="AP29" s="51"/>
      <c r="AQ29" s="51"/>
      <c r="AR29" s="54"/>
      <c r="BE29" s="55"/>
    </row>
    <row r="30" s="3" customFormat="1" ht="14.4" customHeight="1">
      <c r="A30" s="3"/>
      <c r="B30" s="50"/>
      <c r="C30" s="51"/>
      <c r="D30" s="51"/>
      <c r="E30" s="51"/>
      <c r="F30" s="35" t="s">
        <v>50</v>
      </c>
      <c r="G30" s="51"/>
      <c r="H30" s="51"/>
      <c r="I30" s="51"/>
      <c r="J30" s="51"/>
      <c r="K30" s="51"/>
      <c r="L30" s="52">
        <v>0.14999999999999999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3">
        <f>ROUND(BA54, 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3">
        <f>ROUND(AW54, 2)</f>
        <v>0</v>
      </c>
      <c r="AL30" s="51"/>
      <c r="AM30" s="51"/>
      <c r="AN30" s="51"/>
      <c r="AO30" s="51"/>
      <c r="AP30" s="51"/>
      <c r="AQ30" s="51"/>
      <c r="AR30" s="54"/>
      <c r="BE30" s="55"/>
    </row>
    <row r="31" hidden="1" s="3" customFormat="1" ht="14.4" customHeight="1">
      <c r="A31" s="3"/>
      <c r="B31" s="50"/>
      <c r="C31" s="51"/>
      <c r="D31" s="51"/>
      <c r="E31" s="51"/>
      <c r="F31" s="35" t="s">
        <v>51</v>
      </c>
      <c r="G31" s="51"/>
      <c r="H31" s="51"/>
      <c r="I31" s="51"/>
      <c r="J31" s="51"/>
      <c r="K31" s="51"/>
      <c r="L31" s="52">
        <v>0.20999999999999999</v>
      </c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3">
        <f>ROUND(BB54, 2)</f>
        <v>0</v>
      </c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3">
        <v>0</v>
      </c>
      <c r="AL31" s="51"/>
      <c r="AM31" s="51"/>
      <c r="AN31" s="51"/>
      <c r="AO31" s="51"/>
      <c r="AP31" s="51"/>
      <c r="AQ31" s="51"/>
      <c r="AR31" s="54"/>
      <c r="BE31" s="55"/>
    </row>
    <row r="32" hidden="1" s="3" customFormat="1" ht="14.4" customHeight="1">
      <c r="A32" s="3"/>
      <c r="B32" s="50"/>
      <c r="C32" s="51"/>
      <c r="D32" s="51"/>
      <c r="E32" s="51"/>
      <c r="F32" s="35" t="s">
        <v>52</v>
      </c>
      <c r="G32" s="51"/>
      <c r="H32" s="51"/>
      <c r="I32" s="51"/>
      <c r="J32" s="51"/>
      <c r="K32" s="51"/>
      <c r="L32" s="52">
        <v>0.14999999999999999</v>
      </c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3">
        <f>ROUND(BC54, 2)</f>
        <v>0</v>
      </c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3">
        <v>0</v>
      </c>
      <c r="AL32" s="51"/>
      <c r="AM32" s="51"/>
      <c r="AN32" s="51"/>
      <c r="AO32" s="51"/>
      <c r="AP32" s="51"/>
      <c r="AQ32" s="51"/>
      <c r="AR32" s="54"/>
      <c r="BE32" s="55"/>
    </row>
    <row r="33" hidden="1" s="3" customFormat="1" ht="14.4" customHeight="1">
      <c r="A33" s="3"/>
      <c r="B33" s="50"/>
      <c r="C33" s="51"/>
      <c r="D33" s="51"/>
      <c r="E33" s="51"/>
      <c r="F33" s="35" t="s">
        <v>53</v>
      </c>
      <c r="G33" s="51"/>
      <c r="H33" s="51"/>
      <c r="I33" s="51"/>
      <c r="J33" s="51"/>
      <c r="K33" s="51"/>
      <c r="L33" s="52">
        <v>0</v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3">
        <f>ROUND(BD54, 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3">
        <v>0</v>
      </c>
      <c r="AL33" s="51"/>
      <c r="AM33" s="51"/>
      <c r="AN33" s="51"/>
      <c r="AO33" s="51"/>
      <c r="AP33" s="51"/>
      <c r="AQ33" s="51"/>
      <c r="AR33" s="54"/>
      <c r="BE33" s="3"/>
    </row>
    <row r="34" s="2" customFormat="1" ht="6.96" customHeight="1">
      <c r="A34" s="42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8"/>
      <c r="BE34" s="42"/>
    </row>
    <row r="35" s="2" customFormat="1" ht="25.92" customHeight="1">
      <c r="A35" s="42"/>
      <c r="B35" s="43"/>
      <c r="C35" s="56"/>
      <c r="D35" s="57" t="s">
        <v>54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9" t="s">
        <v>55</v>
      </c>
      <c r="U35" s="58"/>
      <c r="V35" s="58"/>
      <c r="W35" s="58"/>
      <c r="X35" s="60" t="s">
        <v>56</v>
      </c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61">
        <f>SUM(AK26:AK33)</f>
        <v>0</v>
      </c>
      <c r="AL35" s="58"/>
      <c r="AM35" s="58"/>
      <c r="AN35" s="58"/>
      <c r="AO35" s="62"/>
      <c r="AP35" s="56"/>
      <c r="AQ35" s="56"/>
      <c r="AR35" s="48"/>
      <c r="BE35" s="42"/>
    </row>
    <row r="36" s="2" customFormat="1" ht="6.96" customHeight="1">
      <c r="A36" s="4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8"/>
      <c r="BE36" s="42"/>
    </row>
    <row r="37" s="2" customFormat="1" ht="6.96" customHeight="1">
      <c r="A37" s="42"/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48"/>
      <c r="BE37" s="42"/>
    </row>
    <row r="41" s="2" customFormat="1" ht="6.96" customHeight="1">
      <c r="A41" s="42"/>
      <c r="B41" s="65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48"/>
      <c r="BE41" s="42"/>
    </row>
    <row r="42" s="2" customFormat="1" ht="24.96" customHeight="1">
      <c r="A42" s="42"/>
      <c r="B42" s="43"/>
      <c r="C42" s="26" t="s">
        <v>57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8"/>
      <c r="BE42" s="42"/>
    </row>
    <row r="43" s="2" customFormat="1" ht="6.96" customHeight="1">
      <c r="A43" s="42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8"/>
      <c r="BE43" s="42"/>
    </row>
    <row r="44" s="4" customFormat="1" ht="12" customHeight="1">
      <c r="A44" s="4"/>
      <c r="B44" s="67"/>
      <c r="C44" s="35" t="s">
        <v>13</v>
      </c>
      <c r="D44" s="68"/>
      <c r="E44" s="68"/>
      <c r="F44" s="68"/>
      <c r="G44" s="68"/>
      <c r="H44" s="68"/>
      <c r="I44" s="68"/>
      <c r="J44" s="68"/>
      <c r="K44" s="68"/>
      <c r="L44" s="68" t="str">
        <f>K5</f>
        <v>2021072R02</v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9"/>
      <c r="BE44" s="4"/>
    </row>
    <row r="45" s="5" customFormat="1" ht="36.96" customHeight="1">
      <c r="A45" s="5"/>
      <c r="B45" s="70"/>
      <c r="C45" s="71" t="s">
        <v>16</v>
      </c>
      <c r="D45" s="72"/>
      <c r="E45" s="72"/>
      <c r="F45" s="72"/>
      <c r="G45" s="72"/>
      <c r="H45" s="72"/>
      <c r="I45" s="72"/>
      <c r="J45" s="72"/>
      <c r="K45" s="72"/>
      <c r="L45" s="73" t="str">
        <f>K6</f>
        <v>Dům kultury v Ostrově - vybudování kulturního a kreativního centra (interiér)</v>
      </c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4"/>
      <c r="BE45" s="5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8"/>
      <c r="BE46" s="42"/>
    </row>
    <row r="47" s="2" customFormat="1" ht="12" customHeight="1">
      <c r="A47" s="42"/>
      <c r="B47" s="43"/>
      <c r="C47" s="35" t="s">
        <v>22</v>
      </c>
      <c r="D47" s="44"/>
      <c r="E47" s="44"/>
      <c r="F47" s="44"/>
      <c r="G47" s="44"/>
      <c r="H47" s="44"/>
      <c r="I47" s="44"/>
      <c r="J47" s="44"/>
      <c r="K47" s="44"/>
      <c r="L47" s="75" t="str">
        <f>IF(K8="","",K8)</f>
        <v>Ostrov</v>
      </c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35" t="s">
        <v>24</v>
      </c>
      <c r="AJ47" s="44"/>
      <c r="AK47" s="44"/>
      <c r="AL47" s="44"/>
      <c r="AM47" s="76" t="str">
        <f>IF(AN8= "","",AN8)</f>
        <v>13. 3. 2024</v>
      </c>
      <c r="AN47" s="76"/>
      <c r="AO47" s="44"/>
      <c r="AP47" s="44"/>
      <c r="AQ47" s="44"/>
      <c r="AR47" s="48"/>
      <c r="B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8"/>
      <c r="BE48" s="42"/>
    </row>
    <row r="49" s="2" customFormat="1" ht="25.65" customHeight="1">
      <c r="A49" s="42"/>
      <c r="B49" s="43"/>
      <c r="C49" s="35" t="s">
        <v>30</v>
      </c>
      <c r="D49" s="44"/>
      <c r="E49" s="44"/>
      <c r="F49" s="44"/>
      <c r="G49" s="44"/>
      <c r="H49" s="44"/>
      <c r="I49" s="44"/>
      <c r="J49" s="44"/>
      <c r="K49" s="44"/>
      <c r="L49" s="68" t="str">
        <f>IF(E11= "","",E11)</f>
        <v>Město Ostrov, Jáchymovská 1 , 363 01 Ostrov</v>
      </c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35" t="s">
        <v>37</v>
      </c>
      <c r="AJ49" s="44"/>
      <c r="AK49" s="44"/>
      <c r="AL49" s="44"/>
      <c r="AM49" s="77" t="str">
        <f>IF(E17="","",E17)</f>
        <v>Ing arch Olga Růžičková, Gagarinova, Karlovy Vary</v>
      </c>
      <c r="AN49" s="68"/>
      <c r="AO49" s="68"/>
      <c r="AP49" s="68"/>
      <c r="AQ49" s="44"/>
      <c r="AR49" s="48"/>
      <c r="AS49" s="78" t="s">
        <v>58</v>
      </c>
      <c r="AT49" s="79"/>
      <c r="AU49" s="80"/>
      <c r="AV49" s="80"/>
      <c r="AW49" s="80"/>
      <c r="AX49" s="80"/>
      <c r="AY49" s="80"/>
      <c r="AZ49" s="80"/>
      <c r="BA49" s="80"/>
      <c r="BB49" s="80"/>
      <c r="BC49" s="80"/>
      <c r="BD49" s="81"/>
      <c r="BE49" s="42"/>
    </row>
    <row r="50" s="2" customFormat="1" ht="15.15" customHeight="1">
      <c r="A50" s="42"/>
      <c r="B50" s="43"/>
      <c r="C50" s="35" t="s">
        <v>35</v>
      </c>
      <c r="D50" s="44"/>
      <c r="E50" s="44"/>
      <c r="F50" s="44"/>
      <c r="G50" s="44"/>
      <c r="H50" s="44"/>
      <c r="I50" s="44"/>
      <c r="J50" s="44"/>
      <c r="K50" s="44"/>
      <c r="L50" s="68" t="str">
        <f>IF(E14= "Vyplň údaj","",E14)</f>
        <v/>
      </c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35" t="s">
        <v>40</v>
      </c>
      <c r="AJ50" s="44"/>
      <c r="AK50" s="44"/>
      <c r="AL50" s="44"/>
      <c r="AM50" s="77" t="str">
        <f>IF(E20="","",E20)</f>
        <v>Jakub Vilingr</v>
      </c>
      <c r="AN50" s="68"/>
      <c r="AO50" s="68"/>
      <c r="AP50" s="68"/>
      <c r="AQ50" s="44"/>
      <c r="AR50" s="48"/>
      <c r="AS50" s="82"/>
      <c r="AT50" s="83"/>
      <c r="AU50" s="84"/>
      <c r="AV50" s="84"/>
      <c r="AW50" s="84"/>
      <c r="AX50" s="84"/>
      <c r="AY50" s="84"/>
      <c r="AZ50" s="84"/>
      <c r="BA50" s="84"/>
      <c r="BB50" s="84"/>
      <c r="BC50" s="84"/>
      <c r="BD50" s="85"/>
      <c r="BE50" s="42"/>
    </row>
    <row r="51" s="2" customFormat="1" ht="10.8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8"/>
      <c r="AS51" s="86"/>
      <c r="AT51" s="87"/>
      <c r="AU51" s="88"/>
      <c r="AV51" s="88"/>
      <c r="AW51" s="88"/>
      <c r="AX51" s="88"/>
      <c r="AY51" s="88"/>
      <c r="AZ51" s="88"/>
      <c r="BA51" s="88"/>
      <c r="BB51" s="88"/>
      <c r="BC51" s="88"/>
      <c r="BD51" s="89"/>
      <c r="BE51" s="42"/>
    </row>
    <row r="52" s="2" customFormat="1" ht="29.28" customHeight="1">
      <c r="A52" s="42"/>
      <c r="B52" s="43"/>
      <c r="C52" s="90" t="s">
        <v>59</v>
      </c>
      <c r="D52" s="91"/>
      <c r="E52" s="91"/>
      <c r="F52" s="91"/>
      <c r="G52" s="91"/>
      <c r="H52" s="92"/>
      <c r="I52" s="93" t="s">
        <v>60</v>
      </c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4" t="s">
        <v>61</v>
      </c>
      <c r="AH52" s="91"/>
      <c r="AI52" s="91"/>
      <c r="AJ52" s="91"/>
      <c r="AK52" s="91"/>
      <c r="AL52" s="91"/>
      <c r="AM52" s="91"/>
      <c r="AN52" s="93" t="s">
        <v>62</v>
      </c>
      <c r="AO52" s="91"/>
      <c r="AP52" s="91"/>
      <c r="AQ52" s="95" t="s">
        <v>63</v>
      </c>
      <c r="AR52" s="48"/>
      <c r="AS52" s="96" t="s">
        <v>64</v>
      </c>
      <c r="AT52" s="97" t="s">
        <v>65</v>
      </c>
      <c r="AU52" s="97" t="s">
        <v>66</v>
      </c>
      <c r="AV52" s="97" t="s">
        <v>67</v>
      </c>
      <c r="AW52" s="97" t="s">
        <v>68</v>
      </c>
      <c r="AX52" s="97" t="s">
        <v>69</v>
      </c>
      <c r="AY52" s="97" t="s">
        <v>70</v>
      </c>
      <c r="AZ52" s="97" t="s">
        <v>71</v>
      </c>
      <c r="BA52" s="97" t="s">
        <v>72</v>
      </c>
      <c r="BB52" s="97" t="s">
        <v>73</v>
      </c>
      <c r="BC52" s="97" t="s">
        <v>74</v>
      </c>
      <c r="BD52" s="98" t="s">
        <v>75</v>
      </c>
      <c r="BE52" s="42"/>
    </row>
    <row r="53" s="2" customFormat="1" ht="10.8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8"/>
      <c r="AS53" s="99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1"/>
      <c r="BE53" s="42"/>
    </row>
    <row r="54" s="6" customFormat="1" ht="32.4" customHeight="1">
      <c r="A54" s="6"/>
      <c r="B54" s="102"/>
      <c r="C54" s="103" t="s">
        <v>76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5">
        <f>ROUND(AG55+AG56+AG57+AG66,2)</f>
        <v>0</v>
      </c>
      <c r="AH54" s="105"/>
      <c r="AI54" s="105"/>
      <c r="AJ54" s="105"/>
      <c r="AK54" s="105"/>
      <c r="AL54" s="105"/>
      <c r="AM54" s="105"/>
      <c r="AN54" s="106">
        <f>SUM(AG54,AT54)</f>
        <v>0</v>
      </c>
      <c r="AO54" s="106"/>
      <c r="AP54" s="106"/>
      <c r="AQ54" s="107" t="s">
        <v>32</v>
      </c>
      <c r="AR54" s="108"/>
      <c r="AS54" s="109">
        <f>ROUND(AS55+AS56+AS57+AS66,2)</f>
        <v>0</v>
      </c>
      <c r="AT54" s="110">
        <f>ROUND(SUM(AV54:AW54),2)</f>
        <v>0</v>
      </c>
      <c r="AU54" s="111">
        <f>ROUND(AU55+AU56+AU57+AU66,5)</f>
        <v>0</v>
      </c>
      <c r="AV54" s="110">
        <f>ROUND(AZ54*L29,2)</f>
        <v>0</v>
      </c>
      <c r="AW54" s="110">
        <f>ROUND(BA54*L30,2)</f>
        <v>0</v>
      </c>
      <c r="AX54" s="110">
        <f>ROUND(BB54*L29,2)</f>
        <v>0</v>
      </c>
      <c r="AY54" s="110">
        <f>ROUND(BC54*L30,2)</f>
        <v>0</v>
      </c>
      <c r="AZ54" s="110">
        <f>ROUND(AZ55+AZ56+AZ57+AZ66,2)</f>
        <v>0</v>
      </c>
      <c r="BA54" s="110">
        <f>ROUND(BA55+BA56+BA57+BA66,2)</f>
        <v>0</v>
      </c>
      <c r="BB54" s="110">
        <f>ROUND(BB55+BB56+BB57+BB66,2)</f>
        <v>0</v>
      </c>
      <c r="BC54" s="110">
        <f>ROUND(BC55+BC56+BC57+BC66,2)</f>
        <v>0</v>
      </c>
      <c r="BD54" s="112">
        <f>ROUND(BD55+BD56+BD57+BD66,2)</f>
        <v>0</v>
      </c>
      <c r="BE54" s="6"/>
      <c r="BS54" s="113" t="s">
        <v>77</v>
      </c>
      <c r="BT54" s="113" t="s">
        <v>78</v>
      </c>
      <c r="BU54" s="114" t="s">
        <v>79</v>
      </c>
      <c r="BV54" s="113" t="s">
        <v>80</v>
      </c>
      <c r="BW54" s="113" t="s">
        <v>5</v>
      </c>
      <c r="BX54" s="113" t="s">
        <v>81</v>
      </c>
      <c r="CL54" s="113" t="s">
        <v>19</v>
      </c>
    </row>
    <row r="55" s="7" customFormat="1" ht="16.5" customHeight="1">
      <c r="A55" s="115" t="s">
        <v>82</v>
      </c>
      <c r="B55" s="116"/>
      <c r="C55" s="117"/>
      <c r="D55" s="118" t="s">
        <v>83</v>
      </c>
      <c r="E55" s="118"/>
      <c r="F55" s="118"/>
      <c r="G55" s="118"/>
      <c r="H55" s="118"/>
      <c r="I55" s="119"/>
      <c r="J55" s="118" t="s">
        <v>84</v>
      </c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20">
        <f>'00 - Pokyny pro zpracován...'!J30</f>
        <v>0</v>
      </c>
      <c r="AH55" s="119"/>
      <c r="AI55" s="119"/>
      <c r="AJ55" s="119"/>
      <c r="AK55" s="119"/>
      <c r="AL55" s="119"/>
      <c r="AM55" s="119"/>
      <c r="AN55" s="120">
        <f>SUM(AG55,AT55)</f>
        <v>0</v>
      </c>
      <c r="AO55" s="119"/>
      <c r="AP55" s="119"/>
      <c r="AQ55" s="121" t="s">
        <v>85</v>
      </c>
      <c r="AR55" s="122"/>
      <c r="AS55" s="123">
        <v>0</v>
      </c>
      <c r="AT55" s="124">
        <f>ROUND(SUM(AV55:AW55),2)</f>
        <v>0</v>
      </c>
      <c r="AU55" s="125">
        <f>'00 - Pokyny pro zpracován...'!P80</f>
        <v>0</v>
      </c>
      <c r="AV55" s="124">
        <f>'00 - Pokyny pro zpracován...'!J33</f>
        <v>0</v>
      </c>
      <c r="AW55" s="124">
        <f>'00 - Pokyny pro zpracován...'!J34</f>
        <v>0</v>
      </c>
      <c r="AX55" s="124">
        <f>'00 - Pokyny pro zpracován...'!J35</f>
        <v>0</v>
      </c>
      <c r="AY55" s="124">
        <f>'00 - Pokyny pro zpracován...'!J36</f>
        <v>0</v>
      </c>
      <c r="AZ55" s="124">
        <f>'00 - Pokyny pro zpracován...'!F33</f>
        <v>0</v>
      </c>
      <c r="BA55" s="124">
        <f>'00 - Pokyny pro zpracován...'!F34</f>
        <v>0</v>
      </c>
      <c r="BB55" s="124">
        <f>'00 - Pokyny pro zpracován...'!F35</f>
        <v>0</v>
      </c>
      <c r="BC55" s="124">
        <f>'00 - Pokyny pro zpracován...'!F36</f>
        <v>0</v>
      </c>
      <c r="BD55" s="126">
        <f>'00 - Pokyny pro zpracován...'!F37</f>
        <v>0</v>
      </c>
      <c r="BE55" s="7"/>
      <c r="BT55" s="127" t="s">
        <v>86</v>
      </c>
      <c r="BV55" s="127" t="s">
        <v>80</v>
      </c>
      <c r="BW55" s="127" t="s">
        <v>87</v>
      </c>
      <c r="BX55" s="127" t="s">
        <v>5</v>
      </c>
      <c r="CL55" s="127" t="s">
        <v>32</v>
      </c>
      <c r="CM55" s="127" t="s">
        <v>86</v>
      </c>
    </row>
    <row r="56" s="7" customFormat="1" ht="16.5" customHeight="1">
      <c r="A56" s="115" t="s">
        <v>82</v>
      </c>
      <c r="B56" s="116"/>
      <c r="C56" s="117"/>
      <c r="D56" s="118" t="s">
        <v>88</v>
      </c>
      <c r="E56" s="118"/>
      <c r="F56" s="118"/>
      <c r="G56" s="118"/>
      <c r="H56" s="118"/>
      <c r="I56" s="119"/>
      <c r="J56" s="118" t="s">
        <v>89</v>
      </c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20">
        <f>'01 - Vedlejší rozpočtové ...'!J30</f>
        <v>0</v>
      </c>
      <c r="AH56" s="119"/>
      <c r="AI56" s="119"/>
      <c r="AJ56" s="119"/>
      <c r="AK56" s="119"/>
      <c r="AL56" s="119"/>
      <c r="AM56" s="119"/>
      <c r="AN56" s="120">
        <f>SUM(AG56,AT56)</f>
        <v>0</v>
      </c>
      <c r="AO56" s="119"/>
      <c r="AP56" s="119"/>
      <c r="AQ56" s="121" t="s">
        <v>85</v>
      </c>
      <c r="AR56" s="122"/>
      <c r="AS56" s="123">
        <v>0</v>
      </c>
      <c r="AT56" s="124">
        <f>ROUND(SUM(AV56:AW56),2)</f>
        <v>0</v>
      </c>
      <c r="AU56" s="125">
        <f>'01 - Vedlejší rozpočtové ...'!P83</f>
        <v>0</v>
      </c>
      <c r="AV56" s="124">
        <f>'01 - Vedlejší rozpočtové ...'!J33</f>
        <v>0</v>
      </c>
      <c r="AW56" s="124">
        <f>'01 - Vedlejší rozpočtové ...'!J34</f>
        <v>0</v>
      </c>
      <c r="AX56" s="124">
        <f>'01 - Vedlejší rozpočtové ...'!J35</f>
        <v>0</v>
      </c>
      <c r="AY56" s="124">
        <f>'01 - Vedlejší rozpočtové ...'!J36</f>
        <v>0</v>
      </c>
      <c r="AZ56" s="124">
        <f>'01 - Vedlejší rozpočtové ...'!F33</f>
        <v>0</v>
      </c>
      <c r="BA56" s="124">
        <f>'01 - Vedlejší rozpočtové ...'!F34</f>
        <v>0</v>
      </c>
      <c r="BB56" s="124">
        <f>'01 - Vedlejší rozpočtové ...'!F35</f>
        <v>0</v>
      </c>
      <c r="BC56" s="124">
        <f>'01 - Vedlejší rozpočtové ...'!F36</f>
        <v>0</v>
      </c>
      <c r="BD56" s="126">
        <f>'01 - Vedlejší rozpočtové ...'!F37</f>
        <v>0</v>
      </c>
      <c r="BE56" s="7"/>
      <c r="BT56" s="127" t="s">
        <v>86</v>
      </c>
      <c r="BV56" s="127" t="s">
        <v>80</v>
      </c>
      <c r="BW56" s="127" t="s">
        <v>90</v>
      </c>
      <c r="BX56" s="127" t="s">
        <v>5</v>
      </c>
      <c r="CL56" s="127" t="s">
        <v>32</v>
      </c>
      <c r="CM56" s="127" t="s">
        <v>91</v>
      </c>
    </row>
    <row r="57" s="7" customFormat="1" ht="16.5" customHeight="1">
      <c r="A57" s="7"/>
      <c r="B57" s="116"/>
      <c r="C57" s="117"/>
      <c r="D57" s="118" t="s">
        <v>92</v>
      </c>
      <c r="E57" s="118"/>
      <c r="F57" s="118"/>
      <c r="G57" s="118"/>
      <c r="H57" s="118"/>
      <c r="I57" s="119"/>
      <c r="J57" s="118" t="s">
        <v>93</v>
      </c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28">
        <f>ROUND(SUM(AG58:AG65),2)</f>
        <v>0</v>
      </c>
      <c r="AH57" s="119"/>
      <c r="AI57" s="119"/>
      <c r="AJ57" s="119"/>
      <c r="AK57" s="119"/>
      <c r="AL57" s="119"/>
      <c r="AM57" s="119"/>
      <c r="AN57" s="120">
        <f>SUM(AG57,AT57)</f>
        <v>0</v>
      </c>
      <c r="AO57" s="119"/>
      <c r="AP57" s="119"/>
      <c r="AQ57" s="121" t="s">
        <v>85</v>
      </c>
      <c r="AR57" s="122"/>
      <c r="AS57" s="123">
        <f>ROUND(SUM(AS58:AS65),2)</f>
        <v>0</v>
      </c>
      <c r="AT57" s="124">
        <f>ROUND(SUM(AV57:AW57),2)</f>
        <v>0</v>
      </c>
      <c r="AU57" s="125">
        <f>ROUND(SUM(AU58:AU65),5)</f>
        <v>0</v>
      </c>
      <c r="AV57" s="124">
        <f>ROUND(AZ57*L29,2)</f>
        <v>0</v>
      </c>
      <c r="AW57" s="124">
        <f>ROUND(BA57*L30,2)</f>
        <v>0</v>
      </c>
      <c r="AX57" s="124">
        <f>ROUND(BB57*L29,2)</f>
        <v>0</v>
      </c>
      <c r="AY57" s="124">
        <f>ROUND(BC57*L30,2)</f>
        <v>0</v>
      </c>
      <c r="AZ57" s="124">
        <f>ROUND(SUM(AZ58:AZ65),2)</f>
        <v>0</v>
      </c>
      <c r="BA57" s="124">
        <f>ROUND(SUM(BA58:BA65),2)</f>
        <v>0</v>
      </c>
      <c r="BB57" s="124">
        <f>ROUND(SUM(BB58:BB65),2)</f>
        <v>0</v>
      </c>
      <c r="BC57" s="124">
        <f>ROUND(SUM(BC58:BC65),2)</f>
        <v>0</v>
      </c>
      <c r="BD57" s="126">
        <f>ROUND(SUM(BD58:BD65),2)</f>
        <v>0</v>
      </c>
      <c r="BE57" s="7"/>
      <c r="BS57" s="127" t="s">
        <v>77</v>
      </c>
      <c r="BT57" s="127" t="s">
        <v>86</v>
      </c>
      <c r="BU57" s="127" t="s">
        <v>79</v>
      </c>
      <c r="BV57" s="127" t="s">
        <v>80</v>
      </c>
      <c r="BW57" s="127" t="s">
        <v>94</v>
      </c>
      <c r="BX57" s="127" t="s">
        <v>5</v>
      </c>
      <c r="CL57" s="127" t="s">
        <v>32</v>
      </c>
      <c r="CM57" s="127" t="s">
        <v>91</v>
      </c>
    </row>
    <row r="58" s="4" customFormat="1" ht="16.5" customHeight="1">
      <c r="A58" s="115" t="s">
        <v>82</v>
      </c>
      <c r="B58" s="67"/>
      <c r="C58" s="129"/>
      <c r="D58" s="129"/>
      <c r="E58" s="130" t="s">
        <v>95</v>
      </c>
      <c r="F58" s="130"/>
      <c r="G58" s="130"/>
      <c r="H58" s="130"/>
      <c r="I58" s="130"/>
      <c r="J58" s="129"/>
      <c r="K58" s="130" t="s">
        <v>96</v>
      </c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1">
        <f>'02 - Foyer a přidružené p...'!J32</f>
        <v>0</v>
      </c>
      <c r="AH58" s="129"/>
      <c r="AI58" s="129"/>
      <c r="AJ58" s="129"/>
      <c r="AK58" s="129"/>
      <c r="AL58" s="129"/>
      <c r="AM58" s="129"/>
      <c r="AN58" s="131">
        <f>SUM(AG58,AT58)</f>
        <v>0</v>
      </c>
      <c r="AO58" s="129"/>
      <c r="AP58" s="129"/>
      <c r="AQ58" s="132" t="s">
        <v>97</v>
      </c>
      <c r="AR58" s="69"/>
      <c r="AS58" s="133">
        <v>0</v>
      </c>
      <c r="AT58" s="134">
        <f>ROUND(SUM(AV58:AW58),2)</f>
        <v>0</v>
      </c>
      <c r="AU58" s="135">
        <f>'02 - Foyer a přidružené p...'!P102</f>
        <v>0</v>
      </c>
      <c r="AV58" s="134">
        <f>'02 - Foyer a přidružené p...'!J35</f>
        <v>0</v>
      </c>
      <c r="AW58" s="134">
        <f>'02 - Foyer a přidružené p...'!J36</f>
        <v>0</v>
      </c>
      <c r="AX58" s="134">
        <f>'02 - Foyer a přidružené p...'!J37</f>
        <v>0</v>
      </c>
      <c r="AY58" s="134">
        <f>'02 - Foyer a přidružené p...'!J38</f>
        <v>0</v>
      </c>
      <c r="AZ58" s="134">
        <f>'02 - Foyer a přidružené p...'!F35</f>
        <v>0</v>
      </c>
      <c r="BA58" s="134">
        <f>'02 - Foyer a přidružené p...'!F36</f>
        <v>0</v>
      </c>
      <c r="BB58" s="134">
        <f>'02 - Foyer a přidružené p...'!F37</f>
        <v>0</v>
      </c>
      <c r="BC58" s="134">
        <f>'02 - Foyer a přidružené p...'!F38</f>
        <v>0</v>
      </c>
      <c r="BD58" s="136">
        <f>'02 - Foyer a přidružené p...'!F39</f>
        <v>0</v>
      </c>
      <c r="BE58" s="4"/>
      <c r="BT58" s="137" t="s">
        <v>91</v>
      </c>
      <c r="BV58" s="137" t="s">
        <v>80</v>
      </c>
      <c r="BW58" s="137" t="s">
        <v>98</v>
      </c>
      <c r="BX58" s="137" t="s">
        <v>94</v>
      </c>
      <c r="CL58" s="137" t="s">
        <v>32</v>
      </c>
    </row>
    <row r="59" s="4" customFormat="1" ht="23.25" customHeight="1">
      <c r="A59" s="115" t="s">
        <v>82</v>
      </c>
      <c r="B59" s="67"/>
      <c r="C59" s="129"/>
      <c r="D59" s="129"/>
      <c r="E59" s="130" t="s">
        <v>99</v>
      </c>
      <c r="F59" s="130"/>
      <c r="G59" s="130"/>
      <c r="H59" s="130"/>
      <c r="I59" s="130"/>
      <c r="J59" s="129"/>
      <c r="K59" s="130" t="s">
        <v>100</v>
      </c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1">
        <f>'03 - Statické úpravy (Vel...'!J32</f>
        <v>0</v>
      </c>
      <c r="AH59" s="129"/>
      <c r="AI59" s="129"/>
      <c r="AJ59" s="129"/>
      <c r="AK59" s="129"/>
      <c r="AL59" s="129"/>
      <c r="AM59" s="129"/>
      <c r="AN59" s="131">
        <f>SUM(AG59,AT59)</f>
        <v>0</v>
      </c>
      <c r="AO59" s="129"/>
      <c r="AP59" s="129"/>
      <c r="AQ59" s="132" t="s">
        <v>97</v>
      </c>
      <c r="AR59" s="69"/>
      <c r="AS59" s="133">
        <v>0</v>
      </c>
      <c r="AT59" s="134">
        <f>ROUND(SUM(AV59:AW59),2)</f>
        <v>0</v>
      </c>
      <c r="AU59" s="135">
        <f>'03 - Statické úpravy (Vel...'!P96</f>
        <v>0</v>
      </c>
      <c r="AV59" s="134">
        <f>'03 - Statické úpravy (Vel...'!J35</f>
        <v>0</v>
      </c>
      <c r="AW59" s="134">
        <f>'03 - Statické úpravy (Vel...'!J36</f>
        <v>0</v>
      </c>
      <c r="AX59" s="134">
        <f>'03 - Statické úpravy (Vel...'!J37</f>
        <v>0</v>
      </c>
      <c r="AY59" s="134">
        <f>'03 - Statické úpravy (Vel...'!J38</f>
        <v>0</v>
      </c>
      <c r="AZ59" s="134">
        <f>'03 - Statické úpravy (Vel...'!F35</f>
        <v>0</v>
      </c>
      <c r="BA59" s="134">
        <f>'03 - Statické úpravy (Vel...'!F36</f>
        <v>0</v>
      </c>
      <c r="BB59" s="134">
        <f>'03 - Statické úpravy (Vel...'!F37</f>
        <v>0</v>
      </c>
      <c r="BC59" s="134">
        <f>'03 - Statické úpravy (Vel...'!F38</f>
        <v>0</v>
      </c>
      <c r="BD59" s="136">
        <f>'03 - Statické úpravy (Vel...'!F39</f>
        <v>0</v>
      </c>
      <c r="BE59" s="4"/>
      <c r="BT59" s="137" t="s">
        <v>91</v>
      </c>
      <c r="BV59" s="137" t="s">
        <v>80</v>
      </c>
      <c r="BW59" s="137" t="s">
        <v>101</v>
      </c>
      <c r="BX59" s="137" t="s">
        <v>94</v>
      </c>
      <c r="CL59" s="137" t="s">
        <v>32</v>
      </c>
    </row>
    <row r="60" s="4" customFormat="1" ht="16.5" customHeight="1">
      <c r="A60" s="115" t="s">
        <v>82</v>
      </c>
      <c r="B60" s="67"/>
      <c r="C60" s="129"/>
      <c r="D60" s="129"/>
      <c r="E60" s="130" t="s">
        <v>102</v>
      </c>
      <c r="F60" s="130"/>
      <c r="G60" s="130"/>
      <c r="H60" s="130"/>
      <c r="I60" s="130"/>
      <c r="J60" s="129"/>
      <c r="K60" s="130" t="s">
        <v>103</v>
      </c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1">
        <f>'D11_GA - Galerie'!J32</f>
        <v>0</v>
      </c>
      <c r="AH60" s="129"/>
      <c r="AI60" s="129"/>
      <c r="AJ60" s="129"/>
      <c r="AK60" s="129"/>
      <c r="AL60" s="129"/>
      <c r="AM60" s="129"/>
      <c r="AN60" s="131">
        <f>SUM(AG60,AT60)</f>
        <v>0</v>
      </c>
      <c r="AO60" s="129"/>
      <c r="AP60" s="129"/>
      <c r="AQ60" s="132" t="s">
        <v>97</v>
      </c>
      <c r="AR60" s="69"/>
      <c r="AS60" s="133">
        <v>0</v>
      </c>
      <c r="AT60" s="134">
        <f>ROUND(SUM(AV60:AW60),2)</f>
        <v>0</v>
      </c>
      <c r="AU60" s="135">
        <f>'D11_GA - Galerie'!P102</f>
        <v>0</v>
      </c>
      <c r="AV60" s="134">
        <f>'D11_GA - Galerie'!J35</f>
        <v>0</v>
      </c>
      <c r="AW60" s="134">
        <f>'D11_GA - Galerie'!J36</f>
        <v>0</v>
      </c>
      <c r="AX60" s="134">
        <f>'D11_GA - Galerie'!J37</f>
        <v>0</v>
      </c>
      <c r="AY60" s="134">
        <f>'D11_GA - Galerie'!J38</f>
        <v>0</v>
      </c>
      <c r="AZ60" s="134">
        <f>'D11_GA - Galerie'!F35</f>
        <v>0</v>
      </c>
      <c r="BA60" s="134">
        <f>'D11_GA - Galerie'!F36</f>
        <v>0</v>
      </c>
      <c r="BB60" s="134">
        <f>'D11_GA - Galerie'!F37</f>
        <v>0</v>
      </c>
      <c r="BC60" s="134">
        <f>'D11_GA - Galerie'!F38</f>
        <v>0</v>
      </c>
      <c r="BD60" s="136">
        <f>'D11_GA - Galerie'!F39</f>
        <v>0</v>
      </c>
      <c r="BE60" s="4"/>
      <c r="BT60" s="137" t="s">
        <v>91</v>
      </c>
      <c r="BV60" s="137" t="s">
        <v>80</v>
      </c>
      <c r="BW60" s="137" t="s">
        <v>104</v>
      </c>
      <c r="BX60" s="137" t="s">
        <v>94</v>
      </c>
      <c r="CL60" s="137" t="s">
        <v>32</v>
      </c>
    </row>
    <row r="61" s="4" customFormat="1" ht="16.5" customHeight="1">
      <c r="A61" s="115" t="s">
        <v>82</v>
      </c>
      <c r="B61" s="67"/>
      <c r="C61" s="129"/>
      <c r="D61" s="129"/>
      <c r="E61" s="130" t="s">
        <v>105</v>
      </c>
      <c r="F61" s="130"/>
      <c r="G61" s="130"/>
      <c r="H61" s="130"/>
      <c r="I61" s="130"/>
      <c r="J61" s="129"/>
      <c r="K61" s="130" t="s">
        <v>106</v>
      </c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1">
        <f>'D11_KC - Kanceláře'!J32</f>
        <v>0</v>
      </c>
      <c r="AH61" s="129"/>
      <c r="AI61" s="129"/>
      <c r="AJ61" s="129"/>
      <c r="AK61" s="129"/>
      <c r="AL61" s="129"/>
      <c r="AM61" s="129"/>
      <c r="AN61" s="131">
        <f>SUM(AG61,AT61)</f>
        <v>0</v>
      </c>
      <c r="AO61" s="129"/>
      <c r="AP61" s="129"/>
      <c r="AQ61" s="132" t="s">
        <v>97</v>
      </c>
      <c r="AR61" s="69"/>
      <c r="AS61" s="133">
        <v>0</v>
      </c>
      <c r="AT61" s="134">
        <f>ROUND(SUM(AV61:AW61),2)</f>
        <v>0</v>
      </c>
      <c r="AU61" s="135">
        <f>'D11_KC - Kanceláře'!P99</f>
        <v>0</v>
      </c>
      <c r="AV61" s="134">
        <f>'D11_KC - Kanceláře'!J35</f>
        <v>0</v>
      </c>
      <c r="AW61" s="134">
        <f>'D11_KC - Kanceláře'!J36</f>
        <v>0</v>
      </c>
      <c r="AX61" s="134">
        <f>'D11_KC - Kanceláře'!J37</f>
        <v>0</v>
      </c>
      <c r="AY61" s="134">
        <f>'D11_KC - Kanceláře'!J38</f>
        <v>0</v>
      </c>
      <c r="AZ61" s="134">
        <f>'D11_KC - Kanceláře'!F35</f>
        <v>0</v>
      </c>
      <c r="BA61" s="134">
        <f>'D11_KC - Kanceláře'!F36</f>
        <v>0</v>
      </c>
      <c r="BB61" s="134">
        <f>'D11_KC - Kanceláře'!F37</f>
        <v>0</v>
      </c>
      <c r="BC61" s="134">
        <f>'D11_KC - Kanceláře'!F38</f>
        <v>0</v>
      </c>
      <c r="BD61" s="136">
        <f>'D11_KC - Kanceláře'!F39</f>
        <v>0</v>
      </c>
      <c r="BE61" s="4"/>
      <c r="BT61" s="137" t="s">
        <v>91</v>
      </c>
      <c r="BV61" s="137" t="s">
        <v>80</v>
      </c>
      <c r="BW61" s="137" t="s">
        <v>107</v>
      </c>
      <c r="BX61" s="137" t="s">
        <v>94</v>
      </c>
      <c r="CL61" s="137" t="s">
        <v>32</v>
      </c>
    </row>
    <row r="62" s="4" customFormat="1" ht="16.5" customHeight="1">
      <c r="A62" s="115" t="s">
        <v>82</v>
      </c>
      <c r="B62" s="67"/>
      <c r="C62" s="129"/>
      <c r="D62" s="129"/>
      <c r="E62" s="130" t="s">
        <v>108</v>
      </c>
      <c r="F62" s="130"/>
      <c r="G62" s="130"/>
      <c r="H62" s="130"/>
      <c r="I62" s="130"/>
      <c r="J62" s="129"/>
      <c r="K62" s="130" t="s">
        <v>109</v>
      </c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1">
        <f>'D11_KL - Klubovny'!J32</f>
        <v>0</v>
      </c>
      <c r="AH62" s="129"/>
      <c r="AI62" s="129"/>
      <c r="AJ62" s="129"/>
      <c r="AK62" s="129"/>
      <c r="AL62" s="129"/>
      <c r="AM62" s="129"/>
      <c r="AN62" s="131">
        <f>SUM(AG62,AT62)</f>
        <v>0</v>
      </c>
      <c r="AO62" s="129"/>
      <c r="AP62" s="129"/>
      <c r="AQ62" s="132" t="s">
        <v>97</v>
      </c>
      <c r="AR62" s="69"/>
      <c r="AS62" s="133">
        <v>0</v>
      </c>
      <c r="AT62" s="134">
        <f>ROUND(SUM(AV62:AW62),2)</f>
        <v>0</v>
      </c>
      <c r="AU62" s="135">
        <f>'D11_KL - Klubovny'!P98</f>
        <v>0</v>
      </c>
      <c r="AV62" s="134">
        <f>'D11_KL - Klubovny'!J35</f>
        <v>0</v>
      </c>
      <c r="AW62" s="134">
        <f>'D11_KL - Klubovny'!J36</f>
        <v>0</v>
      </c>
      <c r="AX62" s="134">
        <f>'D11_KL - Klubovny'!J37</f>
        <v>0</v>
      </c>
      <c r="AY62" s="134">
        <f>'D11_KL - Klubovny'!J38</f>
        <v>0</v>
      </c>
      <c r="AZ62" s="134">
        <f>'D11_KL - Klubovny'!F35</f>
        <v>0</v>
      </c>
      <c r="BA62" s="134">
        <f>'D11_KL - Klubovny'!F36</f>
        <v>0</v>
      </c>
      <c r="BB62" s="134">
        <f>'D11_KL - Klubovny'!F37</f>
        <v>0</v>
      </c>
      <c r="BC62" s="134">
        <f>'D11_KL - Klubovny'!F38</f>
        <v>0</v>
      </c>
      <c r="BD62" s="136">
        <f>'D11_KL - Klubovny'!F39</f>
        <v>0</v>
      </c>
      <c r="BE62" s="4"/>
      <c r="BT62" s="137" t="s">
        <v>91</v>
      </c>
      <c r="BV62" s="137" t="s">
        <v>80</v>
      </c>
      <c r="BW62" s="137" t="s">
        <v>110</v>
      </c>
      <c r="BX62" s="137" t="s">
        <v>94</v>
      </c>
      <c r="CL62" s="137" t="s">
        <v>32</v>
      </c>
    </row>
    <row r="63" s="4" customFormat="1" ht="16.5" customHeight="1">
      <c r="A63" s="115" t="s">
        <v>82</v>
      </c>
      <c r="B63" s="67"/>
      <c r="C63" s="129"/>
      <c r="D63" s="129"/>
      <c r="E63" s="130" t="s">
        <v>111</v>
      </c>
      <c r="F63" s="130"/>
      <c r="G63" s="130"/>
      <c r="H63" s="130"/>
      <c r="I63" s="130"/>
      <c r="J63" s="129"/>
      <c r="K63" s="130" t="s">
        <v>112</v>
      </c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1">
        <f>'D11_MS - Malý sál'!J32</f>
        <v>0</v>
      </c>
      <c r="AH63" s="129"/>
      <c r="AI63" s="129"/>
      <c r="AJ63" s="129"/>
      <c r="AK63" s="129"/>
      <c r="AL63" s="129"/>
      <c r="AM63" s="129"/>
      <c r="AN63" s="131">
        <f>SUM(AG63,AT63)</f>
        <v>0</v>
      </c>
      <c r="AO63" s="129"/>
      <c r="AP63" s="129"/>
      <c r="AQ63" s="132" t="s">
        <v>97</v>
      </c>
      <c r="AR63" s="69"/>
      <c r="AS63" s="133">
        <v>0</v>
      </c>
      <c r="AT63" s="134">
        <f>ROUND(SUM(AV63:AW63),2)</f>
        <v>0</v>
      </c>
      <c r="AU63" s="135">
        <f>'D11_MS - Malý sál'!P102</f>
        <v>0</v>
      </c>
      <c r="AV63" s="134">
        <f>'D11_MS - Malý sál'!J35</f>
        <v>0</v>
      </c>
      <c r="AW63" s="134">
        <f>'D11_MS - Malý sál'!J36</f>
        <v>0</v>
      </c>
      <c r="AX63" s="134">
        <f>'D11_MS - Malý sál'!J37</f>
        <v>0</v>
      </c>
      <c r="AY63" s="134">
        <f>'D11_MS - Malý sál'!J38</f>
        <v>0</v>
      </c>
      <c r="AZ63" s="134">
        <f>'D11_MS - Malý sál'!F35</f>
        <v>0</v>
      </c>
      <c r="BA63" s="134">
        <f>'D11_MS - Malý sál'!F36</f>
        <v>0</v>
      </c>
      <c r="BB63" s="134">
        <f>'D11_MS - Malý sál'!F37</f>
        <v>0</v>
      </c>
      <c r="BC63" s="134">
        <f>'D11_MS - Malý sál'!F38</f>
        <v>0</v>
      </c>
      <c r="BD63" s="136">
        <f>'D11_MS - Malý sál'!F39</f>
        <v>0</v>
      </c>
      <c r="BE63" s="4"/>
      <c r="BT63" s="137" t="s">
        <v>91</v>
      </c>
      <c r="BV63" s="137" t="s">
        <v>80</v>
      </c>
      <c r="BW63" s="137" t="s">
        <v>113</v>
      </c>
      <c r="BX63" s="137" t="s">
        <v>94</v>
      </c>
      <c r="CL63" s="137" t="s">
        <v>32</v>
      </c>
    </row>
    <row r="64" s="4" customFormat="1" ht="16.5" customHeight="1">
      <c r="A64" s="115" t="s">
        <v>82</v>
      </c>
      <c r="B64" s="67"/>
      <c r="C64" s="129"/>
      <c r="D64" s="129"/>
      <c r="E64" s="130" t="s">
        <v>114</v>
      </c>
      <c r="F64" s="130"/>
      <c r="G64" s="130"/>
      <c r="H64" s="130"/>
      <c r="I64" s="130"/>
      <c r="J64" s="129"/>
      <c r="K64" s="130" t="s">
        <v>115</v>
      </c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1">
        <f>'D11_TK - T-Klub'!J32</f>
        <v>0</v>
      </c>
      <c r="AH64" s="129"/>
      <c r="AI64" s="129"/>
      <c r="AJ64" s="129"/>
      <c r="AK64" s="129"/>
      <c r="AL64" s="129"/>
      <c r="AM64" s="129"/>
      <c r="AN64" s="131">
        <f>SUM(AG64,AT64)</f>
        <v>0</v>
      </c>
      <c r="AO64" s="129"/>
      <c r="AP64" s="129"/>
      <c r="AQ64" s="132" t="s">
        <v>97</v>
      </c>
      <c r="AR64" s="69"/>
      <c r="AS64" s="133">
        <v>0</v>
      </c>
      <c r="AT64" s="134">
        <f>ROUND(SUM(AV64:AW64),2)</f>
        <v>0</v>
      </c>
      <c r="AU64" s="135">
        <f>'D11_TK - T-Klub'!P108</f>
        <v>0</v>
      </c>
      <c r="AV64" s="134">
        <f>'D11_TK - T-Klub'!J35</f>
        <v>0</v>
      </c>
      <c r="AW64" s="134">
        <f>'D11_TK - T-Klub'!J36</f>
        <v>0</v>
      </c>
      <c r="AX64" s="134">
        <f>'D11_TK - T-Klub'!J37</f>
        <v>0</v>
      </c>
      <c r="AY64" s="134">
        <f>'D11_TK - T-Klub'!J38</f>
        <v>0</v>
      </c>
      <c r="AZ64" s="134">
        <f>'D11_TK - T-Klub'!F35</f>
        <v>0</v>
      </c>
      <c r="BA64" s="134">
        <f>'D11_TK - T-Klub'!F36</f>
        <v>0</v>
      </c>
      <c r="BB64" s="134">
        <f>'D11_TK - T-Klub'!F37</f>
        <v>0</v>
      </c>
      <c r="BC64" s="134">
        <f>'D11_TK - T-Klub'!F38</f>
        <v>0</v>
      </c>
      <c r="BD64" s="136">
        <f>'D11_TK - T-Klub'!F39</f>
        <v>0</v>
      </c>
      <c r="BE64" s="4"/>
      <c r="BT64" s="137" t="s">
        <v>91</v>
      </c>
      <c r="BV64" s="137" t="s">
        <v>80</v>
      </c>
      <c r="BW64" s="137" t="s">
        <v>116</v>
      </c>
      <c r="BX64" s="137" t="s">
        <v>94</v>
      </c>
      <c r="CL64" s="137" t="s">
        <v>32</v>
      </c>
    </row>
    <row r="65" s="4" customFormat="1" ht="23.25" customHeight="1">
      <c r="A65" s="115" t="s">
        <v>82</v>
      </c>
      <c r="B65" s="67"/>
      <c r="C65" s="129"/>
      <c r="D65" s="129"/>
      <c r="E65" s="130" t="s">
        <v>117</v>
      </c>
      <c r="F65" s="130"/>
      <c r="G65" s="130"/>
      <c r="H65" s="130"/>
      <c r="I65" s="130"/>
      <c r="J65" s="129"/>
      <c r="K65" s="130" t="s">
        <v>118</v>
      </c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1">
        <f>'D11b_VPS - Velký sál a př...'!J32</f>
        <v>0</v>
      </c>
      <c r="AH65" s="129"/>
      <c r="AI65" s="129"/>
      <c r="AJ65" s="129"/>
      <c r="AK65" s="129"/>
      <c r="AL65" s="129"/>
      <c r="AM65" s="129"/>
      <c r="AN65" s="131">
        <f>SUM(AG65,AT65)</f>
        <v>0</v>
      </c>
      <c r="AO65" s="129"/>
      <c r="AP65" s="129"/>
      <c r="AQ65" s="132" t="s">
        <v>97</v>
      </c>
      <c r="AR65" s="69"/>
      <c r="AS65" s="133">
        <v>0</v>
      </c>
      <c r="AT65" s="134">
        <f>ROUND(SUM(AV65:AW65),2)</f>
        <v>0</v>
      </c>
      <c r="AU65" s="135">
        <f>'D11b_VPS - Velký sál a př...'!P106</f>
        <v>0</v>
      </c>
      <c r="AV65" s="134">
        <f>'D11b_VPS - Velký sál a př...'!J35</f>
        <v>0</v>
      </c>
      <c r="AW65" s="134">
        <f>'D11b_VPS - Velký sál a př...'!J36</f>
        <v>0</v>
      </c>
      <c r="AX65" s="134">
        <f>'D11b_VPS - Velký sál a př...'!J37</f>
        <v>0</v>
      </c>
      <c r="AY65" s="134">
        <f>'D11b_VPS - Velký sál a př...'!J38</f>
        <v>0</v>
      </c>
      <c r="AZ65" s="134">
        <f>'D11b_VPS - Velký sál a př...'!F35</f>
        <v>0</v>
      </c>
      <c r="BA65" s="134">
        <f>'D11b_VPS - Velký sál a př...'!F36</f>
        <v>0</v>
      </c>
      <c r="BB65" s="134">
        <f>'D11b_VPS - Velký sál a př...'!F37</f>
        <v>0</v>
      </c>
      <c r="BC65" s="134">
        <f>'D11b_VPS - Velký sál a př...'!F38</f>
        <v>0</v>
      </c>
      <c r="BD65" s="136">
        <f>'D11b_VPS - Velký sál a př...'!F39</f>
        <v>0</v>
      </c>
      <c r="BE65" s="4"/>
      <c r="BT65" s="137" t="s">
        <v>91</v>
      </c>
      <c r="BV65" s="137" t="s">
        <v>80</v>
      </c>
      <c r="BW65" s="137" t="s">
        <v>119</v>
      </c>
      <c r="BX65" s="137" t="s">
        <v>94</v>
      </c>
      <c r="CL65" s="137" t="s">
        <v>32</v>
      </c>
    </row>
    <row r="66" s="7" customFormat="1" ht="16.5" customHeight="1">
      <c r="A66" s="7"/>
      <c r="B66" s="116"/>
      <c r="C66" s="117"/>
      <c r="D66" s="118" t="s">
        <v>120</v>
      </c>
      <c r="E66" s="118"/>
      <c r="F66" s="118"/>
      <c r="G66" s="118"/>
      <c r="H66" s="118"/>
      <c r="I66" s="119"/>
      <c r="J66" s="118" t="s">
        <v>121</v>
      </c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28">
        <f>ROUND(SUM(AG67:AG80),2)</f>
        <v>0</v>
      </c>
      <c r="AH66" s="119"/>
      <c r="AI66" s="119"/>
      <c r="AJ66" s="119"/>
      <c r="AK66" s="119"/>
      <c r="AL66" s="119"/>
      <c r="AM66" s="119"/>
      <c r="AN66" s="120">
        <f>SUM(AG66,AT66)</f>
        <v>0</v>
      </c>
      <c r="AO66" s="119"/>
      <c r="AP66" s="119"/>
      <c r="AQ66" s="121" t="s">
        <v>85</v>
      </c>
      <c r="AR66" s="122"/>
      <c r="AS66" s="123">
        <f>ROUND(SUM(AS67:AS80),2)</f>
        <v>0</v>
      </c>
      <c r="AT66" s="124">
        <f>ROUND(SUM(AV66:AW66),2)</f>
        <v>0</v>
      </c>
      <c r="AU66" s="125">
        <f>ROUND(SUM(AU67:AU80),5)</f>
        <v>0</v>
      </c>
      <c r="AV66" s="124">
        <f>ROUND(AZ66*L29,2)</f>
        <v>0</v>
      </c>
      <c r="AW66" s="124">
        <f>ROUND(BA66*L30,2)</f>
        <v>0</v>
      </c>
      <c r="AX66" s="124">
        <f>ROUND(BB66*L29,2)</f>
        <v>0</v>
      </c>
      <c r="AY66" s="124">
        <f>ROUND(BC66*L30,2)</f>
        <v>0</v>
      </c>
      <c r="AZ66" s="124">
        <f>ROUND(SUM(AZ67:AZ80),2)</f>
        <v>0</v>
      </c>
      <c r="BA66" s="124">
        <f>ROUND(SUM(BA67:BA80),2)</f>
        <v>0</v>
      </c>
      <c r="BB66" s="124">
        <f>ROUND(SUM(BB67:BB80),2)</f>
        <v>0</v>
      </c>
      <c r="BC66" s="124">
        <f>ROUND(SUM(BC67:BC80),2)</f>
        <v>0</v>
      </c>
      <c r="BD66" s="126">
        <f>ROUND(SUM(BD67:BD80),2)</f>
        <v>0</v>
      </c>
      <c r="BE66" s="7"/>
      <c r="BS66" s="127" t="s">
        <v>77</v>
      </c>
      <c r="BT66" s="127" t="s">
        <v>86</v>
      </c>
      <c r="BU66" s="127" t="s">
        <v>79</v>
      </c>
      <c r="BV66" s="127" t="s">
        <v>80</v>
      </c>
      <c r="BW66" s="127" t="s">
        <v>122</v>
      </c>
      <c r="BX66" s="127" t="s">
        <v>5</v>
      </c>
      <c r="CL66" s="127" t="s">
        <v>32</v>
      </c>
      <c r="CM66" s="127" t="s">
        <v>91</v>
      </c>
    </row>
    <row r="67" s="4" customFormat="1" ht="16.5" customHeight="1">
      <c r="A67" s="115" t="s">
        <v>82</v>
      </c>
      <c r="B67" s="67"/>
      <c r="C67" s="129"/>
      <c r="D67" s="129"/>
      <c r="E67" s="130" t="s">
        <v>123</v>
      </c>
      <c r="F67" s="130"/>
      <c r="G67" s="130"/>
      <c r="H67" s="130"/>
      <c r="I67" s="130"/>
      <c r="J67" s="129"/>
      <c r="K67" s="130" t="s">
        <v>124</v>
      </c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1">
        <f>'EIS-RO - Elektroinstalace...'!J32</f>
        <v>0</v>
      </c>
      <c r="AH67" s="129"/>
      <c r="AI67" s="129"/>
      <c r="AJ67" s="129"/>
      <c r="AK67" s="129"/>
      <c r="AL67" s="129"/>
      <c r="AM67" s="129"/>
      <c r="AN67" s="131">
        <f>SUM(AG67,AT67)</f>
        <v>0</v>
      </c>
      <c r="AO67" s="129"/>
      <c r="AP67" s="129"/>
      <c r="AQ67" s="132" t="s">
        <v>97</v>
      </c>
      <c r="AR67" s="69"/>
      <c r="AS67" s="133">
        <v>0</v>
      </c>
      <c r="AT67" s="134">
        <f>ROUND(SUM(AV67:AW67),2)</f>
        <v>0</v>
      </c>
      <c r="AU67" s="135">
        <f>'EIS-RO - Elektroinstalace...'!P93</f>
        <v>0</v>
      </c>
      <c r="AV67" s="134">
        <f>'EIS-RO - Elektroinstalace...'!J35</f>
        <v>0</v>
      </c>
      <c r="AW67" s="134">
        <f>'EIS-RO - Elektroinstalace...'!J36</f>
        <v>0</v>
      </c>
      <c r="AX67" s="134">
        <f>'EIS-RO - Elektroinstalace...'!J37</f>
        <v>0</v>
      </c>
      <c r="AY67" s="134">
        <f>'EIS-RO - Elektroinstalace...'!J38</f>
        <v>0</v>
      </c>
      <c r="AZ67" s="134">
        <f>'EIS-RO - Elektroinstalace...'!F35</f>
        <v>0</v>
      </c>
      <c r="BA67" s="134">
        <f>'EIS-RO - Elektroinstalace...'!F36</f>
        <v>0</v>
      </c>
      <c r="BB67" s="134">
        <f>'EIS-RO - Elektroinstalace...'!F37</f>
        <v>0</v>
      </c>
      <c r="BC67" s="134">
        <f>'EIS-RO - Elektroinstalace...'!F38</f>
        <v>0</v>
      </c>
      <c r="BD67" s="136">
        <f>'EIS-RO - Elektroinstalace...'!F39</f>
        <v>0</v>
      </c>
      <c r="BE67" s="4"/>
      <c r="BT67" s="137" t="s">
        <v>91</v>
      </c>
      <c r="BV67" s="137" t="s">
        <v>80</v>
      </c>
      <c r="BW67" s="137" t="s">
        <v>125</v>
      </c>
      <c r="BX67" s="137" t="s">
        <v>122</v>
      </c>
      <c r="CL67" s="137" t="s">
        <v>32</v>
      </c>
    </row>
    <row r="68" s="4" customFormat="1" ht="16.5" customHeight="1">
      <c r="A68" s="115" t="s">
        <v>82</v>
      </c>
      <c r="B68" s="67"/>
      <c r="C68" s="129"/>
      <c r="D68" s="129"/>
      <c r="E68" s="130" t="s">
        <v>126</v>
      </c>
      <c r="F68" s="130"/>
      <c r="G68" s="130"/>
      <c r="H68" s="130"/>
      <c r="I68" s="130"/>
      <c r="J68" s="129"/>
      <c r="K68" s="130" t="s">
        <v>127</v>
      </c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1">
        <f>'FO-EI - Silnoproud (Foyer)'!J32</f>
        <v>0</v>
      </c>
      <c r="AH68" s="129"/>
      <c r="AI68" s="129"/>
      <c r="AJ68" s="129"/>
      <c r="AK68" s="129"/>
      <c r="AL68" s="129"/>
      <c r="AM68" s="129"/>
      <c r="AN68" s="131">
        <f>SUM(AG68,AT68)</f>
        <v>0</v>
      </c>
      <c r="AO68" s="129"/>
      <c r="AP68" s="129"/>
      <c r="AQ68" s="132" t="s">
        <v>97</v>
      </c>
      <c r="AR68" s="69"/>
      <c r="AS68" s="133">
        <v>0</v>
      </c>
      <c r="AT68" s="134">
        <f>ROUND(SUM(AV68:AW68),2)</f>
        <v>0</v>
      </c>
      <c r="AU68" s="135">
        <f>'FO-EI - Silnoproud (Foyer)'!P104</f>
        <v>0</v>
      </c>
      <c r="AV68" s="134">
        <f>'FO-EI - Silnoproud (Foyer)'!J35</f>
        <v>0</v>
      </c>
      <c r="AW68" s="134">
        <f>'FO-EI - Silnoproud (Foyer)'!J36</f>
        <v>0</v>
      </c>
      <c r="AX68" s="134">
        <f>'FO-EI - Silnoproud (Foyer)'!J37</f>
        <v>0</v>
      </c>
      <c r="AY68" s="134">
        <f>'FO-EI - Silnoproud (Foyer)'!J38</f>
        <v>0</v>
      </c>
      <c r="AZ68" s="134">
        <f>'FO-EI - Silnoproud (Foyer)'!F35</f>
        <v>0</v>
      </c>
      <c r="BA68" s="134">
        <f>'FO-EI - Silnoproud (Foyer)'!F36</f>
        <v>0</v>
      </c>
      <c r="BB68" s="134">
        <f>'FO-EI - Silnoproud (Foyer)'!F37</f>
        <v>0</v>
      </c>
      <c r="BC68" s="134">
        <f>'FO-EI - Silnoproud (Foyer)'!F38</f>
        <v>0</v>
      </c>
      <c r="BD68" s="136">
        <f>'FO-EI - Silnoproud (Foyer)'!F39</f>
        <v>0</v>
      </c>
      <c r="BE68" s="4"/>
      <c r="BT68" s="137" t="s">
        <v>91</v>
      </c>
      <c r="BV68" s="137" t="s">
        <v>80</v>
      </c>
      <c r="BW68" s="137" t="s">
        <v>128</v>
      </c>
      <c r="BX68" s="137" t="s">
        <v>122</v>
      </c>
      <c r="CL68" s="137" t="s">
        <v>32</v>
      </c>
    </row>
    <row r="69" s="4" customFormat="1" ht="16.5" customHeight="1">
      <c r="A69" s="115" t="s">
        <v>82</v>
      </c>
      <c r="B69" s="67"/>
      <c r="C69" s="129"/>
      <c r="D69" s="129"/>
      <c r="E69" s="130" t="s">
        <v>129</v>
      </c>
      <c r="F69" s="130"/>
      <c r="G69" s="130"/>
      <c r="H69" s="130"/>
      <c r="I69" s="130"/>
      <c r="J69" s="129"/>
      <c r="K69" s="130" t="s">
        <v>130</v>
      </c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1">
        <f>'GA-EI - Silnoproud (Galerie)'!J32</f>
        <v>0</v>
      </c>
      <c r="AH69" s="129"/>
      <c r="AI69" s="129"/>
      <c r="AJ69" s="129"/>
      <c r="AK69" s="129"/>
      <c r="AL69" s="129"/>
      <c r="AM69" s="129"/>
      <c r="AN69" s="131">
        <f>SUM(AG69,AT69)</f>
        <v>0</v>
      </c>
      <c r="AO69" s="129"/>
      <c r="AP69" s="129"/>
      <c r="AQ69" s="132" t="s">
        <v>97</v>
      </c>
      <c r="AR69" s="69"/>
      <c r="AS69" s="133">
        <v>0</v>
      </c>
      <c r="AT69" s="134">
        <f>ROUND(SUM(AV69:AW69),2)</f>
        <v>0</v>
      </c>
      <c r="AU69" s="135">
        <f>'GA-EI - Silnoproud (Galerie)'!P103</f>
        <v>0</v>
      </c>
      <c r="AV69" s="134">
        <f>'GA-EI - Silnoproud (Galerie)'!J35</f>
        <v>0</v>
      </c>
      <c r="AW69" s="134">
        <f>'GA-EI - Silnoproud (Galerie)'!J36</f>
        <v>0</v>
      </c>
      <c r="AX69" s="134">
        <f>'GA-EI - Silnoproud (Galerie)'!J37</f>
        <v>0</v>
      </c>
      <c r="AY69" s="134">
        <f>'GA-EI - Silnoproud (Galerie)'!J38</f>
        <v>0</v>
      </c>
      <c r="AZ69" s="134">
        <f>'GA-EI - Silnoproud (Galerie)'!F35</f>
        <v>0</v>
      </c>
      <c r="BA69" s="134">
        <f>'GA-EI - Silnoproud (Galerie)'!F36</f>
        <v>0</v>
      </c>
      <c r="BB69" s="134">
        <f>'GA-EI - Silnoproud (Galerie)'!F37</f>
        <v>0</v>
      </c>
      <c r="BC69" s="134">
        <f>'GA-EI - Silnoproud (Galerie)'!F38</f>
        <v>0</v>
      </c>
      <c r="BD69" s="136">
        <f>'GA-EI - Silnoproud (Galerie)'!F39</f>
        <v>0</v>
      </c>
      <c r="BE69" s="4"/>
      <c r="BT69" s="137" t="s">
        <v>91</v>
      </c>
      <c r="BV69" s="137" t="s">
        <v>80</v>
      </c>
      <c r="BW69" s="137" t="s">
        <v>131</v>
      </c>
      <c r="BX69" s="137" t="s">
        <v>122</v>
      </c>
      <c r="CL69" s="137" t="s">
        <v>32</v>
      </c>
    </row>
    <row r="70" s="4" customFormat="1" ht="16.5" customHeight="1">
      <c r="A70" s="115" t="s">
        <v>82</v>
      </c>
      <c r="B70" s="67"/>
      <c r="C70" s="129"/>
      <c r="D70" s="129"/>
      <c r="E70" s="130" t="s">
        <v>132</v>
      </c>
      <c r="F70" s="130"/>
      <c r="G70" s="130"/>
      <c r="H70" s="130"/>
      <c r="I70" s="130"/>
      <c r="J70" s="129"/>
      <c r="K70" s="130" t="s">
        <v>133</v>
      </c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1">
        <f>'KC-EI - Silnoproud (Kance...'!J32</f>
        <v>0</v>
      </c>
      <c r="AH70" s="129"/>
      <c r="AI70" s="129"/>
      <c r="AJ70" s="129"/>
      <c r="AK70" s="129"/>
      <c r="AL70" s="129"/>
      <c r="AM70" s="129"/>
      <c r="AN70" s="131">
        <f>SUM(AG70,AT70)</f>
        <v>0</v>
      </c>
      <c r="AO70" s="129"/>
      <c r="AP70" s="129"/>
      <c r="AQ70" s="132" t="s">
        <v>97</v>
      </c>
      <c r="AR70" s="69"/>
      <c r="AS70" s="133">
        <v>0</v>
      </c>
      <c r="AT70" s="134">
        <f>ROUND(SUM(AV70:AW70),2)</f>
        <v>0</v>
      </c>
      <c r="AU70" s="135">
        <f>'KC-EI - Silnoproud (Kance...'!P103</f>
        <v>0</v>
      </c>
      <c r="AV70" s="134">
        <f>'KC-EI - Silnoproud (Kance...'!J35</f>
        <v>0</v>
      </c>
      <c r="AW70" s="134">
        <f>'KC-EI - Silnoproud (Kance...'!J36</f>
        <v>0</v>
      </c>
      <c r="AX70" s="134">
        <f>'KC-EI - Silnoproud (Kance...'!J37</f>
        <v>0</v>
      </c>
      <c r="AY70" s="134">
        <f>'KC-EI - Silnoproud (Kance...'!J38</f>
        <v>0</v>
      </c>
      <c r="AZ70" s="134">
        <f>'KC-EI - Silnoproud (Kance...'!F35</f>
        <v>0</v>
      </c>
      <c r="BA70" s="134">
        <f>'KC-EI - Silnoproud (Kance...'!F36</f>
        <v>0</v>
      </c>
      <c r="BB70" s="134">
        <f>'KC-EI - Silnoproud (Kance...'!F37</f>
        <v>0</v>
      </c>
      <c r="BC70" s="134">
        <f>'KC-EI - Silnoproud (Kance...'!F38</f>
        <v>0</v>
      </c>
      <c r="BD70" s="136">
        <f>'KC-EI - Silnoproud (Kance...'!F39</f>
        <v>0</v>
      </c>
      <c r="BE70" s="4"/>
      <c r="BT70" s="137" t="s">
        <v>91</v>
      </c>
      <c r="BV70" s="137" t="s">
        <v>80</v>
      </c>
      <c r="BW70" s="137" t="s">
        <v>134</v>
      </c>
      <c r="BX70" s="137" t="s">
        <v>122</v>
      </c>
      <c r="CL70" s="137" t="s">
        <v>32</v>
      </c>
    </row>
    <row r="71" s="4" customFormat="1" ht="16.5" customHeight="1">
      <c r="A71" s="115" t="s">
        <v>82</v>
      </c>
      <c r="B71" s="67"/>
      <c r="C71" s="129"/>
      <c r="D71" s="129"/>
      <c r="E71" s="130" t="s">
        <v>135</v>
      </c>
      <c r="F71" s="130"/>
      <c r="G71" s="130"/>
      <c r="H71" s="130"/>
      <c r="I71" s="130"/>
      <c r="J71" s="129"/>
      <c r="K71" s="130" t="s">
        <v>136</v>
      </c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1">
        <f>'KL-EI - Silnoproud (Klubo...'!J32</f>
        <v>0</v>
      </c>
      <c r="AH71" s="129"/>
      <c r="AI71" s="129"/>
      <c r="AJ71" s="129"/>
      <c r="AK71" s="129"/>
      <c r="AL71" s="129"/>
      <c r="AM71" s="129"/>
      <c r="AN71" s="131">
        <f>SUM(AG71,AT71)</f>
        <v>0</v>
      </c>
      <c r="AO71" s="129"/>
      <c r="AP71" s="129"/>
      <c r="AQ71" s="132" t="s">
        <v>97</v>
      </c>
      <c r="AR71" s="69"/>
      <c r="AS71" s="133">
        <v>0</v>
      </c>
      <c r="AT71" s="134">
        <f>ROUND(SUM(AV71:AW71),2)</f>
        <v>0</v>
      </c>
      <c r="AU71" s="135">
        <f>'KL-EI - Silnoproud (Klubo...'!P101</f>
        <v>0</v>
      </c>
      <c r="AV71" s="134">
        <f>'KL-EI - Silnoproud (Klubo...'!J35</f>
        <v>0</v>
      </c>
      <c r="AW71" s="134">
        <f>'KL-EI - Silnoproud (Klubo...'!J36</f>
        <v>0</v>
      </c>
      <c r="AX71" s="134">
        <f>'KL-EI - Silnoproud (Klubo...'!J37</f>
        <v>0</v>
      </c>
      <c r="AY71" s="134">
        <f>'KL-EI - Silnoproud (Klubo...'!J38</f>
        <v>0</v>
      </c>
      <c r="AZ71" s="134">
        <f>'KL-EI - Silnoproud (Klubo...'!F35</f>
        <v>0</v>
      </c>
      <c r="BA71" s="134">
        <f>'KL-EI - Silnoproud (Klubo...'!F36</f>
        <v>0</v>
      </c>
      <c r="BB71" s="134">
        <f>'KL-EI - Silnoproud (Klubo...'!F37</f>
        <v>0</v>
      </c>
      <c r="BC71" s="134">
        <f>'KL-EI - Silnoproud (Klubo...'!F38</f>
        <v>0</v>
      </c>
      <c r="BD71" s="136">
        <f>'KL-EI - Silnoproud (Klubo...'!F39</f>
        <v>0</v>
      </c>
      <c r="BE71" s="4"/>
      <c r="BT71" s="137" t="s">
        <v>91</v>
      </c>
      <c r="BV71" s="137" t="s">
        <v>80</v>
      </c>
      <c r="BW71" s="137" t="s">
        <v>137</v>
      </c>
      <c r="BX71" s="137" t="s">
        <v>122</v>
      </c>
      <c r="CL71" s="137" t="s">
        <v>32</v>
      </c>
    </row>
    <row r="72" s="4" customFormat="1" ht="16.5" customHeight="1">
      <c r="A72" s="115" t="s">
        <v>82</v>
      </c>
      <c r="B72" s="67"/>
      <c r="C72" s="129"/>
      <c r="D72" s="129"/>
      <c r="E72" s="130" t="s">
        <v>138</v>
      </c>
      <c r="F72" s="130"/>
      <c r="G72" s="130"/>
      <c r="H72" s="130"/>
      <c r="I72" s="130"/>
      <c r="J72" s="129"/>
      <c r="K72" s="130" t="s">
        <v>139</v>
      </c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1">
        <f>'MS-EI - Silnoproud (Malý ...'!J32</f>
        <v>0</v>
      </c>
      <c r="AH72" s="129"/>
      <c r="AI72" s="129"/>
      <c r="AJ72" s="129"/>
      <c r="AK72" s="129"/>
      <c r="AL72" s="129"/>
      <c r="AM72" s="129"/>
      <c r="AN72" s="131">
        <f>SUM(AG72,AT72)</f>
        <v>0</v>
      </c>
      <c r="AO72" s="129"/>
      <c r="AP72" s="129"/>
      <c r="AQ72" s="132" t="s">
        <v>97</v>
      </c>
      <c r="AR72" s="69"/>
      <c r="AS72" s="133">
        <v>0</v>
      </c>
      <c r="AT72" s="134">
        <f>ROUND(SUM(AV72:AW72),2)</f>
        <v>0</v>
      </c>
      <c r="AU72" s="135">
        <f>'MS-EI - Silnoproud (Malý ...'!P103</f>
        <v>0</v>
      </c>
      <c r="AV72" s="134">
        <f>'MS-EI - Silnoproud (Malý ...'!J35</f>
        <v>0</v>
      </c>
      <c r="AW72" s="134">
        <f>'MS-EI - Silnoproud (Malý ...'!J36</f>
        <v>0</v>
      </c>
      <c r="AX72" s="134">
        <f>'MS-EI - Silnoproud (Malý ...'!J37</f>
        <v>0</v>
      </c>
      <c r="AY72" s="134">
        <f>'MS-EI - Silnoproud (Malý ...'!J38</f>
        <v>0</v>
      </c>
      <c r="AZ72" s="134">
        <f>'MS-EI - Silnoproud (Malý ...'!F35</f>
        <v>0</v>
      </c>
      <c r="BA72" s="134">
        <f>'MS-EI - Silnoproud (Malý ...'!F36</f>
        <v>0</v>
      </c>
      <c r="BB72" s="134">
        <f>'MS-EI - Silnoproud (Malý ...'!F37</f>
        <v>0</v>
      </c>
      <c r="BC72" s="134">
        <f>'MS-EI - Silnoproud (Malý ...'!F38</f>
        <v>0</v>
      </c>
      <c r="BD72" s="136">
        <f>'MS-EI - Silnoproud (Malý ...'!F39</f>
        <v>0</v>
      </c>
      <c r="BE72" s="4"/>
      <c r="BT72" s="137" t="s">
        <v>91</v>
      </c>
      <c r="BV72" s="137" t="s">
        <v>80</v>
      </c>
      <c r="BW72" s="137" t="s">
        <v>140</v>
      </c>
      <c r="BX72" s="137" t="s">
        <v>122</v>
      </c>
      <c r="CL72" s="137" t="s">
        <v>32</v>
      </c>
    </row>
    <row r="73" s="4" customFormat="1" ht="16.5" customHeight="1">
      <c r="A73" s="115" t="s">
        <v>82</v>
      </c>
      <c r="B73" s="67"/>
      <c r="C73" s="129"/>
      <c r="D73" s="129"/>
      <c r="E73" s="130" t="s">
        <v>141</v>
      </c>
      <c r="F73" s="130"/>
      <c r="G73" s="130"/>
      <c r="H73" s="130"/>
      <c r="I73" s="130"/>
      <c r="J73" s="129"/>
      <c r="K73" s="130" t="s">
        <v>142</v>
      </c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1">
        <f>'VPS-EI - Silnoproud (Velk...'!J32</f>
        <v>0</v>
      </c>
      <c r="AH73" s="129"/>
      <c r="AI73" s="129"/>
      <c r="AJ73" s="129"/>
      <c r="AK73" s="129"/>
      <c r="AL73" s="129"/>
      <c r="AM73" s="129"/>
      <c r="AN73" s="131">
        <f>SUM(AG73,AT73)</f>
        <v>0</v>
      </c>
      <c r="AO73" s="129"/>
      <c r="AP73" s="129"/>
      <c r="AQ73" s="132" t="s">
        <v>97</v>
      </c>
      <c r="AR73" s="69"/>
      <c r="AS73" s="133">
        <v>0</v>
      </c>
      <c r="AT73" s="134">
        <f>ROUND(SUM(AV73:AW73),2)</f>
        <v>0</v>
      </c>
      <c r="AU73" s="135">
        <f>'VPS-EI - Silnoproud (Velk...'!P103</f>
        <v>0</v>
      </c>
      <c r="AV73" s="134">
        <f>'VPS-EI - Silnoproud (Velk...'!J35</f>
        <v>0</v>
      </c>
      <c r="AW73" s="134">
        <f>'VPS-EI - Silnoproud (Velk...'!J36</f>
        <v>0</v>
      </c>
      <c r="AX73" s="134">
        <f>'VPS-EI - Silnoproud (Velk...'!J37</f>
        <v>0</v>
      </c>
      <c r="AY73" s="134">
        <f>'VPS-EI - Silnoproud (Velk...'!J38</f>
        <v>0</v>
      </c>
      <c r="AZ73" s="134">
        <f>'VPS-EI - Silnoproud (Velk...'!F35</f>
        <v>0</v>
      </c>
      <c r="BA73" s="134">
        <f>'VPS-EI - Silnoproud (Velk...'!F36</f>
        <v>0</v>
      </c>
      <c r="BB73" s="134">
        <f>'VPS-EI - Silnoproud (Velk...'!F37</f>
        <v>0</v>
      </c>
      <c r="BC73" s="134">
        <f>'VPS-EI - Silnoproud (Velk...'!F38</f>
        <v>0</v>
      </c>
      <c r="BD73" s="136">
        <f>'VPS-EI - Silnoproud (Velk...'!F39</f>
        <v>0</v>
      </c>
      <c r="BE73" s="4"/>
      <c r="BT73" s="137" t="s">
        <v>91</v>
      </c>
      <c r="BV73" s="137" t="s">
        <v>80</v>
      </c>
      <c r="BW73" s="137" t="s">
        <v>143</v>
      </c>
      <c r="BX73" s="137" t="s">
        <v>122</v>
      </c>
      <c r="CL73" s="137" t="s">
        <v>32</v>
      </c>
    </row>
    <row r="74" s="4" customFormat="1" ht="16.5" customHeight="1">
      <c r="A74" s="115" t="s">
        <v>82</v>
      </c>
      <c r="B74" s="67"/>
      <c r="C74" s="129"/>
      <c r="D74" s="129"/>
      <c r="E74" s="130" t="s">
        <v>144</v>
      </c>
      <c r="F74" s="130"/>
      <c r="G74" s="130"/>
      <c r="H74" s="130"/>
      <c r="I74" s="130"/>
      <c r="J74" s="129"/>
      <c r="K74" s="130" t="s">
        <v>145</v>
      </c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1">
        <f>'MaR - Měření a regulace'!J32</f>
        <v>0</v>
      </c>
      <c r="AH74" s="129"/>
      <c r="AI74" s="129"/>
      <c r="AJ74" s="129"/>
      <c r="AK74" s="129"/>
      <c r="AL74" s="129"/>
      <c r="AM74" s="129"/>
      <c r="AN74" s="131">
        <f>SUM(AG74,AT74)</f>
        <v>0</v>
      </c>
      <c r="AO74" s="129"/>
      <c r="AP74" s="129"/>
      <c r="AQ74" s="132" t="s">
        <v>97</v>
      </c>
      <c r="AR74" s="69"/>
      <c r="AS74" s="133">
        <v>0</v>
      </c>
      <c r="AT74" s="134">
        <f>ROUND(SUM(AV74:AW74),2)</f>
        <v>0</v>
      </c>
      <c r="AU74" s="135">
        <f>'MaR - Měření a regulace'!P94</f>
        <v>0</v>
      </c>
      <c r="AV74" s="134">
        <f>'MaR - Měření a regulace'!J35</f>
        <v>0</v>
      </c>
      <c r="AW74" s="134">
        <f>'MaR - Měření a regulace'!J36</f>
        <v>0</v>
      </c>
      <c r="AX74" s="134">
        <f>'MaR - Měření a regulace'!J37</f>
        <v>0</v>
      </c>
      <c r="AY74" s="134">
        <f>'MaR - Měření a regulace'!J38</f>
        <v>0</v>
      </c>
      <c r="AZ74" s="134">
        <f>'MaR - Měření a regulace'!F35</f>
        <v>0</v>
      </c>
      <c r="BA74" s="134">
        <f>'MaR - Měření a regulace'!F36</f>
        <v>0</v>
      </c>
      <c r="BB74" s="134">
        <f>'MaR - Měření a regulace'!F37</f>
        <v>0</v>
      </c>
      <c r="BC74" s="134">
        <f>'MaR - Měření a regulace'!F38</f>
        <v>0</v>
      </c>
      <c r="BD74" s="136">
        <f>'MaR - Měření a regulace'!F39</f>
        <v>0</v>
      </c>
      <c r="BE74" s="4"/>
      <c r="BT74" s="137" t="s">
        <v>91</v>
      </c>
      <c r="BV74" s="137" t="s">
        <v>80</v>
      </c>
      <c r="BW74" s="137" t="s">
        <v>146</v>
      </c>
      <c r="BX74" s="137" t="s">
        <v>122</v>
      </c>
      <c r="CL74" s="137" t="s">
        <v>32</v>
      </c>
    </row>
    <row r="75" s="4" customFormat="1" ht="16.5" customHeight="1">
      <c r="A75" s="115" t="s">
        <v>82</v>
      </c>
      <c r="B75" s="67"/>
      <c r="C75" s="129"/>
      <c r="D75" s="129"/>
      <c r="E75" s="130" t="s">
        <v>147</v>
      </c>
      <c r="F75" s="130"/>
      <c r="G75" s="130"/>
      <c r="H75" s="130"/>
      <c r="I75" s="130"/>
      <c r="J75" s="129"/>
      <c r="K75" s="130" t="s">
        <v>148</v>
      </c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1">
        <f>'ZTI-MS - Zdravotně techni...'!J32</f>
        <v>0</v>
      </c>
      <c r="AH75" s="129"/>
      <c r="AI75" s="129"/>
      <c r="AJ75" s="129"/>
      <c r="AK75" s="129"/>
      <c r="AL75" s="129"/>
      <c r="AM75" s="129"/>
      <c r="AN75" s="131">
        <f>SUM(AG75,AT75)</f>
        <v>0</v>
      </c>
      <c r="AO75" s="129"/>
      <c r="AP75" s="129"/>
      <c r="AQ75" s="132" t="s">
        <v>97</v>
      </c>
      <c r="AR75" s="69"/>
      <c r="AS75" s="133">
        <v>0</v>
      </c>
      <c r="AT75" s="134">
        <f>ROUND(SUM(AV75:AW75),2)</f>
        <v>0</v>
      </c>
      <c r="AU75" s="135">
        <f>'ZTI-MS - Zdravotně techni...'!P97</f>
        <v>0</v>
      </c>
      <c r="AV75" s="134">
        <f>'ZTI-MS - Zdravotně techni...'!J35</f>
        <v>0</v>
      </c>
      <c r="AW75" s="134">
        <f>'ZTI-MS - Zdravotně techni...'!J36</f>
        <v>0</v>
      </c>
      <c r="AX75" s="134">
        <f>'ZTI-MS - Zdravotně techni...'!J37</f>
        <v>0</v>
      </c>
      <c r="AY75" s="134">
        <f>'ZTI-MS - Zdravotně techni...'!J38</f>
        <v>0</v>
      </c>
      <c r="AZ75" s="134">
        <f>'ZTI-MS - Zdravotně techni...'!F35</f>
        <v>0</v>
      </c>
      <c r="BA75" s="134">
        <f>'ZTI-MS - Zdravotně techni...'!F36</f>
        <v>0</v>
      </c>
      <c r="BB75" s="134">
        <f>'ZTI-MS - Zdravotně techni...'!F37</f>
        <v>0</v>
      </c>
      <c r="BC75" s="134">
        <f>'ZTI-MS - Zdravotně techni...'!F38</f>
        <v>0</v>
      </c>
      <c r="BD75" s="136">
        <f>'ZTI-MS - Zdravotně techni...'!F39</f>
        <v>0</v>
      </c>
      <c r="BE75" s="4"/>
      <c r="BT75" s="137" t="s">
        <v>91</v>
      </c>
      <c r="BV75" s="137" t="s">
        <v>80</v>
      </c>
      <c r="BW75" s="137" t="s">
        <v>149</v>
      </c>
      <c r="BX75" s="137" t="s">
        <v>122</v>
      </c>
      <c r="CL75" s="137" t="s">
        <v>32</v>
      </c>
    </row>
    <row r="76" s="4" customFormat="1" ht="16.5" customHeight="1">
      <c r="A76" s="115" t="s">
        <v>82</v>
      </c>
      <c r="B76" s="67"/>
      <c r="C76" s="129"/>
      <c r="D76" s="129"/>
      <c r="E76" s="130" t="s">
        <v>150</v>
      </c>
      <c r="F76" s="130"/>
      <c r="G76" s="130"/>
      <c r="H76" s="130"/>
      <c r="I76" s="130"/>
      <c r="J76" s="129"/>
      <c r="K76" s="130" t="s">
        <v>148</v>
      </c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1">
        <f>'ZTI-TK - Zdravotně techni...'!J32</f>
        <v>0</v>
      </c>
      <c r="AH76" s="129"/>
      <c r="AI76" s="129"/>
      <c r="AJ76" s="129"/>
      <c r="AK76" s="129"/>
      <c r="AL76" s="129"/>
      <c r="AM76" s="129"/>
      <c r="AN76" s="131">
        <f>SUM(AG76,AT76)</f>
        <v>0</v>
      </c>
      <c r="AO76" s="129"/>
      <c r="AP76" s="129"/>
      <c r="AQ76" s="132" t="s">
        <v>97</v>
      </c>
      <c r="AR76" s="69"/>
      <c r="AS76" s="133">
        <v>0</v>
      </c>
      <c r="AT76" s="134">
        <f>ROUND(SUM(AV76:AW76),2)</f>
        <v>0</v>
      </c>
      <c r="AU76" s="135">
        <f>'ZTI-TK - Zdravotně techni...'!P97</f>
        <v>0</v>
      </c>
      <c r="AV76" s="134">
        <f>'ZTI-TK - Zdravotně techni...'!J35</f>
        <v>0</v>
      </c>
      <c r="AW76" s="134">
        <f>'ZTI-TK - Zdravotně techni...'!J36</f>
        <v>0</v>
      </c>
      <c r="AX76" s="134">
        <f>'ZTI-TK - Zdravotně techni...'!J37</f>
        <v>0</v>
      </c>
      <c r="AY76" s="134">
        <f>'ZTI-TK - Zdravotně techni...'!J38</f>
        <v>0</v>
      </c>
      <c r="AZ76" s="134">
        <f>'ZTI-TK - Zdravotně techni...'!F35</f>
        <v>0</v>
      </c>
      <c r="BA76" s="134">
        <f>'ZTI-TK - Zdravotně techni...'!F36</f>
        <v>0</v>
      </c>
      <c r="BB76" s="134">
        <f>'ZTI-TK - Zdravotně techni...'!F37</f>
        <v>0</v>
      </c>
      <c r="BC76" s="134">
        <f>'ZTI-TK - Zdravotně techni...'!F38</f>
        <v>0</v>
      </c>
      <c r="BD76" s="136">
        <f>'ZTI-TK - Zdravotně techni...'!F39</f>
        <v>0</v>
      </c>
      <c r="BE76" s="4"/>
      <c r="BT76" s="137" t="s">
        <v>91</v>
      </c>
      <c r="BV76" s="137" t="s">
        <v>80</v>
      </c>
      <c r="BW76" s="137" t="s">
        <v>151</v>
      </c>
      <c r="BX76" s="137" t="s">
        <v>122</v>
      </c>
      <c r="CL76" s="137" t="s">
        <v>32</v>
      </c>
    </row>
    <row r="77" s="4" customFormat="1" ht="23.25" customHeight="1">
      <c r="A77" s="115" t="s">
        <v>82</v>
      </c>
      <c r="B77" s="67"/>
      <c r="C77" s="129"/>
      <c r="D77" s="129"/>
      <c r="E77" s="130" t="s">
        <v>152</v>
      </c>
      <c r="F77" s="130"/>
      <c r="G77" s="130"/>
      <c r="H77" s="130"/>
      <c r="I77" s="130"/>
      <c r="J77" s="129"/>
      <c r="K77" s="130" t="s">
        <v>153</v>
      </c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1">
        <f>'ZTI-VPS - Zdravotně techn...'!J32</f>
        <v>0</v>
      </c>
      <c r="AH77" s="129"/>
      <c r="AI77" s="129"/>
      <c r="AJ77" s="129"/>
      <c r="AK77" s="129"/>
      <c r="AL77" s="129"/>
      <c r="AM77" s="129"/>
      <c r="AN77" s="131">
        <f>SUM(AG77,AT77)</f>
        <v>0</v>
      </c>
      <c r="AO77" s="129"/>
      <c r="AP77" s="129"/>
      <c r="AQ77" s="132" t="s">
        <v>97</v>
      </c>
      <c r="AR77" s="69"/>
      <c r="AS77" s="133">
        <v>0</v>
      </c>
      <c r="AT77" s="134">
        <f>ROUND(SUM(AV77:AW77),2)</f>
        <v>0</v>
      </c>
      <c r="AU77" s="135">
        <f>'ZTI-VPS - Zdravotně techn...'!P96</f>
        <v>0</v>
      </c>
      <c r="AV77" s="134">
        <f>'ZTI-VPS - Zdravotně techn...'!J35</f>
        <v>0</v>
      </c>
      <c r="AW77" s="134">
        <f>'ZTI-VPS - Zdravotně techn...'!J36</f>
        <v>0</v>
      </c>
      <c r="AX77" s="134">
        <f>'ZTI-VPS - Zdravotně techn...'!J37</f>
        <v>0</v>
      </c>
      <c r="AY77" s="134">
        <f>'ZTI-VPS - Zdravotně techn...'!J38</f>
        <v>0</v>
      </c>
      <c r="AZ77" s="134">
        <f>'ZTI-VPS - Zdravotně techn...'!F35</f>
        <v>0</v>
      </c>
      <c r="BA77" s="134">
        <f>'ZTI-VPS - Zdravotně techn...'!F36</f>
        <v>0</v>
      </c>
      <c r="BB77" s="134">
        <f>'ZTI-VPS - Zdravotně techn...'!F37</f>
        <v>0</v>
      </c>
      <c r="BC77" s="134">
        <f>'ZTI-VPS - Zdravotně techn...'!F38</f>
        <v>0</v>
      </c>
      <c r="BD77" s="136">
        <f>'ZTI-VPS - Zdravotně techn...'!F39</f>
        <v>0</v>
      </c>
      <c r="BE77" s="4"/>
      <c r="BT77" s="137" t="s">
        <v>91</v>
      </c>
      <c r="BV77" s="137" t="s">
        <v>80</v>
      </c>
      <c r="BW77" s="137" t="s">
        <v>154</v>
      </c>
      <c r="BX77" s="137" t="s">
        <v>122</v>
      </c>
      <c r="CL77" s="137" t="s">
        <v>32</v>
      </c>
    </row>
    <row r="78" s="4" customFormat="1" ht="16.5" customHeight="1">
      <c r="A78" s="115" t="s">
        <v>82</v>
      </c>
      <c r="B78" s="67"/>
      <c r="C78" s="129"/>
      <c r="D78" s="129"/>
      <c r="E78" s="130" t="s">
        <v>155</v>
      </c>
      <c r="F78" s="130"/>
      <c r="G78" s="130"/>
      <c r="H78" s="130"/>
      <c r="I78" s="130"/>
      <c r="J78" s="129"/>
      <c r="K78" s="130" t="s">
        <v>156</v>
      </c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1">
        <f>'ZTI-SB - Zdravotně techni...'!J32</f>
        <v>0</v>
      </c>
      <c r="AH78" s="129"/>
      <c r="AI78" s="129"/>
      <c r="AJ78" s="129"/>
      <c r="AK78" s="129"/>
      <c r="AL78" s="129"/>
      <c r="AM78" s="129"/>
      <c r="AN78" s="131">
        <f>SUM(AG78,AT78)</f>
        <v>0</v>
      </c>
      <c r="AO78" s="129"/>
      <c r="AP78" s="129"/>
      <c r="AQ78" s="132" t="s">
        <v>97</v>
      </c>
      <c r="AR78" s="69"/>
      <c r="AS78" s="133">
        <v>0</v>
      </c>
      <c r="AT78" s="134">
        <f>ROUND(SUM(AV78:AW78),2)</f>
        <v>0</v>
      </c>
      <c r="AU78" s="135">
        <f>'ZTI-SB - Zdravotně techni...'!P100</f>
        <v>0</v>
      </c>
      <c r="AV78" s="134">
        <f>'ZTI-SB - Zdravotně techni...'!J35</f>
        <v>0</v>
      </c>
      <c r="AW78" s="134">
        <f>'ZTI-SB - Zdravotně techni...'!J36</f>
        <v>0</v>
      </c>
      <c r="AX78" s="134">
        <f>'ZTI-SB - Zdravotně techni...'!J37</f>
        <v>0</v>
      </c>
      <c r="AY78" s="134">
        <f>'ZTI-SB - Zdravotně techni...'!J38</f>
        <v>0</v>
      </c>
      <c r="AZ78" s="134">
        <f>'ZTI-SB - Zdravotně techni...'!F35</f>
        <v>0</v>
      </c>
      <c r="BA78" s="134">
        <f>'ZTI-SB - Zdravotně techni...'!F36</f>
        <v>0</v>
      </c>
      <c r="BB78" s="134">
        <f>'ZTI-SB - Zdravotně techni...'!F37</f>
        <v>0</v>
      </c>
      <c r="BC78" s="134">
        <f>'ZTI-SB - Zdravotně techni...'!F38</f>
        <v>0</v>
      </c>
      <c r="BD78" s="136">
        <f>'ZTI-SB - Zdravotně techni...'!F39</f>
        <v>0</v>
      </c>
      <c r="BE78" s="4"/>
      <c r="BT78" s="137" t="s">
        <v>91</v>
      </c>
      <c r="BV78" s="137" t="s">
        <v>80</v>
      </c>
      <c r="BW78" s="137" t="s">
        <v>157</v>
      </c>
      <c r="BX78" s="137" t="s">
        <v>122</v>
      </c>
      <c r="CL78" s="137" t="s">
        <v>32</v>
      </c>
    </row>
    <row r="79" s="4" customFormat="1" ht="16.5" customHeight="1">
      <c r="A79" s="115" t="s">
        <v>82</v>
      </c>
      <c r="B79" s="67"/>
      <c r="C79" s="129"/>
      <c r="D79" s="129"/>
      <c r="E79" s="130" t="s">
        <v>158</v>
      </c>
      <c r="F79" s="130"/>
      <c r="G79" s="130"/>
      <c r="H79" s="130"/>
      <c r="I79" s="130"/>
      <c r="J79" s="129"/>
      <c r="K79" s="130" t="s">
        <v>159</v>
      </c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1">
        <f>'ZTI-BAR - Zdravotně techn...'!J32</f>
        <v>0</v>
      </c>
      <c r="AH79" s="129"/>
      <c r="AI79" s="129"/>
      <c r="AJ79" s="129"/>
      <c r="AK79" s="129"/>
      <c r="AL79" s="129"/>
      <c r="AM79" s="129"/>
      <c r="AN79" s="131">
        <f>SUM(AG79,AT79)</f>
        <v>0</v>
      </c>
      <c r="AO79" s="129"/>
      <c r="AP79" s="129"/>
      <c r="AQ79" s="132" t="s">
        <v>97</v>
      </c>
      <c r="AR79" s="69"/>
      <c r="AS79" s="133">
        <v>0</v>
      </c>
      <c r="AT79" s="134">
        <f>ROUND(SUM(AV79:AW79),2)</f>
        <v>0</v>
      </c>
      <c r="AU79" s="135">
        <f>'ZTI-BAR - Zdravotně techn...'!P97</f>
        <v>0</v>
      </c>
      <c r="AV79" s="134">
        <f>'ZTI-BAR - Zdravotně techn...'!J35</f>
        <v>0</v>
      </c>
      <c r="AW79" s="134">
        <f>'ZTI-BAR - Zdravotně techn...'!J36</f>
        <v>0</v>
      </c>
      <c r="AX79" s="134">
        <f>'ZTI-BAR - Zdravotně techn...'!J37</f>
        <v>0</v>
      </c>
      <c r="AY79" s="134">
        <f>'ZTI-BAR - Zdravotně techn...'!J38</f>
        <v>0</v>
      </c>
      <c r="AZ79" s="134">
        <f>'ZTI-BAR - Zdravotně techn...'!F35</f>
        <v>0</v>
      </c>
      <c r="BA79" s="134">
        <f>'ZTI-BAR - Zdravotně techn...'!F36</f>
        <v>0</v>
      </c>
      <c r="BB79" s="134">
        <f>'ZTI-BAR - Zdravotně techn...'!F37</f>
        <v>0</v>
      </c>
      <c r="BC79" s="134">
        <f>'ZTI-BAR - Zdravotně techn...'!F38</f>
        <v>0</v>
      </c>
      <c r="BD79" s="136">
        <f>'ZTI-BAR - Zdravotně techn...'!F39</f>
        <v>0</v>
      </c>
      <c r="BE79" s="4"/>
      <c r="BT79" s="137" t="s">
        <v>91</v>
      </c>
      <c r="BV79" s="137" t="s">
        <v>80</v>
      </c>
      <c r="BW79" s="137" t="s">
        <v>160</v>
      </c>
      <c r="BX79" s="137" t="s">
        <v>122</v>
      </c>
      <c r="CL79" s="137" t="s">
        <v>32</v>
      </c>
    </row>
    <row r="80" s="4" customFormat="1" ht="16.5" customHeight="1">
      <c r="A80" s="115" t="s">
        <v>82</v>
      </c>
      <c r="B80" s="67"/>
      <c r="C80" s="129"/>
      <c r="D80" s="129"/>
      <c r="E80" s="130" t="s">
        <v>161</v>
      </c>
      <c r="F80" s="130"/>
      <c r="G80" s="130"/>
      <c r="H80" s="130"/>
      <c r="I80" s="130"/>
      <c r="J80" s="129"/>
      <c r="K80" s="130" t="s">
        <v>162</v>
      </c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1">
        <f>'VZT-TK - Vzduchotechnika ...'!J32</f>
        <v>0</v>
      </c>
      <c r="AH80" s="129"/>
      <c r="AI80" s="129"/>
      <c r="AJ80" s="129"/>
      <c r="AK80" s="129"/>
      <c r="AL80" s="129"/>
      <c r="AM80" s="129"/>
      <c r="AN80" s="131">
        <f>SUM(AG80,AT80)</f>
        <v>0</v>
      </c>
      <c r="AO80" s="129"/>
      <c r="AP80" s="129"/>
      <c r="AQ80" s="132" t="s">
        <v>97</v>
      </c>
      <c r="AR80" s="69"/>
      <c r="AS80" s="138">
        <v>0</v>
      </c>
      <c r="AT80" s="139">
        <f>ROUND(SUM(AV80:AW80),2)</f>
        <v>0</v>
      </c>
      <c r="AU80" s="140">
        <f>'VZT-TK - Vzduchotechnika ...'!P87</f>
        <v>0</v>
      </c>
      <c r="AV80" s="139">
        <f>'VZT-TK - Vzduchotechnika ...'!J35</f>
        <v>0</v>
      </c>
      <c r="AW80" s="139">
        <f>'VZT-TK - Vzduchotechnika ...'!J36</f>
        <v>0</v>
      </c>
      <c r="AX80" s="139">
        <f>'VZT-TK - Vzduchotechnika ...'!J37</f>
        <v>0</v>
      </c>
      <c r="AY80" s="139">
        <f>'VZT-TK - Vzduchotechnika ...'!J38</f>
        <v>0</v>
      </c>
      <c r="AZ80" s="139">
        <f>'VZT-TK - Vzduchotechnika ...'!F35</f>
        <v>0</v>
      </c>
      <c r="BA80" s="139">
        <f>'VZT-TK - Vzduchotechnika ...'!F36</f>
        <v>0</v>
      </c>
      <c r="BB80" s="139">
        <f>'VZT-TK - Vzduchotechnika ...'!F37</f>
        <v>0</v>
      </c>
      <c r="BC80" s="139">
        <f>'VZT-TK - Vzduchotechnika ...'!F38</f>
        <v>0</v>
      </c>
      <c r="BD80" s="141">
        <f>'VZT-TK - Vzduchotechnika ...'!F39</f>
        <v>0</v>
      </c>
      <c r="BE80" s="4"/>
      <c r="BT80" s="137" t="s">
        <v>91</v>
      </c>
      <c r="BV80" s="137" t="s">
        <v>80</v>
      </c>
      <c r="BW80" s="137" t="s">
        <v>163</v>
      </c>
      <c r="BX80" s="137" t="s">
        <v>122</v>
      </c>
      <c r="CL80" s="137" t="s">
        <v>32</v>
      </c>
    </row>
    <row r="81" s="2" customFormat="1" ht="30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8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</row>
    <row r="82" s="2" customFormat="1" ht="6.96" customHeight="1">
      <c r="A82" s="42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48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</row>
  </sheetData>
  <sheetProtection sheet="1" formatColumns="0" formatRows="0" objects="1" scenarios="1" spinCount="100000" saltValue="M83za6UTPloDU06AyXJSkD1jFO+n+xyyoFRTlNpW+48HW45/MlFQwyALSvj68QM4z3YL9kcVVhY90C2MqUufIg==" hashValue="4R2jKQs/6vnIItnn90EgHEllqlwPo7nq2eZzpwu1mTsbYrUp4Z5FU6ydfsslpwK2TRsB7Q00eVlZ8+fka4NFtg==" algorithmName="SHA-512" password="EC2B"/>
  <mergeCells count="142">
    <mergeCell ref="K67:AF67"/>
    <mergeCell ref="E67:I67"/>
    <mergeCell ref="E68:I68"/>
    <mergeCell ref="K68:AF68"/>
    <mergeCell ref="E69:I69"/>
    <mergeCell ref="K69:AF69"/>
    <mergeCell ref="E70:I70"/>
    <mergeCell ref="K70:AF70"/>
    <mergeCell ref="E71:I71"/>
    <mergeCell ref="K71:AF71"/>
    <mergeCell ref="E72:I72"/>
    <mergeCell ref="K72:AF72"/>
    <mergeCell ref="K73:AF73"/>
    <mergeCell ref="E73:I73"/>
    <mergeCell ref="K74:AF74"/>
    <mergeCell ref="E74:I74"/>
    <mergeCell ref="K75:AF75"/>
    <mergeCell ref="E75:I75"/>
    <mergeCell ref="E76:I76"/>
    <mergeCell ref="K76:AF76"/>
    <mergeCell ref="K77:AF77"/>
    <mergeCell ref="E77:I77"/>
    <mergeCell ref="E78:I78"/>
    <mergeCell ref="K78:AF78"/>
    <mergeCell ref="E79:I79"/>
    <mergeCell ref="K79:AF79"/>
    <mergeCell ref="E80:I80"/>
    <mergeCell ref="K80:AF80"/>
    <mergeCell ref="AG61:AM61"/>
    <mergeCell ref="AN61:AP61"/>
    <mergeCell ref="AG62:AM62"/>
    <mergeCell ref="AN62:AP62"/>
    <mergeCell ref="AG63:AM63"/>
    <mergeCell ref="AN63:AP63"/>
    <mergeCell ref="AG64:AM64"/>
    <mergeCell ref="AN64:AP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AN79:AP79"/>
    <mergeCell ref="AG79:AM79"/>
    <mergeCell ref="AN80:AP80"/>
    <mergeCell ref="AG80:AM80"/>
    <mergeCell ref="L45:AO45"/>
    <mergeCell ref="I52:AF52"/>
    <mergeCell ref="C52:G52"/>
    <mergeCell ref="D55:H55"/>
    <mergeCell ref="J55:AF55"/>
    <mergeCell ref="D56:H56"/>
    <mergeCell ref="J56:AF56"/>
    <mergeCell ref="D57:H57"/>
    <mergeCell ref="J57:AF57"/>
    <mergeCell ref="K58:AF58"/>
    <mergeCell ref="E58:I58"/>
    <mergeCell ref="K59:AF59"/>
    <mergeCell ref="E59:I59"/>
    <mergeCell ref="K60:AF60"/>
    <mergeCell ref="E60:I60"/>
    <mergeCell ref="K61:AF61"/>
    <mergeCell ref="E61:I61"/>
    <mergeCell ref="K62:AF62"/>
    <mergeCell ref="E62:I62"/>
    <mergeCell ref="E63:I63"/>
    <mergeCell ref="K63:AF63"/>
    <mergeCell ref="K64:AF64"/>
    <mergeCell ref="E64:I64"/>
    <mergeCell ref="E65:I65"/>
    <mergeCell ref="K65:AF65"/>
    <mergeCell ref="J66:AF66"/>
    <mergeCell ref="D66:H66"/>
    <mergeCell ref="AM47:AN47"/>
    <mergeCell ref="AM49:AP49"/>
    <mergeCell ref="AS49:AT51"/>
    <mergeCell ref="AM50:AP50"/>
    <mergeCell ref="AN52:AP52"/>
    <mergeCell ref="AG52:AM52"/>
    <mergeCell ref="AN55:AP55"/>
    <mergeCell ref="AG55:AM55"/>
    <mergeCell ref="AN56:AP56"/>
    <mergeCell ref="AG56:AM56"/>
    <mergeCell ref="AG57:AM57"/>
    <mergeCell ref="AN57:AP57"/>
    <mergeCell ref="AG58:AM58"/>
    <mergeCell ref="AN58:AP58"/>
    <mergeCell ref="AG59:AM59"/>
    <mergeCell ref="AN59:AP59"/>
    <mergeCell ref="AG60:AM60"/>
    <mergeCell ref="AN60:AP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0 - Pokyny pro zpracován...'!C2" display="/"/>
    <hyperlink ref="A56" location="'01 - Vedlejší rozpočtové ...'!C2" display="/"/>
    <hyperlink ref="A58" location="'02 - Foyer a přidružené p...'!C2" display="/"/>
    <hyperlink ref="A59" location="'03 - Statické úpravy (Vel...'!C2" display="/"/>
    <hyperlink ref="A60" location="'D11_GA - Galerie'!C2" display="/"/>
    <hyperlink ref="A61" location="'D11_KC - Kanceláře'!C2" display="/"/>
    <hyperlink ref="A62" location="'D11_KL - Klubovny'!C2" display="/"/>
    <hyperlink ref="A63" location="'D11_MS - Malý sál'!C2" display="/"/>
    <hyperlink ref="A64" location="'D11_TK - T-Klub'!C2" display="/"/>
    <hyperlink ref="A65" location="'D11b_VPS - Velký sál a př...'!C2" display="/"/>
    <hyperlink ref="A67" location="'EIS-RO - Elektroinstalace...'!C2" display="/"/>
    <hyperlink ref="A68" location="'FO-EI - Silnoproud (Foyer)'!C2" display="/"/>
    <hyperlink ref="A69" location="'GA-EI - Silnoproud (Galerie)'!C2" display="/"/>
    <hyperlink ref="A70" location="'KC-EI - Silnoproud (Kance...'!C2" display="/"/>
    <hyperlink ref="A71" location="'KL-EI - Silnoproud (Klubo...'!C2" display="/"/>
    <hyperlink ref="A72" location="'MS-EI - Silnoproud (Malý ...'!C2" display="/"/>
    <hyperlink ref="A73" location="'VPS-EI - Silnoproud (Velk...'!C2" display="/"/>
    <hyperlink ref="A74" location="'MaR - Měření a regulace'!C2" display="/"/>
    <hyperlink ref="A75" location="'ZTI-MS - Zdravotně techni...'!C2" display="/"/>
    <hyperlink ref="A76" location="'ZTI-TK - Zdravotně techni...'!C2" display="/"/>
    <hyperlink ref="A77" location="'ZTI-VPS - Zdravotně techn...'!C2" display="/"/>
    <hyperlink ref="A78" location="'ZTI-SB - Zdravotně techni...'!C2" display="/"/>
    <hyperlink ref="A79" location="'ZTI-BAR - Zdravotně techn...'!C2" display="/"/>
    <hyperlink ref="A80" location="'VZT-TK - Vzduchotechnika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86</v>
      </c>
    </row>
    <row r="4" s="1" customFormat="1" ht="24.96" customHeight="1">
      <c r="B4" s="23"/>
      <c r="D4" s="144" t="s">
        <v>164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26.25" customHeight="1">
      <c r="B7" s="23"/>
      <c r="E7" s="147" t="str">
        <f>'Rekapitulace stavby'!K6</f>
        <v>Dům kultury v Ostrově - vybudování kulturního a kreativního centra (interiér)</v>
      </c>
      <c r="F7" s="146"/>
      <c r="G7" s="146"/>
      <c r="H7" s="146"/>
      <c r="L7" s="23"/>
    </row>
    <row r="8" s="2" customFormat="1" ht="12" customHeight="1">
      <c r="A8" s="42"/>
      <c r="B8" s="48"/>
      <c r="C8" s="42"/>
      <c r="D8" s="146" t="s">
        <v>165</v>
      </c>
      <c r="E8" s="42"/>
      <c r="F8" s="42"/>
      <c r="G8" s="42"/>
      <c r="H8" s="42"/>
      <c r="I8" s="42"/>
      <c r="J8" s="42"/>
      <c r="K8" s="42"/>
      <c r="L8" s="14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49" t="s">
        <v>166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46" t="s">
        <v>18</v>
      </c>
      <c r="E11" s="42"/>
      <c r="F11" s="137" t="s">
        <v>32</v>
      </c>
      <c r="G11" s="42"/>
      <c r="H11" s="42"/>
      <c r="I11" s="146" t="s">
        <v>20</v>
      </c>
      <c r="J11" s="137" t="s">
        <v>32</v>
      </c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46" t="s">
        <v>22</v>
      </c>
      <c r="E12" s="42"/>
      <c r="F12" s="137" t="s">
        <v>23</v>
      </c>
      <c r="G12" s="42"/>
      <c r="H12" s="42"/>
      <c r="I12" s="146" t="s">
        <v>24</v>
      </c>
      <c r="J12" s="150" t="str">
        <f>'Rekapitulace stavby'!AN8</f>
        <v>13. 3. 2024</v>
      </c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30</v>
      </c>
      <c r="E14" s="42"/>
      <c r="F14" s="42"/>
      <c r="G14" s="42"/>
      <c r="H14" s="42"/>
      <c r="I14" s="146" t="s">
        <v>31</v>
      </c>
      <c r="J14" s="137" t="s">
        <v>32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37" t="s">
        <v>33</v>
      </c>
      <c r="F15" s="42"/>
      <c r="G15" s="42"/>
      <c r="H15" s="42"/>
      <c r="I15" s="146" t="s">
        <v>34</v>
      </c>
      <c r="J15" s="137" t="s">
        <v>32</v>
      </c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46" t="s">
        <v>35</v>
      </c>
      <c r="E17" s="42"/>
      <c r="F17" s="42"/>
      <c r="G17" s="42"/>
      <c r="H17" s="42"/>
      <c r="I17" s="146" t="s">
        <v>31</v>
      </c>
      <c r="J17" s="36" t="str">
        <f>'Rekapitulace stavby'!AN13</f>
        <v>Vyplň údaj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37"/>
      <c r="G18" s="137"/>
      <c r="H18" s="137"/>
      <c r="I18" s="146" t="s">
        <v>34</v>
      </c>
      <c r="J18" s="36" t="str">
        <f>'Rekapitulace stavby'!AN14</f>
        <v>Vyplň údaj</v>
      </c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46" t="s">
        <v>37</v>
      </c>
      <c r="E20" s="42"/>
      <c r="F20" s="42"/>
      <c r="G20" s="42"/>
      <c r="H20" s="42"/>
      <c r="I20" s="146" t="s">
        <v>31</v>
      </c>
      <c r="J20" s="137" t="s">
        <v>32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37" t="s">
        <v>38</v>
      </c>
      <c r="F21" s="42"/>
      <c r="G21" s="42"/>
      <c r="H21" s="42"/>
      <c r="I21" s="146" t="s">
        <v>34</v>
      </c>
      <c r="J21" s="137" t="s">
        <v>32</v>
      </c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46" t="s">
        <v>40</v>
      </c>
      <c r="E23" s="42"/>
      <c r="F23" s="42"/>
      <c r="G23" s="42"/>
      <c r="H23" s="42"/>
      <c r="I23" s="146" t="s">
        <v>31</v>
      </c>
      <c r="J23" s="137" t="s">
        <v>32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37" t="s">
        <v>41</v>
      </c>
      <c r="F24" s="42"/>
      <c r="G24" s="42"/>
      <c r="H24" s="42"/>
      <c r="I24" s="146" t="s">
        <v>34</v>
      </c>
      <c r="J24" s="137" t="s">
        <v>32</v>
      </c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46" t="s">
        <v>42</v>
      </c>
      <c r="E26" s="42"/>
      <c r="F26" s="42"/>
      <c r="G26" s="42"/>
      <c r="H26" s="42"/>
      <c r="I26" s="42"/>
      <c r="J26" s="42"/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51"/>
      <c r="B27" s="152"/>
      <c r="C27" s="151"/>
      <c r="D27" s="151"/>
      <c r="E27" s="153" t="s">
        <v>43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55"/>
      <c r="E29" s="155"/>
      <c r="F29" s="155"/>
      <c r="G29" s="155"/>
      <c r="H29" s="155"/>
      <c r="I29" s="155"/>
      <c r="J29" s="155"/>
      <c r="K29" s="155"/>
      <c r="L29" s="14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56" t="s">
        <v>44</v>
      </c>
      <c r="E30" s="42"/>
      <c r="F30" s="42"/>
      <c r="G30" s="42"/>
      <c r="H30" s="42"/>
      <c r="I30" s="42"/>
      <c r="J30" s="157">
        <f>ROUND(J80, 2)</f>
        <v>0</v>
      </c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58" t="s">
        <v>46</v>
      </c>
      <c r="G32" s="42"/>
      <c r="H32" s="42"/>
      <c r="I32" s="158" t="s">
        <v>45</v>
      </c>
      <c r="J32" s="158" t="s">
        <v>47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9" t="s">
        <v>48</v>
      </c>
      <c r="E33" s="146" t="s">
        <v>49</v>
      </c>
      <c r="F33" s="160">
        <f>ROUND((SUM(BE80:BE99)),  2)</f>
        <v>0</v>
      </c>
      <c r="G33" s="42"/>
      <c r="H33" s="42"/>
      <c r="I33" s="161">
        <v>0.20999999999999999</v>
      </c>
      <c r="J33" s="160">
        <f>ROUND(((SUM(BE80:BE99))*I33),  2)</f>
        <v>0</v>
      </c>
      <c r="K33" s="42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46" t="s">
        <v>50</v>
      </c>
      <c r="F34" s="160">
        <f>ROUND((SUM(BF80:BF99)),  2)</f>
        <v>0</v>
      </c>
      <c r="G34" s="42"/>
      <c r="H34" s="42"/>
      <c r="I34" s="161">
        <v>0.14999999999999999</v>
      </c>
      <c r="J34" s="160">
        <f>ROUND(((SUM(BF80:BF99))*I34),  2)</f>
        <v>0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46" t="s">
        <v>51</v>
      </c>
      <c r="F35" s="160">
        <f>ROUND((SUM(BG80:BG99)),  2)</f>
        <v>0</v>
      </c>
      <c r="G35" s="42"/>
      <c r="H35" s="42"/>
      <c r="I35" s="161">
        <v>0.20999999999999999</v>
      </c>
      <c r="J35" s="160">
        <f>0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46" t="s">
        <v>52</v>
      </c>
      <c r="F36" s="160">
        <f>ROUND((SUM(BH80:BH99)),  2)</f>
        <v>0</v>
      </c>
      <c r="G36" s="42"/>
      <c r="H36" s="42"/>
      <c r="I36" s="161">
        <v>0.14999999999999999</v>
      </c>
      <c r="J36" s="160">
        <f>0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53</v>
      </c>
      <c r="F37" s="160">
        <f>ROUND((SUM(BI80:BI99)),  2)</f>
        <v>0</v>
      </c>
      <c r="G37" s="42"/>
      <c r="H37" s="42"/>
      <c r="I37" s="161">
        <v>0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62"/>
      <c r="D39" s="163" t="s">
        <v>54</v>
      </c>
      <c r="E39" s="164"/>
      <c r="F39" s="164"/>
      <c r="G39" s="165" t="s">
        <v>55</v>
      </c>
      <c r="H39" s="166" t="s">
        <v>56</v>
      </c>
      <c r="I39" s="164"/>
      <c r="J39" s="167">
        <f>SUM(J30:J37)</f>
        <v>0</v>
      </c>
      <c r="K39" s="168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167</v>
      </c>
      <c r="D45" s="44"/>
      <c r="E45" s="44"/>
      <c r="F45" s="44"/>
      <c r="G45" s="44"/>
      <c r="H45" s="44"/>
      <c r="I45" s="44"/>
      <c r="J45" s="44"/>
      <c r="K45" s="44"/>
      <c r="L45" s="14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73" t="str">
        <f>E7</f>
        <v>Dům kultury v Ostrově - vybudování kulturního a kreativního centra (interiér)</v>
      </c>
      <c r="F48" s="35"/>
      <c r="G48" s="35"/>
      <c r="H48" s="35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165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00 - Pokyny pro zpracování nabídky</v>
      </c>
      <c r="F50" s="44"/>
      <c r="G50" s="44"/>
      <c r="H50" s="44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4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Ostrov</v>
      </c>
      <c r="G52" s="44"/>
      <c r="H52" s="44"/>
      <c r="I52" s="35" t="s">
        <v>24</v>
      </c>
      <c r="J52" s="76" t="str">
        <f>IF(J12="","",J12)</f>
        <v>13. 3. 2024</v>
      </c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54.45" customHeight="1">
      <c r="A54" s="42"/>
      <c r="B54" s="43"/>
      <c r="C54" s="35" t="s">
        <v>30</v>
      </c>
      <c r="D54" s="44"/>
      <c r="E54" s="44"/>
      <c r="F54" s="30" t="str">
        <f>E15</f>
        <v>Město Ostrov, Jáchymovská 1 , 363 01 Ostrov</v>
      </c>
      <c r="G54" s="44"/>
      <c r="H54" s="44"/>
      <c r="I54" s="35" t="s">
        <v>37</v>
      </c>
      <c r="J54" s="40" t="str">
        <f>E21</f>
        <v>Ing arch Olga Růžičková, Gagarinova, Karlovy Vary</v>
      </c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74" t="s">
        <v>168</v>
      </c>
      <c r="D57" s="175"/>
      <c r="E57" s="175"/>
      <c r="F57" s="175"/>
      <c r="G57" s="175"/>
      <c r="H57" s="175"/>
      <c r="I57" s="175"/>
      <c r="J57" s="176" t="s">
        <v>169</v>
      </c>
      <c r="K57" s="175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77" t="s">
        <v>76</v>
      </c>
      <c r="D59" s="44"/>
      <c r="E59" s="44"/>
      <c r="F59" s="44"/>
      <c r="G59" s="44"/>
      <c r="H59" s="44"/>
      <c r="I59" s="44"/>
      <c r="J59" s="106">
        <f>J80</f>
        <v>0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170</v>
      </c>
    </row>
    <row r="60" s="9" customFormat="1" ht="24.96" customHeight="1">
      <c r="A60" s="9"/>
      <c r="B60" s="178"/>
      <c r="C60" s="179"/>
      <c r="D60" s="180" t="s">
        <v>171</v>
      </c>
      <c r="E60" s="181"/>
      <c r="F60" s="181"/>
      <c r="G60" s="181"/>
      <c r="H60" s="181"/>
      <c r="I60" s="181"/>
      <c r="J60" s="182">
        <f>J81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6.96" customHeight="1">
      <c r="A62" s="42"/>
      <c r="B62" s="63"/>
      <c r="C62" s="64"/>
      <c r="D62" s="64"/>
      <c r="E62" s="64"/>
      <c r="F62" s="64"/>
      <c r="G62" s="64"/>
      <c r="H62" s="64"/>
      <c r="I62" s="64"/>
      <c r="J62" s="64"/>
      <c r="K62" s="6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6" s="2" customFormat="1" ht="6.96" customHeight="1">
      <c r="A66" s="42"/>
      <c r="B66" s="65"/>
      <c r="C66" s="66"/>
      <c r="D66" s="66"/>
      <c r="E66" s="66"/>
      <c r="F66" s="66"/>
      <c r="G66" s="66"/>
      <c r="H66" s="66"/>
      <c r="I66" s="66"/>
      <c r="J66" s="66"/>
      <c r="K66" s="66"/>
      <c r="L66" s="148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="2" customFormat="1" ht="24.96" customHeight="1">
      <c r="A67" s="42"/>
      <c r="B67" s="43"/>
      <c r="C67" s="26" t="s">
        <v>172</v>
      </c>
      <c r="D67" s="44"/>
      <c r="E67" s="44"/>
      <c r="F67" s="44"/>
      <c r="G67" s="44"/>
      <c r="H67" s="44"/>
      <c r="I67" s="44"/>
      <c r="J67" s="44"/>
      <c r="K67" s="44"/>
      <c r="L67" s="148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68" s="2" customFormat="1" ht="6.96" customHeight="1">
      <c r="A68" s="42"/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148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69" s="2" customFormat="1" ht="12" customHeight="1">
      <c r="A69" s="42"/>
      <c r="B69" s="43"/>
      <c r="C69" s="35" t="s">
        <v>16</v>
      </c>
      <c r="D69" s="44"/>
      <c r="E69" s="44"/>
      <c r="F69" s="44"/>
      <c r="G69" s="44"/>
      <c r="H69" s="44"/>
      <c r="I69" s="44"/>
      <c r="J69" s="44"/>
      <c r="K69" s="44"/>
      <c r="L69" s="14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26.25" customHeight="1">
      <c r="A70" s="42"/>
      <c r="B70" s="43"/>
      <c r="C70" s="44"/>
      <c r="D70" s="44"/>
      <c r="E70" s="173" t="str">
        <f>E7</f>
        <v>Dům kultury v Ostrově - vybudování kulturního a kreativního centra (interiér)</v>
      </c>
      <c r="F70" s="35"/>
      <c r="G70" s="35"/>
      <c r="H70" s="35"/>
      <c r="I70" s="44"/>
      <c r="J70" s="44"/>
      <c r="K70" s="44"/>
      <c r="L70" s="14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12" customHeight="1">
      <c r="A71" s="42"/>
      <c r="B71" s="43"/>
      <c r="C71" s="35" t="s">
        <v>165</v>
      </c>
      <c r="D71" s="44"/>
      <c r="E71" s="44"/>
      <c r="F71" s="44"/>
      <c r="G71" s="44"/>
      <c r="H71" s="44"/>
      <c r="I71" s="44"/>
      <c r="J71" s="44"/>
      <c r="K71" s="44"/>
      <c r="L71" s="14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16.5" customHeight="1">
      <c r="A72" s="42"/>
      <c r="B72" s="43"/>
      <c r="C72" s="44"/>
      <c r="D72" s="44"/>
      <c r="E72" s="73" t="str">
        <f>E9</f>
        <v>00 - Pokyny pro zpracování nabídky</v>
      </c>
      <c r="F72" s="44"/>
      <c r="G72" s="44"/>
      <c r="H72" s="44"/>
      <c r="I72" s="44"/>
      <c r="J72" s="44"/>
      <c r="K72" s="44"/>
      <c r="L72" s="14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14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12" customHeight="1">
      <c r="A74" s="42"/>
      <c r="B74" s="43"/>
      <c r="C74" s="35" t="s">
        <v>22</v>
      </c>
      <c r="D74" s="44"/>
      <c r="E74" s="44"/>
      <c r="F74" s="30" t="str">
        <f>F12</f>
        <v>Ostrov</v>
      </c>
      <c r="G74" s="44"/>
      <c r="H74" s="44"/>
      <c r="I74" s="35" t="s">
        <v>24</v>
      </c>
      <c r="J74" s="76" t="str">
        <f>IF(J12="","",J12)</f>
        <v>13. 3. 2024</v>
      </c>
      <c r="K74" s="44"/>
      <c r="L74" s="14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6.96" customHeight="1">
      <c r="A75" s="4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14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54.45" customHeight="1">
      <c r="A76" s="42"/>
      <c r="B76" s="43"/>
      <c r="C76" s="35" t="s">
        <v>30</v>
      </c>
      <c r="D76" s="44"/>
      <c r="E76" s="44"/>
      <c r="F76" s="30" t="str">
        <f>E15</f>
        <v>Město Ostrov, Jáchymovská 1 , 363 01 Ostrov</v>
      </c>
      <c r="G76" s="44"/>
      <c r="H76" s="44"/>
      <c r="I76" s="35" t="s">
        <v>37</v>
      </c>
      <c r="J76" s="40" t="str">
        <f>E21</f>
        <v>Ing arch Olga Růžičková, Gagarinova, Karlovy Vary</v>
      </c>
      <c r="K76" s="44"/>
      <c r="L76" s="14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5.15" customHeight="1">
      <c r="A77" s="42"/>
      <c r="B77" s="43"/>
      <c r="C77" s="35" t="s">
        <v>35</v>
      </c>
      <c r="D77" s="44"/>
      <c r="E77" s="44"/>
      <c r="F77" s="30" t="str">
        <f>IF(E18="","",E18)</f>
        <v>Vyplň údaj</v>
      </c>
      <c r="G77" s="44"/>
      <c r="H77" s="44"/>
      <c r="I77" s="35" t="s">
        <v>40</v>
      </c>
      <c r="J77" s="40" t="str">
        <f>E24</f>
        <v>Jakub Vilingr</v>
      </c>
      <c r="K77" s="44"/>
      <c r="L77" s="14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0.32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4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10" customFormat="1" ht="29.28" customHeight="1">
      <c r="A79" s="184"/>
      <c r="B79" s="185"/>
      <c r="C79" s="186" t="s">
        <v>173</v>
      </c>
      <c r="D79" s="187" t="s">
        <v>63</v>
      </c>
      <c r="E79" s="187" t="s">
        <v>59</v>
      </c>
      <c r="F79" s="187" t="s">
        <v>60</v>
      </c>
      <c r="G79" s="187" t="s">
        <v>174</v>
      </c>
      <c r="H79" s="187" t="s">
        <v>175</v>
      </c>
      <c r="I79" s="187" t="s">
        <v>176</v>
      </c>
      <c r="J79" s="187" t="s">
        <v>169</v>
      </c>
      <c r="K79" s="188" t="s">
        <v>177</v>
      </c>
      <c r="L79" s="189"/>
      <c r="M79" s="96" t="s">
        <v>32</v>
      </c>
      <c r="N79" s="97" t="s">
        <v>48</v>
      </c>
      <c r="O79" s="97" t="s">
        <v>178</v>
      </c>
      <c r="P79" s="97" t="s">
        <v>179</v>
      </c>
      <c r="Q79" s="97" t="s">
        <v>180</v>
      </c>
      <c r="R79" s="97" t="s">
        <v>181</v>
      </c>
      <c r="S79" s="97" t="s">
        <v>182</v>
      </c>
      <c r="T79" s="98" t="s">
        <v>183</v>
      </c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</row>
    <row r="80" s="2" customFormat="1" ht="22.8" customHeight="1">
      <c r="A80" s="42"/>
      <c r="B80" s="43"/>
      <c r="C80" s="103" t="s">
        <v>184</v>
      </c>
      <c r="D80" s="44"/>
      <c r="E80" s="44"/>
      <c r="F80" s="44"/>
      <c r="G80" s="44"/>
      <c r="H80" s="44"/>
      <c r="I80" s="44"/>
      <c r="J80" s="190">
        <f>BK80</f>
        <v>0</v>
      </c>
      <c r="K80" s="44"/>
      <c r="L80" s="48"/>
      <c r="M80" s="99"/>
      <c r="N80" s="191"/>
      <c r="O80" s="100"/>
      <c r="P80" s="192">
        <f>P81</f>
        <v>0</v>
      </c>
      <c r="Q80" s="100"/>
      <c r="R80" s="192">
        <f>R81</f>
        <v>0</v>
      </c>
      <c r="S80" s="100"/>
      <c r="T80" s="193">
        <f>T81</f>
        <v>0</v>
      </c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T80" s="20" t="s">
        <v>77</v>
      </c>
      <c r="AU80" s="20" t="s">
        <v>170</v>
      </c>
      <c r="BK80" s="194">
        <f>BK81</f>
        <v>0</v>
      </c>
    </row>
    <row r="81" s="11" customFormat="1" ht="25.92" customHeight="1">
      <c r="A81" s="11"/>
      <c r="B81" s="195"/>
      <c r="C81" s="196"/>
      <c r="D81" s="197" t="s">
        <v>77</v>
      </c>
      <c r="E81" s="198" t="s">
        <v>185</v>
      </c>
      <c r="F81" s="198" t="s">
        <v>186</v>
      </c>
      <c r="G81" s="196"/>
      <c r="H81" s="196"/>
      <c r="I81" s="199"/>
      <c r="J81" s="200">
        <f>BK81</f>
        <v>0</v>
      </c>
      <c r="K81" s="196"/>
      <c r="L81" s="201"/>
      <c r="M81" s="202"/>
      <c r="N81" s="203"/>
      <c r="O81" s="203"/>
      <c r="P81" s="204">
        <f>SUM(P82:P99)</f>
        <v>0</v>
      </c>
      <c r="Q81" s="203"/>
      <c r="R81" s="204">
        <f>SUM(R82:R99)</f>
        <v>0</v>
      </c>
      <c r="S81" s="203"/>
      <c r="T81" s="205">
        <f>SUM(T82:T99)</f>
        <v>0</v>
      </c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R81" s="206" t="s">
        <v>187</v>
      </c>
      <c r="AT81" s="207" t="s">
        <v>77</v>
      </c>
      <c r="AU81" s="207" t="s">
        <v>78</v>
      </c>
      <c r="AY81" s="206" t="s">
        <v>188</v>
      </c>
      <c r="BK81" s="208">
        <f>SUM(BK82:BK99)</f>
        <v>0</v>
      </c>
    </row>
    <row r="82" s="2" customFormat="1" ht="44.25" customHeight="1">
      <c r="A82" s="42"/>
      <c r="B82" s="43"/>
      <c r="C82" s="209" t="s">
        <v>86</v>
      </c>
      <c r="D82" s="209" t="s">
        <v>189</v>
      </c>
      <c r="E82" s="210" t="s">
        <v>190</v>
      </c>
      <c r="F82" s="211" t="s">
        <v>191</v>
      </c>
      <c r="G82" s="212" t="s">
        <v>32</v>
      </c>
      <c r="H82" s="213">
        <v>0</v>
      </c>
      <c r="I82" s="214"/>
      <c r="J82" s="215">
        <f>ROUND(I82*H82,2)</f>
        <v>0</v>
      </c>
      <c r="K82" s="211" t="s">
        <v>32</v>
      </c>
      <c r="L82" s="48"/>
      <c r="M82" s="216" t="s">
        <v>32</v>
      </c>
      <c r="N82" s="217" t="s">
        <v>50</v>
      </c>
      <c r="O82" s="88"/>
      <c r="P82" s="218">
        <f>O82*H82</f>
        <v>0</v>
      </c>
      <c r="Q82" s="218">
        <v>0</v>
      </c>
      <c r="R82" s="218">
        <f>Q82*H82</f>
        <v>0</v>
      </c>
      <c r="S82" s="218">
        <v>0</v>
      </c>
      <c r="T82" s="219">
        <f>S82*H82</f>
        <v>0</v>
      </c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R82" s="220" t="s">
        <v>192</v>
      </c>
      <c r="AT82" s="220" t="s">
        <v>189</v>
      </c>
      <c r="AU82" s="220" t="s">
        <v>86</v>
      </c>
      <c r="AY82" s="20" t="s">
        <v>188</v>
      </c>
      <c r="BE82" s="221">
        <f>IF(N82="základní",J82,0)</f>
        <v>0</v>
      </c>
      <c r="BF82" s="221">
        <f>IF(N82="snížená",J82,0)</f>
        <v>0</v>
      </c>
      <c r="BG82" s="221">
        <f>IF(N82="zákl. přenesená",J82,0)</f>
        <v>0</v>
      </c>
      <c r="BH82" s="221">
        <f>IF(N82="sníž. přenesená",J82,0)</f>
        <v>0</v>
      </c>
      <c r="BI82" s="221">
        <f>IF(N82="nulová",J82,0)</f>
        <v>0</v>
      </c>
      <c r="BJ82" s="20" t="s">
        <v>91</v>
      </c>
      <c r="BK82" s="221">
        <f>ROUND(I82*H82,2)</f>
        <v>0</v>
      </c>
      <c r="BL82" s="20" t="s">
        <v>192</v>
      </c>
      <c r="BM82" s="220" t="s">
        <v>193</v>
      </c>
    </row>
    <row r="83" s="2" customFormat="1">
      <c r="A83" s="42"/>
      <c r="B83" s="43"/>
      <c r="C83" s="44"/>
      <c r="D83" s="222" t="s">
        <v>194</v>
      </c>
      <c r="E83" s="44"/>
      <c r="F83" s="223" t="s">
        <v>191</v>
      </c>
      <c r="G83" s="44"/>
      <c r="H83" s="44"/>
      <c r="I83" s="224"/>
      <c r="J83" s="44"/>
      <c r="K83" s="44"/>
      <c r="L83" s="48"/>
      <c r="M83" s="225"/>
      <c r="N83" s="226"/>
      <c r="O83" s="88"/>
      <c r="P83" s="88"/>
      <c r="Q83" s="88"/>
      <c r="R83" s="88"/>
      <c r="S83" s="88"/>
      <c r="T83" s="89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T83" s="20" t="s">
        <v>194</v>
      </c>
      <c r="AU83" s="20" t="s">
        <v>86</v>
      </c>
    </row>
    <row r="84" s="2" customFormat="1" ht="24.15" customHeight="1">
      <c r="A84" s="42"/>
      <c r="B84" s="43"/>
      <c r="C84" s="209" t="s">
        <v>91</v>
      </c>
      <c r="D84" s="209" t="s">
        <v>189</v>
      </c>
      <c r="E84" s="210" t="s">
        <v>195</v>
      </c>
      <c r="F84" s="211" t="s">
        <v>196</v>
      </c>
      <c r="G84" s="212" t="s">
        <v>32</v>
      </c>
      <c r="H84" s="213">
        <v>0</v>
      </c>
      <c r="I84" s="214"/>
      <c r="J84" s="215">
        <f>ROUND(I84*H84,2)</f>
        <v>0</v>
      </c>
      <c r="K84" s="211" t="s">
        <v>32</v>
      </c>
      <c r="L84" s="48"/>
      <c r="M84" s="216" t="s">
        <v>32</v>
      </c>
      <c r="N84" s="217" t="s">
        <v>50</v>
      </c>
      <c r="O84" s="88"/>
      <c r="P84" s="218">
        <f>O84*H84</f>
        <v>0</v>
      </c>
      <c r="Q84" s="218">
        <v>0</v>
      </c>
      <c r="R84" s="218">
        <f>Q84*H84</f>
        <v>0</v>
      </c>
      <c r="S84" s="218">
        <v>0</v>
      </c>
      <c r="T84" s="219">
        <f>S84*H84</f>
        <v>0</v>
      </c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R84" s="220" t="s">
        <v>192</v>
      </c>
      <c r="AT84" s="220" t="s">
        <v>189</v>
      </c>
      <c r="AU84" s="220" t="s">
        <v>86</v>
      </c>
      <c r="AY84" s="20" t="s">
        <v>188</v>
      </c>
      <c r="BE84" s="221">
        <f>IF(N84="základní",J84,0)</f>
        <v>0</v>
      </c>
      <c r="BF84" s="221">
        <f>IF(N84="snížená",J84,0)</f>
        <v>0</v>
      </c>
      <c r="BG84" s="221">
        <f>IF(N84="zákl. přenesená",J84,0)</f>
        <v>0</v>
      </c>
      <c r="BH84" s="221">
        <f>IF(N84="sníž. přenesená",J84,0)</f>
        <v>0</v>
      </c>
      <c r="BI84" s="221">
        <f>IF(N84="nulová",J84,0)</f>
        <v>0</v>
      </c>
      <c r="BJ84" s="20" t="s">
        <v>91</v>
      </c>
      <c r="BK84" s="221">
        <f>ROUND(I84*H84,2)</f>
        <v>0</v>
      </c>
      <c r="BL84" s="20" t="s">
        <v>192</v>
      </c>
      <c r="BM84" s="220" t="s">
        <v>197</v>
      </c>
    </row>
    <row r="85" s="2" customFormat="1">
      <c r="A85" s="42"/>
      <c r="B85" s="43"/>
      <c r="C85" s="44"/>
      <c r="D85" s="222" t="s">
        <v>194</v>
      </c>
      <c r="E85" s="44"/>
      <c r="F85" s="223" t="s">
        <v>196</v>
      </c>
      <c r="G85" s="44"/>
      <c r="H85" s="44"/>
      <c r="I85" s="224"/>
      <c r="J85" s="44"/>
      <c r="K85" s="44"/>
      <c r="L85" s="48"/>
      <c r="M85" s="225"/>
      <c r="N85" s="226"/>
      <c r="O85" s="88"/>
      <c r="P85" s="88"/>
      <c r="Q85" s="88"/>
      <c r="R85" s="88"/>
      <c r="S85" s="88"/>
      <c r="T85" s="89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T85" s="20" t="s">
        <v>194</v>
      </c>
      <c r="AU85" s="20" t="s">
        <v>86</v>
      </c>
    </row>
    <row r="86" s="2" customFormat="1" ht="37.8" customHeight="1">
      <c r="A86" s="42"/>
      <c r="B86" s="43"/>
      <c r="C86" s="209" t="s">
        <v>198</v>
      </c>
      <c r="D86" s="209" t="s">
        <v>189</v>
      </c>
      <c r="E86" s="210" t="s">
        <v>199</v>
      </c>
      <c r="F86" s="211" t="s">
        <v>200</v>
      </c>
      <c r="G86" s="212" t="s">
        <v>32</v>
      </c>
      <c r="H86" s="213">
        <v>0</v>
      </c>
      <c r="I86" s="214"/>
      <c r="J86" s="215">
        <f>ROUND(I86*H86,2)</f>
        <v>0</v>
      </c>
      <c r="K86" s="211" t="s">
        <v>32</v>
      </c>
      <c r="L86" s="48"/>
      <c r="M86" s="216" t="s">
        <v>32</v>
      </c>
      <c r="N86" s="217" t="s">
        <v>50</v>
      </c>
      <c r="O86" s="88"/>
      <c r="P86" s="218">
        <f>O86*H86</f>
        <v>0</v>
      </c>
      <c r="Q86" s="218">
        <v>0</v>
      </c>
      <c r="R86" s="218">
        <f>Q86*H86</f>
        <v>0</v>
      </c>
      <c r="S86" s="218">
        <v>0</v>
      </c>
      <c r="T86" s="219">
        <f>S86*H86</f>
        <v>0</v>
      </c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R86" s="220" t="s">
        <v>192</v>
      </c>
      <c r="AT86" s="220" t="s">
        <v>189</v>
      </c>
      <c r="AU86" s="220" t="s">
        <v>86</v>
      </c>
      <c r="AY86" s="20" t="s">
        <v>188</v>
      </c>
      <c r="BE86" s="221">
        <f>IF(N86="základní",J86,0)</f>
        <v>0</v>
      </c>
      <c r="BF86" s="221">
        <f>IF(N86="snížená",J86,0)</f>
        <v>0</v>
      </c>
      <c r="BG86" s="221">
        <f>IF(N86="zákl. přenesená",J86,0)</f>
        <v>0</v>
      </c>
      <c r="BH86" s="221">
        <f>IF(N86="sníž. přenesená",J86,0)</f>
        <v>0</v>
      </c>
      <c r="BI86" s="221">
        <f>IF(N86="nulová",J86,0)</f>
        <v>0</v>
      </c>
      <c r="BJ86" s="20" t="s">
        <v>91</v>
      </c>
      <c r="BK86" s="221">
        <f>ROUND(I86*H86,2)</f>
        <v>0</v>
      </c>
      <c r="BL86" s="20" t="s">
        <v>192</v>
      </c>
      <c r="BM86" s="220" t="s">
        <v>201</v>
      </c>
    </row>
    <row r="87" s="2" customFormat="1">
      <c r="A87" s="42"/>
      <c r="B87" s="43"/>
      <c r="C87" s="44"/>
      <c r="D87" s="222" t="s">
        <v>194</v>
      </c>
      <c r="E87" s="44"/>
      <c r="F87" s="223" t="s">
        <v>200</v>
      </c>
      <c r="G87" s="44"/>
      <c r="H87" s="44"/>
      <c r="I87" s="224"/>
      <c r="J87" s="44"/>
      <c r="K87" s="44"/>
      <c r="L87" s="48"/>
      <c r="M87" s="225"/>
      <c r="N87" s="226"/>
      <c r="O87" s="88"/>
      <c r="P87" s="88"/>
      <c r="Q87" s="88"/>
      <c r="R87" s="88"/>
      <c r="S87" s="88"/>
      <c r="T87" s="89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T87" s="20" t="s">
        <v>194</v>
      </c>
      <c r="AU87" s="20" t="s">
        <v>86</v>
      </c>
    </row>
    <row r="88" s="2" customFormat="1">
      <c r="A88" s="42"/>
      <c r="B88" s="43"/>
      <c r="C88" s="44"/>
      <c r="D88" s="222" t="s">
        <v>202</v>
      </c>
      <c r="E88" s="44"/>
      <c r="F88" s="227" t="s">
        <v>203</v>
      </c>
      <c r="G88" s="44"/>
      <c r="H88" s="44"/>
      <c r="I88" s="224"/>
      <c r="J88" s="44"/>
      <c r="K88" s="44"/>
      <c r="L88" s="48"/>
      <c r="M88" s="225"/>
      <c r="N88" s="226"/>
      <c r="O88" s="88"/>
      <c r="P88" s="88"/>
      <c r="Q88" s="88"/>
      <c r="R88" s="88"/>
      <c r="S88" s="88"/>
      <c r="T88" s="89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T88" s="20" t="s">
        <v>202</v>
      </c>
      <c r="AU88" s="20" t="s">
        <v>86</v>
      </c>
    </row>
    <row r="89" s="2" customFormat="1" ht="44.25" customHeight="1">
      <c r="A89" s="42"/>
      <c r="B89" s="43"/>
      <c r="C89" s="209" t="s">
        <v>187</v>
      </c>
      <c r="D89" s="209" t="s">
        <v>189</v>
      </c>
      <c r="E89" s="210" t="s">
        <v>204</v>
      </c>
      <c r="F89" s="211" t="s">
        <v>205</v>
      </c>
      <c r="G89" s="212" t="s">
        <v>32</v>
      </c>
      <c r="H89" s="213">
        <v>0</v>
      </c>
      <c r="I89" s="214"/>
      <c r="J89" s="215">
        <f>ROUND(I89*H89,2)</f>
        <v>0</v>
      </c>
      <c r="K89" s="211" t="s">
        <v>32</v>
      </c>
      <c r="L89" s="48"/>
      <c r="M89" s="216" t="s">
        <v>32</v>
      </c>
      <c r="N89" s="217" t="s">
        <v>50</v>
      </c>
      <c r="O89" s="88"/>
      <c r="P89" s="218">
        <f>O89*H89</f>
        <v>0</v>
      </c>
      <c r="Q89" s="218">
        <v>0</v>
      </c>
      <c r="R89" s="218">
        <f>Q89*H89</f>
        <v>0</v>
      </c>
      <c r="S89" s="218">
        <v>0</v>
      </c>
      <c r="T89" s="219">
        <f>S89*H89</f>
        <v>0</v>
      </c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R89" s="220" t="s">
        <v>192</v>
      </c>
      <c r="AT89" s="220" t="s">
        <v>189</v>
      </c>
      <c r="AU89" s="220" t="s">
        <v>86</v>
      </c>
      <c r="AY89" s="20" t="s">
        <v>188</v>
      </c>
      <c r="BE89" s="221">
        <f>IF(N89="základní",J89,0)</f>
        <v>0</v>
      </c>
      <c r="BF89" s="221">
        <f>IF(N89="snížená",J89,0)</f>
        <v>0</v>
      </c>
      <c r="BG89" s="221">
        <f>IF(N89="zákl. přenesená",J89,0)</f>
        <v>0</v>
      </c>
      <c r="BH89" s="221">
        <f>IF(N89="sníž. přenesená",J89,0)</f>
        <v>0</v>
      </c>
      <c r="BI89" s="221">
        <f>IF(N89="nulová",J89,0)</f>
        <v>0</v>
      </c>
      <c r="BJ89" s="20" t="s">
        <v>91</v>
      </c>
      <c r="BK89" s="221">
        <f>ROUND(I89*H89,2)</f>
        <v>0</v>
      </c>
      <c r="BL89" s="20" t="s">
        <v>192</v>
      </c>
      <c r="BM89" s="220" t="s">
        <v>206</v>
      </c>
    </row>
    <row r="90" s="2" customFormat="1">
      <c r="A90" s="42"/>
      <c r="B90" s="43"/>
      <c r="C90" s="44"/>
      <c r="D90" s="222" t="s">
        <v>194</v>
      </c>
      <c r="E90" s="44"/>
      <c r="F90" s="223" t="s">
        <v>205</v>
      </c>
      <c r="G90" s="44"/>
      <c r="H90" s="44"/>
      <c r="I90" s="224"/>
      <c r="J90" s="44"/>
      <c r="K90" s="44"/>
      <c r="L90" s="48"/>
      <c r="M90" s="225"/>
      <c r="N90" s="226"/>
      <c r="O90" s="88"/>
      <c r="P90" s="88"/>
      <c r="Q90" s="88"/>
      <c r="R90" s="88"/>
      <c r="S90" s="88"/>
      <c r="T90" s="89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0" t="s">
        <v>194</v>
      </c>
      <c r="AU90" s="20" t="s">
        <v>86</v>
      </c>
    </row>
    <row r="91" s="2" customFormat="1">
      <c r="A91" s="42"/>
      <c r="B91" s="43"/>
      <c r="C91" s="44"/>
      <c r="D91" s="222" t="s">
        <v>202</v>
      </c>
      <c r="E91" s="44"/>
      <c r="F91" s="227" t="s">
        <v>207</v>
      </c>
      <c r="G91" s="44"/>
      <c r="H91" s="44"/>
      <c r="I91" s="224"/>
      <c r="J91" s="44"/>
      <c r="K91" s="44"/>
      <c r="L91" s="48"/>
      <c r="M91" s="225"/>
      <c r="N91" s="226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202</v>
      </c>
      <c r="AU91" s="20" t="s">
        <v>86</v>
      </c>
    </row>
    <row r="92" s="2" customFormat="1" ht="49.05" customHeight="1">
      <c r="A92" s="42"/>
      <c r="B92" s="43"/>
      <c r="C92" s="209" t="s">
        <v>208</v>
      </c>
      <c r="D92" s="209" t="s">
        <v>189</v>
      </c>
      <c r="E92" s="210" t="s">
        <v>209</v>
      </c>
      <c r="F92" s="211" t="s">
        <v>210</v>
      </c>
      <c r="G92" s="212" t="s">
        <v>32</v>
      </c>
      <c r="H92" s="213">
        <v>0</v>
      </c>
      <c r="I92" s="214"/>
      <c r="J92" s="215">
        <f>ROUND(I92*H92,2)</f>
        <v>0</v>
      </c>
      <c r="K92" s="211" t="s">
        <v>32</v>
      </c>
      <c r="L92" s="48"/>
      <c r="M92" s="216" t="s">
        <v>32</v>
      </c>
      <c r="N92" s="217" t="s">
        <v>50</v>
      </c>
      <c r="O92" s="88"/>
      <c r="P92" s="218">
        <f>O92*H92</f>
        <v>0</v>
      </c>
      <c r="Q92" s="218">
        <v>0</v>
      </c>
      <c r="R92" s="218">
        <f>Q92*H92</f>
        <v>0</v>
      </c>
      <c r="S92" s="218">
        <v>0</v>
      </c>
      <c r="T92" s="219">
        <f>S92*H92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R92" s="220" t="s">
        <v>192</v>
      </c>
      <c r="AT92" s="220" t="s">
        <v>189</v>
      </c>
      <c r="AU92" s="220" t="s">
        <v>86</v>
      </c>
      <c r="AY92" s="20" t="s">
        <v>188</v>
      </c>
      <c r="BE92" s="221">
        <f>IF(N92="základní",J92,0)</f>
        <v>0</v>
      </c>
      <c r="BF92" s="221">
        <f>IF(N92="snížená",J92,0)</f>
        <v>0</v>
      </c>
      <c r="BG92" s="221">
        <f>IF(N92="zákl. přenesená",J92,0)</f>
        <v>0</v>
      </c>
      <c r="BH92" s="221">
        <f>IF(N92="sníž. přenesená",J92,0)</f>
        <v>0</v>
      </c>
      <c r="BI92" s="221">
        <f>IF(N92="nulová",J92,0)</f>
        <v>0</v>
      </c>
      <c r="BJ92" s="20" t="s">
        <v>91</v>
      </c>
      <c r="BK92" s="221">
        <f>ROUND(I92*H92,2)</f>
        <v>0</v>
      </c>
      <c r="BL92" s="20" t="s">
        <v>192</v>
      </c>
      <c r="BM92" s="220" t="s">
        <v>211</v>
      </c>
    </row>
    <row r="93" s="2" customFormat="1">
      <c r="A93" s="42"/>
      <c r="B93" s="43"/>
      <c r="C93" s="44"/>
      <c r="D93" s="222" t="s">
        <v>194</v>
      </c>
      <c r="E93" s="44"/>
      <c r="F93" s="223" t="s">
        <v>212</v>
      </c>
      <c r="G93" s="44"/>
      <c r="H93" s="44"/>
      <c r="I93" s="224"/>
      <c r="J93" s="44"/>
      <c r="K93" s="44"/>
      <c r="L93" s="48"/>
      <c r="M93" s="225"/>
      <c r="N93" s="226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194</v>
      </c>
      <c r="AU93" s="20" t="s">
        <v>86</v>
      </c>
    </row>
    <row r="94" s="2" customFormat="1" ht="24.15" customHeight="1">
      <c r="A94" s="42"/>
      <c r="B94" s="43"/>
      <c r="C94" s="209" t="s">
        <v>213</v>
      </c>
      <c r="D94" s="209" t="s">
        <v>189</v>
      </c>
      <c r="E94" s="210" t="s">
        <v>214</v>
      </c>
      <c r="F94" s="211" t="s">
        <v>215</v>
      </c>
      <c r="G94" s="212" t="s">
        <v>32</v>
      </c>
      <c r="H94" s="213">
        <v>0</v>
      </c>
      <c r="I94" s="214"/>
      <c r="J94" s="215">
        <f>ROUND(I94*H94,2)</f>
        <v>0</v>
      </c>
      <c r="K94" s="211" t="s">
        <v>32</v>
      </c>
      <c r="L94" s="48"/>
      <c r="M94" s="216" t="s">
        <v>32</v>
      </c>
      <c r="N94" s="217" t="s">
        <v>50</v>
      </c>
      <c r="O94" s="88"/>
      <c r="P94" s="218">
        <f>O94*H94</f>
        <v>0</v>
      </c>
      <c r="Q94" s="218">
        <v>0</v>
      </c>
      <c r="R94" s="218">
        <f>Q94*H94</f>
        <v>0</v>
      </c>
      <c r="S94" s="218">
        <v>0</v>
      </c>
      <c r="T94" s="219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20" t="s">
        <v>192</v>
      </c>
      <c r="AT94" s="220" t="s">
        <v>189</v>
      </c>
      <c r="AU94" s="220" t="s">
        <v>86</v>
      </c>
      <c r="AY94" s="20" t="s">
        <v>188</v>
      </c>
      <c r="BE94" s="221">
        <f>IF(N94="základní",J94,0)</f>
        <v>0</v>
      </c>
      <c r="BF94" s="221">
        <f>IF(N94="snížená",J94,0)</f>
        <v>0</v>
      </c>
      <c r="BG94" s="221">
        <f>IF(N94="zákl. přenesená",J94,0)</f>
        <v>0</v>
      </c>
      <c r="BH94" s="221">
        <f>IF(N94="sníž. přenesená",J94,0)</f>
        <v>0</v>
      </c>
      <c r="BI94" s="221">
        <f>IF(N94="nulová",J94,0)</f>
        <v>0</v>
      </c>
      <c r="BJ94" s="20" t="s">
        <v>91</v>
      </c>
      <c r="BK94" s="221">
        <f>ROUND(I94*H94,2)</f>
        <v>0</v>
      </c>
      <c r="BL94" s="20" t="s">
        <v>192</v>
      </c>
      <c r="BM94" s="220" t="s">
        <v>216</v>
      </c>
    </row>
    <row r="95" s="2" customFormat="1">
      <c r="A95" s="42"/>
      <c r="B95" s="43"/>
      <c r="C95" s="44"/>
      <c r="D95" s="222" t="s">
        <v>194</v>
      </c>
      <c r="E95" s="44"/>
      <c r="F95" s="223" t="s">
        <v>215</v>
      </c>
      <c r="G95" s="44"/>
      <c r="H95" s="44"/>
      <c r="I95" s="224"/>
      <c r="J95" s="44"/>
      <c r="K95" s="44"/>
      <c r="L95" s="48"/>
      <c r="M95" s="225"/>
      <c r="N95" s="226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194</v>
      </c>
      <c r="AU95" s="20" t="s">
        <v>86</v>
      </c>
    </row>
    <row r="96" s="2" customFormat="1" ht="44.25" customHeight="1">
      <c r="A96" s="42"/>
      <c r="B96" s="43"/>
      <c r="C96" s="209" t="s">
        <v>217</v>
      </c>
      <c r="D96" s="209" t="s">
        <v>189</v>
      </c>
      <c r="E96" s="210" t="s">
        <v>218</v>
      </c>
      <c r="F96" s="211" t="s">
        <v>219</v>
      </c>
      <c r="G96" s="212" t="s">
        <v>32</v>
      </c>
      <c r="H96" s="213">
        <v>0</v>
      </c>
      <c r="I96" s="214"/>
      <c r="J96" s="215">
        <f>ROUND(I96*H96,2)</f>
        <v>0</v>
      </c>
      <c r="K96" s="211" t="s">
        <v>32</v>
      </c>
      <c r="L96" s="48"/>
      <c r="M96" s="216" t="s">
        <v>32</v>
      </c>
      <c r="N96" s="217" t="s">
        <v>50</v>
      </c>
      <c r="O96" s="88"/>
      <c r="P96" s="218">
        <f>O96*H96</f>
        <v>0</v>
      </c>
      <c r="Q96" s="218">
        <v>0</v>
      </c>
      <c r="R96" s="218">
        <f>Q96*H96</f>
        <v>0</v>
      </c>
      <c r="S96" s="218">
        <v>0</v>
      </c>
      <c r="T96" s="219">
        <f>S96*H96</f>
        <v>0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R96" s="220" t="s">
        <v>192</v>
      </c>
      <c r="AT96" s="220" t="s">
        <v>189</v>
      </c>
      <c r="AU96" s="220" t="s">
        <v>86</v>
      </c>
      <c r="AY96" s="20" t="s">
        <v>188</v>
      </c>
      <c r="BE96" s="221">
        <f>IF(N96="základní",J96,0)</f>
        <v>0</v>
      </c>
      <c r="BF96" s="221">
        <f>IF(N96="snížená",J96,0)</f>
        <v>0</v>
      </c>
      <c r="BG96" s="221">
        <f>IF(N96="zákl. přenesená",J96,0)</f>
        <v>0</v>
      </c>
      <c r="BH96" s="221">
        <f>IF(N96="sníž. přenesená",J96,0)</f>
        <v>0</v>
      </c>
      <c r="BI96" s="221">
        <f>IF(N96="nulová",J96,0)</f>
        <v>0</v>
      </c>
      <c r="BJ96" s="20" t="s">
        <v>91</v>
      </c>
      <c r="BK96" s="221">
        <f>ROUND(I96*H96,2)</f>
        <v>0</v>
      </c>
      <c r="BL96" s="20" t="s">
        <v>192</v>
      </c>
      <c r="BM96" s="220" t="s">
        <v>220</v>
      </c>
    </row>
    <row r="97" s="2" customFormat="1">
      <c r="A97" s="42"/>
      <c r="B97" s="43"/>
      <c r="C97" s="44"/>
      <c r="D97" s="222" t="s">
        <v>194</v>
      </c>
      <c r="E97" s="44"/>
      <c r="F97" s="223" t="s">
        <v>219</v>
      </c>
      <c r="G97" s="44"/>
      <c r="H97" s="44"/>
      <c r="I97" s="224"/>
      <c r="J97" s="44"/>
      <c r="K97" s="44"/>
      <c r="L97" s="48"/>
      <c r="M97" s="225"/>
      <c r="N97" s="226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194</v>
      </c>
      <c r="AU97" s="20" t="s">
        <v>86</v>
      </c>
    </row>
    <row r="98" s="2" customFormat="1" ht="16.5" customHeight="1">
      <c r="A98" s="42"/>
      <c r="B98" s="43"/>
      <c r="C98" s="209" t="s">
        <v>221</v>
      </c>
      <c r="D98" s="209" t="s">
        <v>189</v>
      </c>
      <c r="E98" s="210" t="s">
        <v>222</v>
      </c>
      <c r="F98" s="211" t="s">
        <v>223</v>
      </c>
      <c r="G98" s="212" t="s">
        <v>32</v>
      </c>
      <c r="H98" s="213">
        <v>0</v>
      </c>
      <c r="I98" s="214"/>
      <c r="J98" s="215">
        <f>ROUND(I98*H98,2)</f>
        <v>0</v>
      </c>
      <c r="K98" s="211" t="s">
        <v>32</v>
      </c>
      <c r="L98" s="48"/>
      <c r="M98" s="216" t="s">
        <v>32</v>
      </c>
      <c r="N98" s="217" t="s">
        <v>50</v>
      </c>
      <c r="O98" s="88"/>
      <c r="P98" s="218">
        <f>O98*H98</f>
        <v>0</v>
      </c>
      <c r="Q98" s="218">
        <v>0</v>
      </c>
      <c r="R98" s="218">
        <f>Q98*H98</f>
        <v>0</v>
      </c>
      <c r="S98" s="218">
        <v>0</v>
      </c>
      <c r="T98" s="219">
        <f>S98*H98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20" t="s">
        <v>192</v>
      </c>
      <c r="AT98" s="220" t="s">
        <v>189</v>
      </c>
      <c r="AU98" s="220" t="s">
        <v>86</v>
      </c>
      <c r="AY98" s="20" t="s">
        <v>188</v>
      </c>
      <c r="BE98" s="221">
        <f>IF(N98="základní",J98,0)</f>
        <v>0</v>
      </c>
      <c r="BF98" s="221">
        <f>IF(N98="snížená",J98,0)</f>
        <v>0</v>
      </c>
      <c r="BG98" s="221">
        <f>IF(N98="zákl. přenesená",J98,0)</f>
        <v>0</v>
      </c>
      <c r="BH98" s="221">
        <f>IF(N98="sníž. přenesená",J98,0)</f>
        <v>0</v>
      </c>
      <c r="BI98" s="221">
        <f>IF(N98="nulová",J98,0)</f>
        <v>0</v>
      </c>
      <c r="BJ98" s="20" t="s">
        <v>91</v>
      </c>
      <c r="BK98" s="221">
        <f>ROUND(I98*H98,2)</f>
        <v>0</v>
      </c>
      <c r="BL98" s="20" t="s">
        <v>192</v>
      </c>
      <c r="BM98" s="220" t="s">
        <v>224</v>
      </c>
    </row>
    <row r="99" s="2" customFormat="1">
      <c r="A99" s="42"/>
      <c r="B99" s="43"/>
      <c r="C99" s="44"/>
      <c r="D99" s="222" t="s">
        <v>194</v>
      </c>
      <c r="E99" s="44"/>
      <c r="F99" s="223" t="s">
        <v>223</v>
      </c>
      <c r="G99" s="44"/>
      <c r="H99" s="44"/>
      <c r="I99" s="224"/>
      <c r="J99" s="44"/>
      <c r="K99" s="44"/>
      <c r="L99" s="48"/>
      <c r="M99" s="228"/>
      <c r="N99" s="229"/>
      <c r="O99" s="230"/>
      <c r="P99" s="230"/>
      <c r="Q99" s="230"/>
      <c r="R99" s="230"/>
      <c r="S99" s="230"/>
      <c r="T99" s="231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194</v>
      </c>
      <c r="AU99" s="20" t="s">
        <v>86</v>
      </c>
    </row>
    <row r="100" s="2" customFormat="1" ht="6.96" customHeight="1">
      <c r="A100" s="42"/>
      <c r="B100" s="63"/>
      <c r="C100" s="64"/>
      <c r="D100" s="64"/>
      <c r="E100" s="64"/>
      <c r="F100" s="64"/>
      <c r="G100" s="64"/>
      <c r="H100" s="64"/>
      <c r="I100" s="64"/>
      <c r="J100" s="64"/>
      <c r="K100" s="64"/>
      <c r="L100" s="48"/>
      <c r="M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</sheetData>
  <sheetProtection sheet="1" autoFilter="0" formatColumns="0" formatRows="0" objects="1" scenarios="1" spinCount="100000" saltValue="e2TeaGQeBIHRF2gKoLiBfPGgAp+PAetDgyoTryrNZn8RtVyEhWb/IOiLDGbZQ0/l4OqyqPgzgmF7YdDUIfn8DA==" hashValue="grqtKOqH2mAazizGkCRHrXS16Xs6+Ms3gIVZSwRzvjoh7TsFKqLLrKA5C/0A70GdR17JDRxjY4sZ8fBSri6u7w==" algorithmName="SHA-512" password="EC2B"/>
  <autoFilter ref="C79:K99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91</v>
      </c>
    </row>
    <row r="4" s="1" customFormat="1" ht="24.96" customHeight="1">
      <c r="B4" s="23"/>
      <c r="D4" s="144" t="s">
        <v>164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26.25" customHeight="1">
      <c r="B7" s="23"/>
      <c r="E7" s="147" t="str">
        <f>'Rekapitulace stavby'!K6</f>
        <v>Dům kultury v Ostrově - vybudování kulturního a kreativního centra (interiér)</v>
      </c>
      <c r="F7" s="146"/>
      <c r="G7" s="146"/>
      <c r="H7" s="146"/>
      <c r="L7" s="23"/>
    </row>
    <row r="8" s="2" customFormat="1" ht="12" customHeight="1">
      <c r="A8" s="42"/>
      <c r="B8" s="48"/>
      <c r="C8" s="42"/>
      <c r="D8" s="146" t="s">
        <v>165</v>
      </c>
      <c r="E8" s="42"/>
      <c r="F8" s="42"/>
      <c r="G8" s="42"/>
      <c r="H8" s="42"/>
      <c r="I8" s="42"/>
      <c r="J8" s="42"/>
      <c r="K8" s="42"/>
      <c r="L8" s="14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49" t="s">
        <v>225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46" t="s">
        <v>18</v>
      </c>
      <c r="E11" s="42"/>
      <c r="F11" s="137" t="s">
        <v>32</v>
      </c>
      <c r="G11" s="42"/>
      <c r="H11" s="42"/>
      <c r="I11" s="146" t="s">
        <v>20</v>
      </c>
      <c r="J11" s="137" t="s">
        <v>32</v>
      </c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46" t="s">
        <v>22</v>
      </c>
      <c r="E12" s="42"/>
      <c r="F12" s="137" t="s">
        <v>23</v>
      </c>
      <c r="G12" s="42"/>
      <c r="H12" s="42"/>
      <c r="I12" s="146" t="s">
        <v>24</v>
      </c>
      <c r="J12" s="150" t="str">
        <f>'Rekapitulace stavby'!AN8</f>
        <v>13. 3. 2024</v>
      </c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30</v>
      </c>
      <c r="E14" s="42"/>
      <c r="F14" s="42"/>
      <c r="G14" s="42"/>
      <c r="H14" s="42"/>
      <c r="I14" s="146" t="s">
        <v>31</v>
      </c>
      <c r="J14" s="137" t="s">
        <v>32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37" t="s">
        <v>33</v>
      </c>
      <c r="F15" s="42"/>
      <c r="G15" s="42"/>
      <c r="H15" s="42"/>
      <c r="I15" s="146" t="s">
        <v>34</v>
      </c>
      <c r="J15" s="137" t="s">
        <v>32</v>
      </c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46" t="s">
        <v>35</v>
      </c>
      <c r="E17" s="42"/>
      <c r="F17" s="42"/>
      <c r="G17" s="42"/>
      <c r="H17" s="42"/>
      <c r="I17" s="146" t="s">
        <v>31</v>
      </c>
      <c r="J17" s="36" t="str">
        <f>'Rekapitulace stavby'!AN13</f>
        <v>Vyplň údaj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37"/>
      <c r="G18" s="137"/>
      <c r="H18" s="137"/>
      <c r="I18" s="146" t="s">
        <v>34</v>
      </c>
      <c r="J18" s="36" t="str">
        <f>'Rekapitulace stavby'!AN14</f>
        <v>Vyplň údaj</v>
      </c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46" t="s">
        <v>37</v>
      </c>
      <c r="E20" s="42"/>
      <c r="F20" s="42"/>
      <c r="G20" s="42"/>
      <c r="H20" s="42"/>
      <c r="I20" s="146" t="s">
        <v>31</v>
      </c>
      <c r="J20" s="137" t="s">
        <v>32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37" t="s">
        <v>38</v>
      </c>
      <c r="F21" s="42"/>
      <c r="G21" s="42"/>
      <c r="H21" s="42"/>
      <c r="I21" s="146" t="s">
        <v>34</v>
      </c>
      <c r="J21" s="137" t="s">
        <v>32</v>
      </c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46" t="s">
        <v>40</v>
      </c>
      <c r="E23" s="42"/>
      <c r="F23" s="42"/>
      <c r="G23" s="42"/>
      <c r="H23" s="42"/>
      <c r="I23" s="146" t="s">
        <v>31</v>
      </c>
      <c r="J23" s="137" t="s">
        <v>32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37" t="s">
        <v>41</v>
      </c>
      <c r="F24" s="42"/>
      <c r="G24" s="42"/>
      <c r="H24" s="42"/>
      <c r="I24" s="146" t="s">
        <v>34</v>
      </c>
      <c r="J24" s="137" t="s">
        <v>32</v>
      </c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46" t="s">
        <v>42</v>
      </c>
      <c r="E26" s="42"/>
      <c r="F26" s="42"/>
      <c r="G26" s="42"/>
      <c r="H26" s="42"/>
      <c r="I26" s="42"/>
      <c r="J26" s="42"/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51"/>
      <c r="B27" s="152"/>
      <c r="C27" s="151"/>
      <c r="D27" s="151"/>
      <c r="E27" s="153" t="s">
        <v>43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55"/>
      <c r="E29" s="155"/>
      <c r="F29" s="155"/>
      <c r="G29" s="155"/>
      <c r="H29" s="155"/>
      <c r="I29" s="155"/>
      <c r="J29" s="155"/>
      <c r="K29" s="155"/>
      <c r="L29" s="14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56" t="s">
        <v>44</v>
      </c>
      <c r="E30" s="42"/>
      <c r="F30" s="42"/>
      <c r="G30" s="42"/>
      <c r="H30" s="42"/>
      <c r="I30" s="42"/>
      <c r="J30" s="157">
        <f>ROUND(J83, 2)</f>
        <v>0</v>
      </c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58" t="s">
        <v>46</v>
      </c>
      <c r="G32" s="42"/>
      <c r="H32" s="42"/>
      <c r="I32" s="158" t="s">
        <v>45</v>
      </c>
      <c r="J32" s="158" t="s">
        <v>47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9" t="s">
        <v>48</v>
      </c>
      <c r="E33" s="146" t="s">
        <v>49</v>
      </c>
      <c r="F33" s="160">
        <f>ROUND((SUM(BE83:BE97)),  2)</f>
        <v>0</v>
      </c>
      <c r="G33" s="42"/>
      <c r="H33" s="42"/>
      <c r="I33" s="161">
        <v>0.20999999999999999</v>
      </c>
      <c r="J33" s="160">
        <f>ROUND(((SUM(BE83:BE97))*I33),  2)</f>
        <v>0</v>
      </c>
      <c r="K33" s="42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46" t="s">
        <v>50</v>
      </c>
      <c r="F34" s="160">
        <f>ROUND((SUM(BF83:BF97)),  2)</f>
        <v>0</v>
      </c>
      <c r="G34" s="42"/>
      <c r="H34" s="42"/>
      <c r="I34" s="161">
        <v>0.14999999999999999</v>
      </c>
      <c r="J34" s="160">
        <f>ROUND(((SUM(BF83:BF97))*I34),  2)</f>
        <v>0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46" t="s">
        <v>51</v>
      </c>
      <c r="F35" s="160">
        <f>ROUND((SUM(BG83:BG97)),  2)</f>
        <v>0</v>
      </c>
      <c r="G35" s="42"/>
      <c r="H35" s="42"/>
      <c r="I35" s="161">
        <v>0.20999999999999999</v>
      </c>
      <c r="J35" s="160">
        <f>0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46" t="s">
        <v>52</v>
      </c>
      <c r="F36" s="160">
        <f>ROUND((SUM(BH83:BH97)),  2)</f>
        <v>0</v>
      </c>
      <c r="G36" s="42"/>
      <c r="H36" s="42"/>
      <c r="I36" s="161">
        <v>0.14999999999999999</v>
      </c>
      <c r="J36" s="160">
        <f>0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53</v>
      </c>
      <c r="F37" s="160">
        <f>ROUND((SUM(BI83:BI97)),  2)</f>
        <v>0</v>
      </c>
      <c r="G37" s="42"/>
      <c r="H37" s="42"/>
      <c r="I37" s="161">
        <v>0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62"/>
      <c r="D39" s="163" t="s">
        <v>54</v>
      </c>
      <c r="E39" s="164"/>
      <c r="F39" s="164"/>
      <c r="G39" s="165" t="s">
        <v>55</v>
      </c>
      <c r="H39" s="166" t="s">
        <v>56</v>
      </c>
      <c r="I39" s="164"/>
      <c r="J39" s="167">
        <f>SUM(J30:J37)</f>
        <v>0</v>
      </c>
      <c r="K39" s="168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167</v>
      </c>
      <c r="D45" s="44"/>
      <c r="E45" s="44"/>
      <c r="F45" s="44"/>
      <c r="G45" s="44"/>
      <c r="H45" s="44"/>
      <c r="I45" s="44"/>
      <c r="J45" s="44"/>
      <c r="K45" s="44"/>
      <c r="L45" s="14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73" t="str">
        <f>E7</f>
        <v>Dům kultury v Ostrově - vybudování kulturního a kreativního centra (interiér)</v>
      </c>
      <c r="F48" s="35"/>
      <c r="G48" s="35"/>
      <c r="H48" s="35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165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01 - Vedlejší rozpočtové náklady</v>
      </c>
      <c r="F50" s="44"/>
      <c r="G50" s="44"/>
      <c r="H50" s="44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4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Ostrov</v>
      </c>
      <c r="G52" s="44"/>
      <c r="H52" s="44"/>
      <c r="I52" s="35" t="s">
        <v>24</v>
      </c>
      <c r="J52" s="76" t="str">
        <f>IF(J12="","",J12)</f>
        <v>13. 3. 2024</v>
      </c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54.45" customHeight="1">
      <c r="A54" s="42"/>
      <c r="B54" s="43"/>
      <c r="C54" s="35" t="s">
        <v>30</v>
      </c>
      <c r="D54" s="44"/>
      <c r="E54" s="44"/>
      <c r="F54" s="30" t="str">
        <f>E15</f>
        <v>Město Ostrov, Jáchymovská 1 , 363 01 Ostrov</v>
      </c>
      <c r="G54" s="44"/>
      <c r="H54" s="44"/>
      <c r="I54" s="35" t="s">
        <v>37</v>
      </c>
      <c r="J54" s="40" t="str">
        <f>E21</f>
        <v>Ing arch Olga Růžičková, Gagarinova, Karlovy Vary</v>
      </c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74" t="s">
        <v>168</v>
      </c>
      <c r="D57" s="175"/>
      <c r="E57" s="175"/>
      <c r="F57" s="175"/>
      <c r="G57" s="175"/>
      <c r="H57" s="175"/>
      <c r="I57" s="175"/>
      <c r="J57" s="176" t="s">
        <v>169</v>
      </c>
      <c r="K57" s="175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77" t="s">
        <v>76</v>
      </c>
      <c r="D59" s="44"/>
      <c r="E59" s="44"/>
      <c r="F59" s="44"/>
      <c r="G59" s="44"/>
      <c r="H59" s="44"/>
      <c r="I59" s="44"/>
      <c r="J59" s="106">
        <f>J83</f>
        <v>0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170</v>
      </c>
    </row>
    <row r="60" s="9" customFormat="1" ht="24.96" customHeight="1">
      <c r="A60" s="9"/>
      <c r="B60" s="178"/>
      <c r="C60" s="179"/>
      <c r="D60" s="180" t="s">
        <v>226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2" customFormat="1" ht="19.92" customHeight="1">
      <c r="A61" s="12"/>
      <c r="B61" s="232"/>
      <c r="C61" s="129"/>
      <c r="D61" s="233" t="s">
        <v>227</v>
      </c>
      <c r="E61" s="234"/>
      <c r="F61" s="234"/>
      <c r="G61" s="234"/>
      <c r="H61" s="234"/>
      <c r="I61" s="234"/>
      <c r="J61" s="235">
        <f>J85</f>
        <v>0</v>
      </c>
      <c r="K61" s="129"/>
      <c r="L61" s="236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="12" customFormat="1" ht="19.92" customHeight="1">
      <c r="A62" s="12"/>
      <c r="B62" s="232"/>
      <c r="C62" s="129"/>
      <c r="D62" s="233" t="s">
        <v>228</v>
      </c>
      <c r="E62" s="234"/>
      <c r="F62" s="234"/>
      <c r="G62" s="234"/>
      <c r="H62" s="234"/>
      <c r="I62" s="234"/>
      <c r="J62" s="235">
        <f>J89</f>
        <v>0</v>
      </c>
      <c r="K62" s="129"/>
      <c r="L62" s="236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="12" customFormat="1" ht="19.92" customHeight="1">
      <c r="A63" s="12"/>
      <c r="B63" s="232"/>
      <c r="C63" s="129"/>
      <c r="D63" s="233" t="s">
        <v>229</v>
      </c>
      <c r="E63" s="234"/>
      <c r="F63" s="234"/>
      <c r="G63" s="234"/>
      <c r="H63" s="234"/>
      <c r="I63" s="234"/>
      <c r="J63" s="235">
        <f>J94</f>
        <v>0</v>
      </c>
      <c r="K63" s="129"/>
      <c r="L63" s="236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="2" customFormat="1" ht="21.84" customHeight="1">
      <c r="A64" s="4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148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5" s="2" customFormat="1" ht="6.96" customHeight="1">
      <c r="A65" s="42"/>
      <c r="B65" s="63"/>
      <c r="C65" s="64"/>
      <c r="D65" s="64"/>
      <c r="E65" s="64"/>
      <c r="F65" s="64"/>
      <c r="G65" s="64"/>
      <c r="H65" s="64"/>
      <c r="I65" s="64"/>
      <c r="J65" s="64"/>
      <c r="K65" s="64"/>
      <c r="L65" s="148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9" s="2" customFormat="1" ht="6.96" customHeight="1">
      <c r="A69" s="42"/>
      <c r="B69" s="65"/>
      <c r="C69" s="66"/>
      <c r="D69" s="66"/>
      <c r="E69" s="66"/>
      <c r="F69" s="66"/>
      <c r="G69" s="66"/>
      <c r="H69" s="66"/>
      <c r="I69" s="66"/>
      <c r="J69" s="66"/>
      <c r="K69" s="66"/>
      <c r="L69" s="14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24.96" customHeight="1">
      <c r="A70" s="42"/>
      <c r="B70" s="43"/>
      <c r="C70" s="26" t="s">
        <v>172</v>
      </c>
      <c r="D70" s="44"/>
      <c r="E70" s="44"/>
      <c r="F70" s="44"/>
      <c r="G70" s="44"/>
      <c r="H70" s="44"/>
      <c r="I70" s="44"/>
      <c r="J70" s="44"/>
      <c r="K70" s="44"/>
      <c r="L70" s="14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6.96" customHeight="1">
      <c r="A71" s="4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14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12" customHeight="1">
      <c r="A72" s="42"/>
      <c r="B72" s="43"/>
      <c r="C72" s="35" t="s">
        <v>16</v>
      </c>
      <c r="D72" s="44"/>
      <c r="E72" s="44"/>
      <c r="F72" s="44"/>
      <c r="G72" s="44"/>
      <c r="H72" s="44"/>
      <c r="I72" s="44"/>
      <c r="J72" s="44"/>
      <c r="K72" s="44"/>
      <c r="L72" s="14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26.25" customHeight="1">
      <c r="A73" s="42"/>
      <c r="B73" s="43"/>
      <c r="C73" s="44"/>
      <c r="D73" s="44"/>
      <c r="E73" s="173" t="str">
        <f>E7</f>
        <v>Dům kultury v Ostrově - vybudování kulturního a kreativního centra (interiér)</v>
      </c>
      <c r="F73" s="35"/>
      <c r="G73" s="35"/>
      <c r="H73" s="35"/>
      <c r="I73" s="44"/>
      <c r="J73" s="44"/>
      <c r="K73" s="44"/>
      <c r="L73" s="14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12" customHeight="1">
      <c r="A74" s="42"/>
      <c r="B74" s="43"/>
      <c r="C74" s="35" t="s">
        <v>165</v>
      </c>
      <c r="D74" s="44"/>
      <c r="E74" s="44"/>
      <c r="F74" s="44"/>
      <c r="G74" s="44"/>
      <c r="H74" s="44"/>
      <c r="I74" s="44"/>
      <c r="J74" s="44"/>
      <c r="K74" s="44"/>
      <c r="L74" s="14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6.5" customHeight="1">
      <c r="A75" s="42"/>
      <c r="B75" s="43"/>
      <c r="C75" s="44"/>
      <c r="D75" s="44"/>
      <c r="E75" s="73" t="str">
        <f>E9</f>
        <v>01 - Vedlejší rozpočtové náklady</v>
      </c>
      <c r="F75" s="44"/>
      <c r="G75" s="44"/>
      <c r="H75" s="44"/>
      <c r="I75" s="44"/>
      <c r="J75" s="44"/>
      <c r="K75" s="44"/>
      <c r="L75" s="14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4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5" t="s">
        <v>22</v>
      </c>
      <c r="D77" s="44"/>
      <c r="E77" s="44"/>
      <c r="F77" s="30" t="str">
        <f>F12</f>
        <v>Ostrov</v>
      </c>
      <c r="G77" s="44"/>
      <c r="H77" s="44"/>
      <c r="I77" s="35" t="s">
        <v>24</v>
      </c>
      <c r="J77" s="76" t="str">
        <f>IF(J12="","",J12)</f>
        <v>13. 3. 2024</v>
      </c>
      <c r="K77" s="44"/>
      <c r="L77" s="14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6.96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4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54.45" customHeight="1">
      <c r="A79" s="42"/>
      <c r="B79" s="43"/>
      <c r="C79" s="35" t="s">
        <v>30</v>
      </c>
      <c r="D79" s="44"/>
      <c r="E79" s="44"/>
      <c r="F79" s="30" t="str">
        <f>E15</f>
        <v>Město Ostrov, Jáchymovská 1 , 363 01 Ostrov</v>
      </c>
      <c r="G79" s="44"/>
      <c r="H79" s="44"/>
      <c r="I79" s="35" t="s">
        <v>37</v>
      </c>
      <c r="J79" s="40" t="str">
        <f>E21</f>
        <v>Ing arch Olga Růžičková, Gagarinova, Karlovy Vary</v>
      </c>
      <c r="K79" s="44"/>
      <c r="L79" s="14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5.15" customHeight="1">
      <c r="A80" s="42"/>
      <c r="B80" s="43"/>
      <c r="C80" s="35" t="s">
        <v>35</v>
      </c>
      <c r="D80" s="44"/>
      <c r="E80" s="44"/>
      <c r="F80" s="30" t="str">
        <f>IF(E18="","",E18)</f>
        <v>Vyplň údaj</v>
      </c>
      <c r="G80" s="44"/>
      <c r="H80" s="44"/>
      <c r="I80" s="35" t="s">
        <v>40</v>
      </c>
      <c r="J80" s="40" t="str">
        <f>E24</f>
        <v>Jakub Vilingr</v>
      </c>
      <c r="K80" s="44"/>
      <c r="L80" s="14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0.32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4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10" customFormat="1" ht="29.28" customHeight="1">
      <c r="A82" s="184"/>
      <c r="B82" s="185"/>
      <c r="C82" s="186" t="s">
        <v>173</v>
      </c>
      <c r="D82" s="187" t="s">
        <v>63</v>
      </c>
      <c r="E82" s="187" t="s">
        <v>59</v>
      </c>
      <c r="F82" s="187" t="s">
        <v>60</v>
      </c>
      <c r="G82" s="187" t="s">
        <v>174</v>
      </c>
      <c r="H82" s="187" t="s">
        <v>175</v>
      </c>
      <c r="I82" s="187" t="s">
        <v>176</v>
      </c>
      <c r="J82" s="187" t="s">
        <v>169</v>
      </c>
      <c r="K82" s="188" t="s">
        <v>177</v>
      </c>
      <c r="L82" s="189"/>
      <c r="M82" s="96" t="s">
        <v>32</v>
      </c>
      <c r="N82" s="97" t="s">
        <v>48</v>
      </c>
      <c r="O82" s="97" t="s">
        <v>178</v>
      </c>
      <c r="P82" s="97" t="s">
        <v>179</v>
      </c>
      <c r="Q82" s="97" t="s">
        <v>180</v>
      </c>
      <c r="R82" s="97" t="s">
        <v>181</v>
      </c>
      <c r="S82" s="97" t="s">
        <v>182</v>
      </c>
      <c r="T82" s="98" t="s">
        <v>183</v>
      </c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</row>
    <row r="83" s="2" customFormat="1" ht="22.8" customHeight="1">
      <c r="A83" s="42"/>
      <c r="B83" s="43"/>
      <c r="C83" s="103" t="s">
        <v>184</v>
      </c>
      <c r="D83" s="44"/>
      <c r="E83" s="44"/>
      <c r="F83" s="44"/>
      <c r="G83" s="44"/>
      <c r="H83" s="44"/>
      <c r="I83" s="44"/>
      <c r="J83" s="190">
        <f>BK83</f>
        <v>0</v>
      </c>
      <c r="K83" s="44"/>
      <c r="L83" s="48"/>
      <c r="M83" s="99"/>
      <c r="N83" s="191"/>
      <c r="O83" s="100"/>
      <c r="P83" s="192">
        <f>P84</f>
        <v>0</v>
      </c>
      <c r="Q83" s="100"/>
      <c r="R83" s="192">
        <f>R84</f>
        <v>0</v>
      </c>
      <c r="S83" s="100"/>
      <c r="T83" s="193">
        <f>T84</f>
        <v>0</v>
      </c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T83" s="20" t="s">
        <v>77</v>
      </c>
      <c r="AU83" s="20" t="s">
        <v>170</v>
      </c>
      <c r="BK83" s="194">
        <f>BK84</f>
        <v>0</v>
      </c>
    </row>
    <row r="84" s="11" customFormat="1" ht="25.92" customHeight="1">
      <c r="A84" s="11"/>
      <c r="B84" s="195"/>
      <c r="C84" s="196"/>
      <c r="D84" s="197" t="s">
        <v>77</v>
      </c>
      <c r="E84" s="198" t="s">
        <v>230</v>
      </c>
      <c r="F84" s="198" t="s">
        <v>89</v>
      </c>
      <c r="G84" s="196"/>
      <c r="H84" s="196"/>
      <c r="I84" s="199"/>
      <c r="J84" s="200">
        <f>BK84</f>
        <v>0</v>
      </c>
      <c r="K84" s="196"/>
      <c r="L84" s="201"/>
      <c r="M84" s="202"/>
      <c r="N84" s="203"/>
      <c r="O84" s="203"/>
      <c r="P84" s="204">
        <f>P85+P89+P94</f>
        <v>0</v>
      </c>
      <c r="Q84" s="203"/>
      <c r="R84" s="204">
        <f>R85+R89+R94</f>
        <v>0</v>
      </c>
      <c r="S84" s="203"/>
      <c r="T84" s="205">
        <f>T85+T89+T94</f>
        <v>0</v>
      </c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R84" s="206" t="s">
        <v>208</v>
      </c>
      <c r="AT84" s="207" t="s">
        <v>77</v>
      </c>
      <c r="AU84" s="207" t="s">
        <v>78</v>
      </c>
      <c r="AY84" s="206" t="s">
        <v>188</v>
      </c>
      <c r="BK84" s="208">
        <f>BK85+BK89+BK94</f>
        <v>0</v>
      </c>
    </row>
    <row r="85" s="11" customFormat="1" ht="22.8" customHeight="1">
      <c r="A85" s="11"/>
      <c r="B85" s="195"/>
      <c r="C85" s="196"/>
      <c r="D85" s="197" t="s">
        <v>77</v>
      </c>
      <c r="E85" s="237" t="s">
        <v>231</v>
      </c>
      <c r="F85" s="237" t="s">
        <v>232</v>
      </c>
      <c r="G85" s="196"/>
      <c r="H85" s="196"/>
      <c r="I85" s="199"/>
      <c r="J85" s="238">
        <f>BK85</f>
        <v>0</v>
      </c>
      <c r="K85" s="196"/>
      <c r="L85" s="201"/>
      <c r="M85" s="202"/>
      <c r="N85" s="203"/>
      <c r="O85" s="203"/>
      <c r="P85" s="204">
        <f>SUM(P86:P88)</f>
        <v>0</v>
      </c>
      <c r="Q85" s="203"/>
      <c r="R85" s="204">
        <f>SUM(R86:R88)</f>
        <v>0</v>
      </c>
      <c r="S85" s="203"/>
      <c r="T85" s="205">
        <f>SUM(T86:T88)</f>
        <v>0</v>
      </c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R85" s="206" t="s">
        <v>208</v>
      </c>
      <c r="AT85" s="207" t="s">
        <v>77</v>
      </c>
      <c r="AU85" s="207" t="s">
        <v>86</v>
      </c>
      <c r="AY85" s="206" t="s">
        <v>188</v>
      </c>
      <c r="BK85" s="208">
        <f>SUM(BK86:BK88)</f>
        <v>0</v>
      </c>
    </row>
    <row r="86" s="2" customFormat="1" ht="16.5" customHeight="1">
      <c r="A86" s="42"/>
      <c r="B86" s="43"/>
      <c r="C86" s="209" t="s">
        <v>86</v>
      </c>
      <c r="D86" s="209" t="s">
        <v>189</v>
      </c>
      <c r="E86" s="210" t="s">
        <v>233</v>
      </c>
      <c r="F86" s="211" t="s">
        <v>234</v>
      </c>
      <c r="G86" s="212" t="s">
        <v>235</v>
      </c>
      <c r="H86" s="213">
        <v>1</v>
      </c>
      <c r="I86" s="214"/>
      <c r="J86" s="215">
        <f>ROUND(I86*H86,2)</f>
        <v>0</v>
      </c>
      <c r="K86" s="211" t="s">
        <v>236</v>
      </c>
      <c r="L86" s="48"/>
      <c r="M86" s="216" t="s">
        <v>32</v>
      </c>
      <c r="N86" s="217" t="s">
        <v>49</v>
      </c>
      <c r="O86" s="88"/>
      <c r="P86" s="218">
        <f>O86*H86</f>
        <v>0</v>
      </c>
      <c r="Q86" s="218">
        <v>0</v>
      </c>
      <c r="R86" s="218">
        <f>Q86*H86</f>
        <v>0</v>
      </c>
      <c r="S86" s="218">
        <v>0</v>
      </c>
      <c r="T86" s="219">
        <f>S86*H86</f>
        <v>0</v>
      </c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R86" s="220" t="s">
        <v>237</v>
      </c>
      <c r="AT86" s="220" t="s">
        <v>189</v>
      </c>
      <c r="AU86" s="220" t="s">
        <v>91</v>
      </c>
      <c r="AY86" s="20" t="s">
        <v>188</v>
      </c>
      <c r="BE86" s="221">
        <f>IF(N86="základní",J86,0)</f>
        <v>0</v>
      </c>
      <c r="BF86" s="221">
        <f>IF(N86="snížená",J86,0)</f>
        <v>0</v>
      </c>
      <c r="BG86" s="221">
        <f>IF(N86="zákl. přenesená",J86,0)</f>
        <v>0</v>
      </c>
      <c r="BH86" s="221">
        <f>IF(N86="sníž. přenesená",J86,0)</f>
        <v>0</v>
      </c>
      <c r="BI86" s="221">
        <f>IF(N86="nulová",J86,0)</f>
        <v>0</v>
      </c>
      <c r="BJ86" s="20" t="s">
        <v>86</v>
      </c>
      <c r="BK86" s="221">
        <f>ROUND(I86*H86,2)</f>
        <v>0</v>
      </c>
      <c r="BL86" s="20" t="s">
        <v>237</v>
      </c>
      <c r="BM86" s="220" t="s">
        <v>238</v>
      </c>
    </row>
    <row r="87" s="2" customFormat="1">
      <c r="A87" s="42"/>
      <c r="B87" s="43"/>
      <c r="C87" s="44"/>
      <c r="D87" s="222" t="s">
        <v>194</v>
      </c>
      <c r="E87" s="44"/>
      <c r="F87" s="223" t="s">
        <v>234</v>
      </c>
      <c r="G87" s="44"/>
      <c r="H87" s="44"/>
      <c r="I87" s="224"/>
      <c r="J87" s="44"/>
      <c r="K87" s="44"/>
      <c r="L87" s="48"/>
      <c r="M87" s="225"/>
      <c r="N87" s="226"/>
      <c r="O87" s="88"/>
      <c r="P87" s="88"/>
      <c r="Q87" s="88"/>
      <c r="R87" s="88"/>
      <c r="S87" s="88"/>
      <c r="T87" s="89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T87" s="20" t="s">
        <v>194</v>
      </c>
      <c r="AU87" s="20" t="s">
        <v>91</v>
      </c>
    </row>
    <row r="88" s="2" customFormat="1">
      <c r="A88" s="42"/>
      <c r="B88" s="43"/>
      <c r="C88" s="44"/>
      <c r="D88" s="239" t="s">
        <v>239</v>
      </c>
      <c r="E88" s="44"/>
      <c r="F88" s="240" t="s">
        <v>240</v>
      </c>
      <c r="G88" s="44"/>
      <c r="H88" s="44"/>
      <c r="I88" s="224"/>
      <c r="J88" s="44"/>
      <c r="K88" s="44"/>
      <c r="L88" s="48"/>
      <c r="M88" s="225"/>
      <c r="N88" s="226"/>
      <c r="O88" s="88"/>
      <c r="P88" s="88"/>
      <c r="Q88" s="88"/>
      <c r="R88" s="88"/>
      <c r="S88" s="88"/>
      <c r="T88" s="89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T88" s="20" t="s">
        <v>239</v>
      </c>
      <c r="AU88" s="20" t="s">
        <v>91</v>
      </c>
    </row>
    <row r="89" s="11" customFormat="1" ht="22.8" customHeight="1">
      <c r="A89" s="11"/>
      <c r="B89" s="195"/>
      <c r="C89" s="196"/>
      <c r="D89" s="197" t="s">
        <v>77</v>
      </c>
      <c r="E89" s="237" t="s">
        <v>241</v>
      </c>
      <c r="F89" s="237" t="s">
        <v>242</v>
      </c>
      <c r="G89" s="196"/>
      <c r="H89" s="196"/>
      <c r="I89" s="199"/>
      <c r="J89" s="238">
        <f>BK89</f>
        <v>0</v>
      </c>
      <c r="K89" s="196"/>
      <c r="L89" s="201"/>
      <c r="M89" s="202"/>
      <c r="N89" s="203"/>
      <c r="O89" s="203"/>
      <c r="P89" s="204">
        <f>SUM(P90:P93)</f>
        <v>0</v>
      </c>
      <c r="Q89" s="203"/>
      <c r="R89" s="204">
        <f>SUM(R90:R93)</f>
        <v>0</v>
      </c>
      <c r="S89" s="203"/>
      <c r="T89" s="205">
        <f>SUM(T90:T93)</f>
        <v>0</v>
      </c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R89" s="206" t="s">
        <v>208</v>
      </c>
      <c r="AT89" s="207" t="s">
        <v>77</v>
      </c>
      <c r="AU89" s="207" t="s">
        <v>86</v>
      </c>
      <c r="AY89" s="206" t="s">
        <v>188</v>
      </c>
      <c r="BK89" s="208">
        <f>SUM(BK90:BK93)</f>
        <v>0</v>
      </c>
    </row>
    <row r="90" s="2" customFormat="1" ht="16.5" customHeight="1">
      <c r="A90" s="42"/>
      <c r="B90" s="43"/>
      <c r="C90" s="209" t="s">
        <v>91</v>
      </c>
      <c r="D90" s="209" t="s">
        <v>189</v>
      </c>
      <c r="E90" s="210" t="s">
        <v>243</v>
      </c>
      <c r="F90" s="211" t="s">
        <v>242</v>
      </c>
      <c r="G90" s="212" t="s">
        <v>244</v>
      </c>
      <c r="H90" s="213">
        <v>1</v>
      </c>
      <c r="I90" s="214"/>
      <c r="J90" s="215">
        <f>ROUND(I90*H90,2)</f>
        <v>0</v>
      </c>
      <c r="K90" s="211" t="s">
        <v>236</v>
      </c>
      <c r="L90" s="48"/>
      <c r="M90" s="216" t="s">
        <v>32</v>
      </c>
      <c r="N90" s="217" t="s">
        <v>49</v>
      </c>
      <c r="O90" s="88"/>
      <c r="P90" s="218">
        <f>O90*H90</f>
        <v>0</v>
      </c>
      <c r="Q90" s="218">
        <v>0</v>
      </c>
      <c r="R90" s="218">
        <f>Q90*H90</f>
        <v>0</v>
      </c>
      <c r="S90" s="218">
        <v>0</v>
      </c>
      <c r="T90" s="219">
        <f>S90*H90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R90" s="220" t="s">
        <v>237</v>
      </c>
      <c r="AT90" s="220" t="s">
        <v>189</v>
      </c>
      <c r="AU90" s="220" t="s">
        <v>91</v>
      </c>
      <c r="AY90" s="20" t="s">
        <v>188</v>
      </c>
      <c r="BE90" s="221">
        <f>IF(N90="základní",J90,0)</f>
        <v>0</v>
      </c>
      <c r="BF90" s="221">
        <f>IF(N90="snížená",J90,0)</f>
        <v>0</v>
      </c>
      <c r="BG90" s="221">
        <f>IF(N90="zákl. přenesená",J90,0)</f>
        <v>0</v>
      </c>
      <c r="BH90" s="221">
        <f>IF(N90="sníž. přenesená",J90,0)</f>
        <v>0</v>
      </c>
      <c r="BI90" s="221">
        <f>IF(N90="nulová",J90,0)</f>
        <v>0</v>
      </c>
      <c r="BJ90" s="20" t="s">
        <v>86</v>
      </c>
      <c r="BK90" s="221">
        <f>ROUND(I90*H90,2)</f>
        <v>0</v>
      </c>
      <c r="BL90" s="20" t="s">
        <v>237</v>
      </c>
      <c r="BM90" s="220" t="s">
        <v>245</v>
      </c>
    </row>
    <row r="91" s="2" customFormat="1">
      <c r="A91" s="42"/>
      <c r="B91" s="43"/>
      <c r="C91" s="44"/>
      <c r="D91" s="222" t="s">
        <v>194</v>
      </c>
      <c r="E91" s="44"/>
      <c r="F91" s="223" t="s">
        <v>242</v>
      </c>
      <c r="G91" s="44"/>
      <c r="H91" s="44"/>
      <c r="I91" s="224"/>
      <c r="J91" s="44"/>
      <c r="K91" s="44"/>
      <c r="L91" s="48"/>
      <c r="M91" s="225"/>
      <c r="N91" s="226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194</v>
      </c>
      <c r="AU91" s="20" t="s">
        <v>91</v>
      </c>
    </row>
    <row r="92" s="2" customFormat="1">
      <c r="A92" s="42"/>
      <c r="B92" s="43"/>
      <c r="C92" s="44"/>
      <c r="D92" s="239" t="s">
        <v>239</v>
      </c>
      <c r="E92" s="44"/>
      <c r="F92" s="240" t="s">
        <v>246</v>
      </c>
      <c r="G92" s="44"/>
      <c r="H92" s="44"/>
      <c r="I92" s="224"/>
      <c r="J92" s="44"/>
      <c r="K92" s="44"/>
      <c r="L92" s="48"/>
      <c r="M92" s="225"/>
      <c r="N92" s="226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239</v>
      </c>
      <c r="AU92" s="20" t="s">
        <v>91</v>
      </c>
    </row>
    <row r="93" s="2" customFormat="1">
      <c r="A93" s="42"/>
      <c r="B93" s="43"/>
      <c r="C93" s="44"/>
      <c r="D93" s="222" t="s">
        <v>202</v>
      </c>
      <c r="E93" s="44"/>
      <c r="F93" s="227" t="s">
        <v>247</v>
      </c>
      <c r="G93" s="44"/>
      <c r="H93" s="44"/>
      <c r="I93" s="224"/>
      <c r="J93" s="44"/>
      <c r="K93" s="44"/>
      <c r="L93" s="48"/>
      <c r="M93" s="225"/>
      <c r="N93" s="226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202</v>
      </c>
      <c r="AU93" s="20" t="s">
        <v>91</v>
      </c>
    </row>
    <row r="94" s="11" customFormat="1" ht="22.8" customHeight="1">
      <c r="A94" s="11"/>
      <c r="B94" s="195"/>
      <c r="C94" s="196"/>
      <c r="D94" s="197" t="s">
        <v>77</v>
      </c>
      <c r="E94" s="237" t="s">
        <v>248</v>
      </c>
      <c r="F94" s="237" t="s">
        <v>249</v>
      </c>
      <c r="G94" s="196"/>
      <c r="H94" s="196"/>
      <c r="I94" s="199"/>
      <c r="J94" s="238">
        <f>BK94</f>
        <v>0</v>
      </c>
      <c r="K94" s="196"/>
      <c r="L94" s="201"/>
      <c r="M94" s="202"/>
      <c r="N94" s="203"/>
      <c r="O94" s="203"/>
      <c r="P94" s="204">
        <f>SUM(P95:P97)</f>
        <v>0</v>
      </c>
      <c r="Q94" s="203"/>
      <c r="R94" s="204">
        <f>SUM(R95:R97)</f>
        <v>0</v>
      </c>
      <c r="S94" s="203"/>
      <c r="T94" s="205">
        <f>SUM(T95:T97)</f>
        <v>0</v>
      </c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R94" s="206" t="s">
        <v>208</v>
      </c>
      <c r="AT94" s="207" t="s">
        <v>77</v>
      </c>
      <c r="AU94" s="207" t="s">
        <v>86</v>
      </c>
      <c r="AY94" s="206" t="s">
        <v>188</v>
      </c>
      <c r="BK94" s="208">
        <f>SUM(BK95:BK97)</f>
        <v>0</v>
      </c>
    </row>
    <row r="95" s="2" customFormat="1" ht="16.5" customHeight="1">
      <c r="A95" s="42"/>
      <c r="B95" s="43"/>
      <c r="C95" s="209" t="s">
        <v>198</v>
      </c>
      <c r="D95" s="209" t="s">
        <v>189</v>
      </c>
      <c r="E95" s="210" t="s">
        <v>250</v>
      </c>
      <c r="F95" s="211" t="s">
        <v>251</v>
      </c>
      <c r="G95" s="212" t="s">
        <v>244</v>
      </c>
      <c r="H95" s="213">
        <v>1</v>
      </c>
      <c r="I95" s="214"/>
      <c r="J95" s="215">
        <f>ROUND(I95*H95,2)</f>
        <v>0</v>
      </c>
      <c r="K95" s="211" t="s">
        <v>236</v>
      </c>
      <c r="L95" s="48"/>
      <c r="M95" s="216" t="s">
        <v>32</v>
      </c>
      <c r="N95" s="217" t="s">
        <v>49</v>
      </c>
      <c r="O95" s="88"/>
      <c r="P95" s="218">
        <f>O95*H95</f>
        <v>0</v>
      </c>
      <c r="Q95" s="218">
        <v>0</v>
      </c>
      <c r="R95" s="218">
        <f>Q95*H95</f>
        <v>0</v>
      </c>
      <c r="S95" s="218">
        <v>0</v>
      </c>
      <c r="T95" s="219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20" t="s">
        <v>237</v>
      </c>
      <c r="AT95" s="220" t="s">
        <v>189</v>
      </c>
      <c r="AU95" s="220" t="s">
        <v>91</v>
      </c>
      <c r="AY95" s="20" t="s">
        <v>188</v>
      </c>
      <c r="BE95" s="221">
        <f>IF(N95="základní",J95,0)</f>
        <v>0</v>
      </c>
      <c r="BF95" s="221">
        <f>IF(N95="snížená",J95,0)</f>
        <v>0</v>
      </c>
      <c r="BG95" s="221">
        <f>IF(N95="zákl. přenesená",J95,0)</f>
        <v>0</v>
      </c>
      <c r="BH95" s="221">
        <f>IF(N95="sníž. přenesená",J95,0)</f>
        <v>0</v>
      </c>
      <c r="BI95" s="221">
        <f>IF(N95="nulová",J95,0)</f>
        <v>0</v>
      </c>
      <c r="BJ95" s="20" t="s">
        <v>86</v>
      </c>
      <c r="BK95" s="221">
        <f>ROUND(I95*H95,2)</f>
        <v>0</v>
      </c>
      <c r="BL95" s="20" t="s">
        <v>237</v>
      </c>
      <c r="BM95" s="220" t="s">
        <v>252</v>
      </c>
    </row>
    <row r="96" s="2" customFormat="1">
      <c r="A96" s="42"/>
      <c r="B96" s="43"/>
      <c r="C96" s="44"/>
      <c r="D96" s="222" t="s">
        <v>194</v>
      </c>
      <c r="E96" s="44"/>
      <c r="F96" s="223" t="s">
        <v>251</v>
      </c>
      <c r="G96" s="44"/>
      <c r="H96" s="44"/>
      <c r="I96" s="224"/>
      <c r="J96" s="44"/>
      <c r="K96" s="44"/>
      <c r="L96" s="48"/>
      <c r="M96" s="225"/>
      <c r="N96" s="226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194</v>
      </c>
      <c r="AU96" s="20" t="s">
        <v>91</v>
      </c>
    </row>
    <row r="97" s="2" customFormat="1">
      <c r="A97" s="42"/>
      <c r="B97" s="43"/>
      <c r="C97" s="44"/>
      <c r="D97" s="239" t="s">
        <v>239</v>
      </c>
      <c r="E97" s="44"/>
      <c r="F97" s="240" t="s">
        <v>253</v>
      </c>
      <c r="G97" s="44"/>
      <c r="H97" s="44"/>
      <c r="I97" s="224"/>
      <c r="J97" s="44"/>
      <c r="K97" s="44"/>
      <c r="L97" s="48"/>
      <c r="M97" s="228"/>
      <c r="N97" s="229"/>
      <c r="O97" s="230"/>
      <c r="P97" s="230"/>
      <c r="Q97" s="230"/>
      <c r="R97" s="230"/>
      <c r="S97" s="230"/>
      <c r="T97" s="231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239</v>
      </c>
      <c r="AU97" s="20" t="s">
        <v>91</v>
      </c>
    </row>
    <row r="98" s="2" customFormat="1" ht="6.96" customHeight="1">
      <c r="A98" s="42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48"/>
      <c r="M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</sheetData>
  <sheetProtection sheet="1" autoFilter="0" formatColumns="0" formatRows="0" objects="1" scenarios="1" spinCount="100000" saltValue="gl4Z+M46l4p4QaO+ny7FzFudZI5PkknPQyzm2eIXq2NQhESLM8XHoaSuCE0T/A6stR/U6II0kaEVxjdi/3jgew==" hashValue="ixUrydcx818P5h893e1IdJsgtzvnGrCnsO97P+V3Y+PmuIjGm3+7z3aY3HtEtYCSw/MRhEDb0E3+LFM4hbJXBw==" algorithmName="SHA-512" password="EC2B"/>
  <autoFilter ref="C82:K9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3_02/013254000"/>
    <hyperlink ref="F92" r:id="rId2" display="https://podminky.urs.cz/item/CS_URS_2023_02/030001000"/>
    <hyperlink ref="F97" r:id="rId3" display="https://podminky.urs.cz/item/CS_URS_2023_02/04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91</v>
      </c>
    </row>
    <row r="4" s="1" customFormat="1" ht="24.96" customHeight="1">
      <c r="B4" s="23"/>
      <c r="D4" s="144" t="s">
        <v>164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26.25" customHeight="1">
      <c r="B7" s="23"/>
      <c r="E7" s="147" t="str">
        <f>'Rekapitulace stavby'!K6</f>
        <v>Dům kultury v Ostrově - vybudování kulturního a kreativního centra (interiér)</v>
      </c>
      <c r="F7" s="146"/>
      <c r="G7" s="146"/>
      <c r="H7" s="146"/>
      <c r="L7" s="23"/>
    </row>
    <row r="8" s="1" customFormat="1" ht="12" customHeight="1">
      <c r="B8" s="23"/>
      <c r="D8" s="146" t="s">
        <v>165</v>
      </c>
      <c r="L8" s="23"/>
    </row>
    <row r="9" s="2" customFormat="1" ht="16.5" customHeight="1">
      <c r="A9" s="42"/>
      <c r="B9" s="48"/>
      <c r="C9" s="42"/>
      <c r="D9" s="42"/>
      <c r="E9" s="147" t="s">
        <v>254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255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256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32</v>
      </c>
      <c r="G13" s="42"/>
      <c r="H13" s="42"/>
      <c r="I13" s="146" t="s">
        <v>20</v>
      </c>
      <c r="J13" s="137" t="s">
        <v>32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23</v>
      </c>
      <c r="G14" s="42"/>
      <c r="H14" s="42"/>
      <c r="I14" s="146" t="s">
        <v>24</v>
      </c>
      <c r="J14" s="150" t="str">
        <f>'Rekapitulace stavby'!AN8</f>
        <v>13. 3. 2024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30</v>
      </c>
      <c r="E16" s="42"/>
      <c r="F16" s="42"/>
      <c r="G16" s="42"/>
      <c r="H16" s="42"/>
      <c r="I16" s="146" t="s">
        <v>31</v>
      </c>
      <c r="J16" s="137" t="s">
        <v>32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33</v>
      </c>
      <c r="F17" s="42"/>
      <c r="G17" s="42"/>
      <c r="H17" s="42"/>
      <c r="I17" s="146" t="s">
        <v>34</v>
      </c>
      <c r="J17" s="137" t="s">
        <v>32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35</v>
      </c>
      <c r="E19" s="42"/>
      <c r="F19" s="42"/>
      <c r="G19" s="42"/>
      <c r="H19" s="42"/>
      <c r="I19" s="146" t="s">
        <v>31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34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37</v>
      </c>
      <c r="E22" s="42"/>
      <c r="F22" s="42"/>
      <c r="G22" s="42"/>
      <c r="H22" s="42"/>
      <c r="I22" s="146" t="s">
        <v>31</v>
      </c>
      <c r="J22" s="137" t="s">
        <v>32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38</v>
      </c>
      <c r="F23" s="42"/>
      <c r="G23" s="42"/>
      <c r="H23" s="42"/>
      <c r="I23" s="146" t="s">
        <v>34</v>
      </c>
      <c r="J23" s="137" t="s">
        <v>32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40</v>
      </c>
      <c r="E25" s="42"/>
      <c r="F25" s="42"/>
      <c r="G25" s="42"/>
      <c r="H25" s="42"/>
      <c r="I25" s="146" t="s">
        <v>31</v>
      </c>
      <c r="J25" s="137" t="s">
        <v>32</v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">
        <v>41</v>
      </c>
      <c r="F26" s="42"/>
      <c r="G26" s="42"/>
      <c r="H26" s="42"/>
      <c r="I26" s="146" t="s">
        <v>34</v>
      </c>
      <c r="J26" s="137" t="s">
        <v>32</v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42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71.25" customHeight="1">
      <c r="A29" s="151"/>
      <c r="B29" s="152"/>
      <c r="C29" s="151"/>
      <c r="D29" s="151"/>
      <c r="E29" s="153" t="s">
        <v>43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44</v>
      </c>
      <c r="E32" s="42"/>
      <c r="F32" s="42"/>
      <c r="G32" s="42"/>
      <c r="H32" s="42"/>
      <c r="I32" s="42"/>
      <c r="J32" s="157">
        <f>ROUND(J102,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46</v>
      </c>
      <c r="G34" s="42"/>
      <c r="H34" s="42"/>
      <c r="I34" s="158" t="s">
        <v>45</v>
      </c>
      <c r="J34" s="158" t="s">
        <v>47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48</v>
      </c>
      <c r="E35" s="146" t="s">
        <v>49</v>
      </c>
      <c r="F35" s="160">
        <f>ROUND((SUM(BE102:BE758)),  2)</f>
        <v>0</v>
      </c>
      <c r="G35" s="42"/>
      <c r="H35" s="42"/>
      <c r="I35" s="161">
        <v>0.20999999999999999</v>
      </c>
      <c r="J35" s="160">
        <f>ROUND(((SUM(BE102:BE758))*I35),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50</v>
      </c>
      <c r="F36" s="160">
        <f>ROUND((SUM(BF102:BF758)),  2)</f>
        <v>0</v>
      </c>
      <c r="G36" s="42"/>
      <c r="H36" s="42"/>
      <c r="I36" s="161">
        <v>0.14999999999999999</v>
      </c>
      <c r="J36" s="160">
        <f>ROUND(((SUM(BF102:BF758))*I36),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51</v>
      </c>
      <c r="F37" s="160">
        <f>ROUND((SUM(BG102:BG758)),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52</v>
      </c>
      <c r="F38" s="160">
        <f>ROUND((SUM(BH102:BH758)),  2)</f>
        <v>0</v>
      </c>
      <c r="G38" s="42"/>
      <c r="H38" s="42"/>
      <c r="I38" s="161">
        <v>0.14999999999999999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53</v>
      </c>
      <c r="F39" s="160">
        <f>ROUND((SUM(BI102:BI758)),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54</v>
      </c>
      <c r="E41" s="164"/>
      <c r="F41" s="164"/>
      <c r="G41" s="165" t="s">
        <v>55</v>
      </c>
      <c r="H41" s="166" t="s">
        <v>56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167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26.25" customHeight="1">
      <c r="A50" s="42"/>
      <c r="B50" s="43"/>
      <c r="C50" s="44"/>
      <c r="D50" s="44"/>
      <c r="E50" s="173" t="str">
        <f>E7</f>
        <v>Dům kultury v Ostrově - vybudování kulturního a kreativního centra (interiér)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165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3" t="s">
        <v>254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255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02 - Foyer a přidružené prostory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>Ostrov</v>
      </c>
      <c r="G56" s="44"/>
      <c r="H56" s="44"/>
      <c r="I56" s="35" t="s">
        <v>24</v>
      </c>
      <c r="J56" s="76" t="str">
        <f>IF(J14="","",J14)</f>
        <v>13. 3. 2024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54.45" customHeight="1">
      <c r="A58" s="42"/>
      <c r="B58" s="43"/>
      <c r="C58" s="35" t="s">
        <v>30</v>
      </c>
      <c r="D58" s="44"/>
      <c r="E58" s="44"/>
      <c r="F58" s="30" t="str">
        <f>E17</f>
        <v>Město Ostrov, Jáchymovská 1 , 363 01 Ostrov</v>
      </c>
      <c r="G58" s="44"/>
      <c r="H58" s="44"/>
      <c r="I58" s="35" t="s">
        <v>37</v>
      </c>
      <c r="J58" s="40" t="str">
        <f>E23</f>
        <v>Ing arch Olga Růžičková, Gagarinova, Karlovy Vary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5" t="s">
        <v>35</v>
      </c>
      <c r="D59" s="44"/>
      <c r="E59" s="44"/>
      <c r="F59" s="30" t="str">
        <f>IF(E20="","",E20)</f>
        <v>Vyplň údaj</v>
      </c>
      <c r="G59" s="44"/>
      <c r="H59" s="44"/>
      <c r="I59" s="35" t="s">
        <v>40</v>
      </c>
      <c r="J59" s="40" t="str">
        <f>E26</f>
        <v>Jakub Vilingr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168</v>
      </c>
      <c r="D61" s="175"/>
      <c r="E61" s="175"/>
      <c r="F61" s="175"/>
      <c r="G61" s="175"/>
      <c r="H61" s="175"/>
      <c r="I61" s="175"/>
      <c r="J61" s="176" t="s">
        <v>169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76</v>
      </c>
      <c r="D63" s="44"/>
      <c r="E63" s="44"/>
      <c r="F63" s="44"/>
      <c r="G63" s="44"/>
      <c r="H63" s="44"/>
      <c r="I63" s="44"/>
      <c r="J63" s="106">
        <f>J102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170</v>
      </c>
    </row>
    <row r="64" s="9" customFormat="1" ht="24.96" customHeight="1">
      <c r="A64" s="9"/>
      <c r="B64" s="178"/>
      <c r="C64" s="179"/>
      <c r="D64" s="180" t="s">
        <v>257</v>
      </c>
      <c r="E64" s="181"/>
      <c r="F64" s="181"/>
      <c r="G64" s="181"/>
      <c r="H64" s="181"/>
      <c r="I64" s="181"/>
      <c r="J64" s="182">
        <f>J103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2" customFormat="1" ht="19.92" customHeight="1">
      <c r="A65" s="12"/>
      <c r="B65" s="232"/>
      <c r="C65" s="129"/>
      <c r="D65" s="233" t="s">
        <v>258</v>
      </c>
      <c r="E65" s="234"/>
      <c r="F65" s="234"/>
      <c r="G65" s="234"/>
      <c r="H65" s="234"/>
      <c r="I65" s="234"/>
      <c r="J65" s="235">
        <f>J104</f>
        <v>0</v>
      </c>
      <c r="K65" s="129"/>
      <c r="L65" s="236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9.92" customHeight="1">
      <c r="A66" s="12"/>
      <c r="B66" s="232"/>
      <c r="C66" s="129"/>
      <c r="D66" s="233" t="s">
        <v>259</v>
      </c>
      <c r="E66" s="234"/>
      <c r="F66" s="234"/>
      <c r="G66" s="234"/>
      <c r="H66" s="234"/>
      <c r="I66" s="234"/>
      <c r="J66" s="235">
        <f>J151</f>
        <v>0</v>
      </c>
      <c r="K66" s="129"/>
      <c r="L66" s="236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12" customFormat="1" ht="19.92" customHeight="1">
      <c r="A67" s="12"/>
      <c r="B67" s="232"/>
      <c r="C67" s="129"/>
      <c r="D67" s="233" t="s">
        <v>260</v>
      </c>
      <c r="E67" s="234"/>
      <c r="F67" s="234"/>
      <c r="G67" s="234"/>
      <c r="H67" s="234"/>
      <c r="I67" s="234"/>
      <c r="J67" s="235">
        <f>J205</f>
        <v>0</v>
      </c>
      <c r="K67" s="129"/>
      <c r="L67" s="236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="12" customFormat="1" ht="19.92" customHeight="1">
      <c r="A68" s="12"/>
      <c r="B68" s="232"/>
      <c r="C68" s="129"/>
      <c r="D68" s="233" t="s">
        <v>261</v>
      </c>
      <c r="E68" s="234"/>
      <c r="F68" s="234"/>
      <c r="G68" s="234"/>
      <c r="H68" s="234"/>
      <c r="I68" s="234"/>
      <c r="J68" s="235">
        <f>J219</f>
        <v>0</v>
      </c>
      <c r="K68" s="129"/>
      <c r="L68" s="236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="9" customFormat="1" ht="24.96" customHeight="1">
      <c r="A69" s="9"/>
      <c r="B69" s="178"/>
      <c r="C69" s="179"/>
      <c r="D69" s="180" t="s">
        <v>262</v>
      </c>
      <c r="E69" s="181"/>
      <c r="F69" s="181"/>
      <c r="G69" s="181"/>
      <c r="H69" s="181"/>
      <c r="I69" s="181"/>
      <c r="J69" s="182">
        <f>J223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2" customFormat="1" ht="19.92" customHeight="1">
      <c r="A70" s="12"/>
      <c r="B70" s="232"/>
      <c r="C70" s="129"/>
      <c r="D70" s="233" t="s">
        <v>263</v>
      </c>
      <c r="E70" s="234"/>
      <c r="F70" s="234"/>
      <c r="G70" s="234"/>
      <c r="H70" s="234"/>
      <c r="I70" s="234"/>
      <c r="J70" s="235">
        <f>J224</f>
        <v>0</v>
      </c>
      <c r="K70" s="129"/>
      <c r="L70" s="236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s="12" customFormat="1" ht="19.92" customHeight="1">
      <c r="A71" s="12"/>
      <c r="B71" s="232"/>
      <c r="C71" s="129"/>
      <c r="D71" s="233" t="s">
        <v>264</v>
      </c>
      <c r="E71" s="234"/>
      <c r="F71" s="234"/>
      <c r="G71" s="234"/>
      <c r="H71" s="234"/>
      <c r="I71" s="234"/>
      <c r="J71" s="235">
        <f>J272</f>
        <v>0</v>
      </c>
      <c r="K71" s="129"/>
      <c r="L71" s="236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="12" customFormat="1" ht="19.92" customHeight="1">
      <c r="A72" s="12"/>
      <c r="B72" s="232"/>
      <c r="C72" s="129"/>
      <c r="D72" s="233" t="s">
        <v>265</v>
      </c>
      <c r="E72" s="234"/>
      <c r="F72" s="234"/>
      <c r="G72" s="234"/>
      <c r="H72" s="234"/>
      <c r="I72" s="234"/>
      <c r="J72" s="235">
        <f>J364</f>
        <v>0</v>
      </c>
      <c r="K72" s="129"/>
      <c r="L72" s="236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</row>
    <row r="73" s="12" customFormat="1" ht="19.92" customHeight="1">
      <c r="A73" s="12"/>
      <c r="B73" s="232"/>
      <c r="C73" s="129"/>
      <c r="D73" s="233" t="s">
        <v>266</v>
      </c>
      <c r="E73" s="234"/>
      <c r="F73" s="234"/>
      <c r="G73" s="234"/>
      <c r="H73" s="234"/>
      <c r="I73" s="234"/>
      <c r="J73" s="235">
        <f>J394</f>
        <v>0</v>
      </c>
      <c r="K73" s="129"/>
      <c r="L73" s="236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</row>
    <row r="74" s="12" customFormat="1" ht="19.92" customHeight="1">
      <c r="A74" s="12"/>
      <c r="B74" s="232"/>
      <c r="C74" s="129"/>
      <c r="D74" s="233" t="s">
        <v>267</v>
      </c>
      <c r="E74" s="234"/>
      <c r="F74" s="234"/>
      <c r="G74" s="234"/>
      <c r="H74" s="234"/>
      <c r="I74" s="234"/>
      <c r="J74" s="235">
        <f>J498</f>
        <v>0</v>
      </c>
      <c r="K74" s="129"/>
      <c r="L74" s="236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</row>
    <row r="75" s="12" customFormat="1" ht="19.92" customHeight="1">
      <c r="A75" s="12"/>
      <c r="B75" s="232"/>
      <c r="C75" s="129"/>
      <c r="D75" s="233" t="s">
        <v>268</v>
      </c>
      <c r="E75" s="234"/>
      <c r="F75" s="234"/>
      <c r="G75" s="234"/>
      <c r="H75" s="234"/>
      <c r="I75" s="234"/>
      <c r="J75" s="235">
        <f>J510</f>
        <v>0</v>
      </c>
      <c r="K75" s="129"/>
      <c r="L75" s="236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</row>
    <row r="76" s="12" customFormat="1" ht="19.92" customHeight="1">
      <c r="A76" s="12"/>
      <c r="B76" s="232"/>
      <c r="C76" s="129"/>
      <c r="D76" s="233" t="s">
        <v>269</v>
      </c>
      <c r="E76" s="234"/>
      <c r="F76" s="234"/>
      <c r="G76" s="234"/>
      <c r="H76" s="234"/>
      <c r="I76" s="234"/>
      <c r="J76" s="235">
        <f>J522</f>
        <v>0</v>
      </c>
      <c r="K76" s="129"/>
      <c r="L76" s="236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</row>
    <row r="77" s="12" customFormat="1" ht="19.92" customHeight="1">
      <c r="A77" s="12"/>
      <c r="B77" s="232"/>
      <c r="C77" s="129"/>
      <c r="D77" s="233" t="s">
        <v>270</v>
      </c>
      <c r="E77" s="234"/>
      <c r="F77" s="234"/>
      <c r="G77" s="234"/>
      <c r="H77" s="234"/>
      <c r="I77" s="234"/>
      <c r="J77" s="235">
        <f>J534</f>
        <v>0</v>
      </c>
      <c r="K77" s="129"/>
      <c r="L77" s="236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</row>
    <row r="78" s="12" customFormat="1" ht="19.92" customHeight="1">
      <c r="A78" s="12"/>
      <c r="B78" s="232"/>
      <c r="C78" s="129"/>
      <c r="D78" s="233" t="s">
        <v>271</v>
      </c>
      <c r="E78" s="234"/>
      <c r="F78" s="234"/>
      <c r="G78" s="234"/>
      <c r="H78" s="234"/>
      <c r="I78" s="234"/>
      <c r="J78" s="235">
        <f>J555</f>
        <v>0</v>
      </c>
      <c r="K78" s="129"/>
      <c r="L78" s="236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</row>
    <row r="79" s="9" customFormat="1" ht="24.96" customHeight="1">
      <c r="A79" s="9"/>
      <c r="B79" s="178"/>
      <c r="C79" s="179"/>
      <c r="D79" s="180" t="s">
        <v>272</v>
      </c>
      <c r="E79" s="181"/>
      <c r="F79" s="181"/>
      <c r="G79" s="181"/>
      <c r="H79" s="181"/>
      <c r="I79" s="181"/>
      <c r="J79" s="182">
        <f>J731</f>
        <v>0</v>
      </c>
      <c r="K79" s="179"/>
      <c r="L79" s="183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8"/>
      <c r="C80" s="179"/>
      <c r="D80" s="180" t="s">
        <v>171</v>
      </c>
      <c r="E80" s="181"/>
      <c r="F80" s="181"/>
      <c r="G80" s="181"/>
      <c r="H80" s="181"/>
      <c r="I80" s="181"/>
      <c r="J80" s="182">
        <f>J742</f>
        <v>0</v>
      </c>
      <c r="K80" s="179"/>
      <c r="L80" s="183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2" customFormat="1" ht="21.84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4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6.96" customHeight="1">
      <c r="A82" s="42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4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6" s="2" customFormat="1" ht="6.96" customHeight="1">
      <c r="A86" s="42"/>
      <c r="B86" s="65"/>
      <c r="C86" s="66"/>
      <c r="D86" s="66"/>
      <c r="E86" s="66"/>
      <c r="F86" s="66"/>
      <c r="G86" s="66"/>
      <c r="H86" s="66"/>
      <c r="I86" s="66"/>
      <c r="J86" s="66"/>
      <c r="K86" s="66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24.96" customHeight="1">
      <c r="A87" s="42"/>
      <c r="B87" s="43"/>
      <c r="C87" s="26" t="s">
        <v>172</v>
      </c>
      <c r="D87" s="44"/>
      <c r="E87" s="44"/>
      <c r="F87" s="44"/>
      <c r="G87" s="44"/>
      <c r="H87" s="44"/>
      <c r="I87" s="44"/>
      <c r="J87" s="44"/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6.96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2" customHeight="1">
      <c r="A89" s="42"/>
      <c r="B89" s="43"/>
      <c r="C89" s="35" t="s">
        <v>16</v>
      </c>
      <c r="D89" s="44"/>
      <c r="E89" s="44"/>
      <c r="F89" s="44"/>
      <c r="G89" s="44"/>
      <c r="H89" s="44"/>
      <c r="I89" s="44"/>
      <c r="J89" s="44"/>
      <c r="K89" s="44"/>
      <c r="L89" s="14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26.25" customHeight="1">
      <c r="A90" s="42"/>
      <c r="B90" s="43"/>
      <c r="C90" s="44"/>
      <c r="D90" s="44"/>
      <c r="E90" s="173" t="str">
        <f>E7</f>
        <v>Dům kultury v Ostrově - vybudování kulturního a kreativního centra (interiér)</v>
      </c>
      <c r="F90" s="35"/>
      <c r="G90" s="35"/>
      <c r="H90" s="35"/>
      <c r="I90" s="44"/>
      <c r="J90" s="44"/>
      <c r="K90" s="44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1" customFormat="1" ht="12" customHeight="1">
      <c r="B91" s="24"/>
      <c r="C91" s="35" t="s">
        <v>165</v>
      </c>
      <c r="D91" s="25"/>
      <c r="E91" s="25"/>
      <c r="F91" s="25"/>
      <c r="G91" s="25"/>
      <c r="H91" s="25"/>
      <c r="I91" s="25"/>
      <c r="J91" s="25"/>
      <c r="K91" s="25"/>
      <c r="L91" s="23"/>
    </row>
    <row r="92" s="2" customFormat="1" ht="16.5" customHeight="1">
      <c r="A92" s="42"/>
      <c r="B92" s="43"/>
      <c r="C92" s="44"/>
      <c r="D92" s="44"/>
      <c r="E92" s="173" t="s">
        <v>254</v>
      </c>
      <c r="F92" s="44"/>
      <c r="G92" s="44"/>
      <c r="H92" s="44"/>
      <c r="I92" s="44"/>
      <c r="J92" s="44"/>
      <c r="K92" s="44"/>
      <c r="L92" s="14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2" customHeight="1">
      <c r="A93" s="42"/>
      <c r="B93" s="43"/>
      <c r="C93" s="35" t="s">
        <v>255</v>
      </c>
      <c r="D93" s="44"/>
      <c r="E93" s="44"/>
      <c r="F93" s="44"/>
      <c r="G93" s="44"/>
      <c r="H93" s="44"/>
      <c r="I93" s="44"/>
      <c r="J93" s="44"/>
      <c r="K93" s="44"/>
      <c r="L93" s="14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16.5" customHeight="1">
      <c r="A94" s="42"/>
      <c r="B94" s="43"/>
      <c r="C94" s="44"/>
      <c r="D94" s="44"/>
      <c r="E94" s="73" t="str">
        <f>E11</f>
        <v>02 - Foyer a přidružené prostory</v>
      </c>
      <c r="F94" s="44"/>
      <c r="G94" s="44"/>
      <c r="H94" s="44"/>
      <c r="I94" s="44"/>
      <c r="J94" s="44"/>
      <c r="K94" s="44"/>
      <c r="L94" s="14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6.96" customHeight="1">
      <c r="A95" s="42"/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14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2" customHeight="1">
      <c r="A96" s="42"/>
      <c r="B96" s="43"/>
      <c r="C96" s="35" t="s">
        <v>22</v>
      </c>
      <c r="D96" s="44"/>
      <c r="E96" s="44"/>
      <c r="F96" s="30" t="str">
        <f>F14</f>
        <v>Ostrov</v>
      </c>
      <c r="G96" s="44"/>
      <c r="H96" s="44"/>
      <c r="I96" s="35" t="s">
        <v>24</v>
      </c>
      <c r="J96" s="76" t="str">
        <f>IF(J14="","",J14)</f>
        <v>13. 3. 2024</v>
      </c>
      <c r="K96" s="44"/>
      <c r="L96" s="14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6.96" customHeight="1">
      <c r="A97" s="42"/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14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54.45" customHeight="1">
      <c r="A98" s="42"/>
      <c r="B98" s="43"/>
      <c r="C98" s="35" t="s">
        <v>30</v>
      </c>
      <c r="D98" s="44"/>
      <c r="E98" s="44"/>
      <c r="F98" s="30" t="str">
        <f>E17</f>
        <v>Město Ostrov, Jáchymovská 1 , 363 01 Ostrov</v>
      </c>
      <c r="G98" s="44"/>
      <c r="H98" s="44"/>
      <c r="I98" s="35" t="s">
        <v>37</v>
      </c>
      <c r="J98" s="40" t="str">
        <f>E23</f>
        <v>Ing arch Olga Růžičková, Gagarinova, Karlovy Vary</v>
      </c>
      <c r="K98" s="44"/>
      <c r="L98" s="148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5.15" customHeight="1">
      <c r="A99" s="42"/>
      <c r="B99" s="43"/>
      <c r="C99" s="35" t="s">
        <v>35</v>
      </c>
      <c r="D99" s="44"/>
      <c r="E99" s="44"/>
      <c r="F99" s="30" t="str">
        <f>IF(E20="","",E20)</f>
        <v>Vyplň údaj</v>
      </c>
      <c r="G99" s="44"/>
      <c r="H99" s="44"/>
      <c r="I99" s="35" t="s">
        <v>40</v>
      </c>
      <c r="J99" s="40" t="str">
        <f>E26</f>
        <v>Jakub Vilingr</v>
      </c>
      <c r="K99" s="44"/>
      <c r="L99" s="148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10.32" customHeight="1">
      <c r="A100" s="42"/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148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10" customFormat="1" ht="29.28" customHeight="1">
      <c r="A101" s="184"/>
      <c r="B101" s="185"/>
      <c r="C101" s="186" t="s">
        <v>173</v>
      </c>
      <c r="D101" s="187" t="s">
        <v>63</v>
      </c>
      <c r="E101" s="187" t="s">
        <v>59</v>
      </c>
      <c r="F101" s="187" t="s">
        <v>60</v>
      </c>
      <c r="G101" s="187" t="s">
        <v>174</v>
      </c>
      <c r="H101" s="187" t="s">
        <v>175</v>
      </c>
      <c r="I101" s="187" t="s">
        <v>176</v>
      </c>
      <c r="J101" s="187" t="s">
        <v>169</v>
      </c>
      <c r="K101" s="188" t="s">
        <v>177</v>
      </c>
      <c r="L101" s="189"/>
      <c r="M101" s="96" t="s">
        <v>32</v>
      </c>
      <c r="N101" s="97" t="s">
        <v>48</v>
      </c>
      <c r="O101" s="97" t="s">
        <v>178</v>
      </c>
      <c r="P101" s="97" t="s">
        <v>179</v>
      </c>
      <c r="Q101" s="97" t="s">
        <v>180</v>
      </c>
      <c r="R101" s="97" t="s">
        <v>181</v>
      </c>
      <c r="S101" s="97" t="s">
        <v>182</v>
      </c>
      <c r="T101" s="98" t="s">
        <v>183</v>
      </c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</row>
    <row r="102" s="2" customFormat="1" ht="22.8" customHeight="1">
      <c r="A102" s="42"/>
      <c r="B102" s="43"/>
      <c r="C102" s="103" t="s">
        <v>184</v>
      </c>
      <c r="D102" s="44"/>
      <c r="E102" s="44"/>
      <c r="F102" s="44"/>
      <c r="G102" s="44"/>
      <c r="H102" s="44"/>
      <c r="I102" s="44"/>
      <c r="J102" s="190">
        <f>BK102</f>
        <v>0</v>
      </c>
      <c r="K102" s="44"/>
      <c r="L102" s="48"/>
      <c r="M102" s="99"/>
      <c r="N102" s="191"/>
      <c r="O102" s="100"/>
      <c r="P102" s="192">
        <f>P103+P223+P731+P742</f>
        <v>0</v>
      </c>
      <c r="Q102" s="100"/>
      <c r="R102" s="192">
        <f>R103+R223+R731+R742</f>
        <v>21.026642549999998</v>
      </c>
      <c r="S102" s="100"/>
      <c r="T102" s="193">
        <f>T103+T223+T731+T742</f>
        <v>7.5462208000000013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77</v>
      </c>
      <c r="AU102" s="20" t="s">
        <v>170</v>
      </c>
      <c r="BK102" s="194">
        <f>BK103+BK223+BK731+BK742</f>
        <v>0</v>
      </c>
    </row>
    <row r="103" s="11" customFormat="1" ht="25.92" customHeight="1">
      <c r="A103" s="11"/>
      <c r="B103" s="195"/>
      <c r="C103" s="196"/>
      <c r="D103" s="197" t="s">
        <v>77</v>
      </c>
      <c r="E103" s="198" t="s">
        <v>273</v>
      </c>
      <c r="F103" s="198" t="s">
        <v>274</v>
      </c>
      <c r="G103" s="196"/>
      <c r="H103" s="196"/>
      <c r="I103" s="199"/>
      <c r="J103" s="200">
        <f>BK103</f>
        <v>0</v>
      </c>
      <c r="K103" s="196"/>
      <c r="L103" s="201"/>
      <c r="M103" s="202"/>
      <c r="N103" s="203"/>
      <c r="O103" s="203"/>
      <c r="P103" s="204">
        <f>P104+P151+P205+P219</f>
        <v>0</v>
      </c>
      <c r="Q103" s="203"/>
      <c r="R103" s="204">
        <f>R104+R151+R205+R219</f>
        <v>4.2310533500000007</v>
      </c>
      <c r="S103" s="203"/>
      <c r="T103" s="205">
        <f>T104+T151+T205+T219</f>
        <v>5.8523500000000013</v>
      </c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R103" s="206" t="s">
        <v>86</v>
      </c>
      <c r="AT103" s="207" t="s">
        <v>77</v>
      </c>
      <c r="AU103" s="207" t="s">
        <v>78</v>
      </c>
      <c r="AY103" s="206" t="s">
        <v>188</v>
      </c>
      <c r="BK103" s="208">
        <f>BK104+BK151+BK205+BK219</f>
        <v>0</v>
      </c>
    </row>
    <row r="104" s="11" customFormat="1" ht="22.8" customHeight="1">
      <c r="A104" s="11"/>
      <c r="B104" s="195"/>
      <c r="C104" s="196"/>
      <c r="D104" s="197" t="s">
        <v>77</v>
      </c>
      <c r="E104" s="237" t="s">
        <v>213</v>
      </c>
      <c r="F104" s="237" t="s">
        <v>275</v>
      </c>
      <c r="G104" s="196"/>
      <c r="H104" s="196"/>
      <c r="I104" s="199"/>
      <c r="J104" s="238">
        <f>BK104</f>
        <v>0</v>
      </c>
      <c r="K104" s="196"/>
      <c r="L104" s="201"/>
      <c r="M104" s="202"/>
      <c r="N104" s="203"/>
      <c r="O104" s="203"/>
      <c r="P104" s="204">
        <f>SUM(P105:P150)</f>
        <v>0</v>
      </c>
      <c r="Q104" s="203"/>
      <c r="R104" s="204">
        <f>SUM(R105:R150)</f>
        <v>4.0892783500000007</v>
      </c>
      <c r="S104" s="203"/>
      <c r="T104" s="205">
        <f>SUM(T105:T150)</f>
        <v>0</v>
      </c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R104" s="206" t="s">
        <v>86</v>
      </c>
      <c r="AT104" s="207" t="s">
        <v>77</v>
      </c>
      <c r="AU104" s="207" t="s">
        <v>86</v>
      </c>
      <c r="AY104" s="206" t="s">
        <v>188</v>
      </c>
      <c r="BK104" s="208">
        <f>SUM(BK105:BK150)</f>
        <v>0</v>
      </c>
    </row>
    <row r="105" s="2" customFormat="1" ht="24.15" customHeight="1">
      <c r="A105" s="42"/>
      <c r="B105" s="43"/>
      <c r="C105" s="209" t="s">
        <v>86</v>
      </c>
      <c r="D105" s="209" t="s">
        <v>189</v>
      </c>
      <c r="E105" s="210" t="s">
        <v>276</v>
      </c>
      <c r="F105" s="211" t="s">
        <v>277</v>
      </c>
      <c r="G105" s="212" t="s">
        <v>278</v>
      </c>
      <c r="H105" s="213">
        <v>100</v>
      </c>
      <c r="I105" s="214"/>
      <c r="J105" s="215">
        <f>ROUND(I105*H105,2)</f>
        <v>0</v>
      </c>
      <c r="K105" s="211" t="s">
        <v>236</v>
      </c>
      <c r="L105" s="48"/>
      <c r="M105" s="216" t="s">
        <v>32</v>
      </c>
      <c r="N105" s="217" t="s">
        <v>49</v>
      </c>
      <c r="O105" s="88"/>
      <c r="P105" s="218">
        <f>O105*H105</f>
        <v>0</v>
      </c>
      <c r="Q105" s="218">
        <v>0.0030000000000000001</v>
      </c>
      <c r="R105" s="218">
        <f>Q105*H105</f>
        <v>0.29999999999999999</v>
      </c>
      <c r="S105" s="218">
        <v>0</v>
      </c>
      <c r="T105" s="219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20" t="s">
        <v>187</v>
      </c>
      <c r="AT105" s="220" t="s">
        <v>189</v>
      </c>
      <c r="AU105" s="220" t="s">
        <v>91</v>
      </c>
      <c r="AY105" s="20" t="s">
        <v>188</v>
      </c>
      <c r="BE105" s="221">
        <f>IF(N105="základní",J105,0)</f>
        <v>0</v>
      </c>
      <c r="BF105" s="221">
        <f>IF(N105="snížená",J105,0)</f>
        <v>0</v>
      </c>
      <c r="BG105" s="221">
        <f>IF(N105="zákl. přenesená",J105,0)</f>
        <v>0</v>
      </c>
      <c r="BH105" s="221">
        <f>IF(N105="sníž. přenesená",J105,0)</f>
        <v>0</v>
      </c>
      <c r="BI105" s="221">
        <f>IF(N105="nulová",J105,0)</f>
        <v>0</v>
      </c>
      <c r="BJ105" s="20" t="s">
        <v>86</v>
      </c>
      <c r="BK105" s="221">
        <f>ROUND(I105*H105,2)</f>
        <v>0</v>
      </c>
      <c r="BL105" s="20" t="s">
        <v>187</v>
      </c>
      <c r="BM105" s="220" t="s">
        <v>279</v>
      </c>
    </row>
    <row r="106" s="2" customFormat="1">
      <c r="A106" s="42"/>
      <c r="B106" s="43"/>
      <c r="C106" s="44"/>
      <c r="D106" s="222" t="s">
        <v>194</v>
      </c>
      <c r="E106" s="44"/>
      <c r="F106" s="223" t="s">
        <v>280</v>
      </c>
      <c r="G106" s="44"/>
      <c r="H106" s="44"/>
      <c r="I106" s="224"/>
      <c r="J106" s="44"/>
      <c r="K106" s="44"/>
      <c r="L106" s="48"/>
      <c r="M106" s="225"/>
      <c r="N106" s="226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194</v>
      </c>
      <c r="AU106" s="20" t="s">
        <v>91</v>
      </c>
    </row>
    <row r="107" s="2" customFormat="1">
      <c r="A107" s="42"/>
      <c r="B107" s="43"/>
      <c r="C107" s="44"/>
      <c r="D107" s="239" t="s">
        <v>239</v>
      </c>
      <c r="E107" s="44"/>
      <c r="F107" s="240" t="s">
        <v>281</v>
      </c>
      <c r="G107" s="44"/>
      <c r="H107" s="44"/>
      <c r="I107" s="224"/>
      <c r="J107" s="44"/>
      <c r="K107" s="44"/>
      <c r="L107" s="48"/>
      <c r="M107" s="225"/>
      <c r="N107" s="226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239</v>
      </c>
      <c r="AU107" s="20" t="s">
        <v>91</v>
      </c>
    </row>
    <row r="108" s="13" customFormat="1">
      <c r="A108" s="13"/>
      <c r="B108" s="241"/>
      <c r="C108" s="242"/>
      <c r="D108" s="222" t="s">
        <v>282</v>
      </c>
      <c r="E108" s="243" t="s">
        <v>32</v>
      </c>
      <c r="F108" s="244" t="s">
        <v>283</v>
      </c>
      <c r="G108" s="242"/>
      <c r="H108" s="245">
        <v>100</v>
      </c>
      <c r="I108" s="246"/>
      <c r="J108" s="242"/>
      <c r="K108" s="242"/>
      <c r="L108" s="247"/>
      <c r="M108" s="248"/>
      <c r="N108" s="249"/>
      <c r="O108" s="249"/>
      <c r="P108" s="249"/>
      <c r="Q108" s="249"/>
      <c r="R108" s="249"/>
      <c r="S108" s="249"/>
      <c r="T108" s="25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51" t="s">
        <v>282</v>
      </c>
      <c r="AU108" s="251" t="s">
        <v>91</v>
      </c>
      <c r="AV108" s="13" t="s">
        <v>91</v>
      </c>
      <c r="AW108" s="13" t="s">
        <v>39</v>
      </c>
      <c r="AX108" s="13" t="s">
        <v>86</v>
      </c>
      <c r="AY108" s="251" t="s">
        <v>188</v>
      </c>
    </row>
    <row r="109" s="2" customFormat="1" ht="24.15" customHeight="1">
      <c r="A109" s="42"/>
      <c r="B109" s="43"/>
      <c r="C109" s="209" t="s">
        <v>91</v>
      </c>
      <c r="D109" s="209" t="s">
        <v>189</v>
      </c>
      <c r="E109" s="210" t="s">
        <v>284</v>
      </c>
      <c r="F109" s="211" t="s">
        <v>285</v>
      </c>
      <c r="G109" s="212" t="s">
        <v>278</v>
      </c>
      <c r="H109" s="213">
        <v>100</v>
      </c>
      <c r="I109" s="214"/>
      <c r="J109" s="215">
        <f>ROUND(I109*H109,2)</f>
        <v>0</v>
      </c>
      <c r="K109" s="211" t="s">
        <v>236</v>
      </c>
      <c r="L109" s="48"/>
      <c r="M109" s="216" t="s">
        <v>32</v>
      </c>
      <c r="N109" s="217" t="s">
        <v>49</v>
      </c>
      <c r="O109" s="88"/>
      <c r="P109" s="218">
        <f>O109*H109</f>
        <v>0</v>
      </c>
      <c r="Q109" s="218">
        <v>0.0057000000000000002</v>
      </c>
      <c r="R109" s="218">
        <f>Q109*H109</f>
        <v>0.57000000000000006</v>
      </c>
      <c r="S109" s="218">
        <v>0</v>
      </c>
      <c r="T109" s="219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20" t="s">
        <v>187</v>
      </c>
      <c r="AT109" s="220" t="s">
        <v>189</v>
      </c>
      <c r="AU109" s="220" t="s">
        <v>91</v>
      </c>
      <c r="AY109" s="20" t="s">
        <v>188</v>
      </c>
      <c r="BE109" s="221">
        <f>IF(N109="základní",J109,0)</f>
        <v>0</v>
      </c>
      <c r="BF109" s="221">
        <f>IF(N109="snížená",J109,0)</f>
        <v>0</v>
      </c>
      <c r="BG109" s="221">
        <f>IF(N109="zákl. přenesená",J109,0)</f>
        <v>0</v>
      </c>
      <c r="BH109" s="221">
        <f>IF(N109="sníž. přenesená",J109,0)</f>
        <v>0</v>
      </c>
      <c r="BI109" s="221">
        <f>IF(N109="nulová",J109,0)</f>
        <v>0</v>
      </c>
      <c r="BJ109" s="20" t="s">
        <v>86</v>
      </c>
      <c r="BK109" s="221">
        <f>ROUND(I109*H109,2)</f>
        <v>0</v>
      </c>
      <c r="BL109" s="20" t="s">
        <v>187</v>
      </c>
      <c r="BM109" s="220" t="s">
        <v>286</v>
      </c>
    </row>
    <row r="110" s="2" customFormat="1">
      <c r="A110" s="42"/>
      <c r="B110" s="43"/>
      <c r="C110" s="44"/>
      <c r="D110" s="222" t="s">
        <v>194</v>
      </c>
      <c r="E110" s="44"/>
      <c r="F110" s="223" t="s">
        <v>287</v>
      </c>
      <c r="G110" s="44"/>
      <c r="H110" s="44"/>
      <c r="I110" s="224"/>
      <c r="J110" s="44"/>
      <c r="K110" s="44"/>
      <c r="L110" s="48"/>
      <c r="M110" s="225"/>
      <c r="N110" s="226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194</v>
      </c>
      <c r="AU110" s="20" t="s">
        <v>91</v>
      </c>
    </row>
    <row r="111" s="2" customFormat="1">
      <c r="A111" s="42"/>
      <c r="B111" s="43"/>
      <c r="C111" s="44"/>
      <c r="D111" s="239" t="s">
        <v>239</v>
      </c>
      <c r="E111" s="44"/>
      <c r="F111" s="240" t="s">
        <v>288</v>
      </c>
      <c r="G111" s="44"/>
      <c r="H111" s="44"/>
      <c r="I111" s="224"/>
      <c r="J111" s="44"/>
      <c r="K111" s="44"/>
      <c r="L111" s="48"/>
      <c r="M111" s="225"/>
      <c r="N111" s="226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239</v>
      </c>
      <c r="AU111" s="20" t="s">
        <v>91</v>
      </c>
    </row>
    <row r="112" s="13" customFormat="1">
      <c r="A112" s="13"/>
      <c r="B112" s="241"/>
      <c r="C112" s="242"/>
      <c r="D112" s="222" t="s">
        <v>282</v>
      </c>
      <c r="E112" s="243" t="s">
        <v>32</v>
      </c>
      <c r="F112" s="244" t="s">
        <v>283</v>
      </c>
      <c r="G112" s="242"/>
      <c r="H112" s="245">
        <v>100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51" t="s">
        <v>282</v>
      </c>
      <c r="AU112" s="251" t="s">
        <v>91</v>
      </c>
      <c r="AV112" s="13" t="s">
        <v>91</v>
      </c>
      <c r="AW112" s="13" t="s">
        <v>39</v>
      </c>
      <c r="AX112" s="13" t="s">
        <v>86</v>
      </c>
      <c r="AY112" s="251" t="s">
        <v>188</v>
      </c>
    </row>
    <row r="113" s="2" customFormat="1" ht="24.15" customHeight="1">
      <c r="A113" s="42"/>
      <c r="B113" s="43"/>
      <c r="C113" s="209" t="s">
        <v>198</v>
      </c>
      <c r="D113" s="209" t="s">
        <v>189</v>
      </c>
      <c r="E113" s="210" t="s">
        <v>289</v>
      </c>
      <c r="F113" s="211" t="s">
        <v>290</v>
      </c>
      <c r="G113" s="212" t="s">
        <v>278</v>
      </c>
      <c r="H113" s="213">
        <v>2.7549999999999999</v>
      </c>
      <c r="I113" s="214"/>
      <c r="J113" s="215">
        <f>ROUND(I113*H113,2)</f>
        <v>0</v>
      </c>
      <c r="K113" s="211" t="s">
        <v>236</v>
      </c>
      <c r="L113" s="48"/>
      <c r="M113" s="216" t="s">
        <v>32</v>
      </c>
      <c r="N113" s="217" t="s">
        <v>49</v>
      </c>
      <c r="O113" s="88"/>
      <c r="P113" s="218">
        <f>O113*H113</f>
        <v>0</v>
      </c>
      <c r="Q113" s="218">
        <v>0.00025999999999999998</v>
      </c>
      <c r="R113" s="218">
        <f>Q113*H113</f>
        <v>0.0007162999999999999</v>
      </c>
      <c r="S113" s="218">
        <v>0</v>
      </c>
      <c r="T113" s="219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20" t="s">
        <v>187</v>
      </c>
      <c r="AT113" s="220" t="s">
        <v>189</v>
      </c>
      <c r="AU113" s="220" t="s">
        <v>91</v>
      </c>
      <c r="AY113" s="20" t="s">
        <v>188</v>
      </c>
      <c r="BE113" s="221">
        <f>IF(N113="základní",J113,0)</f>
        <v>0</v>
      </c>
      <c r="BF113" s="221">
        <f>IF(N113="snížená",J113,0)</f>
        <v>0</v>
      </c>
      <c r="BG113" s="221">
        <f>IF(N113="zákl. přenesená",J113,0)</f>
        <v>0</v>
      </c>
      <c r="BH113" s="221">
        <f>IF(N113="sníž. přenesená",J113,0)</f>
        <v>0</v>
      </c>
      <c r="BI113" s="221">
        <f>IF(N113="nulová",J113,0)</f>
        <v>0</v>
      </c>
      <c r="BJ113" s="20" t="s">
        <v>86</v>
      </c>
      <c r="BK113" s="221">
        <f>ROUND(I113*H113,2)</f>
        <v>0</v>
      </c>
      <c r="BL113" s="20" t="s">
        <v>187</v>
      </c>
      <c r="BM113" s="220" t="s">
        <v>291</v>
      </c>
    </row>
    <row r="114" s="2" customFormat="1">
      <c r="A114" s="42"/>
      <c r="B114" s="43"/>
      <c r="C114" s="44"/>
      <c r="D114" s="222" t="s">
        <v>194</v>
      </c>
      <c r="E114" s="44"/>
      <c r="F114" s="223" t="s">
        <v>292</v>
      </c>
      <c r="G114" s="44"/>
      <c r="H114" s="44"/>
      <c r="I114" s="224"/>
      <c r="J114" s="44"/>
      <c r="K114" s="44"/>
      <c r="L114" s="48"/>
      <c r="M114" s="225"/>
      <c r="N114" s="226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194</v>
      </c>
      <c r="AU114" s="20" t="s">
        <v>91</v>
      </c>
    </row>
    <row r="115" s="2" customFormat="1">
      <c r="A115" s="42"/>
      <c r="B115" s="43"/>
      <c r="C115" s="44"/>
      <c r="D115" s="239" t="s">
        <v>239</v>
      </c>
      <c r="E115" s="44"/>
      <c r="F115" s="240" t="s">
        <v>293</v>
      </c>
      <c r="G115" s="44"/>
      <c r="H115" s="44"/>
      <c r="I115" s="224"/>
      <c r="J115" s="44"/>
      <c r="K115" s="44"/>
      <c r="L115" s="48"/>
      <c r="M115" s="225"/>
      <c r="N115" s="226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239</v>
      </c>
      <c r="AU115" s="20" t="s">
        <v>91</v>
      </c>
    </row>
    <row r="116" s="14" customFormat="1">
      <c r="A116" s="14"/>
      <c r="B116" s="252"/>
      <c r="C116" s="253"/>
      <c r="D116" s="222" t="s">
        <v>282</v>
      </c>
      <c r="E116" s="254" t="s">
        <v>32</v>
      </c>
      <c r="F116" s="255" t="s">
        <v>294</v>
      </c>
      <c r="G116" s="253"/>
      <c r="H116" s="254" t="s">
        <v>32</v>
      </c>
      <c r="I116" s="256"/>
      <c r="J116" s="253"/>
      <c r="K116" s="253"/>
      <c r="L116" s="257"/>
      <c r="M116" s="258"/>
      <c r="N116" s="259"/>
      <c r="O116" s="259"/>
      <c r="P116" s="259"/>
      <c r="Q116" s="259"/>
      <c r="R116" s="259"/>
      <c r="S116" s="259"/>
      <c r="T116" s="26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61" t="s">
        <v>282</v>
      </c>
      <c r="AU116" s="261" t="s">
        <v>91</v>
      </c>
      <c r="AV116" s="14" t="s">
        <v>86</v>
      </c>
      <c r="AW116" s="14" t="s">
        <v>39</v>
      </c>
      <c r="AX116" s="14" t="s">
        <v>78</v>
      </c>
      <c r="AY116" s="261" t="s">
        <v>188</v>
      </c>
    </row>
    <row r="117" s="13" customFormat="1">
      <c r="A117" s="13"/>
      <c r="B117" s="241"/>
      <c r="C117" s="242"/>
      <c r="D117" s="222" t="s">
        <v>282</v>
      </c>
      <c r="E117" s="243" t="s">
        <v>32</v>
      </c>
      <c r="F117" s="244" t="s">
        <v>295</v>
      </c>
      <c r="G117" s="242"/>
      <c r="H117" s="245">
        <v>2.7549999999999999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51" t="s">
        <v>282</v>
      </c>
      <c r="AU117" s="251" t="s">
        <v>91</v>
      </c>
      <c r="AV117" s="13" t="s">
        <v>91</v>
      </c>
      <c r="AW117" s="13" t="s">
        <v>39</v>
      </c>
      <c r="AX117" s="13" t="s">
        <v>86</v>
      </c>
      <c r="AY117" s="251" t="s">
        <v>188</v>
      </c>
    </row>
    <row r="118" s="2" customFormat="1" ht="24.15" customHeight="1">
      <c r="A118" s="42"/>
      <c r="B118" s="43"/>
      <c r="C118" s="209" t="s">
        <v>187</v>
      </c>
      <c r="D118" s="209" t="s">
        <v>189</v>
      </c>
      <c r="E118" s="210" t="s">
        <v>296</v>
      </c>
      <c r="F118" s="211" t="s">
        <v>297</v>
      </c>
      <c r="G118" s="212" t="s">
        <v>278</v>
      </c>
      <c r="H118" s="213">
        <v>200</v>
      </c>
      <c r="I118" s="214"/>
      <c r="J118" s="215">
        <f>ROUND(I118*H118,2)</f>
        <v>0</v>
      </c>
      <c r="K118" s="211" t="s">
        <v>236</v>
      </c>
      <c r="L118" s="48"/>
      <c r="M118" s="216" t="s">
        <v>32</v>
      </c>
      <c r="N118" s="217" t="s">
        <v>49</v>
      </c>
      <c r="O118" s="88"/>
      <c r="P118" s="218">
        <f>O118*H118</f>
        <v>0</v>
      </c>
      <c r="Q118" s="218">
        <v>0.0030000000000000001</v>
      </c>
      <c r="R118" s="218">
        <f>Q118*H118</f>
        <v>0.59999999999999998</v>
      </c>
      <c r="S118" s="218">
        <v>0</v>
      </c>
      <c r="T118" s="219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20" t="s">
        <v>187</v>
      </c>
      <c r="AT118" s="220" t="s">
        <v>189</v>
      </c>
      <c r="AU118" s="220" t="s">
        <v>91</v>
      </c>
      <c r="AY118" s="20" t="s">
        <v>188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20" t="s">
        <v>86</v>
      </c>
      <c r="BK118" s="221">
        <f>ROUND(I118*H118,2)</f>
        <v>0</v>
      </c>
      <c r="BL118" s="20" t="s">
        <v>187</v>
      </c>
      <c r="BM118" s="220" t="s">
        <v>298</v>
      </c>
    </row>
    <row r="119" s="2" customFormat="1">
      <c r="A119" s="42"/>
      <c r="B119" s="43"/>
      <c r="C119" s="44"/>
      <c r="D119" s="222" t="s">
        <v>194</v>
      </c>
      <c r="E119" s="44"/>
      <c r="F119" s="223" t="s">
        <v>299</v>
      </c>
      <c r="G119" s="44"/>
      <c r="H119" s="44"/>
      <c r="I119" s="224"/>
      <c r="J119" s="44"/>
      <c r="K119" s="44"/>
      <c r="L119" s="48"/>
      <c r="M119" s="225"/>
      <c r="N119" s="226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194</v>
      </c>
      <c r="AU119" s="20" t="s">
        <v>91</v>
      </c>
    </row>
    <row r="120" s="2" customFormat="1">
      <c r="A120" s="42"/>
      <c r="B120" s="43"/>
      <c r="C120" s="44"/>
      <c r="D120" s="239" t="s">
        <v>239</v>
      </c>
      <c r="E120" s="44"/>
      <c r="F120" s="240" t="s">
        <v>300</v>
      </c>
      <c r="G120" s="44"/>
      <c r="H120" s="44"/>
      <c r="I120" s="224"/>
      <c r="J120" s="44"/>
      <c r="K120" s="44"/>
      <c r="L120" s="48"/>
      <c r="M120" s="225"/>
      <c r="N120" s="226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239</v>
      </c>
      <c r="AU120" s="20" t="s">
        <v>91</v>
      </c>
    </row>
    <row r="121" s="13" customFormat="1">
      <c r="A121" s="13"/>
      <c r="B121" s="241"/>
      <c r="C121" s="242"/>
      <c r="D121" s="222" t="s">
        <v>282</v>
      </c>
      <c r="E121" s="243" t="s">
        <v>32</v>
      </c>
      <c r="F121" s="244" t="s">
        <v>301</v>
      </c>
      <c r="G121" s="242"/>
      <c r="H121" s="245">
        <v>200</v>
      </c>
      <c r="I121" s="246"/>
      <c r="J121" s="242"/>
      <c r="K121" s="242"/>
      <c r="L121" s="247"/>
      <c r="M121" s="248"/>
      <c r="N121" s="249"/>
      <c r="O121" s="249"/>
      <c r="P121" s="249"/>
      <c r="Q121" s="249"/>
      <c r="R121" s="249"/>
      <c r="S121" s="249"/>
      <c r="T121" s="25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51" t="s">
        <v>282</v>
      </c>
      <c r="AU121" s="251" t="s">
        <v>91</v>
      </c>
      <c r="AV121" s="13" t="s">
        <v>91</v>
      </c>
      <c r="AW121" s="13" t="s">
        <v>39</v>
      </c>
      <c r="AX121" s="13" t="s">
        <v>86</v>
      </c>
      <c r="AY121" s="251" t="s">
        <v>188</v>
      </c>
    </row>
    <row r="122" s="2" customFormat="1" ht="24.15" customHeight="1">
      <c r="A122" s="42"/>
      <c r="B122" s="43"/>
      <c r="C122" s="209" t="s">
        <v>208</v>
      </c>
      <c r="D122" s="209" t="s">
        <v>189</v>
      </c>
      <c r="E122" s="210" t="s">
        <v>302</v>
      </c>
      <c r="F122" s="211" t="s">
        <v>303</v>
      </c>
      <c r="G122" s="212" t="s">
        <v>278</v>
      </c>
      <c r="H122" s="213">
        <v>200</v>
      </c>
      <c r="I122" s="214"/>
      <c r="J122" s="215">
        <f>ROUND(I122*H122,2)</f>
        <v>0</v>
      </c>
      <c r="K122" s="211" t="s">
        <v>236</v>
      </c>
      <c r="L122" s="48"/>
      <c r="M122" s="216" t="s">
        <v>32</v>
      </c>
      <c r="N122" s="217" t="s">
        <v>49</v>
      </c>
      <c r="O122" s="88"/>
      <c r="P122" s="218">
        <f>O122*H122</f>
        <v>0</v>
      </c>
      <c r="Q122" s="218">
        <v>0.0057000000000000002</v>
      </c>
      <c r="R122" s="218">
        <f>Q122*H122</f>
        <v>1.1400000000000001</v>
      </c>
      <c r="S122" s="218">
        <v>0</v>
      </c>
      <c r="T122" s="219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20" t="s">
        <v>187</v>
      </c>
      <c r="AT122" s="220" t="s">
        <v>189</v>
      </c>
      <c r="AU122" s="220" t="s">
        <v>91</v>
      </c>
      <c r="AY122" s="20" t="s">
        <v>188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86</v>
      </c>
      <c r="BK122" s="221">
        <f>ROUND(I122*H122,2)</f>
        <v>0</v>
      </c>
      <c r="BL122" s="20" t="s">
        <v>187</v>
      </c>
      <c r="BM122" s="220" t="s">
        <v>304</v>
      </c>
    </row>
    <row r="123" s="2" customFormat="1">
      <c r="A123" s="42"/>
      <c r="B123" s="43"/>
      <c r="C123" s="44"/>
      <c r="D123" s="222" t="s">
        <v>194</v>
      </c>
      <c r="E123" s="44"/>
      <c r="F123" s="223" t="s">
        <v>305</v>
      </c>
      <c r="G123" s="44"/>
      <c r="H123" s="44"/>
      <c r="I123" s="224"/>
      <c r="J123" s="44"/>
      <c r="K123" s="44"/>
      <c r="L123" s="48"/>
      <c r="M123" s="225"/>
      <c r="N123" s="226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194</v>
      </c>
      <c r="AU123" s="20" t="s">
        <v>91</v>
      </c>
    </row>
    <row r="124" s="2" customFormat="1">
      <c r="A124" s="42"/>
      <c r="B124" s="43"/>
      <c r="C124" s="44"/>
      <c r="D124" s="239" t="s">
        <v>239</v>
      </c>
      <c r="E124" s="44"/>
      <c r="F124" s="240" t="s">
        <v>306</v>
      </c>
      <c r="G124" s="44"/>
      <c r="H124" s="44"/>
      <c r="I124" s="224"/>
      <c r="J124" s="44"/>
      <c r="K124" s="44"/>
      <c r="L124" s="48"/>
      <c r="M124" s="225"/>
      <c r="N124" s="226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239</v>
      </c>
      <c r="AU124" s="20" t="s">
        <v>91</v>
      </c>
    </row>
    <row r="125" s="13" customFormat="1">
      <c r="A125" s="13"/>
      <c r="B125" s="241"/>
      <c r="C125" s="242"/>
      <c r="D125" s="222" t="s">
        <v>282</v>
      </c>
      <c r="E125" s="243" t="s">
        <v>32</v>
      </c>
      <c r="F125" s="244" t="s">
        <v>301</v>
      </c>
      <c r="G125" s="242"/>
      <c r="H125" s="245">
        <v>200</v>
      </c>
      <c r="I125" s="246"/>
      <c r="J125" s="242"/>
      <c r="K125" s="242"/>
      <c r="L125" s="247"/>
      <c r="M125" s="248"/>
      <c r="N125" s="249"/>
      <c r="O125" s="249"/>
      <c r="P125" s="249"/>
      <c r="Q125" s="249"/>
      <c r="R125" s="249"/>
      <c r="S125" s="249"/>
      <c r="T125" s="25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1" t="s">
        <v>282</v>
      </c>
      <c r="AU125" s="251" t="s">
        <v>91</v>
      </c>
      <c r="AV125" s="13" t="s">
        <v>91</v>
      </c>
      <c r="AW125" s="13" t="s">
        <v>39</v>
      </c>
      <c r="AX125" s="13" t="s">
        <v>86</v>
      </c>
      <c r="AY125" s="251" t="s">
        <v>188</v>
      </c>
    </row>
    <row r="126" s="2" customFormat="1" ht="24.15" customHeight="1">
      <c r="A126" s="42"/>
      <c r="B126" s="43"/>
      <c r="C126" s="209" t="s">
        <v>213</v>
      </c>
      <c r="D126" s="209" t="s">
        <v>189</v>
      </c>
      <c r="E126" s="210" t="s">
        <v>307</v>
      </c>
      <c r="F126" s="211" t="s">
        <v>308</v>
      </c>
      <c r="G126" s="212" t="s">
        <v>278</v>
      </c>
      <c r="H126" s="213">
        <v>2.7549999999999999</v>
      </c>
      <c r="I126" s="214"/>
      <c r="J126" s="215">
        <f>ROUND(I126*H126,2)</f>
        <v>0</v>
      </c>
      <c r="K126" s="211" t="s">
        <v>236</v>
      </c>
      <c r="L126" s="48"/>
      <c r="M126" s="216" t="s">
        <v>32</v>
      </c>
      <c r="N126" s="217" t="s">
        <v>49</v>
      </c>
      <c r="O126" s="88"/>
      <c r="P126" s="218">
        <f>O126*H126</f>
        <v>0</v>
      </c>
      <c r="Q126" s="218">
        <v>0.01103</v>
      </c>
      <c r="R126" s="218">
        <f>Q126*H126</f>
        <v>0.030387649999999999</v>
      </c>
      <c r="S126" s="218">
        <v>0</v>
      </c>
      <c r="T126" s="219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20" t="s">
        <v>187</v>
      </c>
      <c r="AT126" s="220" t="s">
        <v>189</v>
      </c>
      <c r="AU126" s="220" t="s">
        <v>91</v>
      </c>
      <c r="AY126" s="20" t="s">
        <v>188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20" t="s">
        <v>86</v>
      </c>
      <c r="BK126" s="221">
        <f>ROUND(I126*H126,2)</f>
        <v>0</v>
      </c>
      <c r="BL126" s="20" t="s">
        <v>187</v>
      </c>
      <c r="BM126" s="220" t="s">
        <v>309</v>
      </c>
    </row>
    <row r="127" s="2" customFormat="1">
      <c r="A127" s="42"/>
      <c r="B127" s="43"/>
      <c r="C127" s="44"/>
      <c r="D127" s="222" t="s">
        <v>194</v>
      </c>
      <c r="E127" s="44"/>
      <c r="F127" s="223" t="s">
        <v>310</v>
      </c>
      <c r="G127" s="44"/>
      <c r="H127" s="44"/>
      <c r="I127" s="224"/>
      <c r="J127" s="44"/>
      <c r="K127" s="44"/>
      <c r="L127" s="48"/>
      <c r="M127" s="225"/>
      <c r="N127" s="226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194</v>
      </c>
      <c r="AU127" s="20" t="s">
        <v>91</v>
      </c>
    </row>
    <row r="128" s="2" customFormat="1">
      <c r="A128" s="42"/>
      <c r="B128" s="43"/>
      <c r="C128" s="44"/>
      <c r="D128" s="239" t="s">
        <v>239</v>
      </c>
      <c r="E128" s="44"/>
      <c r="F128" s="240" t="s">
        <v>311</v>
      </c>
      <c r="G128" s="44"/>
      <c r="H128" s="44"/>
      <c r="I128" s="224"/>
      <c r="J128" s="44"/>
      <c r="K128" s="44"/>
      <c r="L128" s="48"/>
      <c r="M128" s="225"/>
      <c r="N128" s="226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239</v>
      </c>
      <c r="AU128" s="20" t="s">
        <v>91</v>
      </c>
    </row>
    <row r="129" s="14" customFormat="1">
      <c r="A129" s="14"/>
      <c r="B129" s="252"/>
      <c r="C129" s="253"/>
      <c r="D129" s="222" t="s">
        <v>282</v>
      </c>
      <c r="E129" s="254" t="s">
        <v>32</v>
      </c>
      <c r="F129" s="255" t="s">
        <v>294</v>
      </c>
      <c r="G129" s="253"/>
      <c r="H129" s="254" t="s">
        <v>32</v>
      </c>
      <c r="I129" s="256"/>
      <c r="J129" s="253"/>
      <c r="K129" s="253"/>
      <c r="L129" s="257"/>
      <c r="M129" s="258"/>
      <c r="N129" s="259"/>
      <c r="O129" s="259"/>
      <c r="P129" s="259"/>
      <c r="Q129" s="259"/>
      <c r="R129" s="259"/>
      <c r="S129" s="259"/>
      <c r="T129" s="26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1" t="s">
        <v>282</v>
      </c>
      <c r="AU129" s="261" t="s">
        <v>91</v>
      </c>
      <c r="AV129" s="14" t="s">
        <v>86</v>
      </c>
      <c r="AW129" s="14" t="s">
        <v>39</v>
      </c>
      <c r="AX129" s="14" t="s">
        <v>78</v>
      </c>
      <c r="AY129" s="261" t="s">
        <v>188</v>
      </c>
    </row>
    <row r="130" s="13" customFormat="1">
      <c r="A130" s="13"/>
      <c r="B130" s="241"/>
      <c r="C130" s="242"/>
      <c r="D130" s="222" t="s">
        <v>282</v>
      </c>
      <c r="E130" s="243" t="s">
        <v>32</v>
      </c>
      <c r="F130" s="244" t="s">
        <v>295</v>
      </c>
      <c r="G130" s="242"/>
      <c r="H130" s="245">
        <v>2.7549999999999999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1" t="s">
        <v>282</v>
      </c>
      <c r="AU130" s="251" t="s">
        <v>91</v>
      </c>
      <c r="AV130" s="13" t="s">
        <v>91</v>
      </c>
      <c r="AW130" s="13" t="s">
        <v>39</v>
      </c>
      <c r="AX130" s="13" t="s">
        <v>86</v>
      </c>
      <c r="AY130" s="251" t="s">
        <v>188</v>
      </c>
    </row>
    <row r="131" s="2" customFormat="1" ht="24.15" customHeight="1">
      <c r="A131" s="42"/>
      <c r="B131" s="43"/>
      <c r="C131" s="209" t="s">
        <v>217</v>
      </c>
      <c r="D131" s="209" t="s">
        <v>189</v>
      </c>
      <c r="E131" s="210" t="s">
        <v>312</v>
      </c>
      <c r="F131" s="211" t="s">
        <v>313</v>
      </c>
      <c r="G131" s="212" t="s">
        <v>314</v>
      </c>
      <c r="H131" s="213">
        <v>20</v>
      </c>
      <c r="I131" s="214"/>
      <c r="J131" s="215">
        <f>ROUND(I131*H131,2)</f>
        <v>0</v>
      </c>
      <c r="K131" s="211" t="s">
        <v>236</v>
      </c>
      <c r="L131" s="48"/>
      <c r="M131" s="216" t="s">
        <v>32</v>
      </c>
      <c r="N131" s="217" t="s">
        <v>49</v>
      </c>
      <c r="O131" s="88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20" t="s">
        <v>187</v>
      </c>
      <c r="AT131" s="220" t="s">
        <v>189</v>
      </c>
      <c r="AU131" s="220" t="s">
        <v>91</v>
      </c>
      <c r="AY131" s="20" t="s">
        <v>188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20" t="s">
        <v>86</v>
      </c>
      <c r="BK131" s="221">
        <f>ROUND(I131*H131,2)</f>
        <v>0</v>
      </c>
      <c r="BL131" s="20" t="s">
        <v>187</v>
      </c>
      <c r="BM131" s="220" t="s">
        <v>315</v>
      </c>
    </row>
    <row r="132" s="2" customFormat="1">
      <c r="A132" s="42"/>
      <c r="B132" s="43"/>
      <c r="C132" s="44"/>
      <c r="D132" s="222" t="s">
        <v>194</v>
      </c>
      <c r="E132" s="44"/>
      <c r="F132" s="223" t="s">
        <v>316</v>
      </c>
      <c r="G132" s="44"/>
      <c r="H132" s="44"/>
      <c r="I132" s="224"/>
      <c r="J132" s="44"/>
      <c r="K132" s="44"/>
      <c r="L132" s="48"/>
      <c r="M132" s="225"/>
      <c r="N132" s="226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194</v>
      </c>
      <c r="AU132" s="20" t="s">
        <v>91</v>
      </c>
    </row>
    <row r="133" s="2" customFormat="1">
      <c r="A133" s="42"/>
      <c r="B133" s="43"/>
      <c r="C133" s="44"/>
      <c r="D133" s="239" t="s">
        <v>239</v>
      </c>
      <c r="E133" s="44"/>
      <c r="F133" s="240" t="s">
        <v>317</v>
      </c>
      <c r="G133" s="44"/>
      <c r="H133" s="44"/>
      <c r="I133" s="224"/>
      <c r="J133" s="44"/>
      <c r="K133" s="44"/>
      <c r="L133" s="48"/>
      <c r="M133" s="225"/>
      <c r="N133" s="226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239</v>
      </c>
      <c r="AU133" s="20" t="s">
        <v>91</v>
      </c>
    </row>
    <row r="134" s="13" customFormat="1">
      <c r="A134" s="13"/>
      <c r="B134" s="241"/>
      <c r="C134" s="242"/>
      <c r="D134" s="222" t="s">
        <v>282</v>
      </c>
      <c r="E134" s="243" t="s">
        <v>32</v>
      </c>
      <c r="F134" s="244" t="s">
        <v>318</v>
      </c>
      <c r="G134" s="242"/>
      <c r="H134" s="245">
        <v>20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5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1" t="s">
        <v>282</v>
      </c>
      <c r="AU134" s="251" t="s">
        <v>91</v>
      </c>
      <c r="AV134" s="13" t="s">
        <v>91</v>
      </c>
      <c r="AW134" s="13" t="s">
        <v>39</v>
      </c>
      <c r="AX134" s="13" t="s">
        <v>86</v>
      </c>
      <c r="AY134" s="251" t="s">
        <v>188</v>
      </c>
    </row>
    <row r="135" s="2" customFormat="1" ht="24.15" customHeight="1">
      <c r="A135" s="42"/>
      <c r="B135" s="43"/>
      <c r="C135" s="262" t="s">
        <v>221</v>
      </c>
      <c r="D135" s="262" t="s">
        <v>319</v>
      </c>
      <c r="E135" s="263" t="s">
        <v>320</v>
      </c>
      <c r="F135" s="264" t="s">
        <v>321</v>
      </c>
      <c r="G135" s="265" t="s">
        <v>314</v>
      </c>
      <c r="H135" s="266">
        <v>21</v>
      </c>
      <c r="I135" s="267"/>
      <c r="J135" s="268">
        <f>ROUND(I135*H135,2)</f>
        <v>0</v>
      </c>
      <c r="K135" s="264" t="s">
        <v>236</v>
      </c>
      <c r="L135" s="269"/>
      <c r="M135" s="270" t="s">
        <v>32</v>
      </c>
      <c r="N135" s="271" t="s">
        <v>49</v>
      </c>
      <c r="O135" s="88"/>
      <c r="P135" s="218">
        <f>O135*H135</f>
        <v>0</v>
      </c>
      <c r="Q135" s="218">
        <v>0.00010000000000000001</v>
      </c>
      <c r="R135" s="218">
        <f>Q135*H135</f>
        <v>0.0021000000000000003</v>
      </c>
      <c r="S135" s="218">
        <v>0</v>
      </c>
      <c r="T135" s="219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20" t="s">
        <v>221</v>
      </c>
      <c r="AT135" s="220" t="s">
        <v>319</v>
      </c>
      <c r="AU135" s="220" t="s">
        <v>91</v>
      </c>
      <c r="AY135" s="20" t="s">
        <v>188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20" t="s">
        <v>86</v>
      </c>
      <c r="BK135" s="221">
        <f>ROUND(I135*H135,2)</f>
        <v>0</v>
      </c>
      <c r="BL135" s="20" t="s">
        <v>187</v>
      </c>
      <c r="BM135" s="220" t="s">
        <v>322</v>
      </c>
    </row>
    <row r="136" s="2" customFormat="1">
      <c r="A136" s="42"/>
      <c r="B136" s="43"/>
      <c r="C136" s="44"/>
      <c r="D136" s="222" t="s">
        <v>194</v>
      </c>
      <c r="E136" s="44"/>
      <c r="F136" s="223" t="s">
        <v>321</v>
      </c>
      <c r="G136" s="44"/>
      <c r="H136" s="44"/>
      <c r="I136" s="224"/>
      <c r="J136" s="44"/>
      <c r="K136" s="44"/>
      <c r="L136" s="48"/>
      <c r="M136" s="225"/>
      <c r="N136" s="226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194</v>
      </c>
      <c r="AU136" s="20" t="s">
        <v>91</v>
      </c>
    </row>
    <row r="137" s="13" customFormat="1">
      <c r="A137" s="13"/>
      <c r="B137" s="241"/>
      <c r="C137" s="242"/>
      <c r="D137" s="222" t="s">
        <v>282</v>
      </c>
      <c r="E137" s="242"/>
      <c r="F137" s="244" t="s">
        <v>323</v>
      </c>
      <c r="G137" s="242"/>
      <c r="H137" s="245">
        <v>21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282</v>
      </c>
      <c r="AU137" s="251" t="s">
        <v>91</v>
      </c>
      <c r="AV137" s="13" t="s">
        <v>91</v>
      </c>
      <c r="AW137" s="13" t="s">
        <v>4</v>
      </c>
      <c r="AX137" s="13" t="s">
        <v>86</v>
      </c>
      <c r="AY137" s="251" t="s">
        <v>188</v>
      </c>
    </row>
    <row r="138" s="2" customFormat="1" ht="24.15" customHeight="1">
      <c r="A138" s="42"/>
      <c r="B138" s="43"/>
      <c r="C138" s="209" t="s">
        <v>324</v>
      </c>
      <c r="D138" s="209" t="s">
        <v>189</v>
      </c>
      <c r="E138" s="210" t="s">
        <v>325</v>
      </c>
      <c r="F138" s="211" t="s">
        <v>326</v>
      </c>
      <c r="G138" s="212" t="s">
        <v>278</v>
      </c>
      <c r="H138" s="213">
        <v>61.640000000000001</v>
      </c>
      <c r="I138" s="214"/>
      <c r="J138" s="215">
        <f>ROUND(I138*H138,2)</f>
        <v>0</v>
      </c>
      <c r="K138" s="211" t="s">
        <v>32</v>
      </c>
      <c r="L138" s="48"/>
      <c r="M138" s="216" t="s">
        <v>32</v>
      </c>
      <c r="N138" s="217" t="s">
        <v>49</v>
      </c>
      <c r="O138" s="88"/>
      <c r="P138" s="218">
        <f>O138*H138</f>
        <v>0</v>
      </c>
      <c r="Q138" s="218">
        <v>0.023460000000000002</v>
      </c>
      <c r="R138" s="218">
        <f>Q138*H138</f>
        <v>1.4460744000000001</v>
      </c>
      <c r="S138" s="218">
        <v>0</v>
      </c>
      <c r="T138" s="219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20" t="s">
        <v>187</v>
      </c>
      <c r="AT138" s="220" t="s">
        <v>189</v>
      </c>
      <c r="AU138" s="220" t="s">
        <v>91</v>
      </c>
      <c r="AY138" s="20" t="s">
        <v>188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20" t="s">
        <v>86</v>
      </c>
      <c r="BK138" s="221">
        <f>ROUND(I138*H138,2)</f>
        <v>0</v>
      </c>
      <c r="BL138" s="20" t="s">
        <v>187</v>
      </c>
      <c r="BM138" s="220" t="s">
        <v>327</v>
      </c>
    </row>
    <row r="139" s="2" customFormat="1">
      <c r="A139" s="42"/>
      <c r="B139" s="43"/>
      <c r="C139" s="44"/>
      <c r="D139" s="222" t="s">
        <v>194</v>
      </c>
      <c r="E139" s="44"/>
      <c r="F139" s="223" t="s">
        <v>326</v>
      </c>
      <c r="G139" s="44"/>
      <c r="H139" s="44"/>
      <c r="I139" s="224"/>
      <c r="J139" s="44"/>
      <c r="K139" s="44"/>
      <c r="L139" s="48"/>
      <c r="M139" s="225"/>
      <c r="N139" s="226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0" t="s">
        <v>194</v>
      </c>
      <c r="AU139" s="20" t="s">
        <v>91</v>
      </c>
    </row>
    <row r="140" s="2" customFormat="1">
      <c r="A140" s="42"/>
      <c r="B140" s="43"/>
      <c r="C140" s="44"/>
      <c r="D140" s="222" t="s">
        <v>202</v>
      </c>
      <c r="E140" s="44"/>
      <c r="F140" s="227" t="s">
        <v>328</v>
      </c>
      <c r="G140" s="44"/>
      <c r="H140" s="44"/>
      <c r="I140" s="224"/>
      <c r="J140" s="44"/>
      <c r="K140" s="44"/>
      <c r="L140" s="48"/>
      <c r="M140" s="225"/>
      <c r="N140" s="226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202</v>
      </c>
      <c r="AU140" s="20" t="s">
        <v>91</v>
      </c>
    </row>
    <row r="141" s="14" customFormat="1">
      <c r="A141" s="14"/>
      <c r="B141" s="252"/>
      <c r="C141" s="253"/>
      <c r="D141" s="222" t="s">
        <v>282</v>
      </c>
      <c r="E141" s="254" t="s">
        <v>32</v>
      </c>
      <c r="F141" s="255" t="s">
        <v>329</v>
      </c>
      <c r="G141" s="253"/>
      <c r="H141" s="254" t="s">
        <v>32</v>
      </c>
      <c r="I141" s="256"/>
      <c r="J141" s="253"/>
      <c r="K141" s="253"/>
      <c r="L141" s="257"/>
      <c r="M141" s="258"/>
      <c r="N141" s="259"/>
      <c r="O141" s="259"/>
      <c r="P141" s="259"/>
      <c r="Q141" s="259"/>
      <c r="R141" s="259"/>
      <c r="S141" s="259"/>
      <c r="T141" s="26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1" t="s">
        <v>282</v>
      </c>
      <c r="AU141" s="261" t="s">
        <v>91</v>
      </c>
      <c r="AV141" s="14" t="s">
        <v>86</v>
      </c>
      <c r="AW141" s="14" t="s">
        <v>39</v>
      </c>
      <c r="AX141" s="14" t="s">
        <v>78</v>
      </c>
      <c r="AY141" s="261" t="s">
        <v>188</v>
      </c>
    </row>
    <row r="142" s="14" customFormat="1">
      <c r="A142" s="14"/>
      <c r="B142" s="252"/>
      <c r="C142" s="253"/>
      <c r="D142" s="222" t="s">
        <v>282</v>
      </c>
      <c r="E142" s="254" t="s">
        <v>32</v>
      </c>
      <c r="F142" s="255" t="s">
        <v>330</v>
      </c>
      <c r="G142" s="253"/>
      <c r="H142" s="254" t="s">
        <v>32</v>
      </c>
      <c r="I142" s="256"/>
      <c r="J142" s="253"/>
      <c r="K142" s="253"/>
      <c r="L142" s="257"/>
      <c r="M142" s="258"/>
      <c r="N142" s="259"/>
      <c r="O142" s="259"/>
      <c r="P142" s="259"/>
      <c r="Q142" s="259"/>
      <c r="R142" s="259"/>
      <c r="S142" s="259"/>
      <c r="T142" s="26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1" t="s">
        <v>282</v>
      </c>
      <c r="AU142" s="261" t="s">
        <v>91</v>
      </c>
      <c r="AV142" s="14" t="s">
        <v>86</v>
      </c>
      <c r="AW142" s="14" t="s">
        <v>39</v>
      </c>
      <c r="AX142" s="14" t="s">
        <v>78</v>
      </c>
      <c r="AY142" s="261" t="s">
        <v>188</v>
      </c>
    </row>
    <row r="143" s="13" customFormat="1">
      <c r="A143" s="13"/>
      <c r="B143" s="241"/>
      <c r="C143" s="242"/>
      <c r="D143" s="222" t="s">
        <v>282</v>
      </c>
      <c r="E143" s="243" t="s">
        <v>32</v>
      </c>
      <c r="F143" s="244" t="s">
        <v>331</v>
      </c>
      <c r="G143" s="242"/>
      <c r="H143" s="245">
        <v>46.799999999999997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282</v>
      </c>
      <c r="AU143" s="251" t="s">
        <v>91</v>
      </c>
      <c r="AV143" s="13" t="s">
        <v>91</v>
      </c>
      <c r="AW143" s="13" t="s">
        <v>39</v>
      </c>
      <c r="AX143" s="13" t="s">
        <v>78</v>
      </c>
      <c r="AY143" s="251" t="s">
        <v>188</v>
      </c>
    </row>
    <row r="144" s="14" customFormat="1">
      <c r="A144" s="14"/>
      <c r="B144" s="252"/>
      <c r="C144" s="253"/>
      <c r="D144" s="222" t="s">
        <v>282</v>
      </c>
      <c r="E144" s="254" t="s">
        <v>32</v>
      </c>
      <c r="F144" s="255" t="s">
        <v>332</v>
      </c>
      <c r="G144" s="253"/>
      <c r="H144" s="254" t="s">
        <v>32</v>
      </c>
      <c r="I144" s="256"/>
      <c r="J144" s="253"/>
      <c r="K144" s="253"/>
      <c r="L144" s="257"/>
      <c r="M144" s="258"/>
      <c r="N144" s="259"/>
      <c r="O144" s="259"/>
      <c r="P144" s="259"/>
      <c r="Q144" s="259"/>
      <c r="R144" s="259"/>
      <c r="S144" s="259"/>
      <c r="T144" s="26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1" t="s">
        <v>282</v>
      </c>
      <c r="AU144" s="261" t="s">
        <v>91</v>
      </c>
      <c r="AV144" s="14" t="s">
        <v>86</v>
      </c>
      <c r="AW144" s="14" t="s">
        <v>39</v>
      </c>
      <c r="AX144" s="14" t="s">
        <v>78</v>
      </c>
      <c r="AY144" s="261" t="s">
        <v>188</v>
      </c>
    </row>
    <row r="145" s="13" customFormat="1">
      <c r="A145" s="13"/>
      <c r="B145" s="241"/>
      <c r="C145" s="242"/>
      <c r="D145" s="222" t="s">
        <v>282</v>
      </c>
      <c r="E145" s="243" t="s">
        <v>32</v>
      </c>
      <c r="F145" s="244" t="s">
        <v>333</v>
      </c>
      <c r="G145" s="242"/>
      <c r="H145" s="245">
        <v>5.8399999999999999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282</v>
      </c>
      <c r="AU145" s="251" t="s">
        <v>91</v>
      </c>
      <c r="AV145" s="13" t="s">
        <v>91</v>
      </c>
      <c r="AW145" s="13" t="s">
        <v>39</v>
      </c>
      <c r="AX145" s="13" t="s">
        <v>78</v>
      </c>
      <c r="AY145" s="251" t="s">
        <v>188</v>
      </c>
    </row>
    <row r="146" s="14" customFormat="1">
      <c r="A146" s="14"/>
      <c r="B146" s="252"/>
      <c r="C146" s="253"/>
      <c r="D146" s="222" t="s">
        <v>282</v>
      </c>
      <c r="E146" s="254" t="s">
        <v>32</v>
      </c>
      <c r="F146" s="255" t="s">
        <v>334</v>
      </c>
      <c r="G146" s="253"/>
      <c r="H146" s="254" t="s">
        <v>32</v>
      </c>
      <c r="I146" s="256"/>
      <c r="J146" s="253"/>
      <c r="K146" s="253"/>
      <c r="L146" s="257"/>
      <c r="M146" s="258"/>
      <c r="N146" s="259"/>
      <c r="O146" s="259"/>
      <c r="P146" s="259"/>
      <c r="Q146" s="259"/>
      <c r="R146" s="259"/>
      <c r="S146" s="259"/>
      <c r="T146" s="26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1" t="s">
        <v>282</v>
      </c>
      <c r="AU146" s="261" t="s">
        <v>91</v>
      </c>
      <c r="AV146" s="14" t="s">
        <v>86</v>
      </c>
      <c r="AW146" s="14" t="s">
        <v>39</v>
      </c>
      <c r="AX146" s="14" t="s">
        <v>78</v>
      </c>
      <c r="AY146" s="261" t="s">
        <v>188</v>
      </c>
    </row>
    <row r="147" s="13" customFormat="1">
      <c r="A147" s="13"/>
      <c r="B147" s="241"/>
      <c r="C147" s="242"/>
      <c r="D147" s="222" t="s">
        <v>282</v>
      </c>
      <c r="E147" s="243" t="s">
        <v>32</v>
      </c>
      <c r="F147" s="244" t="s">
        <v>335</v>
      </c>
      <c r="G147" s="242"/>
      <c r="H147" s="245">
        <v>7.5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282</v>
      </c>
      <c r="AU147" s="251" t="s">
        <v>91</v>
      </c>
      <c r="AV147" s="13" t="s">
        <v>91</v>
      </c>
      <c r="AW147" s="13" t="s">
        <v>39</v>
      </c>
      <c r="AX147" s="13" t="s">
        <v>78</v>
      </c>
      <c r="AY147" s="251" t="s">
        <v>188</v>
      </c>
    </row>
    <row r="148" s="14" customFormat="1">
      <c r="A148" s="14"/>
      <c r="B148" s="252"/>
      <c r="C148" s="253"/>
      <c r="D148" s="222" t="s">
        <v>282</v>
      </c>
      <c r="E148" s="254" t="s">
        <v>32</v>
      </c>
      <c r="F148" s="255" t="s">
        <v>336</v>
      </c>
      <c r="G148" s="253"/>
      <c r="H148" s="254" t="s">
        <v>32</v>
      </c>
      <c r="I148" s="256"/>
      <c r="J148" s="253"/>
      <c r="K148" s="253"/>
      <c r="L148" s="257"/>
      <c r="M148" s="258"/>
      <c r="N148" s="259"/>
      <c r="O148" s="259"/>
      <c r="P148" s="259"/>
      <c r="Q148" s="259"/>
      <c r="R148" s="259"/>
      <c r="S148" s="259"/>
      <c r="T148" s="26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1" t="s">
        <v>282</v>
      </c>
      <c r="AU148" s="261" t="s">
        <v>91</v>
      </c>
      <c r="AV148" s="14" t="s">
        <v>86</v>
      </c>
      <c r="AW148" s="14" t="s">
        <v>39</v>
      </c>
      <c r="AX148" s="14" t="s">
        <v>78</v>
      </c>
      <c r="AY148" s="261" t="s">
        <v>188</v>
      </c>
    </row>
    <row r="149" s="13" customFormat="1">
      <c r="A149" s="13"/>
      <c r="B149" s="241"/>
      <c r="C149" s="242"/>
      <c r="D149" s="222" t="s">
        <v>282</v>
      </c>
      <c r="E149" s="243" t="s">
        <v>32</v>
      </c>
      <c r="F149" s="244" t="s">
        <v>337</v>
      </c>
      <c r="G149" s="242"/>
      <c r="H149" s="245">
        <v>1.5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1" t="s">
        <v>282</v>
      </c>
      <c r="AU149" s="251" t="s">
        <v>91</v>
      </c>
      <c r="AV149" s="13" t="s">
        <v>91</v>
      </c>
      <c r="AW149" s="13" t="s">
        <v>39</v>
      </c>
      <c r="AX149" s="13" t="s">
        <v>78</v>
      </c>
      <c r="AY149" s="251" t="s">
        <v>188</v>
      </c>
    </row>
    <row r="150" s="15" customFormat="1">
      <c r="A150" s="15"/>
      <c r="B150" s="272"/>
      <c r="C150" s="273"/>
      <c r="D150" s="222" t="s">
        <v>282</v>
      </c>
      <c r="E150" s="274" t="s">
        <v>32</v>
      </c>
      <c r="F150" s="275" t="s">
        <v>338</v>
      </c>
      <c r="G150" s="273"/>
      <c r="H150" s="276">
        <v>61.640000000000001</v>
      </c>
      <c r="I150" s="277"/>
      <c r="J150" s="273"/>
      <c r="K150" s="273"/>
      <c r="L150" s="278"/>
      <c r="M150" s="279"/>
      <c r="N150" s="280"/>
      <c r="O150" s="280"/>
      <c r="P150" s="280"/>
      <c r="Q150" s="280"/>
      <c r="R150" s="280"/>
      <c r="S150" s="280"/>
      <c r="T150" s="281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2" t="s">
        <v>282</v>
      </c>
      <c r="AU150" s="282" t="s">
        <v>91</v>
      </c>
      <c r="AV150" s="15" t="s">
        <v>187</v>
      </c>
      <c r="AW150" s="15" t="s">
        <v>39</v>
      </c>
      <c r="AX150" s="15" t="s">
        <v>86</v>
      </c>
      <c r="AY150" s="282" t="s">
        <v>188</v>
      </c>
    </row>
    <row r="151" s="11" customFormat="1" ht="22.8" customHeight="1">
      <c r="A151" s="11"/>
      <c r="B151" s="195"/>
      <c r="C151" s="196"/>
      <c r="D151" s="197" t="s">
        <v>77</v>
      </c>
      <c r="E151" s="237" t="s">
        <v>324</v>
      </c>
      <c r="F151" s="237" t="s">
        <v>339</v>
      </c>
      <c r="G151" s="196"/>
      <c r="H151" s="196"/>
      <c r="I151" s="199"/>
      <c r="J151" s="238">
        <f>BK151</f>
        <v>0</v>
      </c>
      <c r="K151" s="196"/>
      <c r="L151" s="201"/>
      <c r="M151" s="202"/>
      <c r="N151" s="203"/>
      <c r="O151" s="203"/>
      <c r="P151" s="204">
        <f>SUM(P152:P204)</f>
        <v>0</v>
      </c>
      <c r="Q151" s="203"/>
      <c r="R151" s="204">
        <f>SUM(R152:R204)</f>
        <v>0.14177500000000001</v>
      </c>
      <c r="S151" s="203"/>
      <c r="T151" s="205">
        <f>SUM(T152:T204)</f>
        <v>5.8523500000000013</v>
      </c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R151" s="206" t="s">
        <v>86</v>
      </c>
      <c r="AT151" s="207" t="s">
        <v>77</v>
      </c>
      <c r="AU151" s="207" t="s">
        <v>86</v>
      </c>
      <c r="AY151" s="206" t="s">
        <v>188</v>
      </c>
      <c r="BK151" s="208">
        <f>SUM(BK152:BK204)</f>
        <v>0</v>
      </c>
    </row>
    <row r="152" s="2" customFormat="1" ht="37.8" customHeight="1">
      <c r="A152" s="42"/>
      <c r="B152" s="43"/>
      <c r="C152" s="209" t="s">
        <v>340</v>
      </c>
      <c r="D152" s="209" t="s">
        <v>189</v>
      </c>
      <c r="E152" s="210" t="s">
        <v>341</v>
      </c>
      <c r="F152" s="211" t="s">
        <v>342</v>
      </c>
      <c r="G152" s="212" t="s">
        <v>278</v>
      </c>
      <c r="H152" s="213">
        <v>567.10000000000002</v>
      </c>
      <c r="I152" s="214"/>
      <c r="J152" s="215">
        <f>ROUND(I152*H152,2)</f>
        <v>0</v>
      </c>
      <c r="K152" s="211" t="s">
        <v>236</v>
      </c>
      <c r="L152" s="48"/>
      <c r="M152" s="216" t="s">
        <v>32</v>
      </c>
      <c r="N152" s="217" t="s">
        <v>49</v>
      </c>
      <c r="O152" s="88"/>
      <c r="P152" s="218">
        <f>O152*H152</f>
        <v>0</v>
      </c>
      <c r="Q152" s="218">
        <v>0.00021000000000000001</v>
      </c>
      <c r="R152" s="218">
        <f>Q152*H152</f>
        <v>0.11909100000000002</v>
      </c>
      <c r="S152" s="218">
        <v>0</v>
      </c>
      <c r="T152" s="219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20" t="s">
        <v>187</v>
      </c>
      <c r="AT152" s="220" t="s">
        <v>189</v>
      </c>
      <c r="AU152" s="220" t="s">
        <v>91</v>
      </c>
      <c r="AY152" s="20" t="s">
        <v>188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20" t="s">
        <v>86</v>
      </c>
      <c r="BK152" s="221">
        <f>ROUND(I152*H152,2)</f>
        <v>0</v>
      </c>
      <c r="BL152" s="20" t="s">
        <v>187</v>
      </c>
      <c r="BM152" s="220" t="s">
        <v>343</v>
      </c>
    </row>
    <row r="153" s="2" customFormat="1">
      <c r="A153" s="42"/>
      <c r="B153" s="43"/>
      <c r="C153" s="44"/>
      <c r="D153" s="222" t="s">
        <v>194</v>
      </c>
      <c r="E153" s="44"/>
      <c r="F153" s="223" t="s">
        <v>344</v>
      </c>
      <c r="G153" s="44"/>
      <c r="H153" s="44"/>
      <c r="I153" s="224"/>
      <c r="J153" s="44"/>
      <c r="K153" s="44"/>
      <c r="L153" s="48"/>
      <c r="M153" s="225"/>
      <c r="N153" s="226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194</v>
      </c>
      <c r="AU153" s="20" t="s">
        <v>91</v>
      </c>
    </row>
    <row r="154" s="2" customFormat="1">
      <c r="A154" s="42"/>
      <c r="B154" s="43"/>
      <c r="C154" s="44"/>
      <c r="D154" s="239" t="s">
        <v>239</v>
      </c>
      <c r="E154" s="44"/>
      <c r="F154" s="240" t="s">
        <v>345</v>
      </c>
      <c r="G154" s="44"/>
      <c r="H154" s="44"/>
      <c r="I154" s="224"/>
      <c r="J154" s="44"/>
      <c r="K154" s="44"/>
      <c r="L154" s="48"/>
      <c r="M154" s="225"/>
      <c r="N154" s="226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239</v>
      </c>
      <c r="AU154" s="20" t="s">
        <v>91</v>
      </c>
    </row>
    <row r="155" s="13" customFormat="1">
      <c r="A155" s="13"/>
      <c r="B155" s="241"/>
      <c r="C155" s="242"/>
      <c r="D155" s="222" t="s">
        <v>282</v>
      </c>
      <c r="E155" s="243" t="s">
        <v>32</v>
      </c>
      <c r="F155" s="244" t="s">
        <v>346</v>
      </c>
      <c r="G155" s="242"/>
      <c r="H155" s="245">
        <v>37.399999999999999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1" t="s">
        <v>282</v>
      </c>
      <c r="AU155" s="251" t="s">
        <v>91</v>
      </c>
      <c r="AV155" s="13" t="s">
        <v>91</v>
      </c>
      <c r="AW155" s="13" t="s">
        <v>39</v>
      </c>
      <c r="AX155" s="13" t="s">
        <v>78</v>
      </c>
      <c r="AY155" s="251" t="s">
        <v>188</v>
      </c>
    </row>
    <row r="156" s="13" customFormat="1">
      <c r="A156" s="13"/>
      <c r="B156" s="241"/>
      <c r="C156" s="242"/>
      <c r="D156" s="222" t="s">
        <v>282</v>
      </c>
      <c r="E156" s="243" t="s">
        <v>32</v>
      </c>
      <c r="F156" s="244" t="s">
        <v>347</v>
      </c>
      <c r="G156" s="242"/>
      <c r="H156" s="245">
        <v>36.600000000000001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1" t="s">
        <v>282</v>
      </c>
      <c r="AU156" s="251" t="s">
        <v>91</v>
      </c>
      <c r="AV156" s="13" t="s">
        <v>91</v>
      </c>
      <c r="AW156" s="13" t="s">
        <v>39</v>
      </c>
      <c r="AX156" s="13" t="s">
        <v>78</v>
      </c>
      <c r="AY156" s="251" t="s">
        <v>188</v>
      </c>
    </row>
    <row r="157" s="13" customFormat="1">
      <c r="A157" s="13"/>
      <c r="B157" s="241"/>
      <c r="C157" s="242"/>
      <c r="D157" s="222" t="s">
        <v>282</v>
      </c>
      <c r="E157" s="243" t="s">
        <v>32</v>
      </c>
      <c r="F157" s="244" t="s">
        <v>348</v>
      </c>
      <c r="G157" s="242"/>
      <c r="H157" s="245">
        <v>38.600000000000001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282</v>
      </c>
      <c r="AU157" s="251" t="s">
        <v>91</v>
      </c>
      <c r="AV157" s="13" t="s">
        <v>91</v>
      </c>
      <c r="AW157" s="13" t="s">
        <v>39</v>
      </c>
      <c r="AX157" s="13" t="s">
        <v>78</v>
      </c>
      <c r="AY157" s="251" t="s">
        <v>188</v>
      </c>
    </row>
    <row r="158" s="13" customFormat="1">
      <c r="A158" s="13"/>
      <c r="B158" s="241"/>
      <c r="C158" s="242"/>
      <c r="D158" s="222" t="s">
        <v>282</v>
      </c>
      <c r="E158" s="243" t="s">
        <v>32</v>
      </c>
      <c r="F158" s="244" t="s">
        <v>349</v>
      </c>
      <c r="G158" s="242"/>
      <c r="H158" s="245">
        <v>38.600000000000001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282</v>
      </c>
      <c r="AU158" s="251" t="s">
        <v>91</v>
      </c>
      <c r="AV158" s="13" t="s">
        <v>91</v>
      </c>
      <c r="AW158" s="13" t="s">
        <v>39</v>
      </c>
      <c r="AX158" s="13" t="s">
        <v>78</v>
      </c>
      <c r="AY158" s="251" t="s">
        <v>188</v>
      </c>
    </row>
    <row r="159" s="13" customFormat="1">
      <c r="A159" s="13"/>
      <c r="B159" s="241"/>
      <c r="C159" s="242"/>
      <c r="D159" s="222" t="s">
        <v>282</v>
      </c>
      <c r="E159" s="243" t="s">
        <v>32</v>
      </c>
      <c r="F159" s="244" t="s">
        <v>350</v>
      </c>
      <c r="G159" s="242"/>
      <c r="H159" s="245">
        <v>122.90000000000001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1" t="s">
        <v>282</v>
      </c>
      <c r="AU159" s="251" t="s">
        <v>91</v>
      </c>
      <c r="AV159" s="13" t="s">
        <v>91</v>
      </c>
      <c r="AW159" s="13" t="s">
        <v>39</v>
      </c>
      <c r="AX159" s="13" t="s">
        <v>78</v>
      </c>
      <c r="AY159" s="251" t="s">
        <v>188</v>
      </c>
    </row>
    <row r="160" s="13" customFormat="1">
      <c r="A160" s="13"/>
      <c r="B160" s="241"/>
      <c r="C160" s="242"/>
      <c r="D160" s="222" t="s">
        <v>282</v>
      </c>
      <c r="E160" s="243" t="s">
        <v>32</v>
      </c>
      <c r="F160" s="244" t="s">
        <v>351</v>
      </c>
      <c r="G160" s="242"/>
      <c r="H160" s="245">
        <v>39.899999999999999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1" t="s">
        <v>282</v>
      </c>
      <c r="AU160" s="251" t="s">
        <v>91</v>
      </c>
      <c r="AV160" s="13" t="s">
        <v>91</v>
      </c>
      <c r="AW160" s="13" t="s">
        <v>39</v>
      </c>
      <c r="AX160" s="13" t="s">
        <v>78</v>
      </c>
      <c r="AY160" s="251" t="s">
        <v>188</v>
      </c>
    </row>
    <row r="161" s="13" customFormat="1">
      <c r="A161" s="13"/>
      <c r="B161" s="241"/>
      <c r="C161" s="242"/>
      <c r="D161" s="222" t="s">
        <v>282</v>
      </c>
      <c r="E161" s="243" t="s">
        <v>32</v>
      </c>
      <c r="F161" s="244" t="s">
        <v>352</v>
      </c>
      <c r="G161" s="242"/>
      <c r="H161" s="245">
        <v>54.200000000000003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282</v>
      </c>
      <c r="AU161" s="251" t="s">
        <v>91</v>
      </c>
      <c r="AV161" s="13" t="s">
        <v>91</v>
      </c>
      <c r="AW161" s="13" t="s">
        <v>39</v>
      </c>
      <c r="AX161" s="13" t="s">
        <v>78</v>
      </c>
      <c r="AY161" s="251" t="s">
        <v>188</v>
      </c>
    </row>
    <row r="162" s="13" customFormat="1">
      <c r="A162" s="13"/>
      <c r="B162" s="241"/>
      <c r="C162" s="242"/>
      <c r="D162" s="222" t="s">
        <v>282</v>
      </c>
      <c r="E162" s="243" t="s">
        <v>32</v>
      </c>
      <c r="F162" s="244" t="s">
        <v>353</v>
      </c>
      <c r="G162" s="242"/>
      <c r="H162" s="245">
        <v>37.700000000000003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1" t="s">
        <v>282</v>
      </c>
      <c r="AU162" s="251" t="s">
        <v>91</v>
      </c>
      <c r="AV162" s="13" t="s">
        <v>91</v>
      </c>
      <c r="AW162" s="13" t="s">
        <v>39</v>
      </c>
      <c r="AX162" s="13" t="s">
        <v>78</v>
      </c>
      <c r="AY162" s="251" t="s">
        <v>188</v>
      </c>
    </row>
    <row r="163" s="13" customFormat="1">
      <c r="A163" s="13"/>
      <c r="B163" s="241"/>
      <c r="C163" s="242"/>
      <c r="D163" s="222" t="s">
        <v>282</v>
      </c>
      <c r="E163" s="243" t="s">
        <v>32</v>
      </c>
      <c r="F163" s="244" t="s">
        <v>354</v>
      </c>
      <c r="G163" s="242"/>
      <c r="H163" s="245">
        <v>7.2999999999999998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282</v>
      </c>
      <c r="AU163" s="251" t="s">
        <v>91</v>
      </c>
      <c r="AV163" s="13" t="s">
        <v>91</v>
      </c>
      <c r="AW163" s="13" t="s">
        <v>39</v>
      </c>
      <c r="AX163" s="13" t="s">
        <v>78</v>
      </c>
      <c r="AY163" s="251" t="s">
        <v>188</v>
      </c>
    </row>
    <row r="164" s="13" customFormat="1">
      <c r="A164" s="13"/>
      <c r="B164" s="241"/>
      <c r="C164" s="242"/>
      <c r="D164" s="222" t="s">
        <v>282</v>
      </c>
      <c r="E164" s="243" t="s">
        <v>32</v>
      </c>
      <c r="F164" s="244" t="s">
        <v>355</v>
      </c>
      <c r="G164" s="242"/>
      <c r="H164" s="245">
        <v>29.600000000000001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1" t="s">
        <v>282</v>
      </c>
      <c r="AU164" s="251" t="s">
        <v>91</v>
      </c>
      <c r="AV164" s="13" t="s">
        <v>91</v>
      </c>
      <c r="AW164" s="13" t="s">
        <v>39</v>
      </c>
      <c r="AX164" s="13" t="s">
        <v>78</v>
      </c>
      <c r="AY164" s="251" t="s">
        <v>188</v>
      </c>
    </row>
    <row r="165" s="13" customFormat="1">
      <c r="A165" s="13"/>
      <c r="B165" s="241"/>
      <c r="C165" s="242"/>
      <c r="D165" s="222" t="s">
        <v>282</v>
      </c>
      <c r="E165" s="243" t="s">
        <v>32</v>
      </c>
      <c r="F165" s="244" t="s">
        <v>356</v>
      </c>
      <c r="G165" s="242"/>
      <c r="H165" s="245">
        <v>37.700000000000003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1" t="s">
        <v>282</v>
      </c>
      <c r="AU165" s="251" t="s">
        <v>91</v>
      </c>
      <c r="AV165" s="13" t="s">
        <v>91</v>
      </c>
      <c r="AW165" s="13" t="s">
        <v>39</v>
      </c>
      <c r="AX165" s="13" t="s">
        <v>78</v>
      </c>
      <c r="AY165" s="251" t="s">
        <v>188</v>
      </c>
    </row>
    <row r="166" s="13" customFormat="1">
      <c r="A166" s="13"/>
      <c r="B166" s="241"/>
      <c r="C166" s="242"/>
      <c r="D166" s="222" t="s">
        <v>282</v>
      </c>
      <c r="E166" s="243" t="s">
        <v>32</v>
      </c>
      <c r="F166" s="244" t="s">
        <v>357</v>
      </c>
      <c r="G166" s="242"/>
      <c r="H166" s="245">
        <v>7.2000000000000002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1" t="s">
        <v>282</v>
      </c>
      <c r="AU166" s="251" t="s">
        <v>91</v>
      </c>
      <c r="AV166" s="13" t="s">
        <v>91</v>
      </c>
      <c r="AW166" s="13" t="s">
        <v>39</v>
      </c>
      <c r="AX166" s="13" t="s">
        <v>78</v>
      </c>
      <c r="AY166" s="251" t="s">
        <v>188</v>
      </c>
    </row>
    <row r="167" s="13" customFormat="1">
      <c r="A167" s="13"/>
      <c r="B167" s="241"/>
      <c r="C167" s="242"/>
      <c r="D167" s="222" t="s">
        <v>282</v>
      </c>
      <c r="E167" s="243" t="s">
        <v>32</v>
      </c>
      <c r="F167" s="244" t="s">
        <v>358</v>
      </c>
      <c r="G167" s="242"/>
      <c r="H167" s="245">
        <v>39.700000000000003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1" t="s">
        <v>282</v>
      </c>
      <c r="AU167" s="251" t="s">
        <v>91</v>
      </c>
      <c r="AV167" s="13" t="s">
        <v>91</v>
      </c>
      <c r="AW167" s="13" t="s">
        <v>39</v>
      </c>
      <c r="AX167" s="13" t="s">
        <v>78</v>
      </c>
      <c r="AY167" s="251" t="s">
        <v>188</v>
      </c>
    </row>
    <row r="168" s="13" customFormat="1">
      <c r="A168" s="13"/>
      <c r="B168" s="241"/>
      <c r="C168" s="242"/>
      <c r="D168" s="222" t="s">
        <v>282</v>
      </c>
      <c r="E168" s="243" t="s">
        <v>32</v>
      </c>
      <c r="F168" s="244" t="s">
        <v>359</v>
      </c>
      <c r="G168" s="242"/>
      <c r="H168" s="245">
        <v>39.700000000000003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1" t="s">
        <v>282</v>
      </c>
      <c r="AU168" s="251" t="s">
        <v>91</v>
      </c>
      <c r="AV168" s="13" t="s">
        <v>91</v>
      </c>
      <c r="AW168" s="13" t="s">
        <v>39</v>
      </c>
      <c r="AX168" s="13" t="s">
        <v>78</v>
      </c>
      <c r="AY168" s="251" t="s">
        <v>188</v>
      </c>
    </row>
    <row r="169" s="15" customFormat="1">
      <c r="A169" s="15"/>
      <c r="B169" s="272"/>
      <c r="C169" s="273"/>
      <c r="D169" s="222" t="s">
        <v>282</v>
      </c>
      <c r="E169" s="274" t="s">
        <v>32</v>
      </c>
      <c r="F169" s="275" t="s">
        <v>338</v>
      </c>
      <c r="G169" s="273"/>
      <c r="H169" s="276">
        <v>567.10000000000002</v>
      </c>
      <c r="I169" s="277"/>
      <c r="J169" s="273"/>
      <c r="K169" s="273"/>
      <c r="L169" s="278"/>
      <c r="M169" s="279"/>
      <c r="N169" s="280"/>
      <c r="O169" s="280"/>
      <c r="P169" s="280"/>
      <c r="Q169" s="280"/>
      <c r="R169" s="280"/>
      <c r="S169" s="280"/>
      <c r="T169" s="281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2" t="s">
        <v>282</v>
      </c>
      <c r="AU169" s="282" t="s">
        <v>91</v>
      </c>
      <c r="AV169" s="15" t="s">
        <v>187</v>
      </c>
      <c r="AW169" s="15" t="s">
        <v>39</v>
      </c>
      <c r="AX169" s="15" t="s">
        <v>86</v>
      </c>
      <c r="AY169" s="282" t="s">
        <v>188</v>
      </c>
    </row>
    <row r="170" s="2" customFormat="1" ht="24.15" customHeight="1">
      <c r="A170" s="42"/>
      <c r="B170" s="43"/>
      <c r="C170" s="209" t="s">
        <v>360</v>
      </c>
      <c r="D170" s="209" t="s">
        <v>189</v>
      </c>
      <c r="E170" s="210" t="s">
        <v>361</v>
      </c>
      <c r="F170" s="211" t="s">
        <v>362</v>
      </c>
      <c r="G170" s="212" t="s">
        <v>278</v>
      </c>
      <c r="H170" s="213">
        <v>567.10000000000002</v>
      </c>
      <c r="I170" s="214"/>
      <c r="J170" s="215">
        <f>ROUND(I170*H170,2)</f>
        <v>0</v>
      </c>
      <c r="K170" s="211" t="s">
        <v>236</v>
      </c>
      <c r="L170" s="48"/>
      <c r="M170" s="216" t="s">
        <v>32</v>
      </c>
      <c r="N170" s="217" t="s">
        <v>49</v>
      </c>
      <c r="O170" s="88"/>
      <c r="P170" s="218">
        <f>O170*H170</f>
        <v>0</v>
      </c>
      <c r="Q170" s="218">
        <v>4.0000000000000003E-05</v>
      </c>
      <c r="R170" s="218">
        <f>Q170*H170</f>
        <v>0.022684000000000003</v>
      </c>
      <c r="S170" s="218">
        <v>0</v>
      </c>
      <c r="T170" s="219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20" t="s">
        <v>187</v>
      </c>
      <c r="AT170" s="220" t="s">
        <v>189</v>
      </c>
      <c r="AU170" s="220" t="s">
        <v>91</v>
      </c>
      <c r="AY170" s="20" t="s">
        <v>188</v>
      </c>
      <c r="BE170" s="221">
        <f>IF(N170="základní",J170,0)</f>
        <v>0</v>
      </c>
      <c r="BF170" s="221">
        <f>IF(N170="snížená",J170,0)</f>
        <v>0</v>
      </c>
      <c r="BG170" s="221">
        <f>IF(N170="zákl. přenesená",J170,0)</f>
        <v>0</v>
      </c>
      <c r="BH170" s="221">
        <f>IF(N170="sníž. přenesená",J170,0)</f>
        <v>0</v>
      </c>
      <c r="BI170" s="221">
        <f>IF(N170="nulová",J170,0)</f>
        <v>0</v>
      </c>
      <c r="BJ170" s="20" t="s">
        <v>86</v>
      </c>
      <c r="BK170" s="221">
        <f>ROUND(I170*H170,2)</f>
        <v>0</v>
      </c>
      <c r="BL170" s="20" t="s">
        <v>187</v>
      </c>
      <c r="BM170" s="220" t="s">
        <v>363</v>
      </c>
    </row>
    <row r="171" s="2" customFormat="1">
      <c r="A171" s="42"/>
      <c r="B171" s="43"/>
      <c r="C171" s="44"/>
      <c r="D171" s="222" t="s">
        <v>194</v>
      </c>
      <c r="E171" s="44"/>
      <c r="F171" s="223" t="s">
        <v>364</v>
      </c>
      <c r="G171" s="44"/>
      <c r="H171" s="44"/>
      <c r="I171" s="224"/>
      <c r="J171" s="44"/>
      <c r="K171" s="44"/>
      <c r="L171" s="48"/>
      <c r="M171" s="225"/>
      <c r="N171" s="226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194</v>
      </c>
      <c r="AU171" s="20" t="s">
        <v>91</v>
      </c>
    </row>
    <row r="172" s="2" customFormat="1">
      <c r="A172" s="42"/>
      <c r="B172" s="43"/>
      <c r="C172" s="44"/>
      <c r="D172" s="239" t="s">
        <v>239</v>
      </c>
      <c r="E172" s="44"/>
      <c r="F172" s="240" t="s">
        <v>365</v>
      </c>
      <c r="G172" s="44"/>
      <c r="H172" s="44"/>
      <c r="I172" s="224"/>
      <c r="J172" s="44"/>
      <c r="K172" s="44"/>
      <c r="L172" s="48"/>
      <c r="M172" s="225"/>
      <c r="N172" s="226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239</v>
      </c>
      <c r="AU172" s="20" t="s">
        <v>91</v>
      </c>
    </row>
    <row r="173" s="13" customFormat="1">
      <c r="A173" s="13"/>
      <c r="B173" s="241"/>
      <c r="C173" s="242"/>
      <c r="D173" s="222" t="s">
        <v>282</v>
      </c>
      <c r="E173" s="243" t="s">
        <v>32</v>
      </c>
      <c r="F173" s="244" t="s">
        <v>346</v>
      </c>
      <c r="G173" s="242"/>
      <c r="H173" s="245">
        <v>37.399999999999999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282</v>
      </c>
      <c r="AU173" s="251" t="s">
        <v>91</v>
      </c>
      <c r="AV173" s="13" t="s">
        <v>91</v>
      </c>
      <c r="AW173" s="13" t="s">
        <v>39</v>
      </c>
      <c r="AX173" s="13" t="s">
        <v>78</v>
      </c>
      <c r="AY173" s="251" t="s">
        <v>188</v>
      </c>
    </row>
    <row r="174" s="13" customFormat="1">
      <c r="A174" s="13"/>
      <c r="B174" s="241"/>
      <c r="C174" s="242"/>
      <c r="D174" s="222" t="s">
        <v>282</v>
      </c>
      <c r="E174" s="243" t="s">
        <v>32</v>
      </c>
      <c r="F174" s="244" t="s">
        <v>347</v>
      </c>
      <c r="G174" s="242"/>
      <c r="H174" s="245">
        <v>36.600000000000001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1" t="s">
        <v>282</v>
      </c>
      <c r="AU174" s="251" t="s">
        <v>91</v>
      </c>
      <c r="AV174" s="13" t="s">
        <v>91</v>
      </c>
      <c r="AW174" s="13" t="s">
        <v>39</v>
      </c>
      <c r="AX174" s="13" t="s">
        <v>78</v>
      </c>
      <c r="AY174" s="251" t="s">
        <v>188</v>
      </c>
    </row>
    <row r="175" s="13" customFormat="1">
      <c r="A175" s="13"/>
      <c r="B175" s="241"/>
      <c r="C175" s="242"/>
      <c r="D175" s="222" t="s">
        <v>282</v>
      </c>
      <c r="E175" s="243" t="s">
        <v>32</v>
      </c>
      <c r="F175" s="244" t="s">
        <v>348</v>
      </c>
      <c r="G175" s="242"/>
      <c r="H175" s="245">
        <v>38.600000000000001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1" t="s">
        <v>282</v>
      </c>
      <c r="AU175" s="251" t="s">
        <v>91</v>
      </c>
      <c r="AV175" s="13" t="s">
        <v>91</v>
      </c>
      <c r="AW175" s="13" t="s">
        <v>39</v>
      </c>
      <c r="AX175" s="13" t="s">
        <v>78</v>
      </c>
      <c r="AY175" s="251" t="s">
        <v>188</v>
      </c>
    </row>
    <row r="176" s="13" customFormat="1">
      <c r="A176" s="13"/>
      <c r="B176" s="241"/>
      <c r="C176" s="242"/>
      <c r="D176" s="222" t="s">
        <v>282</v>
      </c>
      <c r="E176" s="243" t="s">
        <v>32</v>
      </c>
      <c r="F176" s="244" t="s">
        <v>349</v>
      </c>
      <c r="G176" s="242"/>
      <c r="H176" s="245">
        <v>38.600000000000001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1" t="s">
        <v>282</v>
      </c>
      <c r="AU176" s="251" t="s">
        <v>91</v>
      </c>
      <c r="AV176" s="13" t="s">
        <v>91</v>
      </c>
      <c r="AW176" s="13" t="s">
        <v>39</v>
      </c>
      <c r="AX176" s="13" t="s">
        <v>78</v>
      </c>
      <c r="AY176" s="251" t="s">
        <v>188</v>
      </c>
    </row>
    <row r="177" s="13" customFormat="1">
      <c r="A177" s="13"/>
      <c r="B177" s="241"/>
      <c r="C177" s="242"/>
      <c r="D177" s="222" t="s">
        <v>282</v>
      </c>
      <c r="E177" s="243" t="s">
        <v>32</v>
      </c>
      <c r="F177" s="244" t="s">
        <v>350</v>
      </c>
      <c r="G177" s="242"/>
      <c r="H177" s="245">
        <v>122.90000000000001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1" t="s">
        <v>282</v>
      </c>
      <c r="AU177" s="251" t="s">
        <v>91</v>
      </c>
      <c r="AV177" s="13" t="s">
        <v>91</v>
      </c>
      <c r="AW177" s="13" t="s">
        <v>39</v>
      </c>
      <c r="AX177" s="13" t="s">
        <v>78</v>
      </c>
      <c r="AY177" s="251" t="s">
        <v>188</v>
      </c>
    </row>
    <row r="178" s="13" customFormat="1">
      <c r="A178" s="13"/>
      <c r="B178" s="241"/>
      <c r="C178" s="242"/>
      <c r="D178" s="222" t="s">
        <v>282</v>
      </c>
      <c r="E178" s="243" t="s">
        <v>32</v>
      </c>
      <c r="F178" s="244" t="s">
        <v>351</v>
      </c>
      <c r="G178" s="242"/>
      <c r="H178" s="245">
        <v>39.899999999999999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1" t="s">
        <v>282</v>
      </c>
      <c r="AU178" s="251" t="s">
        <v>91</v>
      </c>
      <c r="AV178" s="13" t="s">
        <v>91</v>
      </c>
      <c r="AW178" s="13" t="s">
        <v>39</v>
      </c>
      <c r="AX178" s="13" t="s">
        <v>78</v>
      </c>
      <c r="AY178" s="251" t="s">
        <v>188</v>
      </c>
    </row>
    <row r="179" s="13" customFormat="1">
      <c r="A179" s="13"/>
      <c r="B179" s="241"/>
      <c r="C179" s="242"/>
      <c r="D179" s="222" t="s">
        <v>282</v>
      </c>
      <c r="E179" s="243" t="s">
        <v>32</v>
      </c>
      <c r="F179" s="244" t="s">
        <v>352</v>
      </c>
      <c r="G179" s="242"/>
      <c r="H179" s="245">
        <v>54.200000000000003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1" t="s">
        <v>282</v>
      </c>
      <c r="AU179" s="251" t="s">
        <v>91</v>
      </c>
      <c r="AV179" s="13" t="s">
        <v>91</v>
      </c>
      <c r="AW179" s="13" t="s">
        <v>39</v>
      </c>
      <c r="AX179" s="13" t="s">
        <v>78</v>
      </c>
      <c r="AY179" s="251" t="s">
        <v>188</v>
      </c>
    </row>
    <row r="180" s="13" customFormat="1">
      <c r="A180" s="13"/>
      <c r="B180" s="241"/>
      <c r="C180" s="242"/>
      <c r="D180" s="222" t="s">
        <v>282</v>
      </c>
      <c r="E180" s="243" t="s">
        <v>32</v>
      </c>
      <c r="F180" s="244" t="s">
        <v>353</v>
      </c>
      <c r="G180" s="242"/>
      <c r="H180" s="245">
        <v>37.700000000000003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1" t="s">
        <v>282</v>
      </c>
      <c r="AU180" s="251" t="s">
        <v>91</v>
      </c>
      <c r="AV180" s="13" t="s">
        <v>91</v>
      </c>
      <c r="AW180" s="13" t="s">
        <v>39</v>
      </c>
      <c r="AX180" s="13" t="s">
        <v>78</v>
      </c>
      <c r="AY180" s="251" t="s">
        <v>188</v>
      </c>
    </row>
    <row r="181" s="13" customFormat="1">
      <c r="A181" s="13"/>
      <c r="B181" s="241"/>
      <c r="C181" s="242"/>
      <c r="D181" s="222" t="s">
        <v>282</v>
      </c>
      <c r="E181" s="243" t="s">
        <v>32</v>
      </c>
      <c r="F181" s="244" t="s">
        <v>354</v>
      </c>
      <c r="G181" s="242"/>
      <c r="H181" s="245">
        <v>7.2999999999999998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1" t="s">
        <v>282</v>
      </c>
      <c r="AU181" s="251" t="s">
        <v>91</v>
      </c>
      <c r="AV181" s="13" t="s">
        <v>91</v>
      </c>
      <c r="AW181" s="13" t="s">
        <v>39</v>
      </c>
      <c r="AX181" s="13" t="s">
        <v>78</v>
      </c>
      <c r="AY181" s="251" t="s">
        <v>188</v>
      </c>
    </row>
    <row r="182" s="13" customFormat="1">
      <c r="A182" s="13"/>
      <c r="B182" s="241"/>
      <c r="C182" s="242"/>
      <c r="D182" s="222" t="s">
        <v>282</v>
      </c>
      <c r="E182" s="243" t="s">
        <v>32</v>
      </c>
      <c r="F182" s="244" t="s">
        <v>355</v>
      </c>
      <c r="G182" s="242"/>
      <c r="H182" s="245">
        <v>29.600000000000001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1" t="s">
        <v>282</v>
      </c>
      <c r="AU182" s="251" t="s">
        <v>91</v>
      </c>
      <c r="AV182" s="13" t="s">
        <v>91</v>
      </c>
      <c r="AW182" s="13" t="s">
        <v>39</v>
      </c>
      <c r="AX182" s="13" t="s">
        <v>78</v>
      </c>
      <c r="AY182" s="251" t="s">
        <v>188</v>
      </c>
    </row>
    <row r="183" s="13" customFormat="1">
      <c r="A183" s="13"/>
      <c r="B183" s="241"/>
      <c r="C183" s="242"/>
      <c r="D183" s="222" t="s">
        <v>282</v>
      </c>
      <c r="E183" s="243" t="s">
        <v>32</v>
      </c>
      <c r="F183" s="244" t="s">
        <v>356</v>
      </c>
      <c r="G183" s="242"/>
      <c r="H183" s="245">
        <v>37.700000000000003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1" t="s">
        <v>282</v>
      </c>
      <c r="AU183" s="251" t="s">
        <v>91</v>
      </c>
      <c r="AV183" s="13" t="s">
        <v>91</v>
      </c>
      <c r="AW183" s="13" t="s">
        <v>39</v>
      </c>
      <c r="AX183" s="13" t="s">
        <v>78</v>
      </c>
      <c r="AY183" s="251" t="s">
        <v>188</v>
      </c>
    </row>
    <row r="184" s="13" customFormat="1">
      <c r="A184" s="13"/>
      <c r="B184" s="241"/>
      <c r="C184" s="242"/>
      <c r="D184" s="222" t="s">
        <v>282</v>
      </c>
      <c r="E184" s="243" t="s">
        <v>32</v>
      </c>
      <c r="F184" s="244" t="s">
        <v>357</v>
      </c>
      <c r="G184" s="242"/>
      <c r="H184" s="245">
        <v>7.2000000000000002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1" t="s">
        <v>282</v>
      </c>
      <c r="AU184" s="251" t="s">
        <v>91</v>
      </c>
      <c r="AV184" s="13" t="s">
        <v>91</v>
      </c>
      <c r="AW184" s="13" t="s">
        <v>39</v>
      </c>
      <c r="AX184" s="13" t="s">
        <v>78</v>
      </c>
      <c r="AY184" s="251" t="s">
        <v>188</v>
      </c>
    </row>
    <row r="185" s="13" customFormat="1">
      <c r="A185" s="13"/>
      <c r="B185" s="241"/>
      <c r="C185" s="242"/>
      <c r="D185" s="222" t="s">
        <v>282</v>
      </c>
      <c r="E185" s="243" t="s">
        <v>32</v>
      </c>
      <c r="F185" s="244" t="s">
        <v>358</v>
      </c>
      <c r="G185" s="242"/>
      <c r="H185" s="245">
        <v>39.700000000000003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1" t="s">
        <v>282</v>
      </c>
      <c r="AU185" s="251" t="s">
        <v>91</v>
      </c>
      <c r="AV185" s="13" t="s">
        <v>91</v>
      </c>
      <c r="AW185" s="13" t="s">
        <v>39</v>
      </c>
      <c r="AX185" s="13" t="s">
        <v>78</v>
      </c>
      <c r="AY185" s="251" t="s">
        <v>188</v>
      </c>
    </row>
    <row r="186" s="13" customFormat="1">
      <c r="A186" s="13"/>
      <c r="B186" s="241"/>
      <c r="C186" s="242"/>
      <c r="D186" s="222" t="s">
        <v>282</v>
      </c>
      <c r="E186" s="243" t="s">
        <v>32</v>
      </c>
      <c r="F186" s="244" t="s">
        <v>359</v>
      </c>
      <c r="G186" s="242"/>
      <c r="H186" s="245">
        <v>39.700000000000003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1" t="s">
        <v>282</v>
      </c>
      <c r="AU186" s="251" t="s">
        <v>91</v>
      </c>
      <c r="AV186" s="13" t="s">
        <v>91</v>
      </c>
      <c r="AW186" s="13" t="s">
        <v>39</v>
      </c>
      <c r="AX186" s="13" t="s">
        <v>78</v>
      </c>
      <c r="AY186" s="251" t="s">
        <v>188</v>
      </c>
    </row>
    <row r="187" s="15" customFormat="1">
      <c r="A187" s="15"/>
      <c r="B187" s="272"/>
      <c r="C187" s="273"/>
      <c r="D187" s="222" t="s">
        <v>282</v>
      </c>
      <c r="E187" s="274" t="s">
        <v>32</v>
      </c>
      <c r="F187" s="275" t="s">
        <v>338</v>
      </c>
      <c r="G187" s="273"/>
      <c r="H187" s="276">
        <v>567.10000000000002</v>
      </c>
      <c r="I187" s="277"/>
      <c r="J187" s="273"/>
      <c r="K187" s="273"/>
      <c r="L187" s="278"/>
      <c r="M187" s="279"/>
      <c r="N187" s="280"/>
      <c r="O187" s="280"/>
      <c r="P187" s="280"/>
      <c r="Q187" s="280"/>
      <c r="R187" s="280"/>
      <c r="S187" s="280"/>
      <c r="T187" s="281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82" t="s">
        <v>282</v>
      </c>
      <c r="AU187" s="282" t="s">
        <v>91</v>
      </c>
      <c r="AV187" s="15" t="s">
        <v>187</v>
      </c>
      <c r="AW187" s="15" t="s">
        <v>39</v>
      </c>
      <c r="AX187" s="15" t="s">
        <v>86</v>
      </c>
      <c r="AY187" s="282" t="s">
        <v>188</v>
      </c>
    </row>
    <row r="188" s="2" customFormat="1" ht="33" customHeight="1">
      <c r="A188" s="42"/>
      <c r="B188" s="43"/>
      <c r="C188" s="209" t="s">
        <v>366</v>
      </c>
      <c r="D188" s="209" t="s">
        <v>189</v>
      </c>
      <c r="E188" s="210" t="s">
        <v>367</v>
      </c>
      <c r="F188" s="211" t="s">
        <v>368</v>
      </c>
      <c r="G188" s="212" t="s">
        <v>278</v>
      </c>
      <c r="H188" s="213">
        <v>167.21000000000001</v>
      </c>
      <c r="I188" s="214"/>
      <c r="J188" s="215">
        <f>ROUND(I188*H188,2)</f>
        <v>0</v>
      </c>
      <c r="K188" s="211" t="s">
        <v>32</v>
      </c>
      <c r="L188" s="48"/>
      <c r="M188" s="216" t="s">
        <v>32</v>
      </c>
      <c r="N188" s="217" t="s">
        <v>49</v>
      </c>
      <c r="O188" s="88"/>
      <c r="P188" s="218">
        <f>O188*H188</f>
        <v>0</v>
      </c>
      <c r="Q188" s="218">
        <v>0</v>
      </c>
      <c r="R188" s="218">
        <f>Q188*H188</f>
        <v>0</v>
      </c>
      <c r="S188" s="218">
        <v>0.035000000000000003</v>
      </c>
      <c r="T188" s="219">
        <f>S188*H188</f>
        <v>5.8523500000000013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20" t="s">
        <v>187</v>
      </c>
      <c r="AT188" s="220" t="s">
        <v>189</v>
      </c>
      <c r="AU188" s="220" t="s">
        <v>91</v>
      </c>
      <c r="AY188" s="20" t="s">
        <v>188</v>
      </c>
      <c r="BE188" s="221">
        <f>IF(N188="základní",J188,0)</f>
        <v>0</v>
      </c>
      <c r="BF188" s="221">
        <f>IF(N188="snížená",J188,0)</f>
        <v>0</v>
      </c>
      <c r="BG188" s="221">
        <f>IF(N188="zákl. přenesená",J188,0)</f>
        <v>0</v>
      </c>
      <c r="BH188" s="221">
        <f>IF(N188="sníž. přenesená",J188,0)</f>
        <v>0</v>
      </c>
      <c r="BI188" s="221">
        <f>IF(N188="nulová",J188,0)</f>
        <v>0</v>
      </c>
      <c r="BJ188" s="20" t="s">
        <v>86</v>
      </c>
      <c r="BK188" s="221">
        <f>ROUND(I188*H188,2)</f>
        <v>0</v>
      </c>
      <c r="BL188" s="20" t="s">
        <v>187</v>
      </c>
      <c r="BM188" s="220" t="s">
        <v>369</v>
      </c>
    </row>
    <row r="189" s="2" customFormat="1">
      <c r="A189" s="42"/>
      <c r="B189" s="43"/>
      <c r="C189" s="44"/>
      <c r="D189" s="222" t="s">
        <v>194</v>
      </c>
      <c r="E189" s="44"/>
      <c r="F189" s="223" t="s">
        <v>368</v>
      </c>
      <c r="G189" s="44"/>
      <c r="H189" s="44"/>
      <c r="I189" s="224"/>
      <c r="J189" s="44"/>
      <c r="K189" s="44"/>
      <c r="L189" s="48"/>
      <c r="M189" s="225"/>
      <c r="N189" s="226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194</v>
      </c>
      <c r="AU189" s="20" t="s">
        <v>91</v>
      </c>
    </row>
    <row r="190" s="13" customFormat="1">
      <c r="A190" s="13"/>
      <c r="B190" s="241"/>
      <c r="C190" s="242"/>
      <c r="D190" s="222" t="s">
        <v>282</v>
      </c>
      <c r="E190" s="243" t="s">
        <v>32</v>
      </c>
      <c r="F190" s="244" t="s">
        <v>370</v>
      </c>
      <c r="G190" s="242"/>
      <c r="H190" s="245">
        <v>11.220000000000001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1" t="s">
        <v>282</v>
      </c>
      <c r="AU190" s="251" t="s">
        <v>91</v>
      </c>
      <c r="AV190" s="13" t="s">
        <v>91</v>
      </c>
      <c r="AW190" s="13" t="s">
        <v>39</v>
      </c>
      <c r="AX190" s="13" t="s">
        <v>78</v>
      </c>
      <c r="AY190" s="251" t="s">
        <v>188</v>
      </c>
    </row>
    <row r="191" s="13" customFormat="1">
      <c r="A191" s="13"/>
      <c r="B191" s="241"/>
      <c r="C191" s="242"/>
      <c r="D191" s="222" t="s">
        <v>282</v>
      </c>
      <c r="E191" s="243" t="s">
        <v>32</v>
      </c>
      <c r="F191" s="244" t="s">
        <v>371</v>
      </c>
      <c r="G191" s="242"/>
      <c r="H191" s="245">
        <v>10.98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1" t="s">
        <v>282</v>
      </c>
      <c r="AU191" s="251" t="s">
        <v>91</v>
      </c>
      <c r="AV191" s="13" t="s">
        <v>91</v>
      </c>
      <c r="AW191" s="13" t="s">
        <v>39</v>
      </c>
      <c r="AX191" s="13" t="s">
        <v>78</v>
      </c>
      <c r="AY191" s="251" t="s">
        <v>188</v>
      </c>
    </row>
    <row r="192" s="13" customFormat="1">
      <c r="A192" s="13"/>
      <c r="B192" s="241"/>
      <c r="C192" s="242"/>
      <c r="D192" s="222" t="s">
        <v>282</v>
      </c>
      <c r="E192" s="243" t="s">
        <v>32</v>
      </c>
      <c r="F192" s="244" t="s">
        <v>372</v>
      </c>
      <c r="G192" s="242"/>
      <c r="H192" s="245">
        <v>3.8599999999999999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1" t="s">
        <v>282</v>
      </c>
      <c r="AU192" s="251" t="s">
        <v>91</v>
      </c>
      <c r="AV192" s="13" t="s">
        <v>91</v>
      </c>
      <c r="AW192" s="13" t="s">
        <v>39</v>
      </c>
      <c r="AX192" s="13" t="s">
        <v>78</v>
      </c>
      <c r="AY192" s="251" t="s">
        <v>188</v>
      </c>
    </row>
    <row r="193" s="13" customFormat="1">
      <c r="A193" s="13"/>
      <c r="B193" s="241"/>
      <c r="C193" s="242"/>
      <c r="D193" s="222" t="s">
        <v>282</v>
      </c>
      <c r="E193" s="243" t="s">
        <v>32</v>
      </c>
      <c r="F193" s="244" t="s">
        <v>373</v>
      </c>
      <c r="G193" s="242"/>
      <c r="H193" s="245">
        <v>3.8599999999999999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1" t="s">
        <v>282</v>
      </c>
      <c r="AU193" s="251" t="s">
        <v>91</v>
      </c>
      <c r="AV193" s="13" t="s">
        <v>91</v>
      </c>
      <c r="AW193" s="13" t="s">
        <v>39</v>
      </c>
      <c r="AX193" s="13" t="s">
        <v>78</v>
      </c>
      <c r="AY193" s="251" t="s">
        <v>188</v>
      </c>
    </row>
    <row r="194" s="13" customFormat="1">
      <c r="A194" s="13"/>
      <c r="B194" s="241"/>
      <c r="C194" s="242"/>
      <c r="D194" s="222" t="s">
        <v>282</v>
      </c>
      <c r="E194" s="243" t="s">
        <v>32</v>
      </c>
      <c r="F194" s="244" t="s">
        <v>374</v>
      </c>
      <c r="G194" s="242"/>
      <c r="H194" s="245">
        <v>61.450000000000003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1" t="s">
        <v>282</v>
      </c>
      <c r="AU194" s="251" t="s">
        <v>91</v>
      </c>
      <c r="AV194" s="13" t="s">
        <v>91</v>
      </c>
      <c r="AW194" s="13" t="s">
        <v>39</v>
      </c>
      <c r="AX194" s="13" t="s">
        <v>78</v>
      </c>
      <c r="AY194" s="251" t="s">
        <v>188</v>
      </c>
    </row>
    <row r="195" s="13" customFormat="1">
      <c r="A195" s="13"/>
      <c r="B195" s="241"/>
      <c r="C195" s="242"/>
      <c r="D195" s="222" t="s">
        <v>282</v>
      </c>
      <c r="E195" s="243" t="s">
        <v>32</v>
      </c>
      <c r="F195" s="244" t="s">
        <v>375</v>
      </c>
      <c r="G195" s="242"/>
      <c r="H195" s="245">
        <v>11.970000000000001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1" t="s">
        <v>282</v>
      </c>
      <c r="AU195" s="251" t="s">
        <v>91</v>
      </c>
      <c r="AV195" s="13" t="s">
        <v>91</v>
      </c>
      <c r="AW195" s="13" t="s">
        <v>39</v>
      </c>
      <c r="AX195" s="13" t="s">
        <v>78</v>
      </c>
      <c r="AY195" s="251" t="s">
        <v>188</v>
      </c>
    </row>
    <row r="196" s="13" customFormat="1">
      <c r="A196" s="13"/>
      <c r="B196" s="241"/>
      <c r="C196" s="242"/>
      <c r="D196" s="222" t="s">
        <v>282</v>
      </c>
      <c r="E196" s="243" t="s">
        <v>32</v>
      </c>
      <c r="F196" s="244" t="s">
        <v>376</v>
      </c>
      <c r="G196" s="242"/>
      <c r="H196" s="245">
        <v>16.260000000000002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1" t="s">
        <v>282</v>
      </c>
      <c r="AU196" s="251" t="s">
        <v>91</v>
      </c>
      <c r="AV196" s="13" t="s">
        <v>91</v>
      </c>
      <c r="AW196" s="13" t="s">
        <v>39</v>
      </c>
      <c r="AX196" s="13" t="s">
        <v>78</v>
      </c>
      <c r="AY196" s="251" t="s">
        <v>188</v>
      </c>
    </row>
    <row r="197" s="13" customFormat="1">
      <c r="A197" s="13"/>
      <c r="B197" s="241"/>
      <c r="C197" s="242"/>
      <c r="D197" s="222" t="s">
        <v>282</v>
      </c>
      <c r="E197" s="243" t="s">
        <v>32</v>
      </c>
      <c r="F197" s="244" t="s">
        <v>377</v>
      </c>
      <c r="G197" s="242"/>
      <c r="H197" s="245">
        <v>3.77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1" t="s">
        <v>282</v>
      </c>
      <c r="AU197" s="251" t="s">
        <v>91</v>
      </c>
      <c r="AV197" s="13" t="s">
        <v>91</v>
      </c>
      <c r="AW197" s="13" t="s">
        <v>39</v>
      </c>
      <c r="AX197" s="13" t="s">
        <v>78</v>
      </c>
      <c r="AY197" s="251" t="s">
        <v>188</v>
      </c>
    </row>
    <row r="198" s="13" customFormat="1">
      <c r="A198" s="13"/>
      <c r="B198" s="241"/>
      <c r="C198" s="242"/>
      <c r="D198" s="222" t="s">
        <v>282</v>
      </c>
      <c r="E198" s="243" t="s">
        <v>32</v>
      </c>
      <c r="F198" s="244" t="s">
        <v>378</v>
      </c>
      <c r="G198" s="242"/>
      <c r="H198" s="245">
        <v>0.72999999999999998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1" t="s">
        <v>282</v>
      </c>
      <c r="AU198" s="251" t="s">
        <v>91</v>
      </c>
      <c r="AV198" s="13" t="s">
        <v>91</v>
      </c>
      <c r="AW198" s="13" t="s">
        <v>39</v>
      </c>
      <c r="AX198" s="13" t="s">
        <v>78</v>
      </c>
      <c r="AY198" s="251" t="s">
        <v>188</v>
      </c>
    </row>
    <row r="199" s="13" customFormat="1">
      <c r="A199" s="13"/>
      <c r="B199" s="241"/>
      <c r="C199" s="242"/>
      <c r="D199" s="222" t="s">
        <v>282</v>
      </c>
      <c r="E199" s="243" t="s">
        <v>32</v>
      </c>
      <c r="F199" s="244" t="s">
        <v>379</v>
      </c>
      <c r="G199" s="242"/>
      <c r="H199" s="245">
        <v>14.800000000000001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1" t="s">
        <v>282</v>
      </c>
      <c r="AU199" s="251" t="s">
        <v>91</v>
      </c>
      <c r="AV199" s="13" t="s">
        <v>91</v>
      </c>
      <c r="AW199" s="13" t="s">
        <v>39</v>
      </c>
      <c r="AX199" s="13" t="s">
        <v>78</v>
      </c>
      <c r="AY199" s="251" t="s">
        <v>188</v>
      </c>
    </row>
    <row r="200" s="13" customFormat="1">
      <c r="A200" s="13"/>
      <c r="B200" s="241"/>
      <c r="C200" s="242"/>
      <c r="D200" s="222" t="s">
        <v>282</v>
      </c>
      <c r="E200" s="243" t="s">
        <v>32</v>
      </c>
      <c r="F200" s="244" t="s">
        <v>380</v>
      </c>
      <c r="G200" s="242"/>
      <c r="H200" s="245">
        <v>3.77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1" t="s">
        <v>282</v>
      </c>
      <c r="AU200" s="251" t="s">
        <v>91</v>
      </c>
      <c r="AV200" s="13" t="s">
        <v>91</v>
      </c>
      <c r="AW200" s="13" t="s">
        <v>39</v>
      </c>
      <c r="AX200" s="13" t="s">
        <v>78</v>
      </c>
      <c r="AY200" s="251" t="s">
        <v>188</v>
      </c>
    </row>
    <row r="201" s="13" customFormat="1">
      <c r="A201" s="13"/>
      <c r="B201" s="241"/>
      <c r="C201" s="242"/>
      <c r="D201" s="222" t="s">
        <v>282</v>
      </c>
      <c r="E201" s="243" t="s">
        <v>32</v>
      </c>
      <c r="F201" s="244" t="s">
        <v>381</v>
      </c>
      <c r="G201" s="242"/>
      <c r="H201" s="245">
        <v>0.71999999999999997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1" t="s">
        <v>282</v>
      </c>
      <c r="AU201" s="251" t="s">
        <v>91</v>
      </c>
      <c r="AV201" s="13" t="s">
        <v>91</v>
      </c>
      <c r="AW201" s="13" t="s">
        <v>39</v>
      </c>
      <c r="AX201" s="13" t="s">
        <v>78</v>
      </c>
      <c r="AY201" s="251" t="s">
        <v>188</v>
      </c>
    </row>
    <row r="202" s="13" customFormat="1">
      <c r="A202" s="13"/>
      <c r="B202" s="241"/>
      <c r="C202" s="242"/>
      <c r="D202" s="222" t="s">
        <v>282</v>
      </c>
      <c r="E202" s="243" t="s">
        <v>32</v>
      </c>
      <c r="F202" s="244" t="s">
        <v>382</v>
      </c>
      <c r="G202" s="242"/>
      <c r="H202" s="245">
        <v>11.91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1" t="s">
        <v>282</v>
      </c>
      <c r="AU202" s="251" t="s">
        <v>91</v>
      </c>
      <c r="AV202" s="13" t="s">
        <v>91</v>
      </c>
      <c r="AW202" s="13" t="s">
        <v>39</v>
      </c>
      <c r="AX202" s="13" t="s">
        <v>78</v>
      </c>
      <c r="AY202" s="251" t="s">
        <v>188</v>
      </c>
    </row>
    <row r="203" s="13" customFormat="1">
      <c r="A203" s="13"/>
      <c r="B203" s="241"/>
      <c r="C203" s="242"/>
      <c r="D203" s="222" t="s">
        <v>282</v>
      </c>
      <c r="E203" s="243" t="s">
        <v>32</v>
      </c>
      <c r="F203" s="244" t="s">
        <v>383</v>
      </c>
      <c r="G203" s="242"/>
      <c r="H203" s="245">
        <v>11.91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1" t="s">
        <v>282</v>
      </c>
      <c r="AU203" s="251" t="s">
        <v>91</v>
      </c>
      <c r="AV203" s="13" t="s">
        <v>91</v>
      </c>
      <c r="AW203" s="13" t="s">
        <v>39</v>
      </c>
      <c r="AX203" s="13" t="s">
        <v>78</v>
      </c>
      <c r="AY203" s="251" t="s">
        <v>188</v>
      </c>
    </row>
    <row r="204" s="15" customFormat="1">
      <c r="A204" s="15"/>
      <c r="B204" s="272"/>
      <c r="C204" s="273"/>
      <c r="D204" s="222" t="s">
        <v>282</v>
      </c>
      <c r="E204" s="274" t="s">
        <v>32</v>
      </c>
      <c r="F204" s="275" t="s">
        <v>338</v>
      </c>
      <c r="G204" s="273"/>
      <c r="H204" s="276">
        <v>167.21000000000001</v>
      </c>
      <c r="I204" s="277"/>
      <c r="J204" s="273"/>
      <c r="K204" s="273"/>
      <c r="L204" s="278"/>
      <c r="M204" s="279"/>
      <c r="N204" s="280"/>
      <c r="O204" s="280"/>
      <c r="P204" s="280"/>
      <c r="Q204" s="280"/>
      <c r="R204" s="280"/>
      <c r="S204" s="280"/>
      <c r="T204" s="281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2" t="s">
        <v>282</v>
      </c>
      <c r="AU204" s="282" t="s">
        <v>91</v>
      </c>
      <c r="AV204" s="15" t="s">
        <v>187</v>
      </c>
      <c r="AW204" s="15" t="s">
        <v>39</v>
      </c>
      <c r="AX204" s="15" t="s">
        <v>86</v>
      </c>
      <c r="AY204" s="282" t="s">
        <v>188</v>
      </c>
    </row>
    <row r="205" s="11" customFormat="1" ht="22.8" customHeight="1">
      <c r="A205" s="11"/>
      <c r="B205" s="195"/>
      <c r="C205" s="196"/>
      <c r="D205" s="197" t="s">
        <v>77</v>
      </c>
      <c r="E205" s="237" t="s">
        <v>384</v>
      </c>
      <c r="F205" s="237" t="s">
        <v>385</v>
      </c>
      <c r="G205" s="196"/>
      <c r="H205" s="196"/>
      <c r="I205" s="199"/>
      <c r="J205" s="238">
        <f>BK205</f>
        <v>0</v>
      </c>
      <c r="K205" s="196"/>
      <c r="L205" s="201"/>
      <c r="M205" s="202"/>
      <c r="N205" s="203"/>
      <c r="O205" s="203"/>
      <c r="P205" s="204">
        <f>SUM(P206:P218)</f>
        <v>0</v>
      </c>
      <c r="Q205" s="203"/>
      <c r="R205" s="204">
        <f>SUM(R206:R218)</f>
        <v>0</v>
      </c>
      <c r="S205" s="203"/>
      <c r="T205" s="205">
        <f>SUM(T206:T218)</f>
        <v>0</v>
      </c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R205" s="206" t="s">
        <v>86</v>
      </c>
      <c r="AT205" s="207" t="s">
        <v>77</v>
      </c>
      <c r="AU205" s="207" t="s">
        <v>86</v>
      </c>
      <c r="AY205" s="206" t="s">
        <v>188</v>
      </c>
      <c r="BK205" s="208">
        <f>SUM(BK206:BK218)</f>
        <v>0</v>
      </c>
    </row>
    <row r="206" s="2" customFormat="1" ht="24.15" customHeight="1">
      <c r="A206" s="42"/>
      <c r="B206" s="43"/>
      <c r="C206" s="209" t="s">
        <v>386</v>
      </c>
      <c r="D206" s="209" t="s">
        <v>189</v>
      </c>
      <c r="E206" s="210" t="s">
        <v>387</v>
      </c>
      <c r="F206" s="211" t="s">
        <v>388</v>
      </c>
      <c r="G206" s="212" t="s">
        <v>389</v>
      </c>
      <c r="H206" s="213">
        <v>7.5460000000000003</v>
      </c>
      <c r="I206" s="214"/>
      <c r="J206" s="215">
        <f>ROUND(I206*H206,2)</f>
        <v>0</v>
      </c>
      <c r="K206" s="211" t="s">
        <v>236</v>
      </c>
      <c r="L206" s="48"/>
      <c r="M206" s="216" t="s">
        <v>32</v>
      </c>
      <c r="N206" s="217" t="s">
        <v>49</v>
      </c>
      <c r="O206" s="88"/>
      <c r="P206" s="218">
        <f>O206*H206</f>
        <v>0</v>
      </c>
      <c r="Q206" s="218">
        <v>0</v>
      </c>
      <c r="R206" s="218">
        <f>Q206*H206</f>
        <v>0</v>
      </c>
      <c r="S206" s="218">
        <v>0</v>
      </c>
      <c r="T206" s="219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20" t="s">
        <v>187</v>
      </c>
      <c r="AT206" s="220" t="s">
        <v>189</v>
      </c>
      <c r="AU206" s="220" t="s">
        <v>91</v>
      </c>
      <c r="AY206" s="20" t="s">
        <v>188</v>
      </c>
      <c r="BE206" s="221">
        <f>IF(N206="základní",J206,0)</f>
        <v>0</v>
      </c>
      <c r="BF206" s="221">
        <f>IF(N206="snížená",J206,0)</f>
        <v>0</v>
      </c>
      <c r="BG206" s="221">
        <f>IF(N206="zákl. přenesená",J206,0)</f>
        <v>0</v>
      </c>
      <c r="BH206" s="221">
        <f>IF(N206="sníž. přenesená",J206,0)</f>
        <v>0</v>
      </c>
      <c r="BI206" s="221">
        <f>IF(N206="nulová",J206,0)</f>
        <v>0</v>
      </c>
      <c r="BJ206" s="20" t="s">
        <v>86</v>
      </c>
      <c r="BK206" s="221">
        <f>ROUND(I206*H206,2)</f>
        <v>0</v>
      </c>
      <c r="BL206" s="20" t="s">
        <v>187</v>
      </c>
      <c r="BM206" s="220" t="s">
        <v>390</v>
      </c>
    </row>
    <row r="207" s="2" customFormat="1">
      <c r="A207" s="42"/>
      <c r="B207" s="43"/>
      <c r="C207" s="44"/>
      <c r="D207" s="222" t="s">
        <v>194</v>
      </c>
      <c r="E207" s="44"/>
      <c r="F207" s="223" t="s">
        <v>391</v>
      </c>
      <c r="G207" s="44"/>
      <c r="H207" s="44"/>
      <c r="I207" s="224"/>
      <c r="J207" s="44"/>
      <c r="K207" s="44"/>
      <c r="L207" s="48"/>
      <c r="M207" s="225"/>
      <c r="N207" s="226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194</v>
      </c>
      <c r="AU207" s="20" t="s">
        <v>91</v>
      </c>
    </row>
    <row r="208" s="2" customFormat="1">
      <c r="A208" s="42"/>
      <c r="B208" s="43"/>
      <c r="C208" s="44"/>
      <c r="D208" s="239" t="s">
        <v>239</v>
      </c>
      <c r="E208" s="44"/>
      <c r="F208" s="240" t="s">
        <v>392</v>
      </c>
      <c r="G208" s="44"/>
      <c r="H208" s="44"/>
      <c r="I208" s="224"/>
      <c r="J208" s="44"/>
      <c r="K208" s="44"/>
      <c r="L208" s="48"/>
      <c r="M208" s="225"/>
      <c r="N208" s="226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T208" s="20" t="s">
        <v>239</v>
      </c>
      <c r="AU208" s="20" t="s">
        <v>91</v>
      </c>
    </row>
    <row r="209" s="2" customFormat="1" ht="24.15" customHeight="1">
      <c r="A209" s="42"/>
      <c r="B209" s="43"/>
      <c r="C209" s="209" t="s">
        <v>393</v>
      </c>
      <c r="D209" s="209" t="s">
        <v>189</v>
      </c>
      <c r="E209" s="210" t="s">
        <v>394</v>
      </c>
      <c r="F209" s="211" t="s">
        <v>395</v>
      </c>
      <c r="G209" s="212" t="s">
        <v>389</v>
      </c>
      <c r="H209" s="213">
        <v>7.5460000000000003</v>
      </c>
      <c r="I209" s="214"/>
      <c r="J209" s="215">
        <f>ROUND(I209*H209,2)</f>
        <v>0</v>
      </c>
      <c r="K209" s="211" t="s">
        <v>236</v>
      </c>
      <c r="L209" s="48"/>
      <c r="M209" s="216" t="s">
        <v>32</v>
      </c>
      <c r="N209" s="217" t="s">
        <v>49</v>
      </c>
      <c r="O209" s="88"/>
      <c r="P209" s="218">
        <f>O209*H209</f>
        <v>0</v>
      </c>
      <c r="Q209" s="218">
        <v>0</v>
      </c>
      <c r="R209" s="218">
        <f>Q209*H209</f>
        <v>0</v>
      </c>
      <c r="S209" s="218">
        <v>0</v>
      </c>
      <c r="T209" s="219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20" t="s">
        <v>187</v>
      </c>
      <c r="AT209" s="220" t="s">
        <v>189</v>
      </c>
      <c r="AU209" s="220" t="s">
        <v>91</v>
      </c>
      <c r="AY209" s="20" t="s">
        <v>188</v>
      </c>
      <c r="BE209" s="221">
        <f>IF(N209="základní",J209,0)</f>
        <v>0</v>
      </c>
      <c r="BF209" s="221">
        <f>IF(N209="snížená",J209,0)</f>
        <v>0</v>
      </c>
      <c r="BG209" s="221">
        <f>IF(N209="zákl. přenesená",J209,0)</f>
        <v>0</v>
      </c>
      <c r="BH209" s="221">
        <f>IF(N209="sníž. přenesená",J209,0)</f>
        <v>0</v>
      </c>
      <c r="BI209" s="221">
        <f>IF(N209="nulová",J209,0)</f>
        <v>0</v>
      </c>
      <c r="BJ209" s="20" t="s">
        <v>86</v>
      </c>
      <c r="BK209" s="221">
        <f>ROUND(I209*H209,2)</f>
        <v>0</v>
      </c>
      <c r="BL209" s="20" t="s">
        <v>187</v>
      </c>
      <c r="BM209" s="220" t="s">
        <v>396</v>
      </c>
    </row>
    <row r="210" s="2" customFormat="1">
      <c r="A210" s="42"/>
      <c r="B210" s="43"/>
      <c r="C210" s="44"/>
      <c r="D210" s="222" t="s">
        <v>194</v>
      </c>
      <c r="E210" s="44"/>
      <c r="F210" s="223" t="s">
        <v>397</v>
      </c>
      <c r="G210" s="44"/>
      <c r="H210" s="44"/>
      <c r="I210" s="224"/>
      <c r="J210" s="44"/>
      <c r="K210" s="44"/>
      <c r="L210" s="48"/>
      <c r="M210" s="225"/>
      <c r="N210" s="226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194</v>
      </c>
      <c r="AU210" s="20" t="s">
        <v>91</v>
      </c>
    </row>
    <row r="211" s="2" customFormat="1">
      <c r="A211" s="42"/>
      <c r="B211" s="43"/>
      <c r="C211" s="44"/>
      <c r="D211" s="239" t="s">
        <v>239</v>
      </c>
      <c r="E211" s="44"/>
      <c r="F211" s="240" t="s">
        <v>398</v>
      </c>
      <c r="G211" s="44"/>
      <c r="H211" s="44"/>
      <c r="I211" s="224"/>
      <c r="J211" s="44"/>
      <c r="K211" s="44"/>
      <c r="L211" s="48"/>
      <c r="M211" s="225"/>
      <c r="N211" s="226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239</v>
      </c>
      <c r="AU211" s="20" t="s">
        <v>91</v>
      </c>
    </row>
    <row r="212" s="2" customFormat="1" ht="24.15" customHeight="1">
      <c r="A212" s="42"/>
      <c r="B212" s="43"/>
      <c r="C212" s="209" t="s">
        <v>8</v>
      </c>
      <c r="D212" s="209" t="s">
        <v>189</v>
      </c>
      <c r="E212" s="210" t="s">
        <v>399</v>
      </c>
      <c r="F212" s="211" t="s">
        <v>400</v>
      </c>
      <c r="G212" s="212" t="s">
        <v>389</v>
      </c>
      <c r="H212" s="213">
        <v>60.368000000000002</v>
      </c>
      <c r="I212" s="214"/>
      <c r="J212" s="215">
        <f>ROUND(I212*H212,2)</f>
        <v>0</v>
      </c>
      <c r="K212" s="211" t="s">
        <v>236</v>
      </c>
      <c r="L212" s="48"/>
      <c r="M212" s="216" t="s">
        <v>32</v>
      </c>
      <c r="N212" s="217" t="s">
        <v>49</v>
      </c>
      <c r="O212" s="88"/>
      <c r="P212" s="218">
        <f>O212*H212</f>
        <v>0</v>
      </c>
      <c r="Q212" s="218">
        <v>0</v>
      </c>
      <c r="R212" s="218">
        <f>Q212*H212</f>
        <v>0</v>
      </c>
      <c r="S212" s="218">
        <v>0</v>
      </c>
      <c r="T212" s="219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20" t="s">
        <v>187</v>
      </c>
      <c r="AT212" s="220" t="s">
        <v>189</v>
      </c>
      <c r="AU212" s="220" t="s">
        <v>91</v>
      </c>
      <c r="AY212" s="20" t="s">
        <v>188</v>
      </c>
      <c r="BE212" s="221">
        <f>IF(N212="základní",J212,0)</f>
        <v>0</v>
      </c>
      <c r="BF212" s="221">
        <f>IF(N212="snížená",J212,0)</f>
        <v>0</v>
      </c>
      <c r="BG212" s="221">
        <f>IF(N212="zákl. přenesená",J212,0)</f>
        <v>0</v>
      </c>
      <c r="BH212" s="221">
        <f>IF(N212="sníž. přenesená",J212,0)</f>
        <v>0</v>
      </c>
      <c r="BI212" s="221">
        <f>IF(N212="nulová",J212,0)</f>
        <v>0</v>
      </c>
      <c r="BJ212" s="20" t="s">
        <v>86</v>
      </c>
      <c r="BK212" s="221">
        <f>ROUND(I212*H212,2)</f>
        <v>0</v>
      </c>
      <c r="BL212" s="20" t="s">
        <v>187</v>
      </c>
      <c r="BM212" s="220" t="s">
        <v>401</v>
      </c>
    </row>
    <row r="213" s="2" customFormat="1">
      <c r="A213" s="42"/>
      <c r="B213" s="43"/>
      <c r="C213" s="44"/>
      <c r="D213" s="222" t="s">
        <v>194</v>
      </c>
      <c r="E213" s="44"/>
      <c r="F213" s="223" t="s">
        <v>402</v>
      </c>
      <c r="G213" s="44"/>
      <c r="H213" s="44"/>
      <c r="I213" s="224"/>
      <c r="J213" s="44"/>
      <c r="K213" s="44"/>
      <c r="L213" s="48"/>
      <c r="M213" s="225"/>
      <c r="N213" s="226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0" t="s">
        <v>194</v>
      </c>
      <c r="AU213" s="20" t="s">
        <v>91</v>
      </c>
    </row>
    <row r="214" s="2" customFormat="1">
      <c r="A214" s="42"/>
      <c r="B214" s="43"/>
      <c r="C214" s="44"/>
      <c r="D214" s="239" t="s">
        <v>239</v>
      </c>
      <c r="E214" s="44"/>
      <c r="F214" s="240" t="s">
        <v>403</v>
      </c>
      <c r="G214" s="44"/>
      <c r="H214" s="44"/>
      <c r="I214" s="224"/>
      <c r="J214" s="44"/>
      <c r="K214" s="44"/>
      <c r="L214" s="48"/>
      <c r="M214" s="225"/>
      <c r="N214" s="226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239</v>
      </c>
      <c r="AU214" s="20" t="s">
        <v>91</v>
      </c>
    </row>
    <row r="215" s="13" customFormat="1">
      <c r="A215" s="13"/>
      <c r="B215" s="241"/>
      <c r="C215" s="242"/>
      <c r="D215" s="222" t="s">
        <v>282</v>
      </c>
      <c r="E215" s="242"/>
      <c r="F215" s="244" t="s">
        <v>404</v>
      </c>
      <c r="G215" s="242"/>
      <c r="H215" s="245">
        <v>60.368000000000002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1" t="s">
        <v>282</v>
      </c>
      <c r="AU215" s="251" t="s">
        <v>91</v>
      </c>
      <c r="AV215" s="13" t="s">
        <v>91</v>
      </c>
      <c r="AW215" s="13" t="s">
        <v>4</v>
      </c>
      <c r="AX215" s="13" t="s">
        <v>86</v>
      </c>
      <c r="AY215" s="251" t="s">
        <v>188</v>
      </c>
    </row>
    <row r="216" s="2" customFormat="1" ht="44.25" customHeight="1">
      <c r="A216" s="42"/>
      <c r="B216" s="43"/>
      <c r="C216" s="209" t="s">
        <v>405</v>
      </c>
      <c r="D216" s="209" t="s">
        <v>189</v>
      </c>
      <c r="E216" s="210" t="s">
        <v>406</v>
      </c>
      <c r="F216" s="211" t="s">
        <v>407</v>
      </c>
      <c r="G216" s="212" t="s">
        <v>389</v>
      </c>
      <c r="H216" s="213">
        <v>7.5460000000000003</v>
      </c>
      <c r="I216" s="214"/>
      <c r="J216" s="215">
        <f>ROUND(I216*H216,2)</f>
        <v>0</v>
      </c>
      <c r="K216" s="211" t="s">
        <v>236</v>
      </c>
      <c r="L216" s="48"/>
      <c r="M216" s="216" t="s">
        <v>32</v>
      </c>
      <c r="N216" s="217" t="s">
        <v>49</v>
      </c>
      <c r="O216" s="88"/>
      <c r="P216" s="218">
        <f>O216*H216</f>
        <v>0</v>
      </c>
      <c r="Q216" s="218">
        <v>0</v>
      </c>
      <c r="R216" s="218">
        <f>Q216*H216</f>
        <v>0</v>
      </c>
      <c r="S216" s="218">
        <v>0</v>
      </c>
      <c r="T216" s="219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20" t="s">
        <v>187</v>
      </c>
      <c r="AT216" s="220" t="s">
        <v>189</v>
      </c>
      <c r="AU216" s="220" t="s">
        <v>91</v>
      </c>
      <c r="AY216" s="20" t="s">
        <v>188</v>
      </c>
      <c r="BE216" s="221">
        <f>IF(N216="základní",J216,0)</f>
        <v>0</v>
      </c>
      <c r="BF216" s="221">
        <f>IF(N216="snížená",J216,0)</f>
        <v>0</v>
      </c>
      <c r="BG216" s="221">
        <f>IF(N216="zákl. přenesená",J216,0)</f>
        <v>0</v>
      </c>
      <c r="BH216" s="221">
        <f>IF(N216="sníž. přenesená",J216,0)</f>
        <v>0</v>
      </c>
      <c r="BI216" s="221">
        <f>IF(N216="nulová",J216,0)</f>
        <v>0</v>
      </c>
      <c r="BJ216" s="20" t="s">
        <v>86</v>
      </c>
      <c r="BK216" s="221">
        <f>ROUND(I216*H216,2)</f>
        <v>0</v>
      </c>
      <c r="BL216" s="20" t="s">
        <v>187</v>
      </c>
      <c r="BM216" s="220" t="s">
        <v>408</v>
      </c>
    </row>
    <row r="217" s="2" customFormat="1">
      <c r="A217" s="42"/>
      <c r="B217" s="43"/>
      <c r="C217" s="44"/>
      <c r="D217" s="222" t="s">
        <v>194</v>
      </c>
      <c r="E217" s="44"/>
      <c r="F217" s="223" t="s">
        <v>409</v>
      </c>
      <c r="G217" s="44"/>
      <c r="H217" s="44"/>
      <c r="I217" s="224"/>
      <c r="J217" s="44"/>
      <c r="K217" s="44"/>
      <c r="L217" s="48"/>
      <c r="M217" s="225"/>
      <c r="N217" s="226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194</v>
      </c>
      <c r="AU217" s="20" t="s">
        <v>91</v>
      </c>
    </row>
    <row r="218" s="2" customFormat="1">
      <c r="A218" s="42"/>
      <c r="B218" s="43"/>
      <c r="C218" s="44"/>
      <c r="D218" s="239" t="s">
        <v>239</v>
      </c>
      <c r="E218" s="44"/>
      <c r="F218" s="240" t="s">
        <v>410</v>
      </c>
      <c r="G218" s="44"/>
      <c r="H218" s="44"/>
      <c r="I218" s="224"/>
      <c r="J218" s="44"/>
      <c r="K218" s="44"/>
      <c r="L218" s="48"/>
      <c r="M218" s="225"/>
      <c r="N218" s="226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239</v>
      </c>
      <c r="AU218" s="20" t="s">
        <v>91</v>
      </c>
    </row>
    <row r="219" s="11" customFormat="1" ht="22.8" customHeight="1">
      <c r="A219" s="11"/>
      <c r="B219" s="195"/>
      <c r="C219" s="196"/>
      <c r="D219" s="197" t="s">
        <v>77</v>
      </c>
      <c r="E219" s="237" t="s">
        <v>411</v>
      </c>
      <c r="F219" s="237" t="s">
        <v>412</v>
      </c>
      <c r="G219" s="196"/>
      <c r="H219" s="196"/>
      <c r="I219" s="199"/>
      <c r="J219" s="238">
        <f>BK219</f>
        <v>0</v>
      </c>
      <c r="K219" s="196"/>
      <c r="L219" s="201"/>
      <c r="M219" s="202"/>
      <c r="N219" s="203"/>
      <c r="O219" s="203"/>
      <c r="P219" s="204">
        <f>SUM(P220:P222)</f>
        <v>0</v>
      </c>
      <c r="Q219" s="203"/>
      <c r="R219" s="204">
        <f>SUM(R220:R222)</f>
        <v>0</v>
      </c>
      <c r="S219" s="203"/>
      <c r="T219" s="205">
        <f>SUM(T220:T222)</f>
        <v>0</v>
      </c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R219" s="206" t="s">
        <v>86</v>
      </c>
      <c r="AT219" s="207" t="s">
        <v>77</v>
      </c>
      <c r="AU219" s="207" t="s">
        <v>86</v>
      </c>
      <c r="AY219" s="206" t="s">
        <v>188</v>
      </c>
      <c r="BK219" s="208">
        <f>SUM(BK220:BK222)</f>
        <v>0</v>
      </c>
    </row>
    <row r="220" s="2" customFormat="1" ht="24.15" customHeight="1">
      <c r="A220" s="42"/>
      <c r="B220" s="43"/>
      <c r="C220" s="209" t="s">
        <v>413</v>
      </c>
      <c r="D220" s="209" t="s">
        <v>189</v>
      </c>
      <c r="E220" s="210" t="s">
        <v>414</v>
      </c>
      <c r="F220" s="211" t="s">
        <v>415</v>
      </c>
      <c r="G220" s="212" t="s">
        <v>389</v>
      </c>
      <c r="H220" s="213">
        <v>4.2309999999999999</v>
      </c>
      <c r="I220" s="214"/>
      <c r="J220" s="215">
        <f>ROUND(I220*H220,2)</f>
        <v>0</v>
      </c>
      <c r="K220" s="211" t="s">
        <v>236</v>
      </c>
      <c r="L220" s="48"/>
      <c r="M220" s="216" t="s">
        <v>32</v>
      </c>
      <c r="N220" s="217" t="s">
        <v>49</v>
      </c>
      <c r="O220" s="88"/>
      <c r="P220" s="218">
        <f>O220*H220</f>
        <v>0</v>
      </c>
      <c r="Q220" s="218">
        <v>0</v>
      </c>
      <c r="R220" s="218">
        <f>Q220*H220</f>
        <v>0</v>
      </c>
      <c r="S220" s="218">
        <v>0</v>
      </c>
      <c r="T220" s="219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20" t="s">
        <v>187</v>
      </c>
      <c r="AT220" s="220" t="s">
        <v>189</v>
      </c>
      <c r="AU220" s="220" t="s">
        <v>91</v>
      </c>
      <c r="AY220" s="20" t="s">
        <v>188</v>
      </c>
      <c r="BE220" s="221">
        <f>IF(N220="základní",J220,0)</f>
        <v>0</v>
      </c>
      <c r="BF220" s="221">
        <f>IF(N220="snížená",J220,0)</f>
        <v>0</v>
      </c>
      <c r="BG220" s="221">
        <f>IF(N220="zákl. přenesená",J220,0)</f>
        <v>0</v>
      </c>
      <c r="BH220" s="221">
        <f>IF(N220="sníž. přenesená",J220,0)</f>
        <v>0</v>
      </c>
      <c r="BI220" s="221">
        <f>IF(N220="nulová",J220,0)</f>
        <v>0</v>
      </c>
      <c r="BJ220" s="20" t="s">
        <v>86</v>
      </c>
      <c r="BK220" s="221">
        <f>ROUND(I220*H220,2)</f>
        <v>0</v>
      </c>
      <c r="BL220" s="20" t="s">
        <v>187</v>
      </c>
      <c r="BM220" s="220" t="s">
        <v>416</v>
      </c>
    </row>
    <row r="221" s="2" customFormat="1">
      <c r="A221" s="42"/>
      <c r="B221" s="43"/>
      <c r="C221" s="44"/>
      <c r="D221" s="222" t="s">
        <v>194</v>
      </c>
      <c r="E221" s="44"/>
      <c r="F221" s="223" t="s">
        <v>417</v>
      </c>
      <c r="G221" s="44"/>
      <c r="H221" s="44"/>
      <c r="I221" s="224"/>
      <c r="J221" s="44"/>
      <c r="K221" s="44"/>
      <c r="L221" s="48"/>
      <c r="M221" s="225"/>
      <c r="N221" s="226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194</v>
      </c>
      <c r="AU221" s="20" t="s">
        <v>91</v>
      </c>
    </row>
    <row r="222" s="2" customFormat="1">
      <c r="A222" s="42"/>
      <c r="B222" s="43"/>
      <c r="C222" s="44"/>
      <c r="D222" s="239" t="s">
        <v>239</v>
      </c>
      <c r="E222" s="44"/>
      <c r="F222" s="240" t="s">
        <v>418</v>
      </c>
      <c r="G222" s="44"/>
      <c r="H222" s="44"/>
      <c r="I222" s="224"/>
      <c r="J222" s="44"/>
      <c r="K222" s="44"/>
      <c r="L222" s="48"/>
      <c r="M222" s="225"/>
      <c r="N222" s="226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239</v>
      </c>
      <c r="AU222" s="20" t="s">
        <v>91</v>
      </c>
    </row>
    <row r="223" s="11" customFormat="1" ht="25.92" customHeight="1">
      <c r="A223" s="11"/>
      <c r="B223" s="195"/>
      <c r="C223" s="196"/>
      <c r="D223" s="197" t="s">
        <v>77</v>
      </c>
      <c r="E223" s="198" t="s">
        <v>419</v>
      </c>
      <c r="F223" s="198" t="s">
        <v>420</v>
      </c>
      <c r="G223" s="196"/>
      <c r="H223" s="196"/>
      <c r="I223" s="199"/>
      <c r="J223" s="200">
        <f>BK223</f>
        <v>0</v>
      </c>
      <c r="K223" s="196"/>
      <c r="L223" s="201"/>
      <c r="M223" s="202"/>
      <c r="N223" s="203"/>
      <c r="O223" s="203"/>
      <c r="P223" s="204">
        <f>P224+P272+P364+P394+P498+P510+P522+P534+P555</f>
        <v>0</v>
      </c>
      <c r="Q223" s="203"/>
      <c r="R223" s="204">
        <f>R224+R272+R364+R394+R498+R510+R522+R534+R555</f>
        <v>16.795589199999998</v>
      </c>
      <c r="S223" s="203"/>
      <c r="T223" s="205">
        <f>T224+T272+T364+T394+T498+T510+T522+T534+T555</f>
        <v>1.6938708</v>
      </c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R223" s="206" t="s">
        <v>91</v>
      </c>
      <c r="AT223" s="207" t="s">
        <v>77</v>
      </c>
      <c r="AU223" s="207" t="s">
        <v>78</v>
      </c>
      <c r="AY223" s="206" t="s">
        <v>188</v>
      </c>
      <c r="BK223" s="208">
        <f>BK224+BK272+BK364+BK394+BK498+BK510+BK522+BK534+BK555</f>
        <v>0</v>
      </c>
    </row>
    <row r="224" s="11" customFormat="1" ht="22.8" customHeight="1">
      <c r="A224" s="11"/>
      <c r="B224" s="195"/>
      <c r="C224" s="196"/>
      <c r="D224" s="197" t="s">
        <v>77</v>
      </c>
      <c r="E224" s="237" t="s">
        <v>421</v>
      </c>
      <c r="F224" s="237" t="s">
        <v>422</v>
      </c>
      <c r="G224" s="196"/>
      <c r="H224" s="196"/>
      <c r="I224" s="199"/>
      <c r="J224" s="238">
        <f>BK224</f>
        <v>0</v>
      </c>
      <c r="K224" s="196"/>
      <c r="L224" s="201"/>
      <c r="M224" s="202"/>
      <c r="N224" s="203"/>
      <c r="O224" s="203"/>
      <c r="P224" s="204">
        <f>SUM(P225:P271)</f>
        <v>0</v>
      </c>
      <c r="Q224" s="203"/>
      <c r="R224" s="204">
        <f>SUM(R225:R271)</f>
        <v>0</v>
      </c>
      <c r="S224" s="203"/>
      <c r="T224" s="205">
        <f>SUM(T225:T271)</f>
        <v>0</v>
      </c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R224" s="206" t="s">
        <v>91</v>
      </c>
      <c r="AT224" s="207" t="s">
        <v>77</v>
      </c>
      <c r="AU224" s="207" t="s">
        <v>86</v>
      </c>
      <c r="AY224" s="206" t="s">
        <v>188</v>
      </c>
      <c r="BK224" s="208">
        <f>SUM(BK225:BK271)</f>
        <v>0</v>
      </c>
    </row>
    <row r="225" s="2" customFormat="1" ht="24.15" customHeight="1">
      <c r="A225" s="42"/>
      <c r="B225" s="43"/>
      <c r="C225" s="209" t="s">
        <v>423</v>
      </c>
      <c r="D225" s="209" t="s">
        <v>189</v>
      </c>
      <c r="E225" s="210" t="s">
        <v>424</v>
      </c>
      <c r="F225" s="211" t="s">
        <v>425</v>
      </c>
      <c r="G225" s="212" t="s">
        <v>235</v>
      </c>
      <c r="H225" s="213">
        <v>10</v>
      </c>
      <c r="I225" s="214"/>
      <c r="J225" s="215">
        <f>ROUND(I225*H225,2)</f>
        <v>0</v>
      </c>
      <c r="K225" s="211" t="s">
        <v>32</v>
      </c>
      <c r="L225" s="48"/>
      <c r="M225" s="216" t="s">
        <v>32</v>
      </c>
      <c r="N225" s="217" t="s">
        <v>49</v>
      </c>
      <c r="O225" s="88"/>
      <c r="P225" s="218">
        <f>O225*H225</f>
        <v>0</v>
      </c>
      <c r="Q225" s="218">
        <v>0</v>
      </c>
      <c r="R225" s="218">
        <f>Q225*H225</f>
        <v>0</v>
      </c>
      <c r="S225" s="218">
        <v>0</v>
      </c>
      <c r="T225" s="219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20" t="s">
        <v>405</v>
      </c>
      <c r="AT225" s="220" t="s">
        <v>189</v>
      </c>
      <c r="AU225" s="220" t="s">
        <v>91</v>
      </c>
      <c r="AY225" s="20" t="s">
        <v>188</v>
      </c>
      <c r="BE225" s="221">
        <f>IF(N225="základní",J225,0)</f>
        <v>0</v>
      </c>
      <c r="BF225" s="221">
        <f>IF(N225="snížená",J225,0)</f>
        <v>0</v>
      </c>
      <c r="BG225" s="221">
        <f>IF(N225="zákl. přenesená",J225,0)</f>
        <v>0</v>
      </c>
      <c r="BH225" s="221">
        <f>IF(N225="sníž. přenesená",J225,0)</f>
        <v>0</v>
      </c>
      <c r="BI225" s="221">
        <f>IF(N225="nulová",J225,0)</f>
        <v>0</v>
      </c>
      <c r="BJ225" s="20" t="s">
        <v>86</v>
      </c>
      <c r="BK225" s="221">
        <f>ROUND(I225*H225,2)</f>
        <v>0</v>
      </c>
      <c r="BL225" s="20" t="s">
        <v>405</v>
      </c>
      <c r="BM225" s="220" t="s">
        <v>426</v>
      </c>
    </row>
    <row r="226" s="2" customFormat="1">
      <c r="A226" s="42"/>
      <c r="B226" s="43"/>
      <c r="C226" s="44"/>
      <c r="D226" s="222" t="s">
        <v>194</v>
      </c>
      <c r="E226" s="44"/>
      <c r="F226" s="223" t="s">
        <v>427</v>
      </c>
      <c r="G226" s="44"/>
      <c r="H226" s="44"/>
      <c r="I226" s="224"/>
      <c r="J226" s="44"/>
      <c r="K226" s="44"/>
      <c r="L226" s="48"/>
      <c r="M226" s="225"/>
      <c r="N226" s="226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194</v>
      </c>
      <c r="AU226" s="20" t="s">
        <v>91</v>
      </c>
    </row>
    <row r="227" s="2" customFormat="1">
      <c r="A227" s="42"/>
      <c r="B227" s="43"/>
      <c r="C227" s="44"/>
      <c r="D227" s="222" t="s">
        <v>202</v>
      </c>
      <c r="E227" s="44"/>
      <c r="F227" s="227" t="s">
        <v>428</v>
      </c>
      <c r="G227" s="44"/>
      <c r="H227" s="44"/>
      <c r="I227" s="224"/>
      <c r="J227" s="44"/>
      <c r="K227" s="44"/>
      <c r="L227" s="48"/>
      <c r="M227" s="225"/>
      <c r="N227" s="226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202</v>
      </c>
      <c r="AU227" s="20" t="s">
        <v>91</v>
      </c>
    </row>
    <row r="228" s="2" customFormat="1" ht="24.15" customHeight="1">
      <c r="A228" s="42"/>
      <c r="B228" s="43"/>
      <c r="C228" s="209" t="s">
        <v>429</v>
      </c>
      <c r="D228" s="209" t="s">
        <v>189</v>
      </c>
      <c r="E228" s="210" t="s">
        <v>430</v>
      </c>
      <c r="F228" s="211" t="s">
        <v>431</v>
      </c>
      <c r="G228" s="212" t="s">
        <v>235</v>
      </c>
      <c r="H228" s="213">
        <v>5</v>
      </c>
      <c r="I228" s="214"/>
      <c r="J228" s="215">
        <f>ROUND(I228*H228,2)</f>
        <v>0</v>
      </c>
      <c r="K228" s="211" t="s">
        <v>32</v>
      </c>
      <c r="L228" s="48"/>
      <c r="M228" s="216" t="s">
        <v>32</v>
      </c>
      <c r="N228" s="217" t="s">
        <v>49</v>
      </c>
      <c r="O228" s="88"/>
      <c r="P228" s="218">
        <f>O228*H228</f>
        <v>0</v>
      </c>
      <c r="Q228" s="218">
        <v>0</v>
      </c>
      <c r="R228" s="218">
        <f>Q228*H228</f>
        <v>0</v>
      </c>
      <c r="S228" s="218">
        <v>0</v>
      </c>
      <c r="T228" s="219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20" t="s">
        <v>405</v>
      </c>
      <c r="AT228" s="220" t="s">
        <v>189</v>
      </c>
      <c r="AU228" s="220" t="s">
        <v>91</v>
      </c>
      <c r="AY228" s="20" t="s">
        <v>188</v>
      </c>
      <c r="BE228" s="221">
        <f>IF(N228="základní",J228,0)</f>
        <v>0</v>
      </c>
      <c r="BF228" s="221">
        <f>IF(N228="snížená",J228,0)</f>
        <v>0</v>
      </c>
      <c r="BG228" s="221">
        <f>IF(N228="zákl. přenesená",J228,0)</f>
        <v>0</v>
      </c>
      <c r="BH228" s="221">
        <f>IF(N228="sníž. přenesená",J228,0)</f>
        <v>0</v>
      </c>
      <c r="BI228" s="221">
        <f>IF(N228="nulová",J228,0)</f>
        <v>0</v>
      </c>
      <c r="BJ228" s="20" t="s">
        <v>86</v>
      </c>
      <c r="BK228" s="221">
        <f>ROUND(I228*H228,2)</f>
        <v>0</v>
      </c>
      <c r="BL228" s="20" t="s">
        <v>405</v>
      </c>
      <c r="BM228" s="220" t="s">
        <v>432</v>
      </c>
    </row>
    <row r="229" s="2" customFormat="1">
      <c r="A229" s="42"/>
      <c r="B229" s="43"/>
      <c r="C229" s="44"/>
      <c r="D229" s="222" t="s">
        <v>194</v>
      </c>
      <c r="E229" s="44"/>
      <c r="F229" s="223" t="s">
        <v>431</v>
      </c>
      <c r="G229" s="44"/>
      <c r="H229" s="44"/>
      <c r="I229" s="224"/>
      <c r="J229" s="44"/>
      <c r="K229" s="44"/>
      <c r="L229" s="48"/>
      <c r="M229" s="225"/>
      <c r="N229" s="226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0" t="s">
        <v>194</v>
      </c>
      <c r="AU229" s="20" t="s">
        <v>91</v>
      </c>
    </row>
    <row r="230" s="2" customFormat="1">
      <c r="A230" s="42"/>
      <c r="B230" s="43"/>
      <c r="C230" s="44"/>
      <c r="D230" s="222" t="s">
        <v>202</v>
      </c>
      <c r="E230" s="44"/>
      <c r="F230" s="227" t="s">
        <v>433</v>
      </c>
      <c r="G230" s="44"/>
      <c r="H230" s="44"/>
      <c r="I230" s="224"/>
      <c r="J230" s="44"/>
      <c r="K230" s="44"/>
      <c r="L230" s="48"/>
      <c r="M230" s="225"/>
      <c r="N230" s="226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202</v>
      </c>
      <c r="AU230" s="20" t="s">
        <v>91</v>
      </c>
    </row>
    <row r="231" s="2" customFormat="1" ht="24.15" customHeight="1">
      <c r="A231" s="42"/>
      <c r="B231" s="43"/>
      <c r="C231" s="209" t="s">
        <v>434</v>
      </c>
      <c r="D231" s="209" t="s">
        <v>189</v>
      </c>
      <c r="E231" s="210" t="s">
        <v>435</v>
      </c>
      <c r="F231" s="211" t="s">
        <v>436</v>
      </c>
      <c r="G231" s="212" t="s">
        <v>235</v>
      </c>
      <c r="H231" s="213">
        <v>2</v>
      </c>
      <c r="I231" s="214"/>
      <c r="J231" s="215">
        <f>ROUND(I231*H231,2)</f>
        <v>0</v>
      </c>
      <c r="K231" s="211" t="s">
        <v>32</v>
      </c>
      <c r="L231" s="48"/>
      <c r="M231" s="216" t="s">
        <v>32</v>
      </c>
      <c r="N231" s="217" t="s">
        <v>49</v>
      </c>
      <c r="O231" s="88"/>
      <c r="P231" s="218">
        <f>O231*H231</f>
        <v>0</v>
      </c>
      <c r="Q231" s="218">
        <v>0</v>
      </c>
      <c r="R231" s="218">
        <f>Q231*H231</f>
        <v>0</v>
      </c>
      <c r="S231" s="218">
        <v>0</v>
      </c>
      <c r="T231" s="219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R231" s="220" t="s">
        <v>405</v>
      </c>
      <c r="AT231" s="220" t="s">
        <v>189</v>
      </c>
      <c r="AU231" s="220" t="s">
        <v>91</v>
      </c>
      <c r="AY231" s="20" t="s">
        <v>188</v>
      </c>
      <c r="BE231" s="221">
        <f>IF(N231="základní",J231,0)</f>
        <v>0</v>
      </c>
      <c r="BF231" s="221">
        <f>IF(N231="snížená",J231,0)</f>
        <v>0</v>
      </c>
      <c r="BG231" s="221">
        <f>IF(N231="zákl. přenesená",J231,0)</f>
        <v>0</v>
      </c>
      <c r="BH231" s="221">
        <f>IF(N231="sníž. přenesená",J231,0)</f>
        <v>0</v>
      </c>
      <c r="BI231" s="221">
        <f>IF(N231="nulová",J231,0)</f>
        <v>0</v>
      </c>
      <c r="BJ231" s="20" t="s">
        <v>86</v>
      </c>
      <c r="BK231" s="221">
        <f>ROUND(I231*H231,2)</f>
        <v>0</v>
      </c>
      <c r="BL231" s="20" t="s">
        <v>405</v>
      </c>
      <c r="BM231" s="220" t="s">
        <v>437</v>
      </c>
    </row>
    <row r="232" s="2" customFormat="1">
      <c r="A232" s="42"/>
      <c r="B232" s="43"/>
      <c r="C232" s="44"/>
      <c r="D232" s="222" t="s">
        <v>194</v>
      </c>
      <c r="E232" s="44"/>
      <c r="F232" s="223" t="s">
        <v>436</v>
      </c>
      <c r="G232" s="44"/>
      <c r="H232" s="44"/>
      <c r="I232" s="224"/>
      <c r="J232" s="44"/>
      <c r="K232" s="44"/>
      <c r="L232" s="48"/>
      <c r="M232" s="225"/>
      <c r="N232" s="226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0" t="s">
        <v>194</v>
      </c>
      <c r="AU232" s="20" t="s">
        <v>91</v>
      </c>
    </row>
    <row r="233" s="2" customFormat="1">
      <c r="A233" s="42"/>
      <c r="B233" s="43"/>
      <c r="C233" s="44"/>
      <c r="D233" s="222" t="s">
        <v>202</v>
      </c>
      <c r="E233" s="44"/>
      <c r="F233" s="227" t="s">
        <v>428</v>
      </c>
      <c r="G233" s="44"/>
      <c r="H233" s="44"/>
      <c r="I233" s="224"/>
      <c r="J233" s="44"/>
      <c r="K233" s="44"/>
      <c r="L233" s="48"/>
      <c r="M233" s="225"/>
      <c r="N233" s="226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T233" s="20" t="s">
        <v>202</v>
      </c>
      <c r="AU233" s="20" t="s">
        <v>91</v>
      </c>
    </row>
    <row r="234" s="2" customFormat="1" ht="33" customHeight="1">
      <c r="A234" s="42"/>
      <c r="B234" s="43"/>
      <c r="C234" s="209" t="s">
        <v>7</v>
      </c>
      <c r="D234" s="209" t="s">
        <v>189</v>
      </c>
      <c r="E234" s="210" t="s">
        <v>438</v>
      </c>
      <c r="F234" s="211" t="s">
        <v>439</v>
      </c>
      <c r="G234" s="212" t="s">
        <v>235</v>
      </c>
      <c r="H234" s="213">
        <v>4</v>
      </c>
      <c r="I234" s="214"/>
      <c r="J234" s="215">
        <f>ROUND(I234*H234,2)</f>
        <v>0</v>
      </c>
      <c r="K234" s="211" t="s">
        <v>32</v>
      </c>
      <c r="L234" s="48"/>
      <c r="M234" s="216" t="s">
        <v>32</v>
      </c>
      <c r="N234" s="217" t="s">
        <v>49</v>
      </c>
      <c r="O234" s="88"/>
      <c r="P234" s="218">
        <f>O234*H234</f>
        <v>0</v>
      </c>
      <c r="Q234" s="218">
        <v>0</v>
      </c>
      <c r="R234" s="218">
        <f>Q234*H234</f>
        <v>0</v>
      </c>
      <c r="S234" s="218">
        <v>0</v>
      </c>
      <c r="T234" s="219">
        <f>S234*H234</f>
        <v>0</v>
      </c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R234" s="220" t="s">
        <v>405</v>
      </c>
      <c r="AT234" s="220" t="s">
        <v>189</v>
      </c>
      <c r="AU234" s="220" t="s">
        <v>91</v>
      </c>
      <c r="AY234" s="20" t="s">
        <v>188</v>
      </c>
      <c r="BE234" s="221">
        <f>IF(N234="základní",J234,0)</f>
        <v>0</v>
      </c>
      <c r="BF234" s="221">
        <f>IF(N234="snížená",J234,0)</f>
        <v>0</v>
      </c>
      <c r="BG234" s="221">
        <f>IF(N234="zákl. přenesená",J234,0)</f>
        <v>0</v>
      </c>
      <c r="BH234" s="221">
        <f>IF(N234="sníž. přenesená",J234,0)</f>
        <v>0</v>
      </c>
      <c r="BI234" s="221">
        <f>IF(N234="nulová",J234,0)</f>
        <v>0</v>
      </c>
      <c r="BJ234" s="20" t="s">
        <v>86</v>
      </c>
      <c r="BK234" s="221">
        <f>ROUND(I234*H234,2)</f>
        <v>0</v>
      </c>
      <c r="BL234" s="20" t="s">
        <v>405</v>
      </c>
      <c r="BM234" s="220" t="s">
        <v>440</v>
      </c>
    </row>
    <row r="235" s="2" customFormat="1">
      <c r="A235" s="42"/>
      <c r="B235" s="43"/>
      <c r="C235" s="44"/>
      <c r="D235" s="222" t="s">
        <v>194</v>
      </c>
      <c r="E235" s="44"/>
      <c r="F235" s="223" t="s">
        <v>439</v>
      </c>
      <c r="G235" s="44"/>
      <c r="H235" s="44"/>
      <c r="I235" s="224"/>
      <c r="J235" s="44"/>
      <c r="K235" s="44"/>
      <c r="L235" s="48"/>
      <c r="M235" s="225"/>
      <c r="N235" s="226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194</v>
      </c>
      <c r="AU235" s="20" t="s">
        <v>91</v>
      </c>
    </row>
    <row r="236" s="2" customFormat="1">
      <c r="A236" s="42"/>
      <c r="B236" s="43"/>
      <c r="C236" s="44"/>
      <c r="D236" s="222" t="s">
        <v>202</v>
      </c>
      <c r="E236" s="44"/>
      <c r="F236" s="227" t="s">
        <v>428</v>
      </c>
      <c r="G236" s="44"/>
      <c r="H236" s="44"/>
      <c r="I236" s="224"/>
      <c r="J236" s="44"/>
      <c r="K236" s="44"/>
      <c r="L236" s="48"/>
      <c r="M236" s="225"/>
      <c r="N236" s="226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0" t="s">
        <v>202</v>
      </c>
      <c r="AU236" s="20" t="s">
        <v>91</v>
      </c>
    </row>
    <row r="237" s="2" customFormat="1" ht="33" customHeight="1">
      <c r="A237" s="42"/>
      <c r="B237" s="43"/>
      <c r="C237" s="209" t="s">
        <v>441</v>
      </c>
      <c r="D237" s="209" t="s">
        <v>189</v>
      </c>
      <c r="E237" s="210" t="s">
        <v>442</v>
      </c>
      <c r="F237" s="211" t="s">
        <v>443</v>
      </c>
      <c r="G237" s="212" t="s">
        <v>235</v>
      </c>
      <c r="H237" s="213">
        <v>7</v>
      </c>
      <c r="I237" s="214"/>
      <c r="J237" s="215">
        <f>ROUND(I237*H237,2)</f>
        <v>0</v>
      </c>
      <c r="K237" s="211" t="s">
        <v>32</v>
      </c>
      <c r="L237" s="48"/>
      <c r="M237" s="216" t="s">
        <v>32</v>
      </c>
      <c r="N237" s="217" t="s">
        <v>49</v>
      </c>
      <c r="O237" s="88"/>
      <c r="P237" s="218">
        <f>O237*H237</f>
        <v>0</v>
      </c>
      <c r="Q237" s="218">
        <v>0</v>
      </c>
      <c r="R237" s="218">
        <f>Q237*H237</f>
        <v>0</v>
      </c>
      <c r="S237" s="218">
        <v>0</v>
      </c>
      <c r="T237" s="219">
        <f>S237*H237</f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R237" s="220" t="s">
        <v>405</v>
      </c>
      <c r="AT237" s="220" t="s">
        <v>189</v>
      </c>
      <c r="AU237" s="220" t="s">
        <v>91</v>
      </c>
      <c r="AY237" s="20" t="s">
        <v>188</v>
      </c>
      <c r="BE237" s="221">
        <f>IF(N237="základní",J237,0)</f>
        <v>0</v>
      </c>
      <c r="BF237" s="221">
        <f>IF(N237="snížená",J237,0)</f>
        <v>0</v>
      </c>
      <c r="BG237" s="221">
        <f>IF(N237="zákl. přenesená",J237,0)</f>
        <v>0</v>
      </c>
      <c r="BH237" s="221">
        <f>IF(N237="sníž. přenesená",J237,0)</f>
        <v>0</v>
      </c>
      <c r="BI237" s="221">
        <f>IF(N237="nulová",J237,0)</f>
        <v>0</v>
      </c>
      <c r="BJ237" s="20" t="s">
        <v>86</v>
      </c>
      <c r="BK237" s="221">
        <f>ROUND(I237*H237,2)</f>
        <v>0</v>
      </c>
      <c r="BL237" s="20" t="s">
        <v>405</v>
      </c>
      <c r="BM237" s="220" t="s">
        <v>444</v>
      </c>
    </row>
    <row r="238" s="2" customFormat="1">
      <c r="A238" s="42"/>
      <c r="B238" s="43"/>
      <c r="C238" s="44"/>
      <c r="D238" s="222" t="s">
        <v>194</v>
      </c>
      <c r="E238" s="44"/>
      <c r="F238" s="223" t="s">
        <v>443</v>
      </c>
      <c r="G238" s="44"/>
      <c r="H238" s="44"/>
      <c r="I238" s="224"/>
      <c r="J238" s="44"/>
      <c r="K238" s="44"/>
      <c r="L238" s="48"/>
      <c r="M238" s="225"/>
      <c r="N238" s="226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0" t="s">
        <v>194</v>
      </c>
      <c r="AU238" s="20" t="s">
        <v>91</v>
      </c>
    </row>
    <row r="239" s="2" customFormat="1">
      <c r="A239" s="42"/>
      <c r="B239" s="43"/>
      <c r="C239" s="44"/>
      <c r="D239" s="222" t="s">
        <v>202</v>
      </c>
      <c r="E239" s="44"/>
      <c r="F239" s="227" t="s">
        <v>428</v>
      </c>
      <c r="G239" s="44"/>
      <c r="H239" s="44"/>
      <c r="I239" s="224"/>
      <c r="J239" s="44"/>
      <c r="K239" s="44"/>
      <c r="L239" s="48"/>
      <c r="M239" s="225"/>
      <c r="N239" s="226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202</v>
      </c>
      <c r="AU239" s="20" t="s">
        <v>91</v>
      </c>
    </row>
    <row r="240" s="2" customFormat="1" ht="24.15" customHeight="1">
      <c r="A240" s="42"/>
      <c r="B240" s="43"/>
      <c r="C240" s="209" t="s">
        <v>445</v>
      </c>
      <c r="D240" s="209" t="s">
        <v>189</v>
      </c>
      <c r="E240" s="210" t="s">
        <v>446</v>
      </c>
      <c r="F240" s="211" t="s">
        <v>447</v>
      </c>
      <c r="G240" s="212" t="s">
        <v>235</v>
      </c>
      <c r="H240" s="213">
        <v>1</v>
      </c>
      <c r="I240" s="214"/>
      <c r="J240" s="215">
        <f>ROUND(I240*H240,2)</f>
        <v>0</v>
      </c>
      <c r="K240" s="211" t="s">
        <v>32</v>
      </c>
      <c r="L240" s="48"/>
      <c r="M240" s="216" t="s">
        <v>32</v>
      </c>
      <c r="N240" s="217" t="s">
        <v>49</v>
      </c>
      <c r="O240" s="88"/>
      <c r="P240" s="218">
        <f>O240*H240</f>
        <v>0</v>
      </c>
      <c r="Q240" s="218">
        <v>0</v>
      </c>
      <c r="R240" s="218">
        <f>Q240*H240</f>
        <v>0</v>
      </c>
      <c r="S240" s="218">
        <v>0</v>
      </c>
      <c r="T240" s="219">
        <f>S240*H240</f>
        <v>0</v>
      </c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R240" s="220" t="s">
        <v>405</v>
      </c>
      <c r="AT240" s="220" t="s">
        <v>189</v>
      </c>
      <c r="AU240" s="220" t="s">
        <v>91</v>
      </c>
      <c r="AY240" s="20" t="s">
        <v>188</v>
      </c>
      <c r="BE240" s="221">
        <f>IF(N240="základní",J240,0)</f>
        <v>0</v>
      </c>
      <c r="BF240" s="221">
        <f>IF(N240="snížená",J240,0)</f>
        <v>0</v>
      </c>
      <c r="BG240" s="221">
        <f>IF(N240="zákl. přenesená",J240,0)</f>
        <v>0</v>
      </c>
      <c r="BH240" s="221">
        <f>IF(N240="sníž. přenesená",J240,0)</f>
        <v>0</v>
      </c>
      <c r="BI240" s="221">
        <f>IF(N240="nulová",J240,0)</f>
        <v>0</v>
      </c>
      <c r="BJ240" s="20" t="s">
        <v>86</v>
      </c>
      <c r="BK240" s="221">
        <f>ROUND(I240*H240,2)</f>
        <v>0</v>
      </c>
      <c r="BL240" s="20" t="s">
        <v>405</v>
      </c>
      <c r="BM240" s="220" t="s">
        <v>448</v>
      </c>
    </row>
    <row r="241" s="2" customFormat="1">
      <c r="A241" s="42"/>
      <c r="B241" s="43"/>
      <c r="C241" s="44"/>
      <c r="D241" s="222" t="s">
        <v>194</v>
      </c>
      <c r="E241" s="44"/>
      <c r="F241" s="223" t="s">
        <v>447</v>
      </c>
      <c r="G241" s="44"/>
      <c r="H241" s="44"/>
      <c r="I241" s="224"/>
      <c r="J241" s="44"/>
      <c r="K241" s="44"/>
      <c r="L241" s="48"/>
      <c r="M241" s="225"/>
      <c r="N241" s="226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0" t="s">
        <v>194</v>
      </c>
      <c r="AU241" s="20" t="s">
        <v>91</v>
      </c>
    </row>
    <row r="242" s="2" customFormat="1">
      <c r="A242" s="42"/>
      <c r="B242" s="43"/>
      <c r="C242" s="44"/>
      <c r="D242" s="222" t="s">
        <v>202</v>
      </c>
      <c r="E242" s="44"/>
      <c r="F242" s="227" t="s">
        <v>428</v>
      </c>
      <c r="G242" s="44"/>
      <c r="H242" s="44"/>
      <c r="I242" s="224"/>
      <c r="J242" s="44"/>
      <c r="K242" s="44"/>
      <c r="L242" s="48"/>
      <c r="M242" s="225"/>
      <c r="N242" s="226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202</v>
      </c>
      <c r="AU242" s="20" t="s">
        <v>91</v>
      </c>
    </row>
    <row r="243" s="2" customFormat="1" ht="33" customHeight="1">
      <c r="A243" s="42"/>
      <c r="B243" s="43"/>
      <c r="C243" s="209" t="s">
        <v>449</v>
      </c>
      <c r="D243" s="209" t="s">
        <v>189</v>
      </c>
      <c r="E243" s="210" t="s">
        <v>450</v>
      </c>
      <c r="F243" s="211" t="s">
        <v>451</v>
      </c>
      <c r="G243" s="212" t="s">
        <v>314</v>
      </c>
      <c r="H243" s="213">
        <v>27.600000000000001</v>
      </c>
      <c r="I243" s="214"/>
      <c r="J243" s="215">
        <f>ROUND(I243*H243,2)</f>
        <v>0</v>
      </c>
      <c r="K243" s="211" t="s">
        <v>32</v>
      </c>
      <c r="L243" s="48"/>
      <c r="M243" s="216" t="s">
        <v>32</v>
      </c>
      <c r="N243" s="217" t="s">
        <v>49</v>
      </c>
      <c r="O243" s="88"/>
      <c r="P243" s="218">
        <f>O243*H243</f>
        <v>0</v>
      </c>
      <c r="Q243" s="218">
        <v>0</v>
      </c>
      <c r="R243" s="218">
        <f>Q243*H243</f>
        <v>0</v>
      </c>
      <c r="S243" s="218">
        <v>0</v>
      </c>
      <c r="T243" s="219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20" t="s">
        <v>405</v>
      </c>
      <c r="AT243" s="220" t="s">
        <v>189</v>
      </c>
      <c r="AU243" s="220" t="s">
        <v>91</v>
      </c>
      <c r="AY243" s="20" t="s">
        <v>188</v>
      </c>
      <c r="BE243" s="221">
        <f>IF(N243="základní",J243,0)</f>
        <v>0</v>
      </c>
      <c r="BF243" s="221">
        <f>IF(N243="snížená",J243,0)</f>
        <v>0</v>
      </c>
      <c r="BG243" s="221">
        <f>IF(N243="zákl. přenesená",J243,0)</f>
        <v>0</v>
      </c>
      <c r="BH243" s="221">
        <f>IF(N243="sníž. přenesená",J243,0)</f>
        <v>0</v>
      </c>
      <c r="BI243" s="221">
        <f>IF(N243="nulová",J243,0)</f>
        <v>0</v>
      </c>
      <c r="BJ243" s="20" t="s">
        <v>86</v>
      </c>
      <c r="BK243" s="221">
        <f>ROUND(I243*H243,2)</f>
        <v>0</v>
      </c>
      <c r="BL243" s="20" t="s">
        <v>405</v>
      </c>
      <c r="BM243" s="220" t="s">
        <v>452</v>
      </c>
    </row>
    <row r="244" s="2" customFormat="1">
      <c r="A244" s="42"/>
      <c r="B244" s="43"/>
      <c r="C244" s="44"/>
      <c r="D244" s="222" t="s">
        <v>194</v>
      </c>
      <c r="E244" s="44"/>
      <c r="F244" s="223" t="s">
        <v>451</v>
      </c>
      <c r="G244" s="44"/>
      <c r="H244" s="44"/>
      <c r="I244" s="224"/>
      <c r="J244" s="44"/>
      <c r="K244" s="44"/>
      <c r="L244" s="48"/>
      <c r="M244" s="225"/>
      <c r="N244" s="226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194</v>
      </c>
      <c r="AU244" s="20" t="s">
        <v>91</v>
      </c>
    </row>
    <row r="245" s="2" customFormat="1">
      <c r="A245" s="42"/>
      <c r="B245" s="43"/>
      <c r="C245" s="44"/>
      <c r="D245" s="222" t="s">
        <v>202</v>
      </c>
      <c r="E245" s="44"/>
      <c r="F245" s="227" t="s">
        <v>428</v>
      </c>
      <c r="G245" s="44"/>
      <c r="H245" s="44"/>
      <c r="I245" s="224"/>
      <c r="J245" s="44"/>
      <c r="K245" s="44"/>
      <c r="L245" s="48"/>
      <c r="M245" s="225"/>
      <c r="N245" s="226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0" t="s">
        <v>202</v>
      </c>
      <c r="AU245" s="20" t="s">
        <v>91</v>
      </c>
    </row>
    <row r="246" s="2" customFormat="1" ht="24.15" customHeight="1">
      <c r="A246" s="42"/>
      <c r="B246" s="43"/>
      <c r="C246" s="209" t="s">
        <v>453</v>
      </c>
      <c r="D246" s="209" t="s">
        <v>189</v>
      </c>
      <c r="E246" s="210" t="s">
        <v>454</v>
      </c>
      <c r="F246" s="211" t="s">
        <v>455</v>
      </c>
      <c r="G246" s="212" t="s">
        <v>314</v>
      </c>
      <c r="H246" s="213">
        <v>1.1000000000000001</v>
      </c>
      <c r="I246" s="214"/>
      <c r="J246" s="215">
        <f>ROUND(I246*H246,2)</f>
        <v>0</v>
      </c>
      <c r="K246" s="211" t="s">
        <v>32</v>
      </c>
      <c r="L246" s="48"/>
      <c r="M246" s="216" t="s">
        <v>32</v>
      </c>
      <c r="N246" s="217" t="s">
        <v>49</v>
      </c>
      <c r="O246" s="88"/>
      <c r="P246" s="218">
        <f>O246*H246</f>
        <v>0</v>
      </c>
      <c r="Q246" s="218">
        <v>0</v>
      </c>
      <c r="R246" s="218">
        <f>Q246*H246</f>
        <v>0</v>
      </c>
      <c r="S246" s="218">
        <v>0</v>
      </c>
      <c r="T246" s="219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20" t="s">
        <v>405</v>
      </c>
      <c r="AT246" s="220" t="s">
        <v>189</v>
      </c>
      <c r="AU246" s="220" t="s">
        <v>91</v>
      </c>
      <c r="AY246" s="20" t="s">
        <v>188</v>
      </c>
      <c r="BE246" s="221">
        <f>IF(N246="základní",J246,0)</f>
        <v>0</v>
      </c>
      <c r="BF246" s="221">
        <f>IF(N246="snížená",J246,0)</f>
        <v>0</v>
      </c>
      <c r="BG246" s="221">
        <f>IF(N246="zákl. přenesená",J246,0)</f>
        <v>0</v>
      </c>
      <c r="BH246" s="221">
        <f>IF(N246="sníž. přenesená",J246,0)</f>
        <v>0</v>
      </c>
      <c r="BI246" s="221">
        <f>IF(N246="nulová",J246,0)</f>
        <v>0</v>
      </c>
      <c r="BJ246" s="20" t="s">
        <v>86</v>
      </c>
      <c r="BK246" s="221">
        <f>ROUND(I246*H246,2)</f>
        <v>0</v>
      </c>
      <c r="BL246" s="20" t="s">
        <v>405</v>
      </c>
      <c r="BM246" s="220" t="s">
        <v>456</v>
      </c>
    </row>
    <row r="247" s="2" customFormat="1">
      <c r="A247" s="42"/>
      <c r="B247" s="43"/>
      <c r="C247" s="44"/>
      <c r="D247" s="222" t="s">
        <v>194</v>
      </c>
      <c r="E247" s="44"/>
      <c r="F247" s="223" t="s">
        <v>455</v>
      </c>
      <c r="G247" s="44"/>
      <c r="H247" s="44"/>
      <c r="I247" s="224"/>
      <c r="J247" s="44"/>
      <c r="K247" s="44"/>
      <c r="L247" s="48"/>
      <c r="M247" s="225"/>
      <c r="N247" s="226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194</v>
      </c>
      <c r="AU247" s="20" t="s">
        <v>91</v>
      </c>
    </row>
    <row r="248" s="2" customFormat="1">
      <c r="A248" s="42"/>
      <c r="B248" s="43"/>
      <c r="C248" s="44"/>
      <c r="D248" s="222" t="s">
        <v>202</v>
      </c>
      <c r="E248" s="44"/>
      <c r="F248" s="227" t="s">
        <v>428</v>
      </c>
      <c r="G248" s="44"/>
      <c r="H248" s="44"/>
      <c r="I248" s="224"/>
      <c r="J248" s="44"/>
      <c r="K248" s="44"/>
      <c r="L248" s="48"/>
      <c r="M248" s="225"/>
      <c r="N248" s="226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0" t="s">
        <v>202</v>
      </c>
      <c r="AU248" s="20" t="s">
        <v>91</v>
      </c>
    </row>
    <row r="249" s="2" customFormat="1" ht="33" customHeight="1">
      <c r="A249" s="42"/>
      <c r="B249" s="43"/>
      <c r="C249" s="209" t="s">
        <v>457</v>
      </c>
      <c r="D249" s="209" t="s">
        <v>189</v>
      </c>
      <c r="E249" s="210" t="s">
        <v>458</v>
      </c>
      <c r="F249" s="211" t="s">
        <v>459</v>
      </c>
      <c r="G249" s="212" t="s">
        <v>235</v>
      </c>
      <c r="H249" s="213">
        <v>2</v>
      </c>
      <c r="I249" s="214"/>
      <c r="J249" s="215">
        <f>ROUND(I249*H249,2)</f>
        <v>0</v>
      </c>
      <c r="K249" s="211" t="s">
        <v>32</v>
      </c>
      <c r="L249" s="48"/>
      <c r="M249" s="216" t="s">
        <v>32</v>
      </c>
      <c r="N249" s="217" t="s">
        <v>49</v>
      </c>
      <c r="O249" s="88"/>
      <c r="P249" s="218">
        <f>O249*H249</f>
        <v>0</v>
      </c>
      <c r="Q249" s="218">
        <v>0</v>
      </c>
      <c r="R249" s="218">
        <f>Q249*H249</f>
        <v>0</v>
      </c>
      <c r="S249" s="218">
        <v>0</v>
      </c>
      <c r="T249" s="219">
        <f>S249*H249</f>
        <v>0</v>
      </c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R249" s="220" t="s">
        <v>405</v>
      </c>
      <c r="AT249" s="220" t="s">
        <v>189</v>
      </c>
      <c r="AU249" s="220" t="s">
        <v>91</v>
      </c>
      <c r="AY249" s="20" t="s">
        <v>188</v>
      </c>
      <c r="BE249" s="221">
        <f>IF(N249="základní",J249,0)</f>
        <v>0</v>
      </c>
      <c r="BF249" s="221">
        <f>IF(N249="snížená",J249,0)</f>
        <v>0</v>
      </c>
      <c r="BG249" s="221">
        <f>IF(N249="zákl. přenesená",J249,0)</f>
        <v>0</v>
      </c>
      <c r="BH249" s="221">
        <f>IF(N249="sníž. přenesená",J249,0)</f>
        <v>0</v>
      </c>
      <c r="BI249" s="221">
        <f>IF(N249="nulová",J249,0)</f>
        <v>0</v>
      </c>
      <c r="BJ249" s="20" t="s">
        <v>86</v>
      </c>
      <c r="BK249" s="221">
        <f>ROUND(I249*H249,2)</f>
        <v>0</v>
      </c>
      <c r="BL249" s="20" t="s">
        <v>405</v>
      </c>
      <c r="BM249" s="220" t="s">
        <v>460</v>
      </c>
    </row>
    <row r="250" s="2" customFormat="1">
      <c r="A250" s="42"/>
      <c r="B250" s="43"/>
      <c r="C250" s="44"/>
      <c r="D250" s="222" t="s">
        <v>194</v>
      </c>
      <c r="E250" s="44"/>
      <c r="F250" s="223" t="s">
        <v>459</v>
      </c>
      <c r="G250" s="44"/>
      <c r="H250" s="44"/>
      <c r="I250" s="224"/>
      <c r="J250" s="44"/>
      <c r="K250" s="44"/>
      <c r="L250" s="48"/>
      <c r="M250" s="225"/>
      <c r="N250" s="226"/>
      <c r="O250" s="88"/>
      <c r="P250" s="88"/>
      <c r="Q250" s="88"/>
      <c r="R250" s="88"/>
      <c r="S250" s="88"/>
      <c r="T250" s="89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T250" s="20" t="s">
        <v>194</v>
      </c>
      <c r="AU250" s="20" t="s">
        <v>91</v>
      </c>
    </row>
    <row r="251" s="2" customFormat="1">
      <c r="A251" s="42"/>
      <c r="B251" s="43"/>
      <c r="C251" s="44"/>
      <c r="D251" s="222" t="s">
        <v>202</v>
      </c>
      <c r="E251" s="44"/>
      <c r="F251" s="227" t="s">
        <v>428</v>
      </c>
      <c r="G251" s="44"/>
      <c r="H251" s="44"/>
      <c r="I251" s="224"/>
      <c r="J251" s="44"/>
      <c r="K251" s="44"/>
      <c r="L251" s="48"/>
      <c r="M251" s="225"/>
      <c r="N251" s="226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202</v>
      </c>
      <c r="AU251" s="20" t="s">
        <v>91</v>
      </c>
    </row>
    <row r="252" s="2" customFormat="1" ht="33" customHeight="1">
      <c r="A252" s="42"/>
      <c r="B252" s="43"/>
      <c r="C252" s="209" t="s">
        <v>461</v>
      </c>
      <c r="D252" s="209" t="s">
        <v>189</v>
      </c>
      <c r="E252" s="210" t="s">
        <v>462</v>
      </c>
      <c r="F252" s="211" t="s">
        <v>463</v>
      </c>
      <c r="G252" s="212" t="s">
        <v>235</v>
      </c>
      <c r="H252" s="213">
        <v>3</v>
      </c>
      <c r="I252" s="214"/>
      <c r="J252" s="215">
        <f>ROUND(I252*H252,2)</f>
        <v>0</v>
      </c>
      <c r="K252" s="211" t="s">
        <v>32</v>
      </c>
      <c r="L252" s="48"/>
      <c r="M252" s="216" t="s">
        <v>32</v>
      </c>
      <c r="N252" s="217" t="s">
        <v>49</v>
      </c>
      <c r="O252" s="88"/>
      <c r="P252" s="218">
        <f>O252*H252</f>
        <v>0</v>
      </c>
      <c r="Q252" s="218">
        <v>0</v>
      </c>
      <c r="R252" s="218">
        <f>Q252*H252</f>
        <v>0</v>
      </c>
      <c r="S252" s="218">
        <v>0</v>
      </c>
      <c r="T252" s="219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20" t="s">
        <v>405</v>
      </c>
      <c r="AT252" s="220" t="s">
        <v>189</v>
      </c>
      <c r="AU252" s="220" t="s">
        <v>91</v>
      </c>
      <c r="AY252" s="20" t="s">
        <v>188</v>
      </c>
      <c r="BE252" s="221">
        <f>IF(N252="základní",J252,0)</f>
        <v>0</v>
      </c>
      <c r="BF252" s="221">
        <f>IF(N252="snížená",J252,0)</f>
        <v>0</v>
      </c>
      <c r="BG252" s="221">
        <f>IF(N252="zákl. přenesená",J252,0)</f>
        <v>0</v>
      </c>
      <c r="BH252" s="221">
        <f>IF(N252="sníž. přenesená",J252,0)</f>
        <v>0</v>
      </c>
      <c r="BI252" s="221">
        <f>IF(N252="nulová",J252,0)</f>
        <v>0</v>
      </c>
      <c r="BJ252" s="20" t="s">
        <v>86</v>
      </c>
      <c r="BK252" s="221">
        <f>ROUND(I252*H252,2)</f>
        <v>0</v>
      </c>
      <c r="BL252" s="20" t="s">
        <v>405</v>
      </c>
      <c r="BM252" s="220" t="s">
        <v>464</v>
      </c>
    </row>
    <row r="253" s="2" customFormat="1">
      <c r="A253" s="42"/>
      <c r="B253" s="43"/>
      <c r="C253" s="44"/>
      <c r="D253" s="222" t="s">
        <v>194</v>
      </c>
      <c r="E253" s="44"/>
      <c r="F253" s="223" t="s">
        <v>465</v>
      </c>
      <c r="G253" s="44"/>
      <c r="H253" s="44"/>
      <c r="I253" s="224"/>
      <c r="J253" s="44"/>
      <c r="K253" s="44"/>
      <c r="L253" s="48"/>
      <c r="M253" s="225"/>
      <c r="N253" s="226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194</v>
      </c>
      <c r="AU253" s="20" t="s">
        <v>91</v>
      </c>
    </row>
    <row r="254" s="2" customFormat="1">
      <c r="A254" s="42"/>
      <c r="B254" s="43"/>
      <c r="C254" s="44"/>
      <c r="D254" s="222" t="s">
        <v>202</v>
      </c>
      <c r="E254" s="44"/>
      <c r="F254" s="227" t="s">
        <v>428</v>
      </c>
      <c r="G254" s="44"/>
      <c r="H254" s="44"/>
      <c r="I254" s="224"/>
      <c r="J254" s="44"/>
      <c r="K254" s="44"/>
      <c r="L254" s="48"/>
      <c r="M254" s="225"/>
      <c r="N254" s="226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202</v>
      </c>
      <c r="AU254" s="20" t="s">
        <v>91</v>
      </c>
    </row>
    <row r="255" s="2" customFormat="1" ht="33" customHeight="1">
      <c r="A255" s="42"/>
      <c r="B255" s="43"/>
      <c r="C255" s="209" t="s">
        <v>466</v>
      </c>
      <c r="D255" s="209" t="s">
        <v>189</v>
      </c>
      <c r="E255" s="210" t="s">
        <v>467</v>
      </c>
      <c r="F255" s="211" t="s">
        <v>468</v>
      </c>
      <c r="G255" s="212" t="s">
        <v>235</v>
      </c>
      <c r="H255" s="213">
        <v>1</v>
      </c>
      <c r="I255" s="214"/>
      <c r="J255" s="215">
        <f>ROUND(I255*H255,2)</f>
        <v>0</v>
      </c>
      <c r="K255" s="211" t="s">
        <v>32</v>
      </c>
      <c r="L255" s="48"/>
      <c r="M255" s="216" t="s">
        <v>32</v>
      </c>
      <c r="N255" s="217" t="s">
        <v>49</v>
      </c>
      <c r="O255" s="88"/>
      <c r="P255" s="218">
        <f>O255*H255</f>
        <v>0</v>
      </c>
      <c r="Q255" s="218">
        <v>0</v>
      </c>
      <c r="R255" s="218">
        <f>Q255*H255</f>
        <v>0</v>
      </c>
      <c r="S255" s="218">
        <v>0</v>
      </c>
      <c r="T255" s="219">
        <f>S255*H255</f>
        <v>0</v>
      </c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R255" s="220" t="s">
        <v>405</v>
      </c>
      <c r="AT255" s="220" t="s">
        <v>189</v>
      </c>
      <c r="AU255" s="220" t="s">
        <v>91</v>
      </c>
      <c r="AY255" s="20" t="s">
        <v>188</v>
      </c>
      <c r="BE255" s="221">
        <f>IF(N255="základní",J255,0)</f>
        <v>0</v>
      </c>
      <c r="BF255" s="221">
        <f>IF(N255="snížená",J255,0)</f>
        <v>0</v>
      </c>
      <c r="BG255" s="221">
        <f>IF(N255="zákl. přenesená",J255,0)</f>
        <v>0</v>
      </c>
      <c r="BH255" s="221">
        <f>IF(N255="sníž. přenesená",J255,0)</f>
        <v>0</v>
      </c>
      <c r="BI255" s="221">
        <f>IF(N255="nulová",J255,0)</f>
        <v>0</v>
      </c>
      <c r="BJ255" s="20" t="s">
        <v>86</v>
      </c>
      <c r="BK255" s="221">
        <f>ROUND(I255*H255,2)</f>
        <v>0</v>
      </c>
      <c r="BL255" s="20" t="s">
        <v>405</v>
      </c>
      <c r="BM255" s="220" t="s">
        <v>469</v>
      </c>
    </row>
    <row r="256" s="2" customFormat="1">
      <c r="A256" s="42"/>
      <c r="B256" s="43"/>
      <c r="C256" s="44"/>
      <c r="D256" s="222" t="s">
        <v>194</v>
      </c>
      <c r="E256" s="44"/>
      <c r="F256" s="223" t="s">
        <v>470</v>
      </c>
      <c r="G256" s="44"/>
      <c r="H256" s="44"/>
      <c r="I256" s="224"/>
      <c r="J256" s="44"/>
      <c r="K256" s="44"/>
      <c r="L256" s="48"/>
      <c r="M256" s="225"/>
      <c r="N256" s="226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0" t="s">
        <v>194</v>
      </c>
      <c r="AU256" s="20" t="s">
        <v>91</v>
      </c>
    </row>
    <row r="257" s="2" customFormat="1">
      <c r="A257" s="42"/>
      <c r="B257" s="43"/>
      <c r="C257" s="44"/>
      <c r="D257" s="222" t="s">
        <v>202</v>
      </c>
      <c r="E257" s="44"/>
      <c r="F257" s="227" t="s">
        <v>428</v>
      </c>
      <c r="G257" s="44"/>
      <c r="H257" s="44"/>
      <c r="I257" s="224"/>
      <c r="J257" s="44"/>
      <c r="K257" s="44"/>
      <c r="L257" s="48"/>
      <c r="M257" s="225"/>
      <c r="N257" s="226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202</v>
      </c>
      <c r="AU257" s="20" t="s">
        <v>91</v>
      </c>
    </row>
    <row r="258" s="2" customFormat="1" ht="33" customHeight="1">
      <c r="A258" s="42"/>
      <c r="B258" s="43"/>
      <c r="C258" s="209" t="s">
        <v>471</v>
      </c>
      <c r="D258" s="209" t="s">
        <v>189</v>
      </c>
      <c r="E258" s="210" t="s">
        <v>472</v>
      </c>
      <c r="F258" s="211" t="s">
        <v>473</v>
      </c>
      <c r="G258" s="212" t="s">
        <v>235</v>
      </c>
      <c r="H258" s="213">
        <v>2</v>
      </c>
      <c r="I258" s="214"/>
      <c r="J258" s="215">
        <f>ROUND(I258*H258,2)</f>
        <v>0</v>
      </c>
      <c r="K258" s="211" t="s">
        <v>32</v>
      </c>
      <c r="L258" s="48"/>
      <c r="M258" s="216" t="s">
        <v>32</v>
      </c>
      <c r="N258" s="217" t="s">
        <v>49</v>
      </c>
      <c r="O258" s="88"/>
      <c r="P258" s="218">
        <f>O258*H258</f>
        <v>0</v>
      </c>
      <c r="Q258" s="218">
        <v>0</v>
      </c>
      <c r="R258" s="218">
        <f>Q258*H258</f>
        <v>0</v>
      </c>
      <c r="S258" s="218">
        <v>0</v>
      </c>
      <c r="T258" s="219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20" t="s">
        <v>405</v>
      </c>
      <c r="AT258" s="220" t="s">
        <v>189</v>
      </c>
      <c r="AU258" s="220" t="s">
        <v>91</v>
      </c>
      <c r="AY258" s="20" t="s">
        <v>188</v>
      </c>
      <c r="BE258" s="221">
        <f>IF(N258="základní",J258,0)</f>
        <v>0</v>
      </c>
      <c r="BF258" s="221">
        <f>IF(N258="snížená",J258,0)</f>
        <v>0</v>
      </c>
      <c r="BG258" s="221">
        <f>IF(N258="zákl. přenesená",J258,0)</f>
        <v>0</v>
      </c>
      <c r="BH258" s="221">
        <f>IF(N258="sníž. přenesená",J258,0)</f>
        <v>0</v>
      </c>
      <c r="BI258" s="221">
        <f>IF(N258="nulová",J258,0)</f>
        <v>0</v>
      </c>
      <c r="BJ258" s="20" t="s">
        <v>86</v>
      </c>
      <c r="BK258" s="221">
        <f>ROUND(I258*H258,2)</f>
        <v>0</v>
      </c>
      <c r="BL258" s="20" t="s">
        <v>405</v>
      </c>
      <c r="BM258" s="220" t="s">
        <v>474</v>
      </c>
    </row>
    <row r="259" s="2" customFormat="1">
      <c r="A259" s="42"/>
      <c r="B259" s="43"/>
      <c r="C259" s="44"/>
      <c r="D259" s="222" t="s">
        <v>194</v>
      </c>
      <c r="E259" s="44"/>
      <c r="F259" s="223" t="s">
        <v>475</v>
      </c>
      <c r="G259" s="44"/>
      <c r="H259" s="44"/>
      <c r="I259" s="224"/>
      <c r="J259" s="44"/>
      <c r="K259" s="44"/>
      <c r="L259" s="48"/>
      <c r="M259" s="225"/>
      <c r="N259" s="226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194</v>
      </c>
      <c r="AU259" s="20" t="s">
        <v>91</v>
      </c>
    </row>
    <row r="260" s="2" customFormat="1">
      <c r="A260" s="42"/>
      <c r="B260" s="43"/>
      <c r="C260" s="44"/>
      <c r="D260" s="222" t="s">
        <v>202</v>
      </c>
      <c r="E260" s="44"/>
      <c r="F260" s="227" t="s">
        <v>428</v>
      </c>
      <c r="G260" s="44"/>
      <c r="H260" s="44"/>
      <c r="I260" s="224"/>
      <c r="J260" s="44"/>
      <c r="K260" s="44"/>
      <c r="L260" s="48"/>
      <c r="M260" s="225"/>
      <c r="N260" s="226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202</v>
      </c>
      <c r="AU260" s="20" t="s">
        <v>91</v>
      </c>
    </row>
    <row r="261" s="2" customFormat="1" ht="33" customHeight="1">
      <c r="A261" s="42"/>
      <c r="B261" s="43"/>
      <c r="C261" s="209" t="s">
        <v>476</v>
      </c>
      <c r="D261" s="209" t="s">
        <v>189</v>
      </c>
      <c r="E261" s="210" t="s">
        <v>477</v>
      </c>
      <c r="F261" s="211" t="s">
        <v>478</v>
      </c>
      <c r="G261" s="212" t="s">
        <v>235</v>
      </c>
      <c r="H261" s="213">
        <v>4</v>
      </c>
      <c r="I261" s="214"/>
      <c r="J261" s="215">
        <f>ROUND(I261*H261,2)</f>
        <v>0</v>
      </c>
      <c r="K261" s="211" t="s">
        <v>32</v>
      </c>
      <c r="L261" s="48"/>
      <c r="M261" s="216" t="s">
        <v>32</v>
      </c>
      <c r="N261" s="217" t="s">
        <v>49</v>
      </c>
      <c r="O261" s="88"/>
      <c r="P261" s="218">
        <f>O261*H261</f>
        <v>0</v>
      </c>
      <c r="Q261" s="218">
        <v>0</v>
      </c>
      <c r="R261" s="218">
        <f>Q261*H261</f>
        <v>0</v>
      </c>
      <c r="S261" s="218">
        <v>0</v>
      </c>
      <c r="T261" s="219">
        <f>S261*H261</f>
        <v>0</v>
      </c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R261" s="220" t="s">
        <v>405</v>
      </c>
      <c r="AT261" s="220" t="s">
        <v>189</v>
      </c>
      <c r="AU261" s="220" t="s">
        <v>91</v>
      </c>
      <c r="AY261" s="20" t="s">
        <v>188</v>
      </c>
      <c r="BE261" s="221">
        <f>IF(N261="základní",J261,0)</f>
        <v>0</v>
      </c>
      <c r="BF261" s="221">
        <f>IF(N261="snížená",J261,0)</f>
        <v>0</v>
      </c>
      <c r="BG261" s="221">
        <f>IF(N261="zákl. přenesená",J261,0)</f>
        <v>0</v>
      </c>
      <c r="BH261" s="221">
        <f>IF(N261="sníž. přenesená",J261,0)</f>
        <v>0</v>
      </c>
      <c r="BI261" s="221">
        <f>IF(N261="nulová",J261,0)</f>
        <v>0</v>
      </c>
      <c r="BJ261" s="20" t="s">
        <v>86</v>
      </c>
      <c r="BK261" s="221">
        <f>ROUND(I261*H261,2)</f>
        <v>0</v>
      </c>
      <c r="BL261" s="20" t="s">
        <v>405</v>
      </c>
      <c r="BM261" s="220" t="s">
        <v>479</v>
      </c>
    </row>
    <row r="262" s="2" customFormat="1">
      <c r="A262" s="42"/>
      <c r="B262" s="43"/>
      <c r="C262" s="44"/>
      <c r="D262" s="222" t="s">
        <v>194</v>
      </c>
      <c r="E262" s="44"/>
      <c r="F262" s="223" t="s">
        <v>478</v>
      </c>
      <c r="G262" s="44"/>
      <c r="H262" s="44"/>
      <c r="I262" s="224"/>
      <c r="J262" s="44"/>
      <c r="K262" s="44"/>
      <c r="L262" s="48"/>
      <c r="M262" s="225"/>
      <c r="N262" s="226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194</v>
      </c>
      <c r="AU262" s="20" t="s">
        <v>91</v>
      </c>
    </row>
    <row r="263" s="2" customFormat="1">
      <c r="A263" s="42"/>
      <c r="B263" s="43"/>
      <c r="C263" s="44"/>
      <c r="D263" s="222" t="s">
        <v>202</v>
      </c>
      <c r="E263" s="44"/>
      <c r="F263" s="227" t="s">
        <v>428</v>
      </c>
      <c r="G263" s="44"/>
      <c r="H263" s="44"/>
      <c r="I263" s="224"/>
      <c r="J263" s="44"/>
      <c r="K263" s="44"/>
      <c r="L263" s="48"/>
      <c r="M263" s="225"/>
      <c r="N263" s="226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202</v>
      </c>
      <c r="AU263" s="20" t="s">
        <v>91</v>
      </c>
    </row>
    <row r="264" s="2" customFormat="1" ht="33" customHeight="1">
      <c r="A264" s="42"/>
      <c r="B264" s="43"/>
      <c r="C264" s="209" t="s">
        <v>480</v>
      </c>
      <c r="D264" s="209" t="s">
        <v>189</v>
      </c>
      <c r="E264" s="210" t="s">
        <v>481</v>
      </c>
      <c r="F264" s="211" t="s">
        <v>482</v>
      </c>
      <c r="G264" s="212" t="s">
        <v>314</v>
      </c>
      <c r="H264" s="213">
        <v>22</v>
      </c>
      <c r="I264" s="214"/>
      <c r="J264" s="215">
        <f>ROUND(I264*H264,2)</f>
        <v>0</v>
      </c>
      <c r="K264" s="211" t="s">
        <v>32</v>
      </c>
      <c r="L264" s="48"/>
      <c r="M264" s="216" t="s">
        <v>32</v>
      </c>
      <c r="N264" s="217" t="s">
        <v>49</v>
      </c>
      <c r="O264" s="88"/>
      <c r="P264" s="218">
        <f>O264*H264</f>
        <v>0</v>
      </c>
      <c r="Q264" s="218">
        <v>0</v>
      </c>
      <c r="R264" s="218">
        <f>Q264*H264</f>
        <v>0</v>
      </c>
      <c r="S264" s="218">
        <v>0</v>
      </c>
      <c r="T264" s="219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20" t="s">
        <v>405</v>
      </c>
      <c r="AT264" s="220" t="s">
        <v>189</v>
      </c>
      <c r="AU264" s="220" t="s">
        <v>91</v>
      </c>
      <c r="AY264" s="20" t="s">
        <v>188</v>
      </c>
      <c r="BE264" s="221">
        <f>IF(N264="základní",J264,0)</f>
        <v>0</v>
      </c>
      <c r="BF264" s="221">
        <f>IF(N264="snížená",J264,0)</f>
        <v>0</v>
      </c>
      <c r="BG264" s="221">
        <f>IF(N264="zákl. přenesená",J264,0)</f>
        <v>0</v>
      </c>
      <c r="BH264" s="221">
        <f>IF(N264="sníž. přenesená",J264,0)</f>
        <v>0</v>
      </c>
      <c r="BI264" s="221">
        <f>IF(N264="nulová",J264,0)</f>
        <v>0</v>
      </c>
      <c r="BJ264" s="20" t="s">
        <v>86</v>
      </c>
      <c r="BK264" s="221">
        <f>ROUND(I264*H264,2)</f>
        <v>0</v>
      </c>
      <c r="BL264" s="20" t="s">
        <v>405</v>
      </c>
      <c r="BM264" s="220" t="s">
        <v>483</v>
      </c>
    </row>
    <row r="265" s="2" customFormat="1">
      <c r="A265" s="42"/>
      <c r="B265" s="43"/>
      <c r="C265" s="44"/>
      <c r="D265" s="222" t="s">
        <v>194</v>
      </c>
      <c r="E265" s="44"/>
      <c r="F265" s="223" t="s">
        <v>482</v>
      </c>
      <c r="G265" s="44"/>
      <c r="H265" s="44"/>
      <c r="I265" s="224"/>
      <c r="J265" s="44"/>
      <c r="K265" s="44"/>
      <c r="L265" s="48"/>
      <c r="M265" s="225"/>
      <c r="N265" s="226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0" t="s">
        <v>194</v>
      </c>
      <c r="AU265" s="20" t="s">
        <v>91</v>
      </c>
    </row>
    <row r="266" s="2" customFormat="1">
      <c r="A266" s="42"/>
      <c r="B266" s="43"/>
      <c r="C266" s="44"/>
      <c r="D266" s="222" t="s">
        <v>202</v>
      </c>
      <c r="E266" s="44"/>
      <c r="F266" s="227" t="s">
        <v>428</v>
      </c>
      <c r="G266" s="44"/>
      <c r="H266" s="44"/>
      <c r="I266" s="224"/>
      <c r="J266" s="44"/>
      <c r="K266" s="44"/>
      <c r="L266" s="48"/>
      <c r="M266" s="225"/>
      <c r="N266" s="226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202</v>
      </c>
      <c r="AU266" s="20" t="s">
        <v>91</v>
      </c>
    </row>
    <row r="267" s="2" customFormat="1" ht="24.15" customHeight="1">
      <c r="A267" s="42"/>
      <c r="B267" s="43"/>
      <c r="C267" s="209" t="s">
        <v>484</v>
      </c>
      <c r="D267" s="209" t="s">
        <v>189</v>
      </c>
      <c r="E267" s="210" t="s">
        <v>485</v>
      </c>
      <c r="F267" s="211" t="s">
        <v>486</v>
      </c>
      <c r="G267" s="212" t="s">
        <v>235</v>
      </c>
      <c r="H267" s="213">
        <v>25</v>
      </c>
      <c r="I267" s="214"/>
      <c r="J267" s="215">
        <f>ROUND(I267*H267,2)</f>
        <v>0</v>
      </c>
      <c r="K267" s="211" t="s">
        <v>32</v>
      </c>
      <c r="L267" s="48"/>
      <c r="M267" s="216" t="s">
        <v>32</v>
      </c>
      <c r="N267" s="217" t="s">
        <v>49</v>
      </c>
      <c r="O267" s="88"/>
      <c r="P267" s="218">
        <f>O267*H267</f>
        <v>0</v>
      </c>
      <c r="Q267" s="218">
        <v>0</v>
      </c>
      <c r="R267" s="218">
        <f>Q267*H267</f>
        <v>0</v>
      </c>
      <c r="S267" s="218">
        <v>0</v>
      </c>
      <c r="T267" s="219">
        <f>S267*H267</f>
        <v>0</v>
      </c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R267" s="220" t="s">
        <v>405</v>
      </c>
      <c r="AT267" s="220" t="s">
        <v>189</v>
      </c>
      <c r="AU267" s="220" t="s">
        <v>91</v>
      </c>
      <c r="AY267" s="20" t="s">
        <v>188</v>
      </c>
      <c r="BE267" s="221">
        <f>IF(N267="základní",J267,0)</f>
        <v>0</v>
      </c>
      <c r="BF267" s="221">
        <f>IF(N267="snížená",J267,0)</f>
        <v>0</v>
      </c>
      <c r="BG267" s="221">
        <f>IF(N267="zákl. přenesená",J267,0)</f>
        <v>0</v>
      </c>
      <c r="BH267" s="221">
        <f>IF(N267="sníž. přenesená",J267,0)</f>
        <v>0</v>
      </c>
      <c r="BI267" s="221">
        <f>IF(N267="nulová",J267,0)</f>
        <v>0</v>
      </c>
      <c r="BJ267" s="20" t="s">
        <v>86</v>
      </c>
      <c r="BK267" s="221">
        <f>ROUND(I267*H267,2)</f>
        <v>0</v>
      </c>
      <c r="BL267" s="20" t="s">
        <v>405</v>
      </c>
      <c r="BM267" s="220" t="s">
        <v>487</v>
      </c>
    </row>
    <row r="268" s="2" customFormat="1">
      <c r="A268" s="42"/>
      <c r="B268" s="43"/>
      <c r="C268" s="44"/>
      <c r="D268" s="222" t="s">
        <v>194</v>
      </c>
      <c r="E268" s="44"/>
      <c r="F268" s="223" t="s">
        <v>486</v>
      </c>
      <c r="G268" s="44"/>
      <c r="H268" s="44"/>
      <c r="I268" s="224"/>
      <c r="J268" s="44"/>
      <c r="K268" s="44"/>
      <c r="L268" s="48"/>
      <c r="M268" s="225"/>
      <c r="N268" s="226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T268" s="20" t="s">
        <v>194</v>
      </c>
      <c r="AU268" s="20" t="s">
        <v>91</v>
      </c>
    </row>
    <row r="269" s="2" customFormat="1">
      <c r="A269" s="42"/>
      <c r="B269" s="43"/>
      <c r="C269" s="44"/>
      <c r="D269" s="222" t="s">
        <v>202</v>
      </c>
      <c r="E269" s="44"/>
      <c r="F269" s="227" t="s">
        <v>428</v>
      </c>
      <c r="G269" s="44"/>
      <c r="H269" s="44"/>
      <c r="I269" s="224"/>
      <c r="J269" s="44"/>
      <c r="K269" s="44"/>
      <c r="L269" s="48"/>
      <c r="M269" s="225"/>
      <c r="N269" s="226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202</v>
      </c>
      <c r="AU269" s="20" t="s">
        <v>91</v>
      </c>
    </row>
    <row r="270" s="2" customFormat="1" ht="24.15" customHeight="1">
      <c r="A270" s="42"/>
      <c r="B270" s="43"/>
      <c r="C270" s="209" t="s">
        <v>488</v>
      </c>
      <c r="D270" s="209" t="s">
        <v>189</v>
      </c>
      <c r="E270" s="210" t="s">
        <v>489</v>
      </c>
      <c r="F270" s="211" t="s">
        <v>490</v>
      </c>
      <c r="G270" s="212" t="s">
        <v>235</v>
      </c>
      <c r="H270" s="213">
        <v>35</v>
      </c>
      <c r="I270" s="214"/>
      <c r="J270" s="215">
        <f>ROUND(I270*H270,2)</f>
        <v>0</v>
      </c>
      <c r="K270" s="211" t="s">
        <v>32</v>
      </c>
      <c r="L270" s="48"/>
      <c r="M270" s="216" t="s">
        <v>32</v>
      </c>
      <c r="N270" s="217" t="s">
        <v>49</v>
      </c>
      <c r="O270" s="88"/>
      <c r="P270" s="218">
        <f>O270*H270</f>
        <v>0</v>
      </c>
      <c r="Q270" s="218">
        <v>0</v>
      </c>
      <c r="R270" s="218">
        <f>Q270*H270</f>
        <v>0</v>
      </c>
      <c r="S270" s="218">
        <v>0</v>
      </c>
      <c r="T270" s="219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20" t="s">
        <v>405</v>
      </c>
      <c r="AT270" s="220" t="s">
        <v>189</v>
      </c>
      <c r="AU270" s="220" t="s">
        <v>91</v>
      </c>
      <c r="AY270" s="20" t="s">
        <v>188</v>
      </c>
      <c r="BE270" s="221">
        <f>IF(N270="základní",J270,0)</f>
        <v>0</v>
      </c>
      <c r="BF270" s="221">
        <f>IF(N270="snížená",J270,0)</f>
        <v>0</v>
      </c>
      <c r="BG270" s="221">
        <f>IF(N270="zákl. přenesená",J270,0)</f>
        <v>0</v>
      </c>
      <c r="BH270" s="221">
        <f>IF(N270="sníž. přenesená",J270,0)</f>
        <v>0</v>
      </c>
      <c r="BI270" s="221">
        <f>IF(N270="nulová",J270,0)</f>
        <v>0</v>
      </c>
      <c r="BJ270" s="20" t="s">
        <v>86</v>
      </c>
      <c r="BK270" s="221">
        <f>ROUND(I270*H270,2)</f>
        <v>0</v>
      </c>
      <c r="BL270" s="20" t="s">
        <v>405</v>
      </c>
      <c r="BM270" s="220" t="s">
        <v>491</v>
      </c>
    </row>
    <row r="271" s="2" customFormat="1">
      <c r="A271" s="42"/>
      <c r="B271" s="43"/>
      <c r="C271" s="44"/>
      <c r="D271" s="222" t="s">
        <v>194</v>
      </c>
      <c r="E271" s="44"/>
      <c r="F271" s="223" t="s">
        <v>490</v>
      </c>
      <c r="G271" s="44"/>
      <c r="H271" s="44"/>
      <c r="I271" s="224"/>
      <c r="J271" s="44"/>
      <c r="K271" s="44"/>
      <c r="L271" s="48"/>
      <c r="M271" s="225"/>
      <c r="N271" s="226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194</v>
      </c>
      <c r="AU271" s="20" t="s">
        <v>91</v>
      </c>
    </row>
    <row r="272" s="11" customFormat="1" ht="22.8" customHeight="1">
      <c r="A272" s="11"/>
      <c r="B272" s="195"/>
      <c r="C272" s="196"/>
      <c r="D272" s="197" t="s">
        <v>77</v>
      </c>
      <c r="E272" s="237" t="s">
        <v>492</v>
      </c>
      <c r="F272" s="237" t="s">
        <v>493</v>
      </c>
      <c r="G272" s="196"/>
      <c r="H272" s="196"/>
      <c r="I272" s="199"/>
      <c r="J272" s="238">
        <f>BK272</f>
        <v>0</v>
      </c>
      <c r="K272" s="196"/>
      <c r="L272" s="201"/>
      <c r="M272" s="202"/>
      <c r="N272" s="203"/>
      <c r="O272" s="203"/>
      <c r="P272" s="204">
        <f>SUM(P273:P363)</f>
        <v>0</v>
      </c>
      <c r="Q272" s="203"/>
      <c r="R272" s="204">
        <f>SUM(R273:R363)</f>
        <v>0</v>
      </c>
      <c r="S272" s="203"/>
      <c r="T272" s="205">
        <f>SUM(T273:T363)</f>
        <v>0</v>
      </c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R272" s="206" t="s">
        <v>91</v>
      </c>
      <c r="AT272" s="207" t="s">
        <v>77</v>
      </c>
      <c r="AU272" s="207" t="s">
        <v>86</v>
      </c>
      <c r="AY272" s="206" t="s">
        <v>188</v>
      </c>
      <c r="BK272" s="208">
        <f>SUM(BK273:BK363)</f>
        <v>0</v>
      </c>
    </row>
    <row r="273" s="2" customFormat="1" ht="24.15" customHeight="1">
      <c r="A273" s="42"/>
      <c r="B273" s="43"/>
      <c r="C273" s="209" t="s">
        <v>494</v>
      </c>
      <c r="D273" s="209" t="s">
        <v>189</v>
      </c>
      <c r="E273" s="210" t="s">
        <v>495</v>
      </c>
      <c r="F273" s="211" t="s">
        <v>496</v>
      </c>
      <c r="G273" s="212" t="s">
        <v>235</v>
      </c>
      <c r="H273" s="213">
        <v>5</v>
      </c>
      <c r="I273" s="214"/>
      <c r="J273" s="215">
        <f>ROUND(I273*H273,2)</f>
        <v>0</v>
      </c>
      <c r="K273" s="211" t="s">
        <v>32</v>
      </c>
      <c r="L273" s="48"/>
      <c r="M273" s="216" t="s">
        <v>32</v>
      </c>
      <c r="N273" s="217" t="s">
        <v>49</v>
      </c>
      <c r="O273" s="88"/>
      <c r="P273" s="218">
        <f>O273*H273</f>
        <v>0</v>
      </c>
      <c r="Q273" s="218">
        <v>0</v>
      </c>
      <c r="R273" s="218">
        <f>Q273*H273</f>
        <v>0</v>
      </c>
      <c r="S273" s="218">
        <v>0</v>
      </c>
      <c r="T273" s="219">
        <f>S273*H273</f>
        <v>0</v>
      </c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R273" s="220" t="s">
        <v>405</v>
      </c>
      <c r="AT273" s="220" t="s">
        <v>189</v>
      </c>
      <c r="AU273" s="220" t="s">
        <v>91</v>
      </c>
      <c r="AY273" s="20" t="s">
        <v>188</v>
      </c>
      <c r="BE273" s="221">
        <f>IF(N273="základní",J273,0)</f>
        <v>0</v>
      </c>
      <c r="BF273" s="221">
        <f>IF(N273="snížená",J273,0)</f>
        <v>0</v>
      </c>
      <c r="BG273" s="221">
        <f>IF(N273="zákl. přenesená",J273,0)</f>
        <v>0</v>
      </c>
      <c r="BH273" s="221">
        <f>IF(N273="sníž. přenesená",J273,0)</f>
        <v>0</v>
      </c>
      <c r="BI273" s="221">
        <f>IF(N273="nulová",J273,0)</f>
        <v>0</v>
      </c>
      <c r="BJ273" s="20" t="s">
        <v>86</v>
      </c>
      <c r="BK273" s="221">
        <f>ROUND(I273*H273,2)</f>
        <v>0</v>
      </c>
      <c r="BL273" s="20" t="s">
        <v>405</v>
      </c>
      <c r="BM273" s="220" t="s">
        <v>497</v>
      </c>
    </row>
    <row r="274" s="2" customFormat="1">
      <c r="A274" s="42"/>
      <c r="B274" s="43"/>
      <c r="C274" s="44"/>
      <c r="D274" s="222" t="s">
        <v>194</v>
      </c>
      <c r="E274" s="44"/>
      <c r="F274" s="223" t="s">
        <v>496</v>
      </c>
      <c r="G274" s="44"/>
      <c r="H274" s="44"/>
      <c r="I274" s="224"/>
      <c r="J274" s="44"/>
      <c r="K274" s="44"/>
      <c r="L274" s="48"/>
      <c r="M274" s="225"/>
      <c r="N274" s="226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T274" s="20" t="s">
        <v>194</v>
      </c>
      <c r="AU274" s="20" t="s">
        <v>91</v>
      </c>
    </row>
    <row r="275" s="2" customFormat="1">
      <c r="A275" s="42"/>
      <c r="B275" s="43"/>
      <c r="C275" s="44"/>
      <c r="D275" s="222" t="s">
        <v>202</v>
      </c>
      <c r="E275" s="44"/>
      <c r="F275" s="227" t="s">
        <v>498</v>
      </c>
      <c r="G275" s="44"/>
      <c r="H275" s="44"/>
      <c r="I275" s="224"/>
      <c r="J275" s="44"/>
      <c r="K275" s="44"/>
      <c r="L275" s="48"/>
      <c r="M275" s="225"/>
      <c r="N275" s="226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0" t="s">
        <v>202</v>
      </c>
      <c r="AU275" s="20" t="s">
        <v>91</v>
      </c>
    </row>
    <row r="276" s="13" customFormat="1">
      <c r="A276" s="13"/>
      <c r="B276" s="241"/>
      <c r="C276" s="242"/>
      <c r="D276" s="222" t="s">
        <v>282</v>
      </c>
      <c r="E276" s="243" t="s">
        <v>32</v>
      </c>
      <c r="F276" s="244" t="s">
        <v>499</v>
      </c>
      <c r="G276" s="242"/>
      <c r="H276" s="245">
        <v>5</v>
      </c>
      <c r="I276" s="246"/>
      <c r="J276" s="242"/>
      <c r="K276" s="242"/>
      <c r="L276" s="247"/>
      <c r="M276" s="248"/>
      <c r="N276" s="249"/>
      <c r="O276" s="249"/>
      <c r="P276" s="249"/>
      <c r="Q276" s="249"/>
      <c r="R276" s="249"/>
      <c r="S276" s="249"/>
      <c r="T276" s="25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1" t="s">
        <v>282</v>
      </c>
      <c r="AU276" s="251" t="s">
        <v>91</v>
      </c>
      <c r="AV276" s="13" t="s">
        <v>91</v>
      </c>
      <c r="AW276" s="13" t="s">
        <v>39</v>
      </c>
      <c r="AX276" s="13" t="s">
        <v>86</v>
      </c>
      <c r="AY276" s="251" t="s">
        <v>188</v>
      </c>
    </row>
    <row r="277" s="2" customFormat="1" ht="37.8" customHeight="1">
      <c r="A277" s="42"/>
      <c r="B277" s="43"/>
      <c r="C277" s="209" t="s">
        <v>500</v>
      </c>
      <c r="D277" s="209" t="s">
        <v>189</v>
      </c>
      <c r="E277" s="210" t="s">
        <v>501</v>
      </c>
      <c r="F277" s="211" t="s">
        <v>502</v>
      </c>
      <c r="G277" s="212" t="s">
        <v>235</v>
      </c>
      <c r="H277" s="213">
        <v>1</v>
      </c>
      <c r="I277" s="214"/>
      <c r="J277" s="215">
        <f>ROUND(I277*H277,2)</f>
        <v>0</v>
      </c>
      <c r="K277" s="211" t="s">
        <v>32</v>
      </c>
      <c r="L277" s="48"/>
      <c r="M277" s="216" t="s">
        <v>32</v>
      </c>
      <c r="N277" s="217" t="s">
        <v>49</v>
      </c>
      <c r="O277" s="88"/>
      <c r="P277" s="218">
        <f>O277*H277</f>
        <v>0</v>
      </c>
      <c r="Q277" s="218">
        <v>0</v>
      </c>
      <c r="R277" s="218">
        <f>Q277*H277</f>
        <v>0</v>
      </c>
      <c r="S277" s="218">
        <v>0</v>
      </c>
      <c r="T277" s="219">
        <f>S277*H277</f>
        <v>0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R277" s="220" t="s">
        <v>405</v>
      </c>
      <c r="AT277" s="220" t="s">
        <v>189</v>
      </c>
      <c r="AU277" s="220" t="s">
        <v>91</v>
      </c>
      <c r="AY277" s="20" t="s">
        <v>188</v>
      </c>
      <c r="BE277" s="221">
        <f>IF(N277="základní",J277,0)</f>
        <v>0</v>
      </c>
      <c r="BF277" s="221">
        <f>IF(N277="snížená",J277,0)</f>
        <v>0</v>
      </c>
      <c r="BG277" s="221">
        <f>IF(N277="zákl. přenesená",J277,0)</f>
        <v>0</v>
      </c>
      <c r="BH277" s="221">
        <f>IF(N277="sníž. přenesená",J277,0)</f>
        <v>0</v>
      </c>
      <c r="BI277" s="221">
        <f>IF(N277="nulová",J277,0)</f>
        <v>0</v>
      </c>
      <c r="BJ277" s="20" t="s">
        <v>86</v>
      </c>
      <c r="BK277" s="221">
        <f>ROUND(I277*H277,2)</f>
        <v>0</v>
      </c>
      <c r="BL277" s="20" t="s">
        <v>405</v>
      </c>
      <c r="BM277" s="220" t="s">
        <v>503</v>
      </c>
    </row>
    <row r="278" s="2" customFormat="1">
      <c r="A278" s="42"/>
      <c r="B278" s="43"/>
      <c r="C278" s="44"/>
      <c r="D278" s="222" t="s">
        <v>194</v>
      </c>
      <c r="E278" s="44"/>
      <c r="F278" s="223" t="s">
        <v>502</v>
      </c>
      <c r="G278" s="44"/>
      <c r="H278" s="44"/>
      <c r="I278" s="224"/>
      <c r="J278" s="44"/>
      <c r="K278" s="44"/>
      <c r="L278" s="48"/>
      <c r="M278" s="225"/>
      <c r="N278" s="226"/>
      <c r="O278" s="88"/>
      <c r="P278" s="88"/>
      <c r="Q278" s="88"/>
      <c r="R278" s="88"/>
      <c r="S278" s="88"/>
      <c r="T278" s="89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T278" s="20" t="s">
        <v>194</v>
      </c>
      <c r="AU278" s="20" t="s">
        <v>91</v>
      </c>
    </row>
    <row r="279" s="2" customFormat="1">
      <c r="A279" s="42"/>
      <c r="B279" s="43"/>
      <c r="C279" s="44"/>
      <c r="D279" s="222" t="s">
        <v>202</v>
      </c>
      <c r="E279" s="44"/>
      <c r="F279" s="227" t="s">
        <v>504</v>
      </c>
      <c r="G279" s="44"/>
      <c r="H279" s="44"/>
      <c r="I279" s="224"/>
      <c r="J279" s="44"/>
      <c r="K279" s="44"/>
      <c r="L279" s="48"/>
      <c r="M279" s="225"/>
      <c r="N279" s="226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0" t="s">
        <v>202</v>
      </c>
      <c r="AU279" s="20" t="s">
        <v>91</v>
      </c>
    </row>
    <row r="280" s="13" customFormat="1">
      <c r="A280" s="13"/>
      <c r="B280" s="241"/>
      <c r="C280" s="242"/>
      <c r="D280" s="222" t="s">
        <v>282</v>
      </c>
      <c r="E280" s="243" t="s">
        <v>32</v>
      </c>
      <c r="F280" s="244" t="s">
        <v>505</v>
      </c>
      <c r="G280" s="242"/>
      <c r="H280" s="245">
        <v>1</v>
      </c>
      <c r="I280" s="246"/>
      <c r="J280" s="242"/>
      <c r="K280" s="242"/>
      <c r="L280" s="247"/>
      <c r="M280" s="248"/>
      <c r="N280" s="249"/>
      <c r="O280" s="249"/>
      <c r="P280" s="249"/>
      <c r="Q280" s="249"/>
      <c r="R280" s="249"/>
      <c r="S280" s="249"/>
      <c r="T280" s="25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1" t="s">
        <v>282</v>
      </c>
      <c r="AU280" s="251" t="s">
        <v>91</v>
      </c>
      <c r="AV280" s="13" t="s">
        <v>91</v>
      </c>
      <c r="AW280" s="13" t="s">
        <v>39</v>
      </c>
      <c r="AX280" s="13" t="s">
        <v>86</v>
      </c>
      <c r="AY280" s="251" t="s">
        <v>188</v>
      </c>
    </row>
    <row r="281" s="2" customFormat="1" ht="44.25" customHeight="1">
      <c r="A281" s="42"/>
      <c r="B281" s="43"/>
      <c r="C281" s="209" t="s">
        <v>506</v>
      </c>
      <c r="D281" s="209" t="s">
        <v>189</v>
      </c>
      <c r="E281" s="210" t="s">
        <v>507</v>
      </c>
      <c r="F281" s="211" t="s">
        <v>508</v>
      </c>
      <c r="G281" s="212" t="s">
        <v>235</v>
      </c>
      <c r="H281" s="213">
        <v>1</v>
      </c>
      <c r="I281" s="214"/>
      <c r="J281" s="215">
        <f>ROUND(I281*H281,2)</f>
        <v>0</v>
      </c>
      <c r="K281" s="211" t="s">
        <v>32</v>
      </c>
      <c r="L281" s="48"/>
      <c r="M281" s="216" t="s">
        <v>32</v>
      </c>
      <c r="N281" s="217" t="s">
        <v>49</v>
      </c>
      <c r="O281" s="88"/>
      <c r="P281" s="218">
        <f>O281*H281</f>
        <v>0</v>
      </c>
      <c r="Q281" s="218">
        <v>0</v>
      </c>
      <c r="R281" s="218">
        <f>Q281*H281</f>
        <v>0</v>
      </c>
      <c r="S281" s="218">
        <v>0</v>
      </c>
      <c r="T281" s="219">
        <f>S281*H281</f>
        <v>0</v>
      </c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R281" s="220" t="s">
        <v>405</v>
      </c>
      <c r="AT281" s="220" t="s">
        <v>189</v>
      </c>
      <c r="AU281" s="220" t="s">
        <v>91</v>
      </c>
      <c r="AY281" s="20" t="s">
        <v>188</v>
      </c>
      <c r="BE281" s="221">
        <f>IF(N281="základní",J281,0)</f>
        <v>0</v>
      </c>
      <c r="BF281" s="221">
        <f>IF(N281="snížená",J281,0)</f>
        <v>0</v>
      </c>
      <c r="BG281" s="221">
        <f>IF(N281="zákl. přenesená",J281,0)</f>
        <v>0</v>
      </c>
      <c r="BH281" s="221">
        <f>IF(N281="sníž. přenesená",J281,0)</f>
        <v>0</v>
      </c>
      <c r="BI281" s="221">
        <f>IF(N281="nulová",J281,0)</f>
        <v>0</v>
      </c>
      <c r="BJ281" s="20" t="s">
        <v>86</v>
      </c>
      <c r="BK281" s="221">
        <f>ROUND(I281*H281,2)</f>
        <v>0</v>
      </c>
      <c r="BL281" s="20" t="s">
        <v>405</v>
      </c>
      <c r="BM281" s="220" t="s">
        <v>509</v>
      </c>
    </row>
    <row r="282" s="2" customFormat="1">
      <c r="A282" s="42"/>
      <c r="B282" s="43"/>
      <c r="C282" s="44"/>
      <c r="D282" s="222" t="s">
        <v>194</v>
      </c>
      <c r="E282" s="44"/>
      <c r="F282" s="223" t="s">
        <v>510</v>
      </c>
      <c r="G282" s="44"/>
      <c r="H282" s="44"/>
      <c r="I282" s="224"/>
      <c r="J282" s="44"/>
      <c r="K282" s="44"/>
      <c r="L282" s="48"/>
      <c r="M282" s="225"/>
      <c r="N282" s="226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0" t="s">
        <v>194</v>
      </c>
      <c r="AU282" s="20" t="s">
        <v>91</v>
      </c>
    </row>
    <row r="283" s="2" customFormat="1">
      <c r="A283" s="42"/>
      <c r="B283" s="43"/>
      <c r="C283" s="44"/>
      <c r="D283" s="222" t="s">
        <v>202</v>
      </c>
      <c r="E283" s="44"/>
      <c r="F283" s="227" t="s">
        <v>511</v>
      </c>
      <c r="G283" s="44"/>
      <c r="H283" s="44"/>
      <c r="I283" s="224"/>
      <c r="J283" s="44"/>
      <c r="K283" s="44"/>
      <c r="L283" s="48"/>
      <c r="M283" s="225"/>
      <c r="N283" s="226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0" t="s">
        <v>202</v>
      </c>
      <c r="AU283" s="20" t="s">
        <v>91</v>
      </c>
    </row>
    <row r="284" s="13" customFormat="1">
      <c r="A284" s="13"/>
      <c r="B284" s="241"/>
      <c r="C284" s="242"/>
      <c r="D284" s="222" t="s">
        <v>282</v>
      </c>
      <c r="E284" s="243" t="s">
        <v>32</v>
      </c>
      <c r="F284" s="244" t="s">
        <v>512</v>
      </c>
      <c r="G284" s="242"/>
      <c r="H284" s="245">
        <v>1</v>
      </c>
      <c r="I284" s="246"/>
      <c r="J284" s="242"/>
      <c r="K284" s="242"/>
      <c r="L284" s="247"/>
      <c r="M284" s="248"/>
      <c r="N284" s="249"/>
      <c r="O284" s="249"/>
      <c r="P284" s="249"/>
      <c r="Q284" s="249"/>
      <c r="R284" s="249"/>
      <c r="S284" s="249"/>
      <c r="T284" s="25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1" t="s">
        <v>282</v>
      </c>
      <c r="AU284" s="251" t="s">
        <v>91</v>
      </c>
      <c r="AV284" s="13" t="s">
        <v>91</v>
      </c>
      <c r="AW284" s="13" t="s">
        <v>39</v>
      </c>
      <c r="AX284" s="13" t="s">
        <v>86</v>
      </c>
      <c r="AY284" s="251" t="s">
        <v>188</v>
      </c>
    </row>
    <row r="285" s="2" customFormat="1" ht="44.25" customHeight="1">
      <c r="A285" s="42"/>
      <c r="B285" s="43"/>
      <c r="C285" s="209" t="s">
        <v>513</v>
      </c>
      <c r="D285" s="209" t="s">
        <v>189</v>
      </c>
      <c r="E285" s="210" t="s">
        <v>514</v>
      </c>
      <c r="F285" s="211" t="s">
        <v>515</v>
      </c>
      <c r="G285" s="212" t="s">
        <v>235</v>
      </c>
      <c r="H285" s="213">
        <v>1</v>
      </c>
      <c r="I285" s="214"/>
      <c r="J285" s="215">
        <f>ROUND(I285*H285,2)</f>
        <v>0</v>
      </c>
      <c r="K285" s="211" t="s">
        <v>32</v>
      </c>
      <c r="L285" s="48"/>
      <c r="M285" s="216" t="s">
        <v>32</v>
      </c>
      <c r="N285" s="217" t="s">
        <v>49</v>
      </c>
      <c r="O285" s="88"/>
      <c r="P285" s="218">
        <f>O285*H285</f>
        <v>0</v>
      </c>
      <c r="Q285" s="218">
        <v>0</v>
      </c>
      <c r="R285" s="218">
        <f>Q285*H285</f>
        <v>0</v>
      </c>
      <c r="S285" s="218">
        <v>0</v>
      </c>
      <c r="T285" s="219">
        <f>S285*H285</f>
        <v>0</v>
      </c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R285" s="220" t="s">
        <v>405</v>
      </c>
      <c r="AT285" s="220" t="s">
        <v>189</v>
      </c>
      <c r="AU285" s="220" t="s">
        <v>91</v>
      </c>
      <c r="AY285" s="20" t="s">
        <v>188</v>
      </c>
      <c r="BE285" s="221">
        <f>IF(N285="základní",J285,0)</f>
        <v>0</v>
      </c>
      <c r="BF285" s="221">
        <f>IF(N285="snížená",J285,0)</f>
        <v>0</v>
      </c>
      <c r="BG285" s="221">
        <f>IF(N285="zákl. přenesená",J285,0)</f>
        <v>0</v>
      </c>
      <c r="BH285" s="221">
        <f>IF(N285="sníž. přenesená",J285,0)</f>
        <v>0</v>
      </c>
      <c r="BI285" s="221">
        <f>IF(N285="nulová",J285,0)</f>
        <v>0</v>
      </c>
      <c r="BJ285" s="20" t="s">
        <v>86</v>
      </c>
      <c r="BK285" s="221">
        <f>ROUND(I285*H285,2)</f>
        <v>0</v>
      </c>
      <c r="BL285" s="20" t="s">
        <v>405</v>
      </c>
      <c r="BM285" s="220" t="s">
        <v>516</v>
      </c>
    </row>
    <row r="286" s="2" customFormat="1">
      <c r="A286" s="42"/>
      <c r="B286" s="43"/>
      <c r="C286" s="44"/>
      <c r="D286" s="222" t="s">
        <v>194</v>
      </c>
      <c r="E286" s="44"/>
      <c r="F286" s="223" t="s">
        <v>515</v>
      </c>
      <c r="G286" s="44"/>
      <c r="H286" s="44"/>
      <c r="I286" s="224"/>
      <c r="J286" s="44"/>
      <c r="K286" s="44"/>
      <c r="L286" s="48"/>
      <c r="M286" s="225"/>
      <c r="N286" s="226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194</v>
      </c>
      <c r="AU286" s="20" t="s">
        <v>91</v>
      </c>
    </row>
    <row r="287" s="2" customFormat="1">
      <c r="A287" s="42"/>
      <c r="B287" s="43"/>
      <c r="C287" s="44"/>
      <c r="D287" s="222" t="s">
        <v>202</v>
      </c>
      <c r="E287" s="44"/>
      <c r="F287" s="227" t="s">
        <v>517</v>
      </c>
      <c r="G287" s="44"/>
      <c r="H287" s="44"/>
      <c r="I287" s="224"/>
      <c r="J287" s="44"/>
      <c r="K287" s="44"/>
      <c r="L287" s="48"/>
      <c r="M287" s="225"/>
      <c r="N287" s="226"/>
      <c r="O287" s="88"/>
      <c r="P287" s="88"/>
      <c r="Q287" s="88"/>
      <c r="R287" s="88"/>
      <c r="S287" s="88"/>
      <c r="T287" s="89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T287" s="20" t="s">
        <v>202</v>
      </c>
      <c r="AU287" s="20" t="s">
        <v>91</v>
      </c>
    </row>
    <row r="288" s="13" customFormat="1">
      <c r="A288" s="13"/>
      <c r="B288" s="241"/>
      <c r="C288" s="242"/>
      <c r="D288" s="222" t="s">
        <v>282</v>
      </c>
      <c r="E288" s="243" t="s">
        <v>32</v>
      </c>
      <c r="F288" s="244" t="s">
        <v>518</v>
      </c>
      <c r="G288" s="242"/>
      <c r="H288" s="245">
        <v>1</v>
      </c>
      <c r="I288" s="246"/>
      <c r="J288" s="242"/>
      <c r="K288" s="242"/>
      <c r="L288" s="247"/>
      <c r="M288" s="248"/>
      <c r="N288" s="249"/>
      <c r="O288" s="249"/>
      <c r="P288" s="249"/>
      <c r="Q288" s="249"/>
      <c r="R288" s="249"/>
      <c r="S288" s="249"/>
      <c r="T288" s="25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1" t="s">
        <v>282</v>
      </c>
      <c r="AU288" s="251" t="s">
        <v>91</v>
      </c>
      <c r="AV288" s="13" t="s">
        <v>91</v>
      </c>
      <c r="AW288" s="13" t="s">
        <v>39</v>
      </c>
      <c r="AX288" s="13" t="s">
        <v>86</v>
      </c>
      <c r="AY288" s="251" t="s">
        <v>188</v>
      </c>
    </row>
    <row r="289" s="2" customFormat="1" ht="37.8" customHeight="1">
      <c r="A289" s="42"/>
      <c r="B289" s="43"/>
      <c r="C289" s="209" t="s">
        <v>519</v>
      </c>
      <c r="D289" s="209" t="s">
        <v>189</v>
      </c>
      <c r="E289" s="210" t="s">
        <v>520</v>
      </c>
      <c r="F289" s="211" t="s">
        <v>521</v>
      </c>
      <c r="G289" s="212" t="s">
        <v>235</v>
      </c>
      <c r="H289" s="213">
        <v>1</v>
      </c>
      <c r="I289" s="214"/>
      <c r="J289" s="215">
        <f>ROUND(I289*H289,2)</f>
        <v>0</v>
      </c>
      <c r="K289" s="211" t="s">
        <v>32</v>
      </c>
      <c r="L289" s="48"/>
      <c r="M289" s="216" t="s">
        <v>32</v>
      </c>
      <c r="N289" s="217" t="s">
        <v>49</v>
      </c>
      <c r="O289" s="88"/>
      <c r="P289" s="218">
        <f>O289*H289</f>
        <v>0</v>
      </c>
      <c r="Q289" s="218">
        <v>0</v>
      </c>
      <c r="R289" s="218">
        <f>Q289*H289</f>
        <v>0</v>
      </c>
      <c r="S289" s="218">
        <v>0</v>
      </c>
      <c r="T289" s="219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20" t="s">
        <v>405</v>
      </c>
      <c r="AT289" s="220" t="s">
        <v>189</v>
      </c>
      <c r="AU289" s="220" t="s">
        <v>91</v>
      </c>
      <c r="AY289" s="20" t="s">
        <v>188</v>
      </c>
      <c r="BE289" s="221">
        <f>IF(N289="základní",J289,0)</f>
        <v>0</v>
      </c>
      <c r="BF289" s="221">
        <f>IF(N289="snížená",J289,0)</f>
        <v>0</v>
      </c>
      <c r="BG289" s="221">
        <f>IF(N289="zákl. přenesená",J289,0)</f>
        <v>0</v>
      </c>
      <c r="BH289" s="221">
        <f>IF(N289="sníž. přenesená",J289,0)</f>
        <v>0</v>
      </c>
      <c r="BI289" s="221">
        <f>IF(N289="nulová",J289,0)</f>
        <v>0</v>
      </c>
      <c r="BJ289" s="20" t="s">
        <v>86</v>
      </c>
      <c r="BK289" s="221">
        <f>ROUND(I289*H289,2)</f>
        <v>0</v>
      </c>
      <c r="BL289" s="20" t="s">
        <v>405</v>
      </c>
      <c r="BM289" s="220" t="s">
        <v>522</v>
      </c>
    </row>
    <row r="290" s="2" customFormat="1">
      <c r="A290" s="42"/>
      <c r="B290" s="43"/>
      <c r="C290" s="44"/>
      <c r="D290" s="222" t="s">
        <v>194</v>
      </c>
      <c r="E290" s="44"/>
      <c r="F290" s="223" t="s">
        <v>521</v>
      </c>
      <c r="G290" s="44"/>
      <c r="H290" s="44"/>
      <c r="I290" s="224"/>
      <c r="J290" s="44"/>
      <c r="K290" s="44"/>
      <c r="L290" s="48"/>
      <c r="M290" s="225"/>
      <c r="N290" s="226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0" t="s">
        <v>194</v>
      </c>
      <c r="AU290" s="20" t="s">
        <v>91</v>
      </c>
    </row>
    <row r="291" s="2" customFormat="1">
      <c r="A291" s="42"/>
      <c r="B291" s="43"/>
      <c r="C291" s="44"/>
      <c r="D291" s="222" t="s">
        <v>202</v>
      </c>
      <c r="E291" s="44"/>
      <c r="F291" s="227" t="s">
        <v>523</v>
      </c>
      <c r="G291" s="44"/>
      <c r="H291" s="44"/>
      <c r="I291" s="224"/>
      <c r="J291" s="44"/>
      <c r="K291" s="44"/>
      <c r="L291" s="48"/>
      <c r="M291" s="225"/>
      <c r="N291" s="226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202</v>
      </c>
      <c r="AU291" s="20" t="s">
        <v>91</v>
      </c>
    </row>
    <row r="292" s="13" customFormat="1">
      <c r="A292" s="13"/>
      <c r="B292" s="241"/>
      <c r="C292" s="242"/>
      <c r="D292" s="222" t="s">
        <v>282</v>
      </c>
      <c r="E292" s="243" t="s">
        <v>32</v>
      </c>
      <c r="F292" s="244" t="s">
        <v>524</v>
      </c>
      <c r="G292" s="242"/>
      <c r="H292" s="245">
        <v>1</v>
      </c>
      <c r="I292" s="246"/>
      <c r="J292" s="242"/>
      <c r="K292" s="242"/>
      <c r="L292" s="247"/>
      <c r="M292" s="248"/>
      <c r="N292" s="249"/>
      <c r="O292" s="249"/>
      <c r="P292" s="249"/>
      <c r="Q292" s="249"/>
      <c r="R292" s="249"/>
      <c r="S292" s="249"/>
      <c r="T292" s="25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1" t="s">
        <v>282</v>
      </c>
      <c r="AU292" s="251" t="s">
        <v>91</v>
      </c>
      <c r="AV292" s="13" t="s">
        <v>91</v>
      </c>
      <c r="AW292" s="13" t="s">
        <v>39</v>
      </c>
      <c r="AX292" s="13" t="s">
        <v>86</v>
      </c>
      <c r="AY292" s="251" t="s">
        <v>188</v>
      </c>
    </row>
    <row r="293" s="2" customFormat="1" ht="37.8" customHeight="1">
      <c r="A293" s="42"/>
      <c r="B293" s="43"/>
      <c r="C293" s="209" t="s">
        <v>525</v>
      </c>
      <c r="D293" s="209" t="s">
        <v>189</v>
      </c>
      <c r="E293" s="210" t="s">
        <v>526</v>
      </c>
      <c r="F293" s="211" t="s">
        <v>527</v>
      </c>
      <c r="G293" s="212" t="s">
        <v>235</v>
      </c>
      <c r="H293" s="213">
        <v>1</v>
      </c>
      <c r="I293" s="214"/>
      <c r="J293" s="215">
        <f>ROUND(I293*H293,2)</f>
        <v>0</v>
      </c>
      <c r="K293" s="211" t="s">
        <v>32</v>
      </c>
      <c r="L293" s="48"/>
      <c r="M293" s="216" t="s">
        <v>32</v>
      </c>
      <c r="N293" s="217" t="s">
        <v>49</v>
      </c>
      <c r="O293" s="88"/>
      <c r="P293" s="218">
        <f>O293*H293</f>
        <v>0</v>
      </c>
      <c r="Q293" s="218">
        <v>0</v>
      </c>
      <c r="R293" s="218">
        <f>Q293*H293</f>
        <v>0</v>
      </c>
      <c r="S293" s="218">
        <v>0</v>
      </c>
      <c r="T293" s="219">
        <f>S293*H293</f>
        <v>0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R293" s="220" t="s">
        <v>405</v>
      </c>
      <c r="AT293" s="220" t="s">
        <v>189</v>
      </c>
      <c r="AU293" s="220" t="s">
        <v>91</v>
      </c>
      <c r="AY293" s="20" t="s">
        <v>188</v>
      </c>
      <c r="BE293" s="221">
        <f>IF(N293="základní",J293,0)</f>
        <v>0</v>
      </c>
      <c r="BF293" s="221">
        <f>IF(N293="snížená",J293,0)</f>
        <v>0</v>
      </c>
      <c r="BG293" s="221">
        <f>IF(N293="zákl. přenesená",J293,0)</f>
        <v>0</v>
      </c>
      <c r="BH293" s="221">
        <f>IF(N293="sníž. přenesená",J293,0)</f>
        <v>0</v>
      </c>
      <c r="BI293" s="221">
        <f>IF(N293="nulová",J293,0)</f>
        <v>0</v>
      </c>
      <c r="BJ293" s="20" t="s">
        <v>86</v>
      </c>
      <c r="BK293" s="221">
        <f>ROUND(I293*H293,2)</f>
        <v>0</v>
      </c>
      <c r="BL293" s="20" t="s">
        <v>405</v>
      </c>
      <c r="BM293" s="220" t="s">
        <v>528</v>
      </c>
    </row>
    <row r="294" s="2" customFormat="1">
      <c r="A294" s="42"/>
      <c r="B294" s="43"/>
      <c r="C294" s="44"/>
      <c r="D294" s="222" t="s">
        <v>194</v>
      </c>
      <c r="E294" s="44"/>
      <c r="F294" s="223" t="s">
        <v>527</v>
      </c>
      <c r="G294" s="44"/>
      <c r="H294" s="44"/>
      <c r="I294" s="224"/>
      <c r="J294" s="44"/>
      <c r="K294" s="44"/>
      <c r="L294" s="48"/>
      <c r="M294" s="225"/>
      <c r="N294" s="226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194</v>
      </c>
      <c r="AU294" s="20" t="s">
        <v>91</v>
      </c>
    </row>
    <row r="295" s="2" customFormat="1">
      <c r="A295" s="42"/>
      <c r="B295" s="43"/>
      <c r="C295" s="44"/>
      <c r="D295" s="222" t="s">
        <v>202</v>
      </c>
      <c r="E295" s="44"/>
      <c r="F295" s="227" t="s">
        <v>523</v>
      </c>
      <c r="G295" s="44"/>
      <c r="H295" s="44"/>
      <c r="I295" s="224"/>
      <c r="J295" s="44"/>
      <c r="K295" s="44"/>
      <c r="L295" s="48"/>
      <c r="M295" s="225"/>
      <c r="N295" s="226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202</v>
      </c>
      <c r="AU295" s="20" t="s">
        <v>91</v>
      </c>
    </row>
    <row r="296" s="13" customFormat="1">
      <c r="A296" s="13"/>
      <c r="B296" s="241"/>
      <c r="C296" s="242"/>
      <c r="D296" s="222" t="s">
        <v>282</v>
      </c>
      <c r="E296" s="243" t="s">
        <v>32</v>
      </c>
      <c r="F296" s="244" t="s">
        <v>529</v>
      </c>
      <c r="G296" s="242"/>
      <c r="H296" s="245">
        <v>1</v>
      </c>
      <c r="I296" s="246"/>
      <c r="J296" s="242"/>
      <c r="K296" s="242"/>
      <c r="L296" s="247"/>
      <c r="M296" s="248"/>
      <c r="N296" s="249"/>
      <c r="O296" s="249"/>
      <c r="P296" s="249"/>
      <c r="Q296" s="249"/>
      <c r="R296" s="249"/>
      <c r="S296" s="249"/>
      <c r="T296" s="25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1" t="s">
        <v>282</v>
      </c>
      <c r="AU296" s="251" t="s">
        <v>91</v>
      </c>
      <c r="AV296" s="13" t="s">
        <v>91</v>
      </c>
      <c r="AW296" s="13" t="s">
        <v>39</v>
      </c>
      <c r="AX296" s="13" t="s">
        <v>86</v>
      </c>
      <c r="AY296" s="251" t="s">
        <v>188</v>
      </c>
    </row>
    <row r="297" s="2" customFormat="1" ht="33" customHeight="1">
      <c r="A297" s="42"/>
      <c r="B297" s="43"/>
      <c r="C297" s="209" t="s">
        <v>530</v>
      </c>
      <c r="D297" s="209" t="s">
        <v>189</v>
      </c>
      <c r="E297" s="210" t="s">
        <v>531</v>
      </c>
      <c r="F297" s="211" t="s">
        <v>532</v>
      </c>
      <c r="G297" s="212" t="s">
        <v>235</v>
      </c>
      <c r="H297" s="213">
        <v>1</v>
      </c>
      <c r="I297" s="214"/>
      <c r="J297" s="215">
        <f>ROUND(I297*H297,2)</f>
        <v>0</v>
      </c>
      <c r="K297" s="211" t="s">
        <v>32</v>
      </c>
      <c r="L297" s="48"/>
      <c r="M297" s="216" t="s">
        <v>32</v>
      </c>
      <c r="N297" s="217" t="s">
        <v>49</v>
      </c>
      <c r="O297" s="88"/>
      <c r="P297" s="218">
        <f>O297*H297</f>
        <v>0</v>
      </c>
      <c r="Q297" s="218">
        <v>0</v>
      </c>
      <c r="R297" s="218">
        <f>Q297*H297</f>
        <v>0</v>
      </c>
      <c r="S297" s="218">
        <v>0</v>
      </c>
      <c r="T297" s="219">
        <f>S297*H297</f>
        <v>0</v>
      </c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R297" s="220" t="s">
        <v>405</v>
      </c>
      <c r="AT297" s="220" t="s">
        <v>189</v>
      </c>
      <c r="AU297" s="220" t="s">
        <v>91</v>
      </c>
      <c r="AY297" s="20" t="s">
        <v>188</v>
      </c>
      <c r="BE297" s="221">
        <f>IF(N297="základní",J297,0)</f>
        <v>0</v>
      </c>
      <c r="BF297" s="221">
        <f>IF(N297="snížená",J297,0)</f>
        <v>0</v>
      </c>
      <c r="BG297" s="221">
        <f>IF(N297="zákl. přenesená",J297,0)</f>
        <v>0</v>
      </c>
      <c r="BH297" s="221">
        <f>IF(N297="sníž. přenesená",J297,0)</f>
        <v>0</v>
      </c>
      <c r="BI297" s="221">
        <f>IF(N297="nulová",J297,0)</f>
        <v>0</v>
      </c>
      <c r="BJ297" s="20" t="s">
        <v>86</v>
      </c>
      <c r="BK297" s="221">
        <f>ROUND(I297*H297,2)</f>
        <v>0</v>
      </c>
      <c r="BL297" s="20" t="s">
        <v>405</v>
      </c>
      <c r="BM297" s="220" t="s">
        <v>533</v>
      </c>
    </row>
    <row r="298" s="2" customFormat="1">
      <c r="A298" s="42"/>
      <c r="B298" s="43"/>
      <c r="C298" s="44"/>
      <c r="D298" s="222" t="s">
        <v>194</v>
      </c>
      <c r="E298" s="44"/>
      <c r="F298" s="223" t="s">
        <v>532</v>
      </c>
      <c r="G298" s="44"/>
      <c r="H298" s="44"/>
      <c r="I298" s="224"/>
      <c r="J298" s="44"/>
      <c r="K298" s="44"/>
      <c r="L298" s="48"/>
      <c r="M298" s="225"/>
      <c r="N298" s="226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194</v>
      </c>
      <c r="AU298" s="20" t="s">
        <v>91</v>
      </c>
    </row>
    <row r="299" s="2" customFormat="1">
      <c r="A299" s="42"/>
      <c r="B299" s="43"/>
      <c r="C299" s="44"/>
      <c r="D299" s="222" t="s">
        <v>202</v>
      </c>
      <c r="E299" s="44"/>
      <c r="F299" s="227" t="s">
        <v>534</v>
      </c>
      <c r="G299" s="44"/>
      <c r="H299" s="44"/>
      <c r="I299" s="224"/>
      <c r="J299" s="44"/>
      <c r="K299" s="44"/>
      <c r="L299" s="48"/>
      <c r="M299" s="225"/>
      <c r="N299" s="226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T299" s="20" t="s">
        <v>202</v>
      </c>
      <c r="AU299" s="20" t="s">
        <v>91</v>
      </c>
    </row>
    <row r="300" s="13" customFormat="1">
      <c r="A300" s="13"/>
      <c r="B300" s="241"/>
      <c r="C300" s="242"/>
      <c r="D300" s="222" t="s">
        <v>282</v>
      </c>
      <c r="E300" s="243" t="s">
        <v>32</v>
      </c>
      <c r="F300" s="244" t="s">
        <v>535</v>
      </c>
      <c r="G300" s="242"/>
      <c r="H300" s="245">
        <v>1</v>
      </c>
      <c r="I300" s="246"/>
      <c r="J300" s="242"/>
      <c r="K300" s="242"/>
      <c r="L300" s="247"/>
      <c r="M300" s="248"/>
      <c r="N300" s="249"/>
      <c r="O300" s="249"/>
      <c r="P300" s="249"/>
      <c r="Q300" s="249"/>
      <c r="R300" s="249"/>
      <c r="S300" s="249"/>
      <c r="T300" s="25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1" t="s">
        <v>282</v>
      </c>
      <c r="AU300" s="251" t="s">
        <v>91</v>
      </c>
      <c r="AV300" s="13" t="s">
        <v>91</v>
      </c>
      <c r="AW300" s="13" t="s">
        <v>39</v>
      </c>
      <c r="AX300" s="13" t="s">
        <v>86</v>
      </c>
      <c r="AY300" s="251" t="s">
        <v>188</v>
      </c>
    </row>
    <row r="301" s="2" customFormat="1" ht="33" customHeight="1">
      <c r="A301" s="42"/>
      <c r="B301" s="43"/>
      <c r="C301" s="209" t="s">
        <v>536</v>
      </c>
      <c r="D301" s="209" t="s">
        <v>189</v>
      </c>
      <c r="E301" s="210" t="s">
        <v>537</v>
      </c>
      <c r="F301" s="211" t="s">
        <v>538</v>
      </c>
      <c r="G301" s="212" t="s">
        <v>235</v>
      </c>
      <c r="H301" s="213">
        <v>1</v>
      </c>
      <c r="I301" s="214"/>
      <c r="J301" s="215">
        <f>ROUND(I301*H301,2)</f>
        <v>0</v>
      </c>
      <c r="K301" s="211" t="s">
        <v>32</v>
      </c>
      <c r="L301" s="48"/>
      <c r="M301" s="216" t="s">
        <v>32</v>
      </c>
      <c r="N301" s="217" t="s">
        <v>49</v>
      </c>
      <c r="O301" s="88"/>
      <c r="P301" s="218">
        <f>O301*H301</f>
        <v>0</v>
      </c>
      <c r="Q301" s="218">
        <v>0</v>
      </c>
      <c r="R301" s="218">
        <f>Q301*H301</f>
        <v>0</v>
      </c>
      <c r="S301" s="218">
        <v>0</v>
      </c>
      <c r="T301" s="219">
        <f>S301*H301</f>
        <v>0</v>
      </c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R301" s="220" t="s">
        <v>405</v>
      </c>
      <c r="AT301" s="220" t="s">
        <v>189</v>
      </c>
      <c r="AU301" s="220" t="s">
        <v>91</v>
      </c>
      <c r="AY301" s="20" t="s">
        <v>188</v>
      </c>
      <c r="BE301" s="221">
        <f>IF(N301="základní",J301,0)</f>
        <v>0</v>
      </c>
      <c r="BF301" s="221">
        <f>IF(N301="snížená",J301,0)</f>
        <v>0</v>
      </c>
      <c r="BG301" s="221">
        <f>IF(N301="zákl. přenesená",J301,0)</f>
        <v>0</v>
      </c>
      <c r="BH301" s="221">
        <f>IF(N301="sníž. přenesená",J301,0)</f>
        <v>0</v>
      </c>
      <c r="BI301" s="221">
        <f>IF(N301="nulová",J301,0)</f>
        <v>0</v>
      </c>
      <c r="BJ301" s="20" t="s">
        <v>86</v>
      </c>
      <c r="BK301" s="221">
        <f>ROUND(I301*H301,2)</f>
        <v>0</v>
      </c>
      <c r="BL301" s="20" t="s">
        <v>405</v>
      </c>
      <c r="BM301" s="220" t="s">
        <v>539</v>
      </c>
    </row>
    <row r="302" s="2" customFormat="1">
      <c r="A302" s="42"/>
      <c r="B302" s="43"/>
      <c r="C302" s="44"/>
      <c r="D302" s="222" t="s">
        <v>194</v>
      </c>
      <c r="E302" s="44"/>
      <c r="F302" s="223" t="s">
        <v>538</v>
      </c>
      <c r="G302" s="44"/>
      <c r="H302" s="44"/>
      <c r="I302" s="224"/>
      <c r="J302" s="44"/>
      <c r="K302" s="44"/>
      <c r="L302" s="48"/>
      <c r="M302" s="225"/>
      <c r="N302" s="226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0" t="s">
        <v>194</v>
      </c>
      <c r="AU302" s="20" t="s">
        <v>91</v>
      </c>
    </row>
    <row r="303" s="2" customFormat="1">
      <c r="A303" s="42"/>
      <c r="B303" s="43"/>
      <c r="C303" s="44"/>
      <c r="D303" s="222" t="s">
        <v>202</v>
      </c>
      <c r="E303" s="44"/>
      <c r="F303" s="227" t="s">
        <v>534</v>
      </c>
      <c r="G303" s="44"/>
      <c r="H303" s="44"/>
      <c r="I303" s="224"/>
      <c r="J303" s="44"/>
      <c r="K303" s="44"/>
      <c r="L303" s="48"/>
      <c r="M303" s="225"/>
      <c r="N303" s="226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0" t="s">
        <v>202</v>
      </c>
      <c r="AU303" s="20" t="s">
        <v>91</v>
      </c>
    </row>
    <row r="304" s="13" customFormat="1">
      <c r="A304" s="13"/>
      <c r="B304" s="241"/>
      <c r="C304" s="242"/>
      <c r="D304" s="222" t="s">
        <v>282</v>
      </c>
      <c r="E304" s="243" t="s">
        <v>32</v>
      </c>
      <c r="F304" s="244" t="s">
        <v>540</v>
      </c>
      <c r="G304" s="242"/>
      <c r="H304" s="245">
        <v>1</v>
      </c>
      <c r="I304" s="246"/>
      <c r="J304" s="242"/>
      <c r="K304" s="242"/>
      <c r="L304" s="247"/>
      <c r="M304" s="248"/>
      <c r="N304" s="249"/>
      <c r="O304" s="249"/>
      <c r="P304" s="249"/>
      <c r="Q304" s="249"/>
      <c r="R304" s="249"/>
      <c r="S304" s="249"/>
      <c r="T304" s="25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1" t="s">
        <v>282</v>
      </c>
      <c r="AU304" s="251" t="s">
        <v>91</v>
      </c>
      <c r="AV304" s="13" t="s">
        <v>91</v>
      </c>
      <c r="AW304" s="13" t="s">
        <v>39</v>
      </c>
      <c r="AX304" s="13" t="s">
        <v>86</v>
      </c>
      <c r="AY304" s="251" t="s">
        <v>188</v>
      </c>
    </row>
    <row r="305" s="2" customFormat="1" ht="33" customHeight="1">
      <c r="A305" s="42"/>
      <c r="B305" s="43"/>
      <c r="C305" s="209" t="s">
        <v>541</v>
      </c>
      <c r="D305" s="209" t="s">
        <v>189</v>
      </c>
      <c r="E305" s="210" t="s">
        <v>542</v>
      </c>
      <c r="F305" s="211" t="s">
        <v>543</v>
      </c>
      <c r="G305" s="212" t="s">
        <v>235</v>
      </c>
      <c r="H305" s="213">
        <v>1</v>
      </c>
      <c r="I305" s="214"/>
      <c r="J305" s="215">
        <f>ROUND(I305*H305,2)</f>
        <v>0</v>
      </c>
      <c r="K305" s="211" t="s">
        <v>32</v>
      </c>
      <c r="L305" s="48"/>
      <c r="M305" s="216" t="s">
        <v>32</v>
      </c>
      <c r="N305" s="217" t="s">
        <v>49</v>
      </c>
      <c r="O305" s="88"/>
      <c r="P305" s="218">
        <f>O305*H305</f>
        <v>0</v>
      </c>
      <c r="Q305" s="218">
        <v>0</v>
      </c>
      <c r="R305" s="218">
        <f>Q305*H305</f>
        <v>0</v>
      </c>
      <c r="S305" s="218">
        <v>0</v>
      </c>
      <c r="T305" s="219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20" t="s">
        <v>405</v>
      </c>
      <c r="AT305" s="220" t="s">
        <v>189</v>
      </c>
      <c r="AU305" s="220" t="s">
        <v>91</v>
      </c>
      <c r="AY305" s="20" t="s">
        <v>188</v>
      </c>
      <c r="BE305" s="221">
        <f>IF(N305="základní",J305,0)</f>
        <v>0</v>
      </c>
      <c r="BF305" s="221">
        <f>IF(N305="snížená",J305,0)</f>
        <v>0</v>
      </c>
      <c r="BG305" s="221">
        <f>IF(N305="zákl. přenesená",J305,0)</f>
        <v>0</v>
      </c>
      <c r="BH305" s="221">
        <f>IF(N305="sníž. přenesená",J305,0)</f>
        <v>0</v>
      </c>
      <c r="BI305" s="221">
        <f>IF(N305="nulová",J305,0)</f>
        <v>0</v>
      </c>
      <c r="BJ305" s="20" t="s">
        <v>86</v>
      </c>
      <c r="BK305" s="221">
        <f>ROUND(I305*H305,2)</f>
        <v>0</v>
      </c>
      <c r="BL305" s="20" t="s">
        <v>405</v>
      </c>
      <c r="BM305" s="220" t="s">
        <v>544</v>
      </c>
    </row>
    <row r="306" s="2" customFormat="1">
      <c r="A306" s="42"/>
      <c r="B306" s="43"/>
      <c r="C306" s="44"/>
      <c r="D306" s="222" t="s">
        <v>194</v>
      </c>
      <c r="E306" s="44"/>
      <c r="F306" s="223" t="s">
        <v>543</v>
      </c>
      <c r="G306" s="44"/>
      <c r="H306" s="44"/>
      <c r="I306" s="224"/>
      <c r="J306" s="44"/>
      <c r="K306" s="44"/>
      <c r="L306" s="48"/>
      <c r="M306" s="225"/>
      <c r="N306" s="226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194</v>
      </c>
      <c r="AU306" s="20" t="s">
        <v>91</v>
      </c>
    </row>
    <row r="307" s="2" customFormat="1">
      <c r="A307" s="42"/>
      <c r="B307" s="43"/>
      <c r="C307" s="44"/>
      <c r="D307" s="222" t="s">
        <v>202</v>
      </c>
      <c r="E307" s="44"/>
      <c r="F307" s="227" t="s">
        <v>534</v>
      </c>
      <c r="G307" s="44"/>
      <c r="H307" s="44"/>
      <c r="I307" s="224"/>
      <c r="J307" s="44"/>
      <c r="K307" s="44"/>
      <c r="L307" s="48"/>
      <c r="M307" s="225"/>
      <c r="N307" s="226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202</v>
      </c>
      <c r="AU307" s="20" t="s">
        <v>91</v>
      </c>
    </row>
    <row r="308" s="13" customFormat="1">
      <c r="A308" s="13"/>
      <c r="B308" s="241"/>
      <c r="C308" s="242"/>
      <c r="D308" s="222" t="s">
        <v>282</v>
      </c>
      <c r="E308" s="243" t="s">
        <v>32</v>
      </c>
      <c r="F308" s="244" t="s">
        <v>545</v>
      </c>
      <c r="G308" s="242"/>
      <c r="H308" s="245">
        <v>1</v>
      </c>
      <c r="I308" s="246"/>
      <c r="J308" s="242"/>
      <c r="K308" s="242"/>
      <c r="L308" s="247"/>
      <c r="M308" s="248"/>
      <c r="N308" s="249"/>
      <c r="O308" s="249"/>
      <c r="P308" s="249"/>
      <c r="Q308" s="249"/>
      <c r="R308" s="249"/>
      <c r="S308" s="249"/>
      <c r="T308" s="25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1" t="s">
        <v>282</v>
      </c>
      <c r="AU308" s="251" t="s">
        <v>91</v>
      </c>
      <c r="AV308" s="13" t="s">
        <v>91</v>
      </c>
      <c r="AW308" s="13" t="s">
        <v>39</v>
      </c>
      <c r="AX308" s="13" t="s">
        <v>86</v>
      </c>
      <c r="AY308" s="251" t="s">
        <v>188</v>
      </c>
    </row>
    <row r="309" s="2" customFormat="1" ht="37.8" customHeight="1">
      <c r="A309" s="42"/>
      <c r="B309" s="43"/>
      <c r="C309" s="209" t="s">
        <v>546</v>
      </c>
      <c r="D309" s="209" t="s">
        <v>189</v>
      </c>
      <c r="E309" s="210" t="s">
        <v>547</v>
      </c>
      <c r="F309" s="211" t="s">
        <v>548</v>
      </c>
      <c r="G309" s="212" t="s">
        <v>235</v>
      </c>
      <c r="H309" s="213">
        <v>1</v>
      </c>
      <c r="I309" s="214"/>
      <c r="J309" s="215">
        <f>ROUND(I309*H309,2)</f>
        <v>0</v>
      </c>
      <c r="K309" s="211" t="s">
        <v>32</v>
      </c>
      <c r="L309" s="48"/>
      <c r="M309" s="216" t="s">
        <v>32</v>
      </c>
      <c r="N309" s="217" t="s">
        <v>49</v>
      </c>
      <c r="O309" s="88"/>
      <c r="P309" s="218">
        <f>O309*H309</f>
        <v>0</v>
      </c>
      <c r="Q309" s="218">
        <v>0</v>
      </c>
      <c r="R309" s="218">
        <f>Q309*H309</f>
        <v>0</v>
      </c>
      <c r="S309" s="218">
        <v>0</v>
      </c>
      <c r="T309" s="219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20" t="s">
        <v>405</v>
      </c>
      <c r="AT309" s="220" t="s">
        <v>189</v>
      </c>
      <c r="AU309" s="220" t="s">
        <v>91</v>
      </c>
      <c r="AY309" s="20" t="s">
        <v>188</v>
      </c>
      <c r="BE309" s="221">
        <f>IF(N309="základní",J309,0)</f>
        <v>0</v>
      </c>
      <c r="BF309" s="221">
        <f>IF(N309="snížená",J309,0)</f>
        <v>0</v>
      </c>
      <c r="BG309" s="221">
        <f>IF(N309="zákl. přenesená",J309,0)</f>
        <v>0</v>
      </c>
      <c r="BH309" s="221">
        <f>IF(N309="sníž. přenesená",J309,0)</f>
        <v>0</v>
      </c>
      <c r="BI309" s="221">
        <f>IF(N309="nulová",J309,0)</f>
        <v>0</v>
      </c>
      <c r="BJ309" s="20" t="s">
        <v>86</v>
      </c>
      <c r="BK309" s="221">
        <f>ROUND(I309*H309,2)</f>
        <v>0</v>
      </c>
      <c r="BL309" s="20" t="s">
        <v>405</v>
      </c>
      <c r="BM309" s="220" t="s">
        <v>549</v>
      </c>
    </row>
    <row r="310" s="2" customFormat="1">
      <c r="A310" s="42"/>
      <c r="B310" s="43"/>
      <c r="C310" s="44"/>
      <c r="D310" s="222" t="s">
        <v>194</v>
      </c>
      <c r="E310" s="44"/>
      <c r="F310" s="223" t="s">
        <v>548</v>
      </c>
      <c r="G310" s="44"/>
      <c r="H310" s="44"/>
      <c r="I310" s="224"/>
      <c r="J310" s="44"/>
      <c r="K310" s="44"/>
      <c r="L310" s="48"/>
      <c r="M310" s="225"/>
      <c r="N310" s="226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194</v>
      </c>
      <c r="AU310" s="20" t="s">
        <v>91</v>
      </c>
    </row>
    <row r="311" s="2" customFormat="1">
      <c r="A311" s="42"/>
      <c r="B311" s="43"/>
      <c r="C311" s="44"/>
      <c r="D311" s="222" t="s">
        <v>202</v>
      </c>
      <c r="E311" s="44"/>
      <c r="F311" s="227" t="s">
        <v>550</v>
      </c>
      <c r="G311" s="44"/>
      <c r="H311" s="44"/>
      <c r="I311" s="224"/>
      <c r="J311" s="44"/>
      <c r="K311" s="44"/>
      <c r="L311" s="48"/>
      <c r="M311" s="225"/>
      <c r="N311" s="226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0" t="s">
        <v>202</v>
      </c>
      <c r="AU311" s="20" t="s">
        <v>91</v>
      </c>
    </row>
    <row r="312" s="13" customFormat="1">
      <c r="A312" s="13"/>
      <c r="B312" s="241"/>
      <c r="C312" s="242"/>
      <c r="D312" s="222" t="s">
        <v>282</v>
      </c>
      <c r="E312" s="243" t="s">
        <v>32</v>
      </c>
      <c r="F312" s="244" t="s">
        <v>551</v>
      </c>
      <c r="G312" s="242"/>
      <c r="H312" s="245">
        <v>1</v>
      </c>
      <c r="I312" s="246"/>
      <c r="J312" s="242"/>
      <c r="K312" s="242"/>
      <c r="L312" s="247"/>
      <c r="M312" s="248"/>
      <c r="N312" s="249"/>
      <c r="O312" s="249"/>
      <c r="P312" s="249"/>
      <c r="Q312" s="249"/>
      <c r="R312" s="249"/>
      <c r="S312" s="249"/>
      <c r="T312" s="250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1" t="s">
        <v>282</v>
      </c>
      <c r="AU312" s="251" t="s">
        <v>91</v>
      </c>
      <c r="AV312" s="13" t="s">
        <v>91</v>
      </c>
      <c r="AW312" s="13" t="s">
        <v>39</v>
      </c>
      <c r="AX312" s="13" t="s">
        <v>86</v>
      </c>
      <c r="AY312" s="251" t="s">
        <v>188</v>
      </c>
    </row>
    <row r="313" s="2" customFormat="1" ht="37.8" customHeight="1">
      <c r="A313" s="42"/>
      <c r="B313" s="43"/>
      <c r="C313" s="209" t="s">
        <v>552</v>
      </c>
      <c r="D313" s="209" t="s">
        <v>189</v>
      </c>
      <c r="E313" s="210" t="s">
        <v>553</v>
      </c>
      <c r="F313" s="211" t="s">
        <v>554</v>
      </c>
      <c r="G313" s="212" t="s">
        <v>235</v>
      </c>
      <c r="H313" s="213">
        <v>1</v>
      </c>
      <c r="I313" s="214"/>
      <c r="J313" s="215">
        <f>ROUND(I313*H313,2)</f>
        <v>0</v>
      </c>
      <c r="K313" s="211" t="s">
        <v>32</v>
      </c>
      <c r="L313" s="48"/>
      <c r="M313" s="216" t="s">
        <v>32</v>
      </c>
      <c r="N313" s="217" t="s">
        <v>49</v>
      </c>
      <c r="O313" s="88"/>
      <c r="P313" s="218">
        <f>O313*H313</f>
        <v>0</v>
      </c>
      <c r="Q313" s="218">
        <v>0</v>
      </c>
      <c r="R313" s="218">
        <f>Q313*H313</f>
        <v>0</v>
      </c>
      <c r="S313" s="218">
        <v>0</v>
      </c>
      <c r="T313" s="219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20" t="s">
        <v>405</v>
      </c>
      <c r="AT313" s="220" t="s">
        <v>189</v>
      </c>
      <c r="AU313" s="220" t="s">
        <v>91</v>
      </c>
      <c r="AY313" s="20" t="s">
        <v>188</v>
      </c>
      <c r="BE313" s="221">
        <f>IF(N313="základní",J313,0)</f>
        <v>0</v>
      </c>
      <c r="BF313" s="221">
        <f>IF(N313="snížená",J313,0)</f>
        <v>0</v>
      </c>
      <c r="BG313" s="221">
        <f>IF(N313="zákl. přenesená",J313,0)</f>
        <v>0</v>
      </c>
      <c r="BH313" s="221">
        <f>IF(N313="sníž. přenesená",J313,0)</f>
        <v>0</v>
      </c>
      <c r="BI313" s="221">
        <f>IF(N313="nulová",J313,0)</f>
        <v>0</v>
      </c>
      <c r="BJ313" s="20" t="s">
        <v>86</v>
      </c>
      <c r="BK313" s="221">
        <f>ROUND(I313*H313,2)</f>
        <v>0</v>
      </c>
      <c r="BL313" s="20" t="s">
        <v>405</v>
      </c>
      <c r="BM313" s="220" t="s">
        <v>555</v>
      </c>
    </row>
    <row r="314" s="2" customFormat="1">
      <c r="A314" s="42"/>
      <c r="B314" s="43"/>
      <c r="C314" s="44"/>
      <c r="D314" s="222" t="s">
        <v>194</v>
      </c>
      <c r="E314" s="44"/>
      <c r="F314" s="223" t="s">
        <v>554</v>
      </c>
      <c r="G314" s="44"/>
      <c r="H314" s="44"/>
      <c r="I314" s="224"/>
      <c r="J314" s="44"/>
      <c r="K314" s="44"/>
      <c r="L314" s="48"/>
      <c r="M314" s="225"/>
      <c r="N314" s="226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194</v>
      </c>
      <c r="AU314" s="20" t="s">
        <v>91</v>
      </c>
    </row>
    <row r="315" s="2" customFormat="1">
      <c r="A315" s="42"/>
      <c r="B315" s="43"/>
      <c r="C315" s="44"/>
      <c r="D315" s="222" t="s">
        <v>202</v>
      </c>
      <c r="E315" s="44"/>
      <c r="F315" s="227" t="s">
        <v>550</v>
      </c>
      <c r="G315" s="44"/>
      <c r="H315" s="44"/>
      <c r="I315" s="224"/>
      <c r="J315" s="44"/>
      <c r="K315" s="44"/>
      <c r="L315" s="48"/>
      <c r="M315" s="225"/>
      <c r="N315" s="226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202</v>
      </c>
      <c r="AU315" s="20" t="s">
        <v>91</v>
      </c>
    </row>
    <row r="316" s="13" customFormat="1">
      <c r="A316" s="13"/>
      <c r="B316" s="241"/>
      <c r="C316" s="242"/>
      <c r="D316" s="222" t="s">
        <v>282</v>
      </c>
      <c r="E316" s="243" t="s">
        <v>32</v>
      </c>
      <c r="F316" s="244" t="s">
        <v>556</v>
      </c>
      <c r="G316" s="242"/>
      <c r="H316" s="245">
        <v>1</v>
      </c>
      <c r="I316" s="246"/>
      <c r="J316" s="242"/>
      <c r="K316" s="242"/>
      <c r="L316" s="247"/>
      <c r="M316" s="248"/>
      <c r="N316" s="249"/>
      <c r="O316" s="249"/>
      <c r="P316" s="249"/>
      <c r="Q316" s="249"/>
      <c r="R316" s="249"/>
      <c r="S316" s="249"/>
      <c r="T316" s="25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1" t="s">
        <v>282</v>
      </c>
      <c r="AU316" s="251" t="s">
        <v>91</v>
      </c>
      <c r="AV316" s="13" t="s">
        <v>91</v>
      </c>
      <c r="AW316" s="13" t="s">
        <v>39</v>
      </c>
      <c r="AX316" s="13" t="s">
        <v>86</v>
      </c>
      <c r="AY316" s="251" t="s">
        <v>188</v>
      </c>
    </row>
    <row r="317" s="2" customFormat="1" ht="33" customHeight="1">
      <c r="A317" s="42"/>
      <c r="B317" s="43"/>
      <c r="C317" s="209" t="s">
        <v>557</v>
      </c>
      <c r="D317" s="209" t="s">
        <v>189</v>
      </c>
      <c r="E317" s="210" t="s">
        <v>558</v>
      </c>
      <c r="F317" s="211" t="s">
        <v>559</v>
      </c>
      <c r="G317" s="212" t="s">
        <v>278</v>
      </c>
      <c r="H317" s="213">
        <v>71.894000000000005</v>
      </c>
      <c r="I317" s="214"/>
      <c r="J317" s="215">
        <f>ROUND(I317*H317,2)</f>
        <v>0</v>
      </c>
      <c r="K317" s="211" t="s">
        <v>32</v>
      </c>
      <c r="L317" s="48"/>
      <c r="M317" s="216" t="s">
        <v>32</v>
      </c>
      <c r="N317" s="217" t="s">
        <v>49</v>
      </c>
      <c r="O317" s="88"/>
      <c r="P317" s="218">
        <f>O317*H317</f>
        <v>0</v>
      </c>
      <c r="Q317" s="218">
        <v>0</v>
      </c>
      <c r="R317" s="218">
        <f>Q317*H317</f>
        <v>0</v>
      </c>
      <c r="S317" s="218">
        <v>0</v>
      </c>
      <c r="T317" s="219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20" t="s">
        <v>405</v>
      </c>
      <c r="AT317" s="220" t="s">
        <v>189</v>
      </c>
      <c r="AU317" s="220" t="s">
        <v>91</v>
      </c>
      <c r="AY317" s="20" t="s">
        <v>188</v>
      </c>
      <c r="BE317" s="221">
        <f>IF(N317="základní",J317,0)</f>
        <v>0</v>
      </c>
      <c r="BF317" s="221">
        <f>IF(N317="snížená",J317,0)</f>
        <v>0</v>
      </c>
      <c r="BG317" s="221">
        <f>IF(N317="zákl. přenesená",J317,0)</f>
        <v>0</v>
      </c>
      <c r="BH317" s="221">
        <f>IF(N317="sníž. přenesená",J317,0)</f>
        <v>0</v>
      </c>
      <c r="BI317" s="221">
        <f>IF(N317="nulová",J317,0)</f>
        <v>0</v>
      </c>
      <c r="BJ317" s="20" t="s">
        <v>86</v>
      </c>
      <c r="BK317" s="221">
        <f>ROUND(I317*H317,2)</f>
        <v>0</v>
      </c>
      <c r="BL317" s="20" t="s">
        <v>405</v>
      </c>
      <c r="BM317" s="220" t="s">
        <v>560</v>
      </c>
    </row>
    <row r="318" s="2" customFormat="1">
      <c r="A318" s="42"/>
      <c r="B318" s="43"/>
      <c r="C318" s="44"/>
      <c r="D318" s="222" t="s">
        <v>194</v>
      </c>
      <c r="E318" s="44"/>
      <c r="F318" s="223" t="s">
        <v>559</v>
      </c>
      <c r="G318" s="44"/>
      <c r="H318" s="44"/>
      <c r="I318" s="224"/>
      <c r="J318" s="44"/>
      <c r="K318" s="44"/>
      <c r="L318" s="48"/>
      <c r="M318" s="225"/>
      <c r="N318" s="226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194</v>
      </c>
      <c r="AU318" s="20" t="s">
        <v>91</v>
      </c>
    </row>
    <row r="319" s="2" customFormat="1">
      <c r="A319" s="42"/>
      <c r="B319" s="43"/>
      <c r="C319" s="44"/>
      <c r="D319" s="222" t="s">
        <v>202</v>
      </c>
      <c r="E319" s="44"/>
      <c r="F319" s="227" t="s">
        <v>561</v>
      </c>
      <c r="G319" s="44"/>
      <c r="H319" s="44"/>
      <c r="I319" s="224"/>
      <c r="J319" s="44"/>
      <c r="K319" s="44"/>
      <c r="L319" s="48"/>
      <c r="M319" s="225"/>
      <c r="N319" s="226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202</v>
      </c>
      <c r="AU319" s="20" t="s">
        <v>91</v>
      </c>
    </row>
    <row r="320" s="13" customFormat="1">
      <c r="A320" s="13"/>
      <c r="B320" s="241"/>
      <c r="C320" s="242"/>
      <c r="D320" s="222" t="s">
        <v>282</v>
      </c>
      <c r="E320" s="243" t="s">
        <v>32</v>
      </c>
      <c r="F320" s="244" t="s">
        <v>562</v>
      </c>
      <c r="G320" s="242"/>
      <c r="H320" s="245">
        <v>42.229999999999997</v>
      </c>
      <c r="I320" s="246"/>
      <c r="J320" s="242"/>
      <c r="K320" s="242"/>
      <c r="L320" s="247"/>
      <c r="M320" s="248"/>
      <c r="N320" s="249"/>
      <c r="O320" s="249"/>
      <c r="P320" s="249"/>
      <c r="Q320" s="249"/>
      <c r="R320" s="249"/>
      <c r="S320" s="249"/>
      <c r="T320" s="25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1" t="s">
        <v>282</v>
      </c>
      <c r="AU320" s="251" t="s">
        <v>91</v>
      </c>
      <c r="AV320" s="13" t="s">
        <v>91</v>
      </c>
      <c r="AW320" s="13" t="s">
        <v>39</v>
      </c>
      <c r="AX320" s="13" t="s">
        <v>78</v>
      </c>
      <c r="AY320" s="251" t="s">
        <v>188</v>
      </c>
    </row>
    <row r="321" s="13" customFormat="1">
      <c r="A321" s="13"/>
      <c r="B321" s="241"/>
      <c r="C321" s="242"/>
      <c r="D321" s="222" t="s">
        <v>282</v>
      </c>
      <c r="E321" s="243" t="s">
        <v>32</v>
      </c>
      <c r="F321" s="244" t="s">
        <v>563</v>
      </c>
      <c r="G321" s="242"/>
      <c r="H321" s="245">
        <v>10.609</v>
      </c>
      <c r="I321" s="246"/>
      <c r="J321" s="242"/>
      <c r="K321" s="242"/>
      <c r="L321" s="247"/>
      <c r="M321" s="248"/>
      <c r="N321" s="249"/>
      <c r="O321" s="249"/>
      <c r="P321" s="249"/>
      <c r="Q321" s="249"/>
      <c r="R321" s="249"/>
      <c r="S321" s="249"/>
      <c r="T321" s="25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1" t="s">
        <v>282</v>
      </c>
      <c r="AU321" s="251" t="s">
        <v>91</v>
      </c>
      <c r="AV321" s="13" t="s">
        <v>91</v>
      </c>
      <c r="AW321" s="13" t="s">
        <v>39</v>
      </c>
      <c r="AX321" s="13" t="s">
        <v>78</v>
      </c>
      <c r="AY321" s="251" t="s">
        <v>188</v>
      </c>
    </row>
    <row r="322" s="13" customFormat="1">
      <c r="A322" s="13"/>
      <c r="B322" s="241"/>
      <c r="C322" s="242"/>
      <c r="D322" s="222" t="s">
        <v>282</v>
      </c>
      <c r="E322" s="243" t="s">
        <v>32</v>
      </c>
      <c r="F322" s="244" t="s">
        <v>564</v>
      </c>
      <c r="G322" s="242"/>
      <c r="H322" s="245">
        <v>19.055</v>
      </c>
      <c r="I322" s="246"/>
      <c r="J322" s="242"/>
      <c r="K322" s="242"/>
      <c r="L322" s="247"/>
      <c r="M322" s="248"/>
      <c r="N322" s="249"/>
      <c r="O322" s="249"/>
      <c r="P322" s="249"/>
      <c r="Q322" s="249"/>
      <c r="R322" s="249"/>
      <c r="S322" s="249"/>
      <c r="T322" s="25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1" t="s">
        <v>282</v>
      </c>
      <c r="AU322" s="251" t="s">
        <v>91</v>
      </c>
      <c r="AV322" s="13" t="s">
        <v>91</v>
      </c>
      <c r="AW322" s="13" t="s">
        <v>39</v>
      </c>
      <c r="AX322" s="13" t="s">
        <v>78</v>
      </c>
      <c r="AY322" s="251" t="s">
        <v>188</v>
      </c>
    </row>
    <row r="323" s="15" customFormat="1">
      <c r="A323" s="15"/>
      <c r="B323" s="272"/>
      <c r="C323" s="273"/>
      <c r="D323" s="222" t="s">
        <v>282</v>
      </c>
      <c r="E323" s="274" t="s">
        <v>32</v>
      </c>
      <c r="F323" s="275" t="s">
        <v>338</v>
      </c>
      <c r="G323" s="273"/>
      <c r="H323" s="276">
        <v>71.894000000000005</v>
      </c>
      <c r="I323" s="277"/>
      <c r="J323" s="273"/>
      <c r="K323" s="273"/>
      <c r="L323" s="278"/>
      <c r="M323" s="279"/>
      <c r="N323" s="280"/>
      <c r="O323" s="280"/>
      <c r="P323" s="280"/>
      <c r="Q323" s="280"/>
      <c r="R323" s="280"/>
      <c r="S323" s="280"/>
      <c r="T323" s="281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82" t="s">
        <v>282</v>
      </c>
      <c r="AU323" s="282" t="s">
        <v>91</v>
      </c>
      <c r="AV323" s="15" t="s">
        <v>187</v>
      </c>
      <c r="AW323" s="15" t="s">
        <v>39</v>
      </c>
      <c r="AX323" s="15" t="s">
        <v>86</v>
      </c>
      <c r="AY323" s="282" t="s">
        <v>188</v>
      </c>
    </row>
    <row r="324" s="2" customFormat="1" ht="24.15" customHeight="1">
      <c r="A324" s="42"/>
      <c r="B324" s="43"/>
      <c r="C324" s="209" t="s">
        <v>565</v>
      </c>
      <c r="D324" s="209" t="s">
        <v>189</v>
      </c>
      <c r="E324" s="210" t="s">
        <v>566</v>
      </c>
      <c r="F324" s="211" t="s">
        <v>567</v>
      </c>
      <c r="G324" s="212" t="s">
        <v>278</v>
      </c>
      <c r="H324" s="213">
        <v>9.1669999999999998</v>
      </c>
      <c r="I324" s="214"/>
      <c r="J324" s="215">
        <f>ROUND(I324*H324,2)</f>
        <v>0</v>
      </c>
      <c r="K324" s="211" t="s">
        <v>32</v>
      </c>
      <c r="L324" s="48"/>
      <c r="M324" s="216" t="s">
        <v>32</v>
      </c>
      <c r="N324" s="217" t="s">
        <v>49</v>
      </c>
      <c r="O324" s="88"/>
      <c r="P324" s="218">
        <f>O324*H324</f>
        <v>0</v>
      </c>
      <c r="Q324" s="218">
        <v>0</v>
      </c>
      <c r="R324" s="218">
        <f>Q324*H324</f>
        <v>0</v>
      </c>
      <c r="S324" s="218">
        <v>0</v>
      </c>
      <c r="T324" s="219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20" t="s">
        <v>405</v>
      </c>
      <c r="AT324" s="220" t="s">
        <v>189</v>
      </c>
      <c r="AU324" s="220" t="s">
        <v>91</v>
      </c>
      <c r="AY324" s="20" t="s">
        <v>188</v>
      </c>
      <c r="BE324" s="221">
        <f>IF(N324="základní",J324,0)</f>
        <v>0</v>
      </c>
      <c r="BF324" s="221">
        <f>IF(N324="snížená",J324,0)</f>
        <v>0</v>
      </c>
      <c r="BG324" s="221">
        <f>IF(N324="zákl. přenesená",J324,0)</f>
        <v>0</v>
      </c>
      <c r="BH324" s="221">
        <f>IF(N324="sníž. přenesená",J324,0)</f>
        <v>0</v>
      </c>
      <c r="BI324" s="221">
        <f>IF(N324="nulová",J324,0)</f>
        <v>0</v>
      </c>
      <c r="BJ324" s="20" t="s">
        <v>86</v>
      </c>
      <c r="BK324" s="221">
        <f>ROUND(I324*H324,2)</f>
        <v>0</v>
      </c>
      <c r="BL324" s="20" t="s">
        <v>405</v>
      </c>
      <c r="BM324" s="220" t="s">
        <v>568</v>
      </c>
    </row>
    <row r="325" s="2" customFormat="1">
      <c r="A325" s="42"/>
      <c r="B325" s="43"/>
      <c r="C325" s="44"/>
      <c r="D325" s="222" t="s">
        <v>194</v>
      </c>
      <c r="E325" s="44"/>
      <c r="F325" s="223" t="s">
        <v>567</v>
      </c>
      <c r="G325" s="44"/>
      <c r="H325" s="44"/>
      <c r="I325" s="224"/>
      <c r="J325" s="44"/>
      <c r="K325" s="44"/>
      <c r="L325" s="48"/>
      <c r="M325" s="225"/>
      <c r="N325" s="226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0" t="s">
        <v>194</v>
      </c>
      <c r="AU325" s="20" t="s">
        <v>91</v>
      </c>
    </row>
    <row r="326" s="2" customFormat="1">
      <c r="A326" s="42"/>
      <c r="B326" s="43"/>
      <c r="C326" s="44"/>
      <c r="D326" s="222" t="s">
        <v>202</v>
      </c>
      <c r="E326" s="44"/>
      <c r="F326" s="227" t="s">
        <v>561</v>
      </c>
      <c r="G326" s="44"/>
      <c r="H326" s="44"/>
      <c r="I326" s="224"/>
      <c r="J326" s="44"/>
      <c r="K326" s="44"/>
      <c r="L326" s="48"/>
      <c r="M326" s="225"/>
      <c r="N326" s="226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0" t="s">
        <v>202</v>
      </c>
      <c r="AU326" s="20" t="s">
        <v>91</v>
      </c>
    </row>
    <row r="327" s="13" customFormat="1">
      <c r="A327" s="13"/>
      <c r="B327" s="241"/>
      <c r="C327" s="242"/>
      <c r="D327" s="222" t="s">
        <v>282</v>
      </c>
      <c r="E327" s="243" t="s">
        <v>32</v>
      </c>
      <c r="F327" s="244" t="s">
        <v>569</v>
      </c>
      <c r="G327" s="242"/>
      <c r="H327" s="245">
        <v>9.1669999999999998</v>
      </c>
      <c r="I327" s="246"/>
      <c r="J327" s="242"/>
      <c r="K327" s="242"/>
      <c r="L327" s="247"/>
      <c r="M327" s="248"/>
      <c r="N327" s="249"/>
      <c r="O327" s="249"/>
      <c r="P327" s="249"/>
      <c r="Q327" s="249"/>
      <c r="R327" s="249"/>
      <c r="S327" s="249"/>
      <c r="T327" s="250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1" t="s">
        <v>282</v>
      </c>
      <c r="AU327" s="251" t="s">
        <v>91</v>
      </c>
      <c r="AV327" s="13" t="s">
        <v>91</v>
      </c>
      <c r="AW327" s="13" t="s">
        <v>39</v>
      </c>
      <c r="AX327" s="13" t="s">
        <v>86</v>
      </c>
      <c r="AY327" s="251" t="s">
        <v>188</v>
      </c>
    </row>
    <row r="328" s="2" customFormat="1" ht="37.8" customHeight="1">
      <c r="A328" s="42"/>
      <c r="B328" s="43"/>
      <c r="C328" s="209" t="s">
        <v>570</v>
      </c>
      <c r="D328" s="209" t="s">
        <v>189</v>
      </c>
      <c r="E328" s="210" t="s">
        <v>571</v>
      </c>
      <c r="F328" s="211" t="s">
        <v>572</v>
      </c>
      <c r="G328" s="212" t="s">
        <v>235</v>
      </c>
      <c r="H328" s="213">
        <v>2</v>
      </c>
      <c r="I328" s="214"/>
      <c r="J328" s="215">
        <f>ROUND(I328*H328,2)</f>
        <v>0</v>
      </c>
      <c r="K328" s="211" t="s">
        <v>32</v>
      </c>
      <c r="L328" s="48"/>
      <c r="M328" s="216" t="s">
        <v>32</v>
      </c>
      <c r="N328" s="217" t="s">
        <v>49</v>
      </c>
      <c r="O328" s="88"/>
      <c r="P328" s="218">
        <f>O328*H328</f>
        <v>0</v>
      </c>
      <c r="Q328" s="218">
        <v>0</v>
      </c>
      <c r="R328" s="218">
        <f>Q328*H328</f>
        <v>0</v>
      </c>
      <c r="S328" s="218">
        <v>0</v>
      </c>
      <c r="T328" s="219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20" t="s">
        <v>405</v>
      </c>
      <c r="AT328" s="220" t="s">
        <v>189</v>
      </c>
      <c r="AU328" s="220" t="s">
        <v>91</v>
      </c>
      <c r="AY328" s="20" t="s">
        <v>188</v>
      </c>
      <c r="BE328" s="221">
        <f>IF(N328="základní",J328,0)</f>
        <v>0</v>
      </c>
      <c r="BF328" s="221">
        <f>IF(N328="snížená",J328,0)</f>
        <v>0</v>
      </c>
      <c r="BG328" s="221">
        <f>IF(N328="zákl. přenesená",J328,0)</f>
        <v>0</v>
      </c>
      <c r="BH328" s="221">
        <f>IF(N328="sníž. přenesená",J328,0)</f>
        <v>0</v>
      </c>
      <c r="BI328" s="221">
        <f>IF(N328="nulová",J328,0)</f>
        <v>0</v>
      </c>
      <c r="BJ328" s="20" t="s">
        <v>86</v>
      </c>
      <c r="BK328" s="221">
        <f>ROUND(I328*H328,2)</f>
        <v>0</v>
      </c>
      <c r="BL328" s="20" t="s">
        <v>405</v>
      </c>
      <c r="BM328" s="220" t="s">
        <v>573</v>
      </c>
    </row>
    <row r="329" s="2" customFormat="1">
      <c r="A329" s="42"/>
      <c r="B329" s="43"/>
      <c r="C329" s="44"/>
      <c r="D329" s="222" t="s">
        <v>194</v>
      </c>
      <c r="E329" s="44"/>
      <c r="F329" s="223" t="s">
        <v>572</v>
      </c>
      <c r="G329" s="44"/>
      <c r="H329" s="44"/>
      <c r="I329" s="224"/>
      <c r="J329" s="44"/>
      <c r="K329" s="44"/>
      <c r="L329" s="48"/>
      <c r="M329" s="225"/>
      <c r="N329" s="226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194</v>
      </c>
      <c r="AU329" s="20" t="s">
        <v>91</v>
      </c>
    </row>
    <row r="330" s="2" customFormat="1">
      <c r="A330" s="42"/>
      <c r="B330" s="43"/>
      <c r="C330" s="44"/>
      <c r="D330" s="222" t="s">
        <v>202</v>
      </c>
      <c r="E330" s="44"/>
      <c r="F330" s="227" t="s">
        <v>561</v>
      </c>
      <c r="G330" s="44"/>
      <c r="H330" s="44"/>
      <c r="I330" s="224"/>
      <c r="J330" s="44"/>
      <c r="K330" s="44"/>
      <c r="L330" s="48"/>
      <c r="M330" s="225"/>
      <c r="N330" s="226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202</v>
      </c>
      <c r="AU330" s="20" t="s">
        <v>91</v>
      </c>
    </row>
    <row r="331" s="13" customFormat="1">
      <c r="A331" s="13"/>
      <c r="B331" s="241"/>
      <c r="C331" s="242"/>
      <c r="D331" s="222" t="s">
        <v>282</v>
      </c>
      <c r="E331" s="243" t="s">
        <v>32</v>
      </c>
      <c r="F331" s="244" t="s">
        <v>574</v>
      </c>
      <c r="G331" s="242"/>
      <c r="H331" s="245">
        <v>2</v>
      </c>
      <c r="I331" s="246"/>
      <c r="J331" s="242"/>
      <c r="K331" s="242"/>
      <c r="L331" s="247"/>
      <c r="M331" s="248"/>
      <c r="N331" s="249"/>
      <c r="O331" s="249"/>
      <c r="P331" s="249"/>
      <c r="Q331" s="249"/>
      <c r="R331" s="249"/>
      <c r="S331" s="249"/>
      <c r="T331" s="25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1" t="s">
        <v>282</v>
      </c>
      <c r="AU331" s="251" t="s">
        <v>91</v>
      </c>
      <c r="AV331" s="13" t="s">
        <v>91</v>
      </c>
      <c r="AW331" s="13" t="s">
        <v>39</v>
      </c>
      <c r="AX331" s="13" t="s">
        <v>86</v>
      </c>
      <c r="AY331" s="251" t="s">
        <v>188</v>
      </c>
    </row>
    <row r="332" s="2" customFormat="1" ht="33" customHeight="1">
      <c r="A332" s="42"/>
      <c r="B332" s="43"/>
      <c r="C332" s="209" t="s">
        <v>575</v>
      </c>
      <c r="D332" s="209" t="s">
        <v>189</v>
      </c>
      <c r="E332" s="210" t="s">
        <v>576</v>
      </c>
      <c r="F332" s="211" t="s">
        <v>577</v>
      </c>
      <c r="G332" s="212" t="s">
        <v>235</v>
      </c>
      <c r="H332" s="213">
        <v>2</v>
      </c>
      <c r="I332" s="214"/>
      <c r="J332" s="215">
        <f>ROUND(I332*H332,2)</f>
        <v>0</v>
      </c>
      <c r="K332" s="211" t="s">
        <v>32</v>
      </c>
      <c r="L332" s="48"/>
      <c r="M332" s="216" t="s">
        <v>32</v>
      </c>
      <c r="N332" s="217" t="s">
        <v>49</v>
      </c>
      <c r="O332" s="88"/>
      <c r="P332" s="218">
        <f>O332*H332</f>
        <v>0</v>
      </c>
      <c r="Q332" s="218">
        <v>0</v>
      </c>
      <c r="R332" s="218">
        <f>Q332*H332</f>
        <v>0</v>
      </c>
      <c r="S332" s="218">
        <v>0</v>
      </c>
      <c r="T332" s="219">
        <f>S332*H332</f>
        <v>0</v>
      </c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R332" s="220" t="s">
        <v>405</v>
      </c>
      <c r="AT332" s="220" t="s">
        <v>189</v>
      </c>
      <c r="AU332" s="220" t="s">
        <v>91</v>
      </c>
      <c r="AY332" s="20" t="s">
        <v>188</v>
      </c>
      <c r="BE332" s="221">
        <f>IF(N332="základní",J332,0)</f>
        <v>0</v>
      </c>
      <c r="BF332" s="221">
        <f>IF(N332="snížená",J332,0)</f>
        <v>0</v>
      </c>
      <c r="BG332" s="221">
        <f>IF(N332="zákl. přenesená",J332,0)</f>
        <v>0</v>
      </c>
      <c r="BH332" s="221">
        <f>IF(N332="sníž. přenesená",J332,0)</f>
        <v>0</v>
      </c>
      <c r="BI332" s="221">
        <f>IF(N332="nulová",J332,0)</f>
        <v>0</v>
      </c>
      <c r="BJ332" s="20" t="s">
        <v>86</v>
      </c>
      <c r="BK332" s="221">
        <f>ROUND(I332*H332,2)</f>
        <v>0</v>
      </c>
      <c r="BL332" s="20" t="s">
        <v>405</v>
      </c>
      <c r="BM332" s="220" t="s">
        <v>578</v>
      </c>
    </row>
    <row r="333" s="2" customFormat="1">
      <c r="A333" s="42"/>
      <c r="B333" s="43"/>
      <c r="C333" s="44"/>
      <c r="D333" s="222" t="s">
        <v>194</v>
      </c>
      <c r="E333" s="44"/>
      <c r="F333" s="223" t="s">
        <v>577</v>
      </c>
      <c r="G333" s="44"/>
      <c r="H333" s="44"/>
      <c r="I333" s="224"/>
      <c r="J333" s="44"/>
      <c r="K333" s="44"/>
      <c r="L333" s="48"/>
      <c r="M333" s="225"/>
      <c r="N333" s="226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T333" s="20" t="s">
        <v>194</v>
      </c>
      <c r="AU333" s="20" t="s">
        <v>91</v>
      </c>
    </row>
    <row r="334" s="2" customFormat="1">
      <c r="A334" s="42"/>
      <c r="B334" s="43"/>
      <c r="C334" s="44"/>
      <c r="D334" s="222" t="s">
        <v>202</v>
      </c>
      <c r="E334" s="44"/>
      <c r="F334" s="227" t="s">
        <v>561</v>
      </c>
      <c r="G334" s="44"/>
      <c r="H334" s="44"/>
      <c r="I334" s="224"/>
      <c r="J334" s="44"/>
      <c r="K334" s="44"/>
      <c r="L334" s="48"/>
      <c r="M334" s="225"/>
      <c r="N334" s="226"/>
      <c r="O334" s="88"/>
      <c r="P334" s="88"/>
      <c r="Q334" s="88"/>
      <c r="R334" s="88"/>
      <c r="S334" s="88"/>
      <c r="T334" s="8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T334" s="20" t="s">
        <v>202</v>
      </c>
      <c r="AU334" s="20" t="s">
        <v>91</v>
      </c>
    </row>
    <row r="335" s="13" customFormat="1">
      <c r="A335" s="13"/>
      <c r="B335" s="241"/>
      <c r="C335" s="242"/>
      <c r="D335" s="222" t="s">
        <v>282</v>
      </c>
      <c r="E335" s="243" t="s">
        <v>32</v>
      </c>
      <c r="F335" s="244" t="s">
        <v>579</v>
      </c>
      <c r="G335" s="242"/>
      <c r="H335" s="245">
        <v>2</v>
      </c>
      <c r="I335" s="246"/>
      <c r="J335" s="242"/>
      <c r="K335" s="242"/>
      <c r="L335" s="247"/>
      <c r="M335" s="248"/>
      <c r="N335" s="249"/>
      <c r="O335" s="249"/>
      <c r="P335" s="249"/>
      <c r="Q335" s="249"/>
      <c r="R335" s="249"/>
      <c r="S335" s="249"/>
      <c r="T335" s="250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1" t="s">
        <v>282</v>
      </c>
      <c r="AU335" s="251" t="s">
        <v>91</v>
      </c>
      <c r="AV335" s="13" t="s">
        <v>91</v>
      </c>
      <c r="AW335" s="13" t="s">
        <v>39</v>
      </c>
      <c r="AX335" s="13" t="s">
        <v>86</v>
      </c>
      <c r="AY335" s="251" t="s">
        <v>188</v>
      </c>
    </row>
    <row r="336" s="2" customFormat="1" ht="33" customHeight="1">
      <c r="A336" s="42"/>
      <c r="B336" s="43"/>
      <c r="C336" s="209" t="s">
        <v>580</v>
      </c>
      <c r="D336" s="209" t="s">
        <v>189</v>
      </c>
      <c r="E336" s="210" t="s">
        <v>581</v>
      </c>
      <c r="F336" s="211" t="s">
        <v>582</v>
      </c>
      <c r="G336" s="212" t="s">
        <v>235</v>
      </c>
      <c r="H336" s="213">
        <v>4</v>
      </c>
      <c r="I336" s="214"/>
      <c r="J336" s="215">
        <f>ROUND(I336*H336,2)</f>
        <v>0</v>
      </c>
      <c r="K336" s="211" t="s">
        <v>32</v>
      </c>
      <c r="L336" s="48"/>
      <c r="M336" s="216" t="s">
        <v>32</v>
      </c>
      <c r="N336" s="217" t="s">
        <v>49</v>
      </c>
      <c r="O336" s="88"/>
      <c r="P336" s="218">
        <f>O336*H336</f>
        <v>0</v>
      </c>
      <c r="Q336" s="218">
        <v>0</v>
      </c>
      <c r="R336" s="218">
        <f>Q336*H336</f>
        <v>0</v>
      </c>
      <c r="S336" s="218">
        <v>0</v>
      </c>
      <c r="T336" s="219">
        <f>S336*H336</f>
        <v>0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R336" s="220" t="s">
        <v>405</v>
      </c>
      <c r="AT336" s="220" t="s">
        <v>189</v>
      </c>
      <c r="AU336" s="220" t="s">
        <v>91</v>
      </c>
      <c r="AY336" s="20" t="s">
        <v>188</v>
      </c>
      <c r="BE336" s="221">
        <f>IF(N336="základní",J336,0)</f>
        <v>0</v>
      </c>
      <c r="BF336" s="221">
        <f>IF(N336="snížená",J336,0)</f>
        <v>0</v>
      </c>
      <c r="BG336" s="221">
        <f>IF(N336="zákl. přenesená",J336,0)</f>
        <v>0</v>
      </c>
      <c r="BH336" s="221">
        <f>IF(N336="sníž. přenesená",J336,0)</f>
        <v>0</v>
      </c>
      <c r="BI336" s="221">
        <f>IF(N336="nulová",J336,0)</f>
        <v>0</v>
      </c>
      <c r="BJ336" s="20" t="s">
        <v>86</v>
      </c>
      <c r="BK336" s="221">
        <f>ROUND(I336*H336,2)</f>
        <v>0</v>
      </c>
      <c r="BL336" s="20" t="s">
        <v>405</v>
      </c>
      <c r="BM336" s="220" t="s">
        <v>583</v>
      </c>
    </row>
    <row r="337" s="2" customFormat="1">
      <c r="A337" s="42"/>
      <c r="B337" s="43"/>
      <c r="C337" s="44"/>
      <c r="D337" s="222" t="s">
        <v>194</v>
      </c>
      <c r="E337" s="44"/>
      <c r="F337" s="223" t="s">
        <v>582</v>
      </c>
      <c r="G337" s="44"/>
      <c r="H337" s="44"/>
      <c r="I337" s="224"/>
      <c r="J337" s="44"/>
      <c r="K337" s="44"/>
      <c r="L337" s="48"/>
      <c r="M337" s="225"/>
      <c r="N337" s="226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0" t="s">
        <v>194</v>
      </c>
      <c r="AU337" s="20" t="s">
        <v>91</v>
      </c>
    </row>
    <row r="338" s="2" customFormat="1">
      <c r="A338" s="42"/>
      <c r="B338" s="43"/>
      <c r="C338" s="44"/>
      <c r="D338" s="222" t="s">
        <v>202</v>
      </c>
      <c r="E338" s="44"/>
      <c r="F338" s="227" t="s">
        <v>584</v>
      </c>
      <c r="G338" s="44"/>
      <c r="H338" s="44"/>
      <c r="I338" s="224"/>
      <c r="J338" s="44"/>
      <c r="K338" s="44"/>
      <c r="L338" s="48"/>
      <c r="M338" s="225"/>
      <c r="N338" s="226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T338" s="20" t="s">
        <v>202</v>
      </c>
      <c r="AU338" s="20" t="s">
        <v>91</v>
      </c>
    </row>
    <row r="339" s="13" customFormat="1">
      <c r="A339" s="13"/>
      <c r="B339" s="241"/>
      <c r="C339" s="242"/>
      <c r="D339" s="222" t="s">
        <v>282</v>
      </c>
      <c r="E339" s="243" t="s">
        <v>32</v>
      </c>
      <c r="F339" s="244" t="s">
        <v>585</v>
      </c>
      <c r="G339" s="242"/>
      <c r="H339" s="245">
        <v>4</v>
      </c>
      <c r="I339" s="246"/>
      <c r="J339" s="242"/>
      <c r="K339" s="242"/>
      <c r="L339" s="247"/>
      <c r="M339" s="248"/>
      <c r="N339" s="249"/>
      <c r="O339" s="249"/>
      <c r="P339" s="249"/>
      <c r="Q339" s="249"/>
      <c r="R339" s="249"/>
      <c r="S339" s="249"/>
      <c r="T339" s="25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1" t="s">
        <v>282</v>
      </c>
      <c r="AU339" s="251" t="s">
        <v>91</v>
      </c>
      <c r="AV339" s="13" t="s">
        <v>91</v>
      </c>
      <c r="AW339" s="13" t="s">
        <v>39</v>
      </c>
      <c r="AX339" s="13" t="s">
        <v>86</v>
      </c>
      <c r="AY339" s="251" t="s">
        <v>188</v>
      </c>
    </row>
    <row r="340" s="2" customFormat="1" ht="33" customHeight="1">
      <c r="A340" s="42"/>
      <c r="B340" s="43"/>
      <c r="C340" s="209" t="s">
        <v>586</v>
      </c>
      <c r="D340" s="209" t="s">
        <v>189</v>
      </c>
      <c r="E340" s="210" t="s">
        <v>587</v>
      </c>
      <c r="F340" s="211" t="s">
        <v>588</v>
      </c>
      <c r="G340" s="212" t="s">
        <v>235</v>
      </c>
      <c r="H340" s="213">
        <v>1</v>
      </c>
      <c r="I340" s="214"/>
      <c r="J340" s="215">
        <f>ROUND(I340*H340,2)</f>
        <v>0</v>
      </c>
      <c r="K340" s="211" t="s">
        <v>32</v>
      </c>
      <c r="L340" s="48"/>
      <c r="M340" s="216" t="s">
        <v>32</v>
      </c>
      <c r="N340" s="217" t="s">
        <v>49</v>
      </c>
      <c r="O340" s="88"/>
      <c r="P340" s="218">
        <f>O340*H340</f>
        <v>0</v>
      </c>
      <c r="Q340" s="218">
        <v>0</v>
      </c>
      <c r="R340" s="218">
        <f>Q340*H340</f>
        <v>0</v>
      </c>
      <c r="S340" s="218">
        <v>0</v>
      </c>
      <c r="T340" s="219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20" t="s">
        <v>405</v>
      </c>
      <c r="AT340" s="220" t="s">
        <v>189</v>
      </c>
      <c r="AU340" s="220" t="s">
        <v>91</v>
      </c>
      <c r="AY340" s="20" t="s">
        <v>188</v>
      </c>
      <c r="BE340" s="221">
        <f>IF(N340="základní",J340,0)</f>
        <v>0</v>
      </c>
      <c r="BF340" s="221">
        <f>IF(N340="snížená",J340,0)</f>
        <v>0</v>
      </c>
      <c r="BG340" s="221">
        <f>IF(N340="zákl. přenesená",J340,0)</f>
        <v>0</v>
      </c>
      <c r="BH340" s="221">
        <f>IF(N340="sníž. přenesená",J340,0)</f>
        <v>0</v>
      </c>
      <c r="BI340" s="221">
        <f>IF(N340="nulová",J340,0)</f>
        <v>0</v>
      </c>
      <c r="BJ340" s="20" t="s">
        <v>86</v>
      </c>
      <c r="BK340" s="221">
        <f>ROUND(I340*H340,2)</f>
        <v>0</v>
      </c>
      <c r="BL340" s="20" t="s">
        <v>405</v>
      </c>
      <c r="BM340" s="220" t="s">
        <v>589</v>
      </c>
    </row>
    <row r="341" s="2" customFormat="1">
      <c r="A341" s="42"/>
      <c r="B341" s="43"/>
      <c r="C341" s="44"/>
      <c r="D341" s="222" t="s">
        <v>194</v>
      </c>
      <c r="E341" s="44"/>
      <c r="F341" s="223" t="s">
        <v>588</v>
      </c>
      <c r="G341" s="44"/>
      <c r="H341" s="44"/>
      <c r="I341" s="224"/>
      <c r="J341" s="44"/>
      <c r="K341" s="44"/>
      <c r="L341" s="48"/>
      <c r="M341" s="225"/>
      <c r="N341" s="226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T341" s="20" t="s">
        <v>194</v>
      </c>
      <c r="AU341" s="20" t="s">
        <v>91</v>
      </c>
    </row>
    <row r="342" s="2" customFormat="1">
      <c r="A342" s="42"/>
      <c r="B342" s="43"/>
      <c r="C342" s="44"/>
      <c r="D342" s="222" t="s">
        <v>202</v>
      </c>
      <c r="E342" s="44"/>
      <c r="F342" s="227" t="s">
        <v>561</v>
      </c>
      <c r="G342" s="44"/>
      <c r="H342" s="44"/>
      <c r="I342" s="224"/>
      <c r="J342" s="44"/>
      <c r="K342" s="44"/>
      <c r="L342" s="48"/>
      <c r="M342" s="225"/>
      <c r="N342" s="226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T342" s="20" t="s">
        <v>202</v>
      </c>
      <c r="AU342" s="20" t="s">
        <v>91</v>
      </c>
    </row>
    <row r="343" s="13" customFormat="1">
      <c r="A343" s="13"/>
      <c r="B343" s="241"/>
      <c r="C343" s="242"/>
      <c r="D343" s="222" t="s">
        <v>282</v>
      </c>
      <c r="E343" s="243" t="s">
        <v>32</v>
      </c>
      <c r="F343" s="244" t="s">
        <v>590</v>
      </c>
      <c r="G343" s="242"/>
      <c r="H343" s="245">
        <v>1</v>
      </c>
      <c r="I343" s="246"/>
      <c r="J343" s="242"/>
      <c r="K343" s="242"/>
      <c r="L343" s="247"/>
      <c r="M343" s="248"/>
      <c r="N343" s="249"/>
      <c r="O343" s="249"/>
      <c r="P343" s="249"/>
      <c r="Q343" s="249"/>
      <c r="R343" s="249"/>
      <c r="S343" s="249"/>
      <c r="T343" s="250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1" t="s">
        <v>282</v>
      </c>
      <c r="AU343" s="251" t="s">
        <v>91</v>
      </c>
      <c r="AV343" s="13" t="s">
        <v>91</v>
      </c>
      <c r="AW343" s="13" t="s">
        <v>39</v>
      </c>
      <c r="AX343" s="13" t="s">
        <v>86</v>
      </c>
      <c r="AY343" s="251" t="s">
        <v>188</v>
      </c>
    </row>
    <row r="344" s="2" customFormat="1" ht="33" customHeight="1">
      <c r="A344" s="42"/>
      <c r="B344" s="43"/>
      <c r="C344" s="209" t="s">
        <v>591</v>
      </c>
      <c r="D344" s="209" t="s">
        <v>189</v>
      </c>
      <c r="E344" s="210" t="s">
        <v>592</v>
      </c>
      <c r="F344" s="211" t="s">
        <v>593</v>
      </c>
      <c r="G344" s="212" t="s">
        <v>235</v>
      </c>
      <c r="H344" s="213">
        <v>1</v>
      </c>
      <c r="I344" s="214"/>
      <c r="J344" s="215">
        <f>ROUND(I344*H344,2)</f>
        <v>0</v>
      </c>
      <c r="K344" s="211" t="s">
        <v>32</v>
      </c>
      <c r="L344" s="48"/>
      <c r="M344" s="216" t="s">
        <v>32</v>
      </c>
      <c r="N344" s="217" t="s">
        <v>49</v>
      </c>
      <c r="O344" s="88"/>
      <c r="P344" s="218">
        <f>O344*H344</f>
        <v>0</v>
      </c>
      <c r="Q344" s="218">
        <v>0</v>
      </c>
      <c r="R344" s="218">
        <f>Q344*H344</f>
        <v>0</v>
      </c>
      <c r="S344" s="218">
        <v>0</v>
      </c>
      <c r="T344" s="219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20" t="s">
        <v>405</v>
      </c>
      <c r="AT344" s="220" t="s">
        <v>189</v>
      </c>
      <c r="AU344" s="220" t="s">
        <v>91</v>
      </c>
      <c r="AY344" s="20" t="s">
        <v>188</v>
      </c>
      <c r="BE344" s="221">
        <f>IF(N344="základní",J344,0)</f>
        <v>0</v>
      </c>
      <c r="BF344" s="221">
        <f>IF(N344="snížená",J344,0)</f>
        <v>0</v>
      </c>
      <c r="BG344" s="221">
        <f>IF(N344="zákl. přenesená",J344,0)</f>
        <v>0</v>
      </c>
      <c r="BH344" s="221">
        <f>IF(N344="sníž. přenesená",J344,0)</f>
        <v>0</v>
      </c>
      <c r="BI344" s="221">
        <f>IF(N344="nulová",J344,0)</f>
        <v>0</v>
      </c>
      <c r="BJ344" s="20" t="s">
        <v>86</v>
      </c>
      <c r="BK344" s="221">
        <f>ROUND(I344*H344,2)</f>
        <v>0</v>
      </c>
      <c r="BL344" s="20" t="s">
        <v>405</v>
      </c>
      <c r="BM344" s="220" t="s">
        <v>594</v>
      </c>
    </row>
    <row r="345" s="2" customFormat="1">
      <c r="A345" s="42"/>
      <c r="B345" s="43"/>
      <c r="C345" s="44"/>
      <c r="D345" s="222" t="s">
        <v>194</v>
      </c>
      <c r="E345" s="44"/>
      <c r="F345" s="223" t="s">
        <v>593</v>
      </c>
      <c r="G345" s="44"/>
      <c r="H345" s="44"/>
      <c r="I345" s="224"/>
      <c r="J345" s="44"/>
      <c r="K345" s="44"/>
      <c r="L345" s="48"/>
      <c r="M345" s="225"/>
      <c r="N345" s="226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0" t="s">
        <v>194</v>
      </c>
      <c r="AU345" s="20" t="s">
        <v>91</v>
      </c>
    </row>
    <row r="346" s="2" customFormat="1">
      <c r="A346" s="42"/>
      <c r="B346" s="43"/>
      <c r="C346" s="44"/>
      <c r="D346" s="222" t="s">
        <v>202</v>
      </c>
      <c r="E346" s="44"/>
      <c r="F346" s="227" t="s">
        <v>561</v>
      </c>
      <c r="G346" s="44"/>
      <c r="H346" s="44"/>
      <c r="I346" s="224"/>
      <c r="J346" s="44"/>
      <c r="K346" s="44"/>
      <c r="L346" s="48"/>
      <c r="M346" s="225"/>
      <c r="N346" s="226"/>
      <c r="O346" s="88"/>
      <c r="P346" s="88"/>
      <c r="Q346" s="88"/>
      <c r="R346" s="88"/>
      <c r="S346" s="88"/>
      <c r="T346" s="89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T346" s="20" t="s">
        <v>202</v>
      </c>
      <c r="AU346" s="20" t="s">
        <v>91</v>
      </c>
    </row>
    <row r="347" s="13" customFormat="1">
      <c r="A347" s="13"/>
      <c r="B347" s="241"/>
      <c r="C347" s="242"/>
      <c r="D347" s="222" t="s">
        <v>282</v>
      </c>
      <c r="E347" s="243" t="s">
        <v>32</v>
      </c>
      <c r="F347" s="244" t="s">
        <v>595</v>
      </c>
      <c r="G347" s="242"/>
      <c r="H347" s="245">
        <v>1</v>
      </c>
      <c r="I347" s="246"/>
      <c r="J347" s="242"/>
      <c r="K347" s="242"/>
      <c r="L347" s="247"/>
      <c r="M347" s="248"/>
      <c r="N347" s="249"/>
      <c r="O347" s="249"/>
      <c r="P347" s="249"/>
      <c r="Q347" s="249"/>
      <c r="R347" s="249"/>
      <c r="S347" s="249"/>
      <c r="T347" s="25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1" t="s">
        <v>282</v>
      </c>
      <c r="AU347" s="251" t="s">
        <v>91</v>
      </c>
      <c r="AV347" s="13" t="s">
        <v>91</v>
      </c>
      <c r="AW347" s="13" t="s">
        <v>39</v>
      </c>
      <c r="AX347" s="13" t="s">
        <v>86</v>
      </c>
      <c r="AY347" s="251" t="s">
        <v>188</v>
      </c>
    </row>
    <row r="348" s="2" customFormat="1" ht="33" customHeight="1">
      <c r="A348" s="42"/>
      <c r="B348" s="43"/>
      <c r="C348" s="209" t="s">
        <v>596</v>
      </c>
      <c r="D348" s="209" t="s">
        <v>189</v>
      </c>
      <c r="E348" s="210" t="s">
        <v>597</v>
      </c>
      <c r="F348" s="211" t="s">
        <v>598</v>
      </c>
      <c r="G348" s="212" t="s">
        <v>235</v>
      </c>
      <c r="H348" s="213">
        <v>1</v>
      </c>
      <c r="I348" s="214"/>
      <c r="J348" s="215">
        <f>ROUND(I348*H348,2)</f>
        <v>0</v>
      </c>
      <c r="K348" s="211" t="s">
        <v>32</v>
      </c>
      <c r="L348" s="48"/>
      <c r="M348" s="216" t="s">
        <v>32</v>
      </c>
      <c r="N348" s="217" t="s">
        <v>49</v>
      </c>
      <c r="O348" s="88"/>
      <c r="P348" s="218">
        <f>O348*H348</f>
        <v>0</v>
      </c>
      <c r="Q348" s="218">
        <v>0</v>
      </c>
      <c r="R348" s="218">
        <f>Q348*H348</f>
        <v>0</v>
      </c>
      <c r="S348" s="218">
        <v>0</v>
      </c>
      <c r="T348" s="219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20" t="s">
        <v>405</v>
      </c>
      <c r="AT348" s="220" t="s">
        <v>189</v>
      </c>
      <c r="AU348" s="220" t="s">
        <v>91</v>
      </c>
      <c r="AY348" s="20" t="s">
        <v>188</v>
      </c>
      <c r="BE348" s="221">
        <f>IF(N348="základní",J348,0)</f>
        <v>0</v>
      </c>
      <c r="BF348" s="221">
        <f>IF(N348="snížená",J348,0)</f>
        <v>0</v>
      </c>
      <c r="BG348" s="221">
        <f>IF(N348="zákl. přenesená",J348,0)</f>
        <v>0</v>
      </c>
      <c r="BH348" s="221">
        <f>IF(N348="sníž. přenesená",J348,0)</f>
        <v>0</v>
      </c>
      <c r="BI348" s="221">
        <f>IF(N348="nulová",J348,0)</f>
        <v>0</v>
      </c>
      <c r="BJ348" s="20" t="s">
        <v>86</v>
      </c>
      <c r="BK348" s="221">
        <f>ROUND(I348*H348,2)</f>
        <v>0</v>
      </c>
      <c r="BL348" s="20" t="s">
        <v>405</v>
      </c>
      <c r="BM348" s="220" t="s">
        <v>599</v>
      </c>
    </row>
    <row r="349" s="2" customFormat="1">
      <c r="A349" s="42"/>
      <c r="B349" s="43"/>
      <c r="C349" s="44"/>
      <c r="D349" s="222" t="s">
        <v>194</v>
      </c>
      <c r="E349" s="44"/>
      <c r="F349" s="223" t="s">
        <v>598</v>
      </c>
      <c r="G349" s="44"/>
      <c r="H349" s="44"/>
      <c r="I349" s="224"/>
      <c r="J349" s="44"/>
      <c r="K349" s="44"/>
      <c r="L349" s="48"/>
      <c r="M349" s="225"/>
      <c r="N349" s="226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194</v>
      </c>
      <c r="AU349" s="20" t="s">
        <v>91</v>
      </c>
    </row>
    <row r="350" s="2" customFormat="1">
      <c r="A350" s="42"/>
      <c r="B350" s="43"/>
      <c r="C350" s="44"/>
      <c r="D350" s="222" t="s">
        <v>202</v>
      </c>
      <c r="E350" s="44"/>
      <c r="F350" s="227" t="s">
        <v>561</v>
      </c>
      <c r="G350" s="44"/>
      <c r="H350" s="44"/>
      <c r="I350" s="224"/>
      <c r="J350" s="44"/>
      <c r="K350" s="44"/>
      <c r="L350" s="48"/>
      <c r="M350" s="225"/>
      <c r="N350" s="226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T350" s="20" t="s">
        <v>202</v>
      </c>
      <c r="AU350" s="20" t="s">
        <v>91</v>
      </c>
    </row>
    <row r="351" s="13" customFormat="1">
      <c r="A351" s="13"/>
      <c r="B351" s="241"/>
      <c r="C351" s="242"/>
      <c r="D351" s="222" t="s">
        <v>282</v>
      </c>
      <c r="E351" s="243" t="s">
        <v>32</v>
      </c>
      <c r="F351" s="244" t="s">
        <v>600</v>
      </c>
      <c r="G351" s="242"/>
      <c r="H351" s="245">
        <v>1</v>
      </c>
      <c r="I351" s="246"/>
      <c r="J351" s="242"/>
      <c r="K351" s="242"/>
      <c r="L351" s="247"/>
      <c r="M351" s="248"/>
      <c r="N351" s="249"/>
      <c r="O351" s="249"/>
      <c r="P351" s="249"/>
      <c r="Q351" s="249"/>
      <c r="R351" s="249"/>
      <c r="S351" s="249"/>
      <c r="T351" s="25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1" t="s">
        <v>282</v>
      </c>
      <c r="AU351" s="251" t="s">
        <v>91</v>
      </c>
      <c r="AV351" s="13" t="s">
        <v>91</v>
      </c>
      <c r="AW351" s="13" t="s">
        <v>39</v>
      </c>
      <c r="AX351" s="13" t="s">
        <v>86</v>
      </c>
      <c r="AY351" s="251" t="s">
        <v>188</v>
      </c>
    </row>
    <row r="352" s="2" customFormat="1" ht="33" customHeight="1">
      <c r="A352" s="42"/>
      <c r="B352" s="43"/>
      <c r="C352" s="209" t="s">
        <v>601</v>
      </c>
      <c r="D352" s="209" t="s">
        <v>189</v>
      </c>
      <c r="E352" s="210" t="s">
        <v>602</v>
      </c>
      <c r="F352" s="211" t="s">
        <v>603</v>
      </c>
      <c r="G352" s="212" t="s">
        <v>314</v>
      </c>
      <c r="H352" s="213">
        <v>11.199999999999999</v>
      </c>
      <c r="I352" s="214"/>
      <c r="J352" s="215">
        <f>ROUND(I352*H352,2)</f>
        <v>0</v>
      </c>
      <c r="K352" s="211" t="s">
        <v>32</v>
      </c>
      <c r="L352" s="48"/>
      <c r="M352" s="216" t="s">
        <v>32</v>
      </c>
      <c r="N352" s="217" t="s">
        <v>49</v>
      </c>
      <c r="O352" s="88"/>
      <c r="P352" s="218">
        <f>O352*H352</f>
        <v>0</v>
      </c>
      <c r="Q352" s="218">
        <v>0</v>
      </c>
      <c r="R352" s="218">
        <f>Q352*H352</f>
        <v>0</v>
      </c>
      <c r="S352" s="218">
        <v>0</v>
      </c>
      <c r="T352" s="219">
        <f>S352*H352</f>
        <v>0</v>
      </c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R352" s="220" t="s">
        <v>405</v>
      </c>
      <c r="AT352" s="220" t="s">
        <v>189</v>
      </c>
      <c r="AU352" s="220" t="s">
        <v>91</v>
      </c>
      <c r="AY352" s="20" t="s">
        <v>188</v>
      </c>
      <c r="BE352" s="221">
        <f>IF(N352="základní",J352,0)</f>
        <v>0</v>
      </c>
      <c r="BF352" s="221">
        <f>IF(N352="snížená",J352,0)</f>
        <v>0</v>
      </c>
      <c r="BG352" s="221">
        <f>IF(N352="zákl. přenesená",J352,0)</f>
        <v>0</v>
      </c>
      <c r="BH352" s="221">
        <f>IF(N352="sníž. přenesená",J352,0)</f>
        <v>0</v>
      </c>
      <c r="BI352" s="221">
        <f>IF(N352="nulová",J352,0)</f>
        <v>0</v>
      </c>
      <c r="BJ352" s="20" t="s">
        <v>86</v>
      </c>
      <c r="BK352" s="221">
        <f>ROUND(I352*H352,2)</f>
        <v>0</v>
      </c>
      <c r="BL352" s="20" t="s">
        <v>405</v>
      </c>
      <c r="BM352" s="220" t="s">
        <v>604</v>
      </c>
    </row>
    <row r="353" s="2" customFormat="1">
      <c r="A353" s="42"/>
      <c r="B353" s="43"/>
      <c r="C353" s="44"/>
      <c r="D353" s="222" t="s">
        <v>194</v>
      </c>
      <c r="E353" s="44"/>
      <c r="F353" s="223" t="s">
        <v>603</v>
      </c>
      <c r="G353" s="44"/>
      <c r="H353" s="44"/>
      <c r="I353" s="224"/>
      <c r="J353" s="44"/>
      <c r="K353" s="44"/>
      <c r="L353" s="48"/>
      <c r="M353" s="225"/>
      <c r="N353" s="226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0" t="s">
        <v>194</v>
      </c>
      <c r="AU353" s="20" t="s">
        <v>91</v>
      </c>
    </row>
    <row r="354" s="2" customFormat="1">
      <c r="A354" s="42"/>
      <c r="B354" s="43"/>
      <c r="C354" s="44"/>
      <c r="D354" s="222" t="s">
        <v>202</v>
      </c>
      <c r="E354" s="44"/>
      <c r="F354" s="227" t="s">
        <v>561</v>
      </c>
      <c r="G354" s="44"/>
      <c r="H354" s="44"/>
      <c r="I354" s="224"/>
      <c r="J354" s="44"/>
      <c r="K354" s="44"/>
      <c r="L354" s="48"/>
      <c r="M354" s="225"/>
      <c r="N354" s="226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0" t="s">
        <v>202</v>
      </c>
      <c r="AU354" s="20" t="s">
        <v>91</v>
      </c>
    </row>
    <row r="355" s="13" customFormat="1">
      <c r="A355" s="13"/>
      <c r="B355" s="241"/>
      <c r="C355" s="242"/>
      <c r="D355" s="222" t="s">
        <v>282</v>
      </c>
      <c r="E355" s="243" t="s">
        <v>32</v>
      </c>
      <c r="F355" s="244" t="s">
        <v>605</v>
      </c>
      <c r="G355" s="242"/>
      <c r="H355" s="245">
        <v>11.199999999999999</v>
      </c>
      <c r="I355" s="246"/>
      <c r="J355" s="242"/>
      <c r="K355" s="242"/>
      <c r="L355" s="247"/>
      <c r="M355" s="248"/>
      <c r="N355" s="249"/>
      <c r="O355" s="249"/>
      <c r="P355" s="249"/>
      <c r="Q355" s="249"/>
      <c r="R355" s="249"/>
      <c r="S355" s="249"/>
      <c r="T355" s="250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1" t="s">
        <v>282</v>
      </c>
      <c r="AU355" s="251" t="s">
        <v>91</v>
      </c>
      <c r="AV355" s="13" t="s">
        <v>91</v>
      </c>
      <c r="AW355" s="13" t="s">
        <v>39</v>
      </c>
      <c r="AX355" s="13" t="s">
        <v>86</v>
      </c>
      <c r="AY355" s="251" t="s">
        <v>188</v>
      </c>
    </row>
    <row r="356" s="2" customFormat="1" ht="33" customHeight="1">
      <c r="A356" s="42"/>
      <c r="B356" s="43"/>
      <c r="C356" s="209" t="s">
        <v>606</v>
      </c>
      <c r="D356" s="209" t="s">
        <v>189</v>
      </c>
      <c r="E356" s="210" t="s">
        <v>607</v>
      </c>
      <c r="F356" s="211" t="s">
        <v>608</v>
      </c>
      <c r="G356" s="212" t="s">
        <v>314</v>
      </c>
      <c r="H356" s="213">
        <v>4.5</v>
      </c>
      <c r="I356" s="214"/>
      <c r="J356" s="215">
        <f>ROUND(I356*H356,2)</f>
        <v>0</v>
      </c>
      <c r="K356" s="211" t="s">
        <v>32</v>
      </c>
      <c r="L356" s="48"/>
      <c r="M356" s="216" t="s">
        <v>32</v>
      </c>
      <c r="N356" s="217" t="s">
        <v>49</v>
      </c>
      <c r="O356" s="88"/>
      <c r="P356" s="218">
        <f>O356*H356</f>
        <v>0</v>
      </c>
      <c r="Q356" s="218">
        <v>0</v>
      </c>
      <c r="R356" s="218">
        <f>Q356*H356</f>
        <v>0</v>
      </c>
      <c r="S356" s="218">
        <v>0</v>
      </c>
      <c r="T356" s="219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20" t="s">
        <v>405</v>
      </c>
      <c r="AT356" s="220" t="s">
        <v>189</v>
      </c>
      <c r="AU356" s="220" t="s">
        <v>91</v>
      </c>
      <c r="AY356" s="20" t="s">
        <v>188</v>
      </c>
      <c r="BE356" s="221">
        <f>IF(N356="základní",J356,0)</f>
        <v>0</v>
      </c>
      <c r="BF356" s="221">
        <f>IF(N356="snížená",J356,0)</f>
        <v>0</v>
      </c>
      <c r="BG356" s="221">
        <f>IF(N356="zákl. přenesená",J356,0)</f>
        <v>0</v>
      </c>
      <c r="BH356" s="221">
        <f>IF(N356="sníž. přenesená",J356,0)</f>
        <v>0</v>
      </c>
      <c r="BI356" s="221">
        <f>IF(N356="nulová",J356,0)</f>
        <v>0</v>
      </c>
      <c r="BJ356" s="20" t="s">
        <v>86</v>
      </c>
      <c r="BK356" s="221">
        <f>ROUND(I356*H356,2)</f>
        <v>0</v>
      </c>
      <c r="BL356" s="20" t="s">
        <v>405</v>
      </c>
      <c r="BM356" s="220" t="s">
        <v>609</v>
      </c>
    </row>
    <row r="357" s="2" customFormat="1">
      <c r="A357" s="42"/>
      <c r="B357" s="43"/>
      <c r="C357" s="44"/>
      <c r="D357" s="222" t="s">
        <v>194</v>
      </c>
      <c r="E357" s="44"/>
      <c r="F357" s="223" t="s">
        <v>608</v>
      </c>
      <c r="G357" s="44"/>
      <c r="H357" s="44"/>
      <c r="I357" s="224"/>
      <c r="J357" s="44"/>
      <c r="K357" s="44"/>
      <c r="L357" s="48"/>
      <c r="M357" s="225"/>
      <c r="N357" s="226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0" t="s">
        <v>194</v>
      </c>
      <c r="AU357" s="20" t="s">
        <v>91</v>
      </c>
    </row>
    <row r="358" s="2" customFormat="1">
      <c r="A358" s="42"/>
      <c r="B358" s="43"/>
      <c r="C358" s="44"/>
      <c r="D358" s="222" t="s">
        <v>202</v>
      </c>
      <c r="E358" s="44"/>
      <c r="F358" s="227" t="s">
        <v>610</v>
      </c>
      <c r="G358" s="44"/>
      <c r="H358" s="44"/>
      <c r="I358" s="224"/>
      <c r="J358" s="44"/>
      <c r="K358" s="44"/>
      <c r="L358" s="48"/>
      <c r="M358" s="225"/>
      <c r="N358" s="226"/>
      <c r="O358" s="88"/>
      <c r="P358" s="88"/>
      <c r="Q358" s="88"/>
      <c r="R358" s="88"/>
      <c r="S358" s="88"/>
      <c r="T358" s="89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T358" s="20" t="s">
        <v>202</v>
      </c>
      <c r="AU358" s="20" t="s">
        <v>91</v>
      </c>
    </row>
    <row r="359" s="13" customFormat="1">
      <c r="A359" s="13"/>
      <c r="B359" s="241"/>
      <c r="C359" s="242"/>
      <c r="D359" s="222" t="s">
        <v>282</v>
      </c>
      <c r="E359" s="243" t="s">
        <v>32</v>
      </c>
      <c r="F359" s="244" t="s">
        <v>611</v>
      </c>
      <c r="G359" s="242"/>
      <c r="H359" s="245">
        <v>4.5</v>
      </c>
      <c r="I359" s="246"/>
      <c r="J359" s="242"/>
      <c r="K359" s="242"/>
      <c r="L359" s="247"/>
      <c r="M359" s="248"/>
      <c r="N359" s="249"/>
      <c r="O359" s="249"/>
      <c r="P359" s="249"/>
      <c r="Q359" s="249"/>
      <c r="R359" s="249"/>
      <c r="S359" s="249"/>
      <c r="T359" s="250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1" t="s">
        <v>282</v>
      </c>
      <c r="AU359" s="251" t="s">
        <v>91</v>
      </c>
      <c r="AV359" s="13" t="s">
        <v>91</v>
      </c>
      <c r="AW359" s="13" t="s">
        <v>39</v>
      </c>
      <c r="AX359" s="13" t="s">
        <v>86</v>
      </c>
      <c r="AY359" s="251" t="s">
        <v>188</v>
      </c>
    </row>
    <row r="360" s="2" customFormat="1" ht="33" customHeight="1">
      <c r="A360" s="42"/>
      <c r="B360" s="43"/>
      <c r="C360" s="209" t="s">
        <v>612</v>
      </c>
      <c r="D360" s="209" t="s">
        <v>189</v>
      </c>
      <c r="E360" s="210" t="s">
        <v>613</v>
      </c>
      <c r="F360" s="211" t="s">
        <v>614</v>
      </c>
      <c r="G360" s="212" t="s">
        <v>314</v>
      </c>
      <c r="H360" s="213">
        <v>5.4000000000000004</v>
      </c>
      <c r="I360" s="214"/>
      <c r="J360" s="215">
        <f>ROUND(I360*H360,2)</f>
        <v>0</v>
      </c>
      <c r="K360" s="211" t="s">
        <v>32</v>
      </c>
      <c r="L360" s="48"/>
      <c r="M360" s="216" t="s">
        <v>32</v>
      </c>
      <c r="N360" s="217" t="s">
        <v>49</v>
      </c>
      <c r="O360" s="88"/>
      <c r="P360" s="218">
        <f>O360*H360</f>
        <v>0</v>
      </c>
      <c r="Q360" s="218">
        <v>0</v>
      </c>
      <c r="R360" s="218">
        <f>Q360*H360</f>
        <v>0</v>
      </c>
      <c r="S360" s="218">
        <v>0</v>
      </c>
      <c r="T360" s="219">
        <f>S360*H360</f>
        <v>0</v>
      </c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R360" s="220" t="s">
        <v>405</v>
      </c>
      <c r="AT360" s="220" t="s">
        <v>189</v>
      </c>
      <c r="AU360" s="220" t="s">
        <v>91</v>
      </c>
      <c r="AY360" s="20" t="s">
        <v>188</v>
      </c>
      <c r="BE360" s="221">
        <f>IF(N360="základní",J360,0)</f>
        <v>0</v>
      </c>
      <c r="BF360" s="221">
        <f>IF(N360="snížená",J360,0)</f>
        <v>0</v>
      </c>
      <c r="BG360" s="221">
        <f>IF(N360="zákl. přenesená",J360,0)</f>
        <v>0</v>
      </c>
      <c r="BH360" s="221">
        <f>IF(N360="sníž. přenesená",J360,0)</f>
        <v>0</v>
      </c>
      <c r="BI360" s="221">
        <f>IF(N360="nulová",J360,0)</f>
        <v>0</v>
      </c>
      <c r="BJ360" s="20" t="s">
        <v>86</v>
      </c>
      <c r="BK360" s="221">
        <f>ROUND(I360*H360,2)</f>
        <v>0</v>
      </c>
      <c r="BL360" s="20" t="s">
        <v>405</v>
      </c>
      <c r="BM360" s="220" t="s">
        <v>615</v>
      </c>
    </row>
    <row r="361" s="2" customFormat="1">
      <c r="A361" s="42"/>
      <c r="B361" s="43"/>
      <c r="C361" s="44"/>
      <c r="D361" s="222" t="s">
        <v>194</v>
      </c>
      <c r="E361" s="44"/>
      <c r="F361" s="223" t="s">
        <v>614</v>
      </c>
      <c r="G361" s="44"/>
      <c r="H361" s="44"/>
      <c r="I361" s="224"/>
      <c r="J361" s="44"/>
      <c r="K361" s="44"/>
      <c r="L361" s="48"/>
      <c r="M361" s="225"/>
      <c r="N361" s="226"/>
      <c r="O361" s="88"/>
      <c r="P361" s="88"/>
      <c r="Q361" s="88"/>
      <c r="R361" s="88"/>
      <c r="S361" s="88"/>
      <c r="T361" s="89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T361" s="20" t="s">
        <v>194</v>
      </c>
      <c r="AU361" s="20" t="s">
        <v>91</v>
      </c>
    </row>
    <row r="362" s="2" customFormat="1">
      <c r="A362" s="42"/>
      <c r="B362" s="43"/>
      <c r="C362" s="44"/>
      <c r="D362" s="222" t="s">
        <v>202</v>
      </c>
      <c r="E362" s="44"/>
      <c r="F362" s="227" t="s">
        <v>561</v>
      </c>
      <c r="G362" s="44"/>
      <c r="H362" s="44"/>
      <c r="I362" s="224"/>
      <c r="J362" s="44"/>
      <c r="K362" s="44"/>
      <c r="L362" s="48"/>
      <c r="M362" s="225"/>
      <c r="N362" s="226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T362" s="20" t="s">
        <v>202</v>
      </c>
      <c r="AU362" s="20" t="s">
        <v>91</v>
      </c>
    </row>
    <row r="363" s="13" customFormat="1">
      <c r="A363" s="13"/>
      <c r="B363" s="241"/>
      <c r="C363" s="242"/>
      <c r="D363" s="222" t="s">
        <v>282</v>
      </c>
      <c r="E363" s="243" t="s">
        <v>32</v>
      </c>
      <c r="F363" s="244" t="s">
        <v>616</v>
      </c>
      <c r="G363" s="242"/>
      <c r="H363" s="245">
        <v>5.4000000000000004</v>
      </c>
      <c r="I363" s="246"/>
      <c r="J363" s="242"/>
      <c r="K363" s="242"/>
      <c r="L363" s="247"/>
      <c r="M363" s="248"/>
      <c r="N363" s="249"/>
      <c r="O363" s="249"/>
      <c r="P363" s="249"/>
      <c r="Q363" s="249"/>
      <c r="R363" s="249"/>
      <c r="S363" s="249"/>
      <c r="T363" s="25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1" t="s">
        <v>282</v>
      </c>
      <c r="AU363" s="251" t="s">
        <v>91</v>
      </c>
      <c r="AV363" s="13" t="s">
        <v>91</v>
      </c>
      <c r="AW363" s="13" t="s">
        <v>39</v>
      </c>
      <c r="AX363" s="13" t="s">
        <v>86</v>
      </c>
      <c r="AY363" s="251" t="s">
        <v>188</v>
      </c>
    </row>
    <row r="364" s="11" customFormat="1" ht="22.8" customHeight="1">
      <c r="A364" s="11"/>
      <c r="B364" s="195"/>
      <c r="C364" s="196"/>
      <c r="D364" s="197" t="s">
        <v>77</v>
      </c>
      <c r="E364" s="237" t="s">
        <v>617</v>
      </c>
      <c r="F364" s="237" t="s">
        <v>618</v>
      </c>
      <c r="G364" s="196"/>
      <c r="H364" s="196"/>
      <c r="I364" s="199"/>
      <c r="J364" s="238">
        <f>BK364</f>
        <v>0</v>
      </c>
      <c r="K364" s="196"/>
      <c r="L364" s="201"/>
      <c r="M364" s="202"/>
      <c r="N364" s="203"/>
      <c r="O364" s="203"/>
      <c r="P364" s="204">
        <f>SUM(P365:P393)</f>
        <v>0</v>
      </c>
      <c r="Q364" s="203"/>
      <c r="R364" s="204">
        <f>SUM(R365:R393)</f>
        <v>0.069903999999999994</v>
      </c>
      <c r="S364" s="203"/>
      <c r="T364" s="205">
        <f>SUM(T365:T393)</f>
        <v>0</v>
      </c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R364" s="206" t="s">
        <v>91</v>
      </c>
      <c r="AT364" s="207" t="s">
        <v>77</v>
      </c>
      <c r="AU364" s="207" t="s">
        <v>86</v>
      </c>
      <c r="AY364" s="206" t="s">
        <v>188</v>
      </c>
      <c r="BK364" s="208">
        <f>SUM(BK365:BK393)</f>
        <v>0</v>
      </c>
    </row>
    <row r="365" s="2" customFormat="1" ht="24.15" customHeight="1">
      <c r="A365" s="42"/>
      <c r="B365" s="43"/>
      <c r="C365" s="209" t="s">
        <v>619</v>
      </c>
      <c r="D365" s="209" t="s">
        <v>189</v>
      </c>
      <c r="E365" s="210" t="s">
        <v>620</v>
      </c>
      <c r="F365" s="211" t="s">
        <v>621</v>
      </c>
      <c r="G365" s="212" t="s">
        <v>278</v>
      </c>
      <c r="H365" s="213">
        <v>9.5399999999999991</v>
      </c>
      <c r="I365" s="214"/>
      <c r="J365" s="215">
        <f>ROUND(I365*H365,2)</f>
        <v>0</v>
      </c>
      <c r="K365" s="211" t="s">
        <v>236</v>
      </c>
      <c r="L365" s="48"/>
      <c r="M365" s="216" t="s">
        <v>32</v>
      </c>
      <c r="N365" s="217" t="s">
        <v>49</v>
      </c>
      <c r="O365" s="88"/>
      <c r="P365" s="218">
        <f>O365*H365</f>
        <v>0</v>
      </c>
      <c r="Q365" s="218">
        <v>0</v>
      </c>
      <c r="R365" s="218">
        <f>Q365*H365</f>
        <v>0</v>
      </c>
      <c r="S365" s="218">
        <v>0</v>
      </c>
      <c r="T365" s="219">
        <f>S365*H365</f>
        <v>0</v>
      </c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R365" s="220" t="s">
        <v>405</v>
      </c>
      <c r="AT365" s="220" t="s">
        <v>189</v>
      </c>
      <c r="AU365" s="220" t="s">
        <v>91</v>
      </c>
      <c r="AY365" s="20" t="s">
        <v>188</v>
      </c>
      <c r="BE365" s="221">
        <f>IF(N365="základní",J365,0)</f>
        <v>0</v>
      </c>
      <c r="BF365" s="221">
        <f>IF(N365="snížená",J365,0)</f>
        <v>0</v>
      </c>
      <c r="BG365" s="221">
        <f>IF(N365="zákl. přenesená",J365,0)</f>
        <v>0</v>
      </c>
      <c r="BH365" s="221">
        <f>IF(N365="sníž. přenesená",J365,0)</f>
        <v>0</v>
      </c>
      <c r="BI365" s="221">
        <f>IF(N365="nulová",J365,0)</f>
        <v>0</v>
      </c>
      <c r="BJ365" s="20" t="s">
        <v>86</v>
      </c>
      <c r="BK365" s="221">
        <f>ROUND(I365*H365,2)</f>
        <v>0</v>
      </c>
      <c r="BL365" s="20" t="s">
        <v>405</v>
      </c>
      <c r="BM365" s="220" t="s">
        <v>622</v>
      </c>
    </row>
    <row r="366" s="2" customFormat="1">
      <c r="A366" s="42"/>
      <c r="B366" s="43"/>
      <c r="C366" s="44"/>
      <c r="D366" s="222" t="s">
        <v>194</v>
      </c>
      <c r="E366" s="44"/>
      <c r="F366" s="223" t="s">
        <v>623</v>
      </c>
      <c r="G366" s="44"/>
      <c r="H366" s="44"/>
      <c r="I366" s="224"/>
      <c r="J366" s="44"/>
      <c r="K366" s="44"/>
      <c r="L366" s="48"/>
      <c r="M366" s="225"/>
      <c r="N366" s="226"/>
      <c r="O366" s="88"/>
      <c r="P366" s="88"/>
      <c r="Q366" s="88"/>
      <c r="R366" s="88"/>
      <c r="S366" s="88"/>
      <c r="T366" s="89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T366" s="20" t="s">
        <v>194</v>
      </c>
      <c r="AU366" s="20" t="s">
        <v>91</v>
      </c>
    </row>
    <row r="367" s="2" customFormat="1">
      <c r="A367" s="42"/>
      <c r="B367" s="43"/>
      <c r="C367" s="44"/>
      <c r="D367" s="239" t="s">
        <v>239</v>
      </c>
      <c r="E367" s="44"/>
      <c r="F367" s="240" t="s">
        <v>624</v>
      </c>
      <c r="G367" s="44"/>
      <c r="H367" s="44"/>
      <c r="I367" s="224"/>
      <c r="J367" s="44"/>
      <c r="K367" s="44"/>
      <c r="L367" s="48"/>
      <c r="M367" s="225"/>
      <c r="N367" s="226"/>
      <c r="O367" s="88"/>
      <c r="P367" s="88"/>
      <c r="Q367" s="88"/>
      <c r="R367" s="88"/>
      <c r="S367" s="88"/>
      <c r="T367" s="89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T367" s="20" t="s">
        <v>239</v>
      </c>
      <c r="AU367" s="20" t="s">
        <v>91</v>
      </c>
    </row>
    <row r="368" s="2" customFormat="1">
      <c r="A368" s="42"/>
      <c r="B368" s="43"/>
      <c r="C368" s="44"/>
      <c r="D368" s="222" t="s">
        <v>202</v>
      </c>
      <c r="E368" s="44"/>
      <c r="F368" s="227" t="s">
        <v>625</v>
      </c>
      <c r="G368" s="44"/>
      <c r="H368" s="44"/>
      <c r="I368" s="224"/>
      <c r="J368" s="44"/>
      <c r="K368" s="44"/>
      <c r="L368" s="48"/>
      <c r="M368" s="225"/>
      <c r="N368" s="226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202</v>
      </c>
      <c r="AU368" s="20" t="s">
        <v>91</v>
      </c>
    </row>
    <row r="369" s="13" customFormat="1">
      <c r="A369" s="13"/>
      <c r="B369" s="241"/>
      <c r="C369" s="242"/>
      <c r="D369" s="222" t="s">
        <v>282</v>
      </c>
      <c r="E369" s="243" t="s">
        <v>32</v>
      </c>
      <c r="F369" s="244" t="s">
        <v>626</v>
      </c>
      <c r="G369" s="242"/>
      <c r="H369" s="245">
        <v>9.5399999999999991</v>
      </c>
      <c r="I369" s="246"/>
      <c r="J369" s="242"/>
      <c r="K369" s="242"/>
      <c r="L369" s="247"/>
      <c r="M369" s="248"/>
      <c r="N369" s="249"/>
      <c r="O369" s="249"/>
      <c r="P369" s="249"/>
      <c r="Q369" s="249"/>
      <c r="R369" s="249"/>
      <c r="S369" s="249"/>
      <c r="T369" s="250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1" t="s">
        <v>282</v>
      </c>
      <c r="AU369" s="251" t="s">
        <v>91</v>
      </c>
      <c r="AV369" s="13" t="s">
        <v>91</v>
      </c>
      <c r="AW369" s="13" t="s">
        <v>39</v>
      </c>
      <c r="AX369" s="13" t="s">
        <v>86</v>
      </c>
      <c r="AY369" s="251" t="s">
        <v>188</v>
      </c>
    </row>
    <row r="370" s="2" customFormat="1" ht="24.15" customHeight="1">
      <c r="A370" s="42"/>
      <c r="B370" s="43"/>
      <c r="C370" s="262" t="s">
        <v>627</v>
      </c>
      <c r="D370" s="262" t="s">
        <v>319</v>
      </c>
      <c r="E370" s="263" t="s">
        <v>628</v>
      </c>
      <c r="F370" s="264" t="s">
        <v>629</v>
      </c>
      <c r="G370" s="265" t="s">
        <v>278</v>
      </c>
      <c r="H370" s="266">
        <v>9.5399999999999991</v>
      </c>
      <c r="I370" s="267"/>
      <c r="J370" s="268">
        <f>ROUND(I370*H370,2)</f>
        <v>0</v>
      </c>
      <c r="K370" s="264" t="s">
        <v>236</v>
      </c>
      <c r="L370" s="269"/>
      <c r="M370" s="270" t="s">
        <v>32</v>
      </c>
      <c r="N370" s="271" t="s">
        <v>49</v>
      </c>
      <c r="O370" s="88"/>
      <c r="P370" s="218">
        <f>O370*H370</f>
        <v>0</v>
      </c>
      <c r="Q370" s="218">
        <v>0.0070000000000000001</v>
      </c>
      <c r="R370" s="218">
        <f>Q370*H370</f>
        <v>0.066779999999999992</v>
      </c>
      <c r="S370" s="218">
        <v>0</v>
      </c>
      <c r="T370" s="219">
        <f>S370*H370</f>
        <v>0</v>
      </c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R370" s="220" t="s">
        <v>484</v>
      </c>
      <c r="AT370" s="220" t="s">
        <v>319</v>
      </c>
      <c r="AU370" s="220" t="s">
        <v>91</v>
      </c>
      <c r="AY370" s="20" t="s">
        <v>188</v>
      </c>
      <c r="BE370" s="221">
        <f>IF(N370="základní",J370,0)</f>
        <v>0</v>
      </c>
      <c r="BF370" s="221">
        <f>IF(N370="snížená",J370,0)</f>
        <v>0</v>
      </c>
      <c r="BG370" s="221">
        <f>IF(N370="zákl. přenesená",J370,0)</f>
        <v>0</v>
      </c>
      <c r="BH370" s="221">
        <f>IF(N370="sníž. přenesená",J370,0)</f>
        <v>0</v>
      </c>
      <c r="BI370" s="221">
        <f>IF(N370="nulová",J370,0)</f>
        <v>0</v>
      </c>
      <c r="BJ370" s="20" t="s">
        <v>86</v>
      </c>
      <c r="BK370" s="221">
        <f>ROUND(I370*H370,2)</f>
        <v>0</v>
      </c>
      <c r="BL370" s="20" t="s">
        <v>405</v>
      </c>
      <c r="BM370" s="220" t="s">
        <v>630</v>
      </c>
    </row>
    <row r="371" s="2" customFormat="1">
      <c r="A371" s="42"/>
      <c r="B371" s="43"/>
      <c r="C371" s="44"/>
      <c r="D371" s="222" t="s">
        <v>194</v>
      </c>
      <c r="E371" s="44"/>
      <c r="F371" s="223" t="s">
        <v>629</v>
      </c>
      <c r="G371" s="44"/>
      <c r="H371" s="44"/>
      <c r="I371" s="224"/>
      <c r="J371" s="44"/>
      <c r="K371" s="44"/>
      <c r="L371" s="48"/>
      <c r="M371" s="225"/>
      <c r="N371" s="226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T371" s="20" t="s">
        <v>194</v>
      </c>
      <c r="AU371" s="20" t="s">
        <v>91</v>
      </c>
    </row>
    <row r="372" s="2" customFormat="1" ht="24.15" customHeight="1">
      <c r="A372" s="42"/>
      <c r="B372" s="43"/>
      <c r="C372" s="209" t="s">
        <v>631</v>
      </c>
      <c r="D372" s="209" t="s">
        <v>189</v>
      </c>
      <c r="E372" s="210" t="s">
        <v>632</v>
      </c>
      <c r="F372" s="211" t="s">
        <v>633</v>
      </c>
      <c r="G372" s="212" t="s">
        <v>314</v>
      </c>
      <c r="H372" s="213">
        <v>14.199999999999999</v>
      </c>
      <c r="I372" s="214"/>
      <c r="J372" s="215">
        <f>ROUND(I372*H372,2)</f>
        <v>0</v>
      </c>
      <c r="K372" s="211" t="s">
        <v>236</v>
      </c>
      <c r="L372" s="48"/>
      <c r="M372" s="216" t="s">
        <v>32</v>
      </c>
      <c r="N372" s="217" t="s">
        <v>49</v>
      </c>
      <c r="O372" s="88"/>
      <c r="P372" s="218">
        <f>O372*H372</f>
        <v>0</v>
      </c>
      <c r="Q372" s="218">
        <v>0</v>
      </c>
      <c r="R372" s="218">
        <f>Q372*H372</f>
        <v>0</v>
      </c>
      <c r="S372" s="218">
        <v>0</v>
      </c>
      <c r="T372" s="219">
        <f>S372*H372</f>
        <v>0</v>
      </c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R372" s="220" t="s">
        <v>405</v>
      </c>
      <c r="AT372" s="220" t="s">
        <v>189</v>
      </c>
      <c r="AU372" s="220" t="s">
        <v>91</v>
      </c>
      <c r="AY372" s="20" t="s">
        <v>188</v>
      </c>
      <c r="BE372" s="221">
        <f>IF(N372="základní",J372,0)</f>
        <v>0</v>
      </c>
      <c r="BF372" s="221">
        <f>IF(N372="snížená",J372,0)</f>
        <v>0</v>
      </c>
      <c r="BG372" s="221">
        <f>IF(N372="zákl. přenesená",J372,0)</f>
        <v>0</v>
      </c>
      <c r="BH372" s="221">
        <f>IF(N372="sníž. přenesená",J372,0)</f>
        <v>0</v>
      </c>
      <c r="BI372" s="221">
        <f>IF(N372="nulová",J372,0)</f>
        <v>0</v>
      </c>
      <c r="BJ372" s="20" t="s">
        <v>86</v>
      </c>
      <c r="BK372" s="221">
        <f>ROUND(I372*H372,2)</f>
        <v>0</v>
      </c>
      <c r="BL372" s="20" t="s">
        <v>405</v>
      </c>
      <c r="BM372" s="220" t="s">
        <v>634</v>
      </c>
    </row>
    <row r="373" s="2" customFormat="1">
      <c r="A373" s="42"/>
      <c r="B373" s="43"/>
      <c r="C373" s="44"/>
      <c r="D373" s="222" t="s">
        <v>194</v>
      </c>
      <c r="E373" s="44"/>
      <c r="F373" s="223" t="s">
        <v>635</v>
      </c>
      <c r="G373" s="44"/>
      <c r="H373" s="44"/>
      <c r="I373" s="224"/>
      <c r="J373" s="44"/>
      <c r="K373" s="44"/>
      <c r="L373" s="48"/>
      <c r="M373" s="225"/>
      <c r="N373" s="226"/>
      <c r="O373" s="88"/>
      <c r="P373" s="88"/>
      <c r="Q373" s="88"/>
      <c r="R373" s="88"/>
      <c r="S373" s="88"/>
      <c r="T373" s="89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T373" s="20" t="s">
        <v>194</v>
      </c>
      <c r="AU373" s="20" t="s">
        <v>91</v>
      </c>
    </row>
    <row r="374" s="2" customFormat="1">
      <c r="A374" s="42"/>
      <c r="B374" s="43"/>
      <c r="C374" s="44"/>
      <c r="D374" s="239" t="s">
        <v>239</v>
      </c>
      <c r="E374" s="44"/>
      <c r="F374" s="240" t="s">
        <v>636</v>
      </c>
      <c r="G374" s="44"/>
      <c r="H374" s="44"/>
      <c r="I374" s="224"/>
      <c r="J374" s="44"/>
      <c r="K374" s="44"/>
      <c r="L374" s="48"/>
      <c r="M374" s="225"/>
      <c r="N374" s="226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T374" s="20" t="s">
        <v>239</v>
      </c>
      <c r="AU374" s="20" t="s">
        <v>91</v>
      </c>
    </row>
    <row r="375" s="2" customFormat="1">
      <c r="A375" s="42"/>
      <c r="B375" s="43"/>
      <c r="C375" s="44"/>
      <c r="D375" s="222" t="s">
        <v>202</v>
      </c>
      <c r="E375" s="44"/>
      <c r="F375" s="227" t="s">
        <v>625</v>
      </c>
      <c r="G375" s="44"/>
      <c r="H375" s="44"/>
      <c r="I375" s="224"/>
      <c r="J375" s="44"/>
      <c r="K375" s="44"/>
      <c r="L375" s="48"/>
      <c r="M375" s="225"/>
      <c r="N375" s="226"/>
      <c r="O375" s="88"/>
      <c r="P375" s="88"/>
      <c r="Q375" s="88"/>
      <c r="R375" s="88"/>
      <c r="S375" s="88"/>
      <c r="T375" s="89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T375" s="20" t="s">
        <v>202</v>
      </c>
      <c r="AU375" s="20" t="s">
        <v>91</v>
      </c>
    </row>
    <row r="376" s="13" customFormat="1">
      <c r="A376" s="13"/>
      <c r="B376" s="241"/>
      <c r="C376" s="242"/>
      <c r="D376" s="222" t="s">
        <v>282</v>
      </c>
      <c r="E376" s="243" t="s">
        <v>32</v>
      </c>
      <c r="F376" s="244" t="s">
        <v>637</v>
      </c>
      <c r="G376" s="242"/>
      <c r="H376" s="245">
        <v>14.199999999999999</v>
      </c>
      <c r="I376" s="246"/>
      <c r="J376" s="242"/>
      <c r="K376" s="242"/>
      <c r="L376" s="247"/>
      <c r="M376" s="248"/>
      <c r="N376" s="249"/>
      <c r="O376" s="249"/>
      <c r="P376" s="249"/>
      <c r="Q376" s="249"/>
      <c r="R376" s="249"/>
      <c r="S376" s="249"/>
      <c r="T376" s="250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1" t="s">
        <v>282</v>
      </c>
      <c r="AU376" s="251" t="s">
        <v>91</v>
      </c>
      <c r="AV376" s="13" t="s">
        <v>91</v>
      </c>
      <c r="AW376" s="13" t="s">
        <v>39</v>
      </c>
      <c r="AX376" s="13" t="s">
        <v>86</v>
      </c>
      <c r="AY376" s="251" t="s">
        <v>188</v>
      </c>
    </row>
    <row r="377" s="2" customFormat="1" ht="16.5" customHeight="1">
      <c r="A377" s="42"/>
      <c r="B377" s="43"/>
      <c r="C377" s="262" t="s">
        <v>638</v>
      </c>
      <c r="D377" s="262" t="s">
        <v>319</v>
      </c>
      <c r="E377" s="263" t="s">
        <v>639</v>
      </c>
      <c r="F377" s="264" t="s">
        <v>640</v>
      </c>
      <c r="G377" s="265" t="s">
        <v>314</v>
      </c>
      <c r="H377" s="266">
        <v>15.619999999999999</v>
      </c>
      <c r="I377" s="267"/>
      <c r="J377" s="268">
        <f>ROUND(I377*H377,2)</f>
        <v>0</v>
      </c>
      <c r="K377" s="264" t="s">
        <v>236</v>
      </c>
      <c r="L377" s="269"/>
      <c r="M377" s="270" t="s">
        <v>32</v>
      </c>
      <c r="N377" s="271" t="s">
        <v>49</v>
      </c>
      <c r="O377" s="88"/>
      <c r="P377" s="218">
        <f>O377*H377</f>
        <v>0</v>
      </c>
      <c r="Q377" s="218">
        <v>0.00020000000000000001</v>
      </c>
      <c r="R377" s="218">
        <f>Q377*H377</f>
        <v>0.003124</v>
      </c>
      <c r="S377" s="218">
        <v>0</v>
      </c>
      <c r="T377" s="219">
        <f>S377*H377</f>
        <v>0</v>
      </c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R377" s="220" t="s">
        <v>484</v>
      </c>
      <c r="AT377" s="220" t="s">
        <v>319</v>
      </c>
      <c r="AU377" s="220" t="s">
        <v>91</v>
      </c>
      <c r="AY377" s="20" t="s">
        <v>188</v>
      </c>
      <c r="BE377" s="221">
        <f>IF(N377="základní",J377,0)</f>
        <v>0</v>
      </c>
      <c r="BF377" s="221">
        <f>IF(N377="snížená",J377,0)</f>
        <v>0</v>
      </c>
      <c r="BG377" s="221">
        <f>IF(N377="zákl. přenesená",J377,0)</f>
        <v>0</v>
      </c>
      <c r="BH377" s="221">
        <f>IF(N377="sníž. přenesená",J377,0)</f>
        <v>0</v>
      </c>
      <c r="BI377" s="221">
        <f>IF(N377="nulová",J377,0)</f>
        <v>0</v>
      </c>
      <c r="BJ377" s="20" t="s">
        <v>86</v>
      </c>
      <c r="BK377" s="221">
        <f>ROUND(I377*H377,2)</f>
        <v>0</v>
      </c>
      <c r="BL377" s="20" t="s">
        <v>405</v>
      </c>
      <c r="BM377" s="220" t="s">
        <v>641</v>
      </c>
    </row>
    <row r="378" s="2" customFormat="1">
      <c r="A378" s="42"/>
      <c r="B378" s="43"/>
      <c r="C378" s="44"/>
      <c r="D378" s="222" t="s">
        <v>194</v>
      </c>
      <c r="E378" s="44"/>
      <c r="F378" s="223" t="s">
        <v>640</v>
      </c>
      <c r="G378" s="44"/>
      <c r="H378" s="44"/>
      <c r="I378" s="224"/>
      <c r="J378" s="44"/>
      <c r="K378" s="44"/>
      <c r="L378" s="48"/>
      <c r="M378" s="225"/>
      <c r="N378" s="226"/>
      <c r="O378" s="88"/>
      <c r="P378" s="88"/>
      <c r="Q378" s="88"/>
      <c r="R378" s="88"/>
      <c r="S378" s="88"/>
      <c r="T378" s="89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T378" s="20" t="s">
        <v>194</v>
      </c>
      <c r="AU378" s="20" t="s">
        <v>91</v>
      </c>
    </row>
    <row r="379" s="13" customFormat="1">
      <c r="A379" s="13"/>
      <c r="B379" s="241"/>
      <c r="C379" s="242"/>
      <c r="D379" s="222" t="s">
        <v>282</v>
      </c>
      <c r="E379" s="242"/>
      <c r="F379" s="244" t="s">
        <v>642</v>
      </c>
      <c r="G379" s="242"/>
      <c r="H379" s="245">
        <v>15.619999999999999</v>
      </c>
      <c r="I379" s="246"/>
      <c r="J379" s="242"/>
      <c r="K379" s="242"/>
      <c r="L379" s="247"/>
      <c r="M379" s="248"/>
      <c r="N379" s="249"/>
      <c r="O379" s="249"/>
      <c r="P379" s="249"/>
      <c r="Q379" s="249"/>
      <c r="R379" s="249"/>
      <c r="S379" s="249"/>
      <c r="T379" s="250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1" t="s">
        <v>282</v>
      </c>
      <c r="AU379" s="251" t="s">
        <v>91</v>
      </c>
      <c r="AV379" s="13" t="s">
        <v>91</v>
      </c>
      <c r="AW379" s="13" t="s">
        <v>4</v>
      </c>
      <c r="AX379" s="13" t="s">
        <v>86</v>
      </c>
      <c r="AY379" s="251" t="s">
        <v>188</v>
      </c>
    </row>
    <row r="380" s="2" customFormat="1" ht="24.15" customHeight="1">
      <c r="A380" s="42"/>
      <c r="B380" s="43"/>
      <c r="C380" s="209" t="s">
        <v>643</v>
      </c>
      <c r="D380" s="209" t="s">
        <v>189</v>
      </c>
      <c r="E380" s="210" t="s">
        <v>644</v>
      </c>
      <c r="F380" s="211" t="s">
        <v>645</v>
      </c>
      <c r="G380" s="212" t="s">
        <v>278</v>
      </c>
      <c r="H380" s="213">
        <v>30.379999999999999</v>
      </c>
      <c r="I380" s="214"/>
      <c r="J380" s="215">
        <f>ROUND(I380*H380,2)</f>
        <v>0</v>
      </c>
      <c r="K380" s="211" t="s">
        <v>32</v>
      </c>
      <c r="L380" s="48"/>
      <c r="M380" s="216" t="s">
        <v>32</v>
      </c>
      <c r="N380" s="217" t="s">
        <v>49</v>
      </c>
      <c r="O380" s="88"/>
      <c r="P380" s="218">
        <f>O380*H380</f>
        <v>0</v>
      </c>
      <c r="Q380" s="218">
        <v>0</v>
      </c>
      <c r="R380" s="218">
        <f>Q380*H380</f>
        <v>0</v>
      </c>
      <c r="S380" s="218">
        <v>0</v>
      </c>
      <c r="T380" s="219">
        <f>S380*H380</f>
        <v>0</v>
      </c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R380" s="220" t="s">
        <v>405</v>
      </c>
      <c r="AT380" s="220" t="s">
        <v>189</v>
      </c>
      <c r="AU380" s="220" t="s">
        <v>91</v>
      </c>
      <c r="AY380" s="20" t="s">
        <v>188</v>
      </c>
      <c r="BE380" s="221">
        <f>IF(N380="základní",J380,0)</f>
        <v>0</v>
      </c>
      <c r="BF380" s="221">
        <f>IF(N380="snížená",J380,0)</f>
        <v>0</v>
      </c>
      <c r="BG380" s="221">
        <f>IF(N380="zákl. přenesená",J380,0)</f>
        <v>0</v>
      </c>
      <c r="BH380" s="221">
        <f>IF(N380="sníž. přenesená",J380,0)</f>
        <v>0</v>
      </c>
      <c r="BI380" s="221">
        <f>IF(N380="nulová",J380,0)</f>
        <v>0</v>
      </c>
      <c r="BJ380" s="20" t="s">
        <v>86</v>
      </c>
      <c r="BK380" s="221">
        <f>ROUND(I380*H380,2)</f>
        <v>0</v>
      </c>
      <c r="BL380" s="20" t="s">
        <v>405</v>
      </c>
      <c r="BM380" s="220" t="s">
        <v>646</v>
      </c>
    </row>
    <row r="381" s="2" customFormat="1">
      <c r="A381" s="42"/>
      <c r="B381" s="43"/>
      <c r="C381" s="44"/>
      <c r="D381" s="222" t="s">
        <v>194</v>
      </c>
      <c r="E381" s="44"/>
      <c r="F381" s="223" t="s">
        <v>647</v>
      </c>
      <c r="G381" s="44"/>
      <c r="H381" s="44"/>
      <c r="I381" s="224"/>
      <c r="J381" s="44"/>
      <c r="K381" s="44"/>
      <c r="L381" s="48"/>
      <c r="M381" s="225"/>
      <c r="N381" s="226"/>
      <c r="O381" s="88"/>
      <c r="P381" s="88"/>
      <c r="Q381" s="88"/>
      <c r="R381" s="88"/>
      <c r="S381" s="88"/>
      <c r="T381" s="89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T381" s="20" t="s">
        <v>194</v>
      </c>
      <c r="AU381" s="20" t="s">
        <v>91</v>
      </c>
    </row>
    <row r="382" s="2" customFormat="1">
      <c r="A382" s="42"/>
      <c r="B382" s="43"/>
      <c r="C382" s="44"/>
      <c r="D382" s="222" t="s">
        <v>202</v>
      </c>
      <c r="E382" s="44"/>
      <c r="F382" s="227" t="s">
        <v>625</v>
      </c>
      <c r="G382" s="44"/>
      <c r="H382" s="44"/>
      <c r="I382" s="224"/>
      <c r="J382" s="44"/>
      <c r="K382" s="44"/>
      <c r="L382" s="48"/>
      <c r="M382" s="225"/>
      <c r="N382" s="226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0" t="s">
        <v>202</v>
      </c>
      <c r="AU382" s="20" t="s">
        <v>91</v>
      </c>
    </row>
    <row r="383" s="13" customFormat="1">
      <c r="A383" s="13"/>
      <c r="B383" s="241"/>
      <c r="C383" s="242"/>
      <c r="D383" s="222" t="s">
        <v>282</v>
      </c>
      <c r="E383" s="243" t="s">
        <v>32</v>
      </c>
      <c r="F383" s="244" t="s">
        <v>648</v>
      </c>
      <c r="G383" s="242"/>
      <c r="H383" s="245">
        <v>25.899999999999999</v>
      </c>
      <c r="I383" s="246"/>
      <c r="J383" s="242"/>
      <c r="K383" s="242"/>
      <c r="L383" s="247"/>
      <c r="M383" s="248"/>
      <c r="N383" s="249"/>
      <c r="O383" s="249"/>
      <c r="P383" s="249"/>
      <c r="Q383" s="249"/>
      <c r="R383" s="249"/>
      <c r="S383" s="249"/>
      <c r="T383" s="250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1" t="s">
        <v>282</v>
      </c>
      <c r="AU383" s="251" t="s">
        <v>91</v>
      </c>
      <c r="AV383" s="13" t="s">
        <v>91</v>
      </c>
      <c r="AW383" s="13" t="s">
        <v>39</v>
      </c>
      <c r="AX383" s="13" t="s">
        <v>78</v>
      </c>
      <c r="AY383" s="251" t="s">
        <v>188</v>
      </c>
    </row>
    <row r="384" s="13" customFormat="1">
      <c r="A384" s="13"/>
      <c r="B384" s="241"/>
      <c r="C384" s="242"/>
      <c r="D384" s="222" t="s">
        <v>282</v>
      </c>
      <c r="E384" s="243" t="s">
        <v>32</v>
      </c>
      <c r="F384" s="244" t="s">
        <v>649</v>
      </c>
      <c r="G384" s="242"/>
      <c r="H384" s="245">
        <v>4.4800000000000004</v>
      </c>
      <c r="I384" s="246"/>
      <c r="J384" s="242"/>
      <c r="K384" s="242"/>
      <c r="L384" s="247"/>
      <c r="M384" s="248"/>
      <c r="N384" s="249"/>
      <c r="O384" s="249"/>
      <c r="P384" s="249"/>
      <c r="Q384" s="249"/>
      <c r="R384" s="249"/>
      <c r="S384" s="249"/>
      <c r="T384" s="250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1" t="s">
        <v>282</v>
      </c>
      <c r="AU384" s="251" t="s">
        <v>91</v>
      </c>
      <c r="AV384" s="13" t="s">
        <v>91</v>
      </c>
      <c r="AW384" s="13" t="s">
        <v>39</v>
      </c>
      <c r="AX384" s="13" t="s">
        <v>78</v>
      </c>
      <c r="AY384" s="251" t="s">
        <v>188</v>
      </c>
    </row>
    <row r="385" s="15" customFormat="1">
      <c r="A385" s="15"/>
      <c r="B385" s="272"/>
      <c r="C385" s="273"/>
      <c r="D385" s="222" t="s">
        <v>282</v>
      </c>
      <c r="E385" s="274" t="s">
        <v>32</v>
      </c>
      <c r="F385" s="275" t="s">
        <v>338</v>
      </c>
      <c r="G385" s="273"/>
      <c r="H385" s="276">
        <v>30.379999999999999</v>
      </c>
      <c r="I385" s="277"/>
      <c r="J385" s="273"/>
      <c r="K385" s="273"/>
      <c r="L385" s="278"/>
      <c r="M385" s="279"/>
      <c r="N385" s="280"/>
      <c r="O385" s="280"/>
      <c r="P385" s="280"/>
      <c r="Q385" s="280"/>
      <c r="R385" s="280"/>
      <c r="S385" s="280"/>
      <c r="T385" s="281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82" t="s">
        <v>282</v>
      </c>
      <c r="AU385" s="282" t="s">
        <v>91</v>
      </c>
      <c r="AV385" s="15" t="s">
        <v>187</v>
      </c>
      <c r="AW385" s="15" t="s">
        <v>39</v>
      </c>
      <c r="AX385" s="15" t="s">
        <v>86</v>
      </c>
      <c r="AY385" s="282" t="s">
        <v>188</v>
      </c>
    </row>
    <row r="386" s="2" customFormat="1" ht="24.15" customHeight="1">
      <c r="A386" s="42"/>
      <c r="B386" s="43"/>
      <c r="C386" s="209" t="s">
        <v>650</v>
      </c>
      <c r="D386" s="209" t="s">
        <v>189</v>
      </c>
      <c r="E386" s="210" t="s">
        <v>651</v>
      </c>
      <c r="F386" s="211" t="s">
        <v>652</v>
      </c>
      <c r="G386" s="212" t="s">
        <v>278</v>
      </c>
      <c r="H386" s="213">
        <v>72.799999999999997</v>
      </c>
      <c r="I386" s="214"/>
      <c r="J386" s="215">
        <f>ROUND(I386*H386,2)</f>
        <v>0</v>
      </c>
      <c r="K386" s="211" t="s">
        <v>32</v>
      </c>
      <c r="L386" s="48"/>
      <c r="M386" s="216" t="s">
        <v>32</v>
      </c>
      <c r="N386" s="217" t="s">
        <v>49</v>
      </c>
      <c r="O386" s="88"/>
      <c r="P386" s="218">
        <f>O386*H386</f>
        <v>0</v>
      </c>
      <c r="Q386" s="218">
        <v>0</v>
      </c>
      <c r="R386" s="218">
        <f>Q386*H386</f>
        <v>0</v>
      </c>
      <c r="S386" s="218">
        <v>0</v>
      </c>
      <c r="T386" s="219">
        <f>S386*H386</f>
        <v>0</v>
      </c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R386" s="220" t="s">
        <v>405</v>
      </c>
      <c r="AT386" s="220" t="s">
        <v>189</v>
      </c>
      <c r="AU386" s="220" t="s">
        <v>91</v>
      </c>
      <c r="AY386" s="20" t="s">
        <v>188</v>
      </c>
      <c r="BE386" s="221">
        <f>IF(N386="základní",J386,0)</f>
        <v>0</v>
      </c>
      <c r="BF386" s="221">
        <f>IF(N386="snížená",J386,0)</f>
        <v>0</v>
      </c>
      <c r="BG386" s="221">
        <f>IF(N386="zákl. přenesená",J386,0)</f>
        <v>0</v>
      </c>
      <c r="BH386" s="221">
        <f>IF(N386="sníž. přenesená",J386,0)</f>
        <v>0</v>
      </c>
      <c r="BI386" s="221">
        <f>IF(N386="nulová",J386,0)</f>
        <v>0</v>
      </c>
      <c r="BJ386" s="20" t="s">
        <v>86</v>
      </c>
      <c r="BK386" s="221">
        <f>ROUND(I386*H386,2)</f>
        <v>0</v>
      </c>
      <c r="BL386" s="20" t="s">
        <v>405</v>
      </c>
      <c r="BM386" s="220" t="s">
        <v>653</v>
      </c>
    </row>
    <row r="387" s="2" customFormat="1">
      <c r="A387" s="42"/>
      <c r="B387" s="43"/>
      <c r="C387" s="44"/>
      <c r="D387" s="222" t="s">
        <v>194</v>
      </c>
      <c r="E387" s="44"/>
      <c r="F387" s="223" t="s">
        <v>652</v>
      </c>
      <c r="G387" s="44"/>
      <c r="H387" s="44"/>
      <c r="I387" s="224"/>
      <c r="J387" s="44"/>
      <c r="K387" s="44"/>
      <c r="L387" s="48"/>
      <c r="M387" s="225"/>
      <c r="N387" s="226"/>
      <c r="O387" s="88"/>
      <c r="P387" s="88"/>
      <c r="Q387" s="88"/>
      <c r="R387" s="88"/>
      <c r="S387" s="88"/>
      <c r="T387" s="89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T387" s="20" t="s">
        <v>194</v>
      </c>
      <c r="AU387" s="20" t="s">
        <v>91</v>
      </c>
    </row>
    <row r="388" s="2" customFormat="1">
      <c r="A388" s="42"/>
      <c r="B388" s="43"/>
      <c r="C388" s="44"/>
      <c r="D388" s="222" t="s">
        <v>202</v>
      </c>
      <c r="E388" s="44"/>
      <c r="F388" s="227" t="s">
        <v>654</v>
      </c>
      <c r="G388" s="44"/>
      <c r="H388" s="44"/>
      <c r="I388" s="224"/>
      <c r="J388" s="44"/>
      <c r="K388" s="44"/>
      <c r="L388" s="48"/>
      <c r="M388" s="225"/>
      <c r="N388" s="226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0" t="s">
        <v>202</v>
      </c>
      <c r="AU388" s="20" t="s">
        <v>91</v>
      </c>
    </row>
    <row r="389" s="13" customFormat="1">
      <c r="A389" s="13"/>
      <c r="B389" s="241"/>
      <c r="C389" s="242"/>
      <c r="D389" s="222" t="s">
        <v>282</v>
      </c>
      <c r="E389" s="243" t="s">
        <v>32</v>
      </c>
      <c r="F389" s="244" t="s">
        <v>655</v>
      </c>
      <c r="G389" s="242"/>
      <c r="H389" s="245">
        <v>72.799999999999997</v>
      </c>
      <c r="I389" s="246"/>
      <c r="J389" s="242"/>
      <c r="K389" s="242"/>
      <c r="L389" s="247"/>
      <c r="M389" s="248"/>
      <c r="N389" s="249"/>
      <c r="O389" s="249"/>
      <c r="P389" s="249"/>
      <c r="Q389" s="249"/>
      <c r="R389" s="249"/>
      <c r="S389" s="249"/>
      <c r="T389" s="250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1" t="s">
        <v>282</v>
      </c>
      <c r="AU389" s="251" t="s">
        <v>91</v>
      </c>
      <c r="AV389" s="13" t="s">
        <v>91</v>
      </c>
      <c r="AW389" s="13" t="s">
        <v>39</v>
      </c>
      <c r="AX389" s="13" t="s">
        <v>86</v>
      </c>
      <c r="AY389" s="251" t="s">
        <v>188</v>
      </c>
    </row>
    <row r="390" s="2" customFormat="1" ht="24.15" customHeight="1">
      <c r="A390" s="42"/>
      <c r="B390" s="43"/>
      <c r="C390" s="209" t="s">
        <v>656</v>
      </c>
      <c r="D390" s="209" t="s">
        <v>189</v>
      </c>
      <c r="E390" s="210" t="s">
        <v>657</v>
      </c>
      <c r="F390" s="211" t="s">
        <v>658</v>
      </c>
      <c r="G390" s="212" t="s">
        <v>235</v>
      </c>
      <c r="H390" s="213">
        <v>5</v>
      </c>
      <c r="I390" s="214"/>
      <c r="J390" s="215">
        <f>ROUND(I390*H390,2)</f>
        <v>0</v>
      </c>
      <c r="K390" s="211" t="s">
        <v>32</v>
      </c>
      <c r="L390" s="48"/>
      <c r="M390" s="216" t="s">
        <v>32</v>
      </c>
      <c r="N390" s="217" t="s">
        <v>49</v>
      </c>
      <c r="O390" s="88"/>
      <c r="P390" s="218">
        <f>O390*H390</f>
        <v>0</v>
      </c>
      <c r="Q390" s="218">
        <v>0</v>
      </c>
      <c r="R390" s="218">
        <f>Q390*H390</f>
        <v>0</v>
      </c>
      <c r="S390" s="218">
        <v>0</v>
      </c>
      <c r="T390" s="219">
        <f>S390*H390</f>
        <v>0</v>
      </c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R390" s="220" t="s">
        <v>405</v>
      </c>
      <c r="AT390" s="220" t="s">
        <v>189</v>
      </c>
      <c r="AU390" s="220" t="s">
        <v>91</v>
      </c>
      <c r="AY390" s="20" t="s">
        <v>188</v>
      </c>
      <c r="BE390" s="221">
        <f>IF(N390="základní",J390,0)</f>
        <v>0</v>
      </c>
      <c r="BF390" s="221">
        <f>IF(N390="snížená",J390,0)</f>
        <v>0</v>
      </c>
      <c r="BG390" s="221">
        <f>IF(N390="zákl. přenesená",J390,0)</f>
        <v>0</v>
      </c>
      <c r="BH390" s="221">
        <f>IF(N390="sníž. přenesená",J390,0)</f>
        <v>0</v>
      </c>
      <c r="BI390" s="221">
        <f>IF(N390="nulová",J390,0)</f>
        <v>0</v>
      </c>
      <c r="BJ390" s="20" t="s">
        <v>86</v>
      </c>
      <c r="BK390" s="221">
        <f>ROUND(I390*H390,2)</f>
        <v>0</v>
      </c>
      <c r="BL390" s="20" t="s">
        <v>405</v>
      </c>
      <c r="BM390" s="220" t="s">
        <v>659</v>
      </c>
    </row>
    <row r="391" s="2" customFormat="1">
      <c r="A391" s="42"/>
      <c r="B391" s="43"/>
      <c r="C391" s="44"/>
      <c r="D391" s="222" t="s">
        <v>194</v>
      </c>
      <c r="E391" s="44"/>
      <c r="F391" s="223" t="s">
        <v>658</v>
      </c>
      <c r="G391" s="44"/>
      <c r="H391" s="44"/>
      <c r="I391" s="224"/>
      <c r="J391" s="44"/>
      <c r="K391" s="44"/>
      <c r="L391" s="48"/>
      <c r="M391" s="225"/>
      <c r="N391" s="226"/>
      <c r="O391" s="88"/>
      <c r="P391" s="88"/>
      <c r="Q391" s="88"/>
      <c r="R391" s="88"/>
      <c r="S391" s="88"/>
      <c r="T391" s="89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T391" s="20" t="s">
        <v>194</v>
      </c>
      <c r="AU391" s="20" t="s">
        <v>91</v>
      </c>
    </row>
    <row r="392" s="2" customFormat="1">
      <c r="A392" s="42"/>
      <c r="B392" s="43"/>
      <c r="C392" s="44"/>
      <c r="D392" s="222" t="s">
        <v>202</v>
      </c>
      <c r="E392" s="44"/>
      <c r="F392" s="227" t="s">
        <v>625</v>
      </c>
      <c r="G392" s="44"/>
      <c r="H392" s="44"/>
      <c r="I392" s="224"/>
      <c r="J392" s="44"/>
      <c r="K392" s="44"/>
      <c r="L392" s="48"/>
      <c r="M392" s="225"/>
      <c r="N392" s="226"/>
      <c r="O392" s="88"/>
      <c r="P392" s="88"/>
      <c r="Q392" s="88"/>
      <c r="R392" s="88"/>
      <c r="S392" s="88"/>
      <c r="T392" s="89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T392" s="20" t="s">
        <v>202</v>
      </c>
      <c r="AU392" s="20" t="s">
        <v>91</v>
      </c>
    </row>
    <row r="393" s="13" customFormat="1">
      <c r="A393" s="13"/>
      <c r="B393" s="241"/>
      <c r="C393" s="242"/>
      <c r="D393" s="222" t="s">
        <v>282</v>
      </c>
      <c r="E393" s="243" t="s">
        <v>32</v>
      </c>
      <c r="F393" s="244" t="s">
        <v>660</v>
      </c>
      <c r="G393" s="242"/>
      <c r="H393" s="245">
        <v>5</v>
      </c>
      <c r="I393" s="246"/>
      <c r="J393" s="242"/>
      <c r="K393" s="242"/>
      <c r="L393" s="247"/>
      <c r="M393" s="248"/>
      <c r="N393" s="249"/>
      <c r="O393" s="249"/>
      <c r="P393" s="249"/>
      <c r="Q393" s="249"/>
      <c r="R393" s="249"/>
      <c r="S393" s="249"/>
      <c r="T393" s="250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1" t="s">
        <v>282</v>
      </c>
      <c r="AU393" s="251" t="s">
        <v>91</v>
      </c>
      <c r="AV393" s="13" t="s">
        <v>91</v>
      </c>
      <c r="AW393" s="13" t="s">
        <v>39</v>
      </c>
      <c r="AX393" s="13" t="s">
        <v>86</v>
      </c>
      <c r="AY393" s="251" t="s">
        <v>188</v>
      </c>
    </row>
    <row r="394" s="11" customFormat="1" ht="22.8" customHeight="1">
      <c r="A394" s="11"/>
      <c r="B394" s="195"/>
      <c r="C394" s="196"/>
      <c r="D394" s="197" t="s">
        <v>77</v>
      </c>
      <c r="E394" s="237" t="s">
        <v>661</v>
      </c>
      <c r="F394" s="237" t="s">
        <v>662</v>
      </c>
      <c r="G394" s="196"/>
      <c r="H394" s="196"/>
      <c r="I394" s="199"/>
      <c r="J394" s="238">
        <f>BK394</f>
        <v>0</v>
      </c>
      <c r="K394" s="196"/>
      <c r="L394" s="201"/>
      <c r="M394" s="202"/>
      <c r="N394" s="203"/>
      <c r="O394" s="203"/>
      <c r="P394" s="204">
        <f>SUM(P395:P497)</f>
        <v>0</v>
      </c>
      <c r="Q394" s="203"/>
      <c r="R394" s="204">
        <f>SUM(R395:R497)</f>
        <v>6.5239159999999998</v>
      </c>
      <c r="S394" s="203"/>
      <c r="T394" s="205">
        <f>SUM(T395:T497)</f>
        <v>0.55984599999999995</v>
      </c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R394" s="206" t="s">
        <v>91</v>
      </c>
      <c r="AT394" s="207" t="s">
        <v>77</v>
      </c>
      <c r="AU394" s="207" t="s">
        <v>86</v>
      </c>
      <c r="AY394" s="206" t="s">
        <v>188</v>
      </c>
      <c r="BK394" s="208">
        <f>SUM(BK395:BK497)</f>
        <v>0</v>
      </c>
    </row>
    <row r="395" s="2" customFormat="1" ht="16.5" customHeight="1">
      <c r="A395" s="42"/>
      <c r="B395" s="43"/>
      <c r="C395" s="209" t="s">
        <v>663</v>
      </c>
      <c r="D395" s="209" t="s">
        <v>189</v>
      </c>
      <c r="E395" s="210" t="s">
        <v>664</v>
      </c>
      <c r="F395" s="211" t="s">
        <v>665</v>
      </c>
      <c r="G395" s="212" t="s">
        <v>278</v>
      </c>
      <c r="H395" s="213">
        <v>167.21000000000001</v>
      </c>
      <c r="I395" s="214"/>
      <c r="J395" s="215">
        <f>ROUND(I395*H395,2)</f>
        <v>0</v>
      </c>
      <c r="K395" s="211" t="s">
        <v>236</v>
      </c>
      <c r="L395" s="48"/>
      <c r="M395" s="216" t="s">
        <v>32</v>
      </c>
      <c r="N395" s="217" t="s">
        <v>49</v>
      </c>
      <c r="O395" s="88"/>
      <c r="P395" s="218">
        <f>O395*H395</f>
        <v>0</v>
      </c>
      <c r="Q395" s="218">
        <v>0</v>
      </c>
      <c r="R395" s="218">
        <f>Q395*H395</f>
        <v>0</v>
      </c>
      <c r="S395" s="218">
        <v>0</v>
      </c>
      <c r="T395" s="219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20" t="s">
        <v>405</v>
      </c>
      <c r="AT395" s="220" t="s">
        <v>189</v>
      </c>
      <c r="AU395" s="220" t="s">
        <v>91</v>
      </c>
      <c r="AY395" s="20" t="s">
        <v>188</v>
      </c>
      <c r="BE395" s="221">
        <f>IF(N395="základní",J395,0)</f>
        <v>0</v>
      </c>
      <c r="BF395" s="221">
        <f>IF(N395="snížená",J395,0)</f>
        <v>0</v>
      </c>
      <c r="BG395" s="221">
        <f>IF(N395="zákl. přenesená",J395,0)</f>
        <v>0</v>
      </c>
      <c r="BH395" s="221">
        <f>IF(N395="sníž. přenesená",J395,0)</f>
        <v>0</v>
      </c>
      <c r="BI395" s="221">
        <f>IF(N395="nulová",J395,0)</f>
        <v>0</v>
      </c>
      <c r="BJ395" s="20" t="s">
        <v>86</v>
      </c>
      <c r="BK395" s="221">
        <f>ROUND(I395*H395,2)</f>
        <v>0</v>
      </c>
      <c r="BL395" s="20" t="s">
        <v>405</v>
      </c>
      <c r="BM395" s="220" t="s">
        <v>666</v>
      </c>
    </row>
    <row r="396" s="2" customFormat="1">
      <c r="A396" s="42"/>
      <c r="B396" s="43"/>
      <c r="C396" s="44"/>
      <c r="D396" s="222" t="s">
        <v>194</v>
      </c>
      <c r="E396" s="44"/>
      <c r="F396" s="223" t="s">
        <v>667</v>
      </c>
      <c r="G396" s="44"/>
      <c r="H396" s="44"/>
      <c r="I396" s="224"/>
      <c r="J396" s="44"/>
      <c r="K396" s="44"/>
      <c r="L396" s="48"/>
      <c r="M396" s="225"/>
      <c r="N396" s="226"/>
      <c r="O396" s="88"/>
      <c r="P396" s="88"/>
      <c r="Q396" s="88"/>
      <c r="R396" s="88"/>
      <c r="S396" s="88"/>
      <c r="T396" s="89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T396" s="20" t="s">
        <v>194</v>
      </c>
      <c r="AU396" s="20" t="s">
        <v>91</v>
      </c>
    </row>
    <row r="397" s="2" customFormat="1">
      <c r="A397" s="42"/>
      <c r="B397" s="43"/>
      <c r="C397" s="44"/>
      <c r="D397" s="239" t="s">
        <v>239</v>
      </c>
      <c r="E397" s="44"/>
      <c r="F397" s="240" t="s">
        <v>668</v>
      </c>
      <c r="G397" s="44"/>
      <c r="H397" s="44"/>
      <c r="I397" s="224"/>
      <c r="J397" s="44"/>
      <c r="K397" s="44"/>
      <c r="L397" s="48"/>
      <c r="M397" s="225"/>
      <c r="N397" s="226"/>
      <c r="O397" s="88"/>
      <c r="P397" s="88"/>
      <c r="Q397" s="88"/>
      <c r="R397" s="88"/>
      <c r="S397" s="88"/>
      <c r="T397" s="89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T397" s="20" t="s">
        <v>239</v>
      </c>
      <c r="AU397" s="20" t="s">
        <v>91</v>
      </c>
    </row>
    <row r="398" s="13" customFormat="1">
      <c r="A398" s="13"/>
      <c r="B398" s="241"/>
      <c r="C398" s="242"/>
      <c r="D398" s="222" t="s">
        <v>282</v>
      </c>
      <c r="E398" s="243" t="s">
        <v>32</v>
      </c>
      <c r="F398" s="244" t="s">
        <v>370</v>
      </c>
      <c r="G398" s="242"/>
      <c r="H398" s="245">
        <v>11.220000000000001</v>
      </c>
      <c r="I398" s="246"/>
      <c r="J398" s="242"/>
      <c r="K398" s="242"/>
      <c r="L398" s="247"/>
      <c r="M398" s="248"/>
      <c r="N398" s="249"/>
      <c r="O398" s="249"/>
      <c r="P398" s="249"/>
      <c r="Q398" s="249"/>
      <c r="R398" s="249"/>
      <c r="S398" s="249"/>
      <c r="T398" s="25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1" t="s">
        <v>282</v>
      </c>
      <c r="AU398" s="251" t="s">
        <v>91</v>
      </c>
      <c r="AV398" s="13" t="s">
        <v>91</v>
      </c>
      <c r="AW398" s="13" t="s">
        <v>39</v>
      </c>
      <c r="AX398" s="13" t="s">
        <v>78</v>
      </c>
      <c r="AY398" s="251" t="s">
        <v>188</v>
      </c>
    </row>
    <row r="399" s="13" customFormat="1">
      <c r="A399" s="13"/>
      <c r="B399" s="241"/>
      <c r="C399" s="242"/>
      <c r="D399" s="222" t="s">
        <v>282</v>
      </c>
      <c r="E399" s="243" t="s">
        <v>32</v>
      </c>
      <c r="F399" s="244" t="s">
        <v>371</v>
      </c>
      <c r="G399" s="242"/>
      <c r="H399" s="245">
        <v>10.98</v>
      </c>
      <c r="I399" s="246"/>
      <c r="J399" s="242"/>
      <c r="K399" s="242"/>
      <c r="L399" s="247"/>
      <c r="M399" s="248"/>
      <c r="N399" s="249"/>
      <c r="O399" s="249"/>
      <c r="P399" s="249"/>
      <c r="Q399" s="249"/>
      <c r="R399" s="249"/>
      <c r="S399" s="249"/>
      <c r="T399" s="250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1" t="s">
        <v>282</v>
      </c>
      <c r="AU399" s="251" t="s">
        <v>91</v>
      </c>
      <c r="AV399" s="13" t="s">
        <v>91</v>
      </c>
      <c r="AW399" s="13" t="s">
        <v>39</v>
      </c>
      <c r="AX399" s="13" t="s">
        <v>78</v>
      </c>
      <c r="AY399" s="251" t="s">
        <v>188</v>
      </c>
    </row>
    <row r="400" s="13" customFormat="1">
      <c r="A400" s="13"/>
      <c r="B400" s="241"/>
      <c r="C400" s="242"/>
      <c r="D400" s="222" t="s">
        <v>282</v>
      </c>
      <c r="E400" s="243" t="s">
        <v>32</v>
      </c>
      <c r="F400" s="244" t="s">
        <v>372</v>
      </c>
      <c r="G400" s="242"/>
      <c r="H400" s="245">
        <v>3.8599999999999999</v>
      </c>
      <c r="I400" s="246"/>
      <c r="J400" s="242"/>
      <c r="K400" s="242"/>
      <c r="L400" s="247"/>
      <c r="M400" s="248"/>
      <c r="N400" s="249"/>
      <c r="O400" s="249"/>
      <c r="P400" s="249"/>
      <c r="Q400" s="249"/>
      <c r="R400" s="249"/>
      <c r="S400" s="249"/>
      <c r="T400" s="250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1" t="s">
        <v>282</v>
      </c>
      <c r="AU400" s="251" t="s">
        <v>91</v>
      </c>
      <c r="AV400" s="13" t="s">
        <v>91</v>
      </c>
      <c r="AW400" s="13" t="s">
        <v>39</v>
      </c>
      <c r="AX400" s="13" t="s">
        <v>78</v>
      </c>
      <c r="AY400" s="251" t="s">
        <v>188</v>
      </c>
    </row>
    <row r="401" s="13" customFormat="1">
      <c r="A401" s="13"/>
      <c r="B401" s="241"/>
      <c r="C401" s="242"/>
      <c r="D401" s="222" t="s">
        <v>282</v>
      </c>
      <c r="E401" s="243" t="s">
        <v>32</v>
      </c>
      <c r="F401" s="244" t="s">
        <v>373</v>
      </c>
      <c r="G401" s="242"/>
      <c r="H401" s="245">
        <v>3.8599999999999999</v>
      </c>
      <c r="I401" s="246"/>
      <c r="J401" s="242"/>
      <c r="K401" s="242"/>
      <c r="L401" s="247"/>
      <c r="M401" s="248"/>
      <c r="N401" s="249"/>
      <c r="O401" s="249"/>
      <c r="P401" s="249"/>
      <c r="Q401" s="249"/>
      <c r="R401" s="249"/>
      <c r="S401" s="249"/>
      <c r="T401" s="250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1" t="s">
        <v>282</v>
      </c>
      <c r="AU401" s="251" t="s">
        <v>91</v>
      </c>
      <c r="AV401" s="13" t="s">
        <v>91</v>
      </c>
      <c r="AW401" s="13" t="s">
        <v>39</v>
      </c>
      <c r="AX401" s="13" t="s">
        <v>78</v>
      </c>
      <c r="AY401" s="251" t="s">
        <v>188</v>
      </c>
    </row>
    <row r="402" s="13" customFormat="1">
      <c r="A402" s="13"/>
      <c r="B402" s="241"/>
      <c r="C402" s="242"/>
      <c r="D402" s="222" t="s">
        <v>282</v>
      </c>
      <c r="E402" s="243" t="s">
        <v>32</v>
      </c>
      <c r="F402" s="244" t="s">
        <v>374</v>
      </c>
      <c r="G402" s="242"/>
      <c r="H402" s="245">
        <v>61.450000000000003</v>
      </c>
      <c r="I402" s="246"/>
      <c r="J402" s="242"/>
      <c r="K402" s="242"/>
      <c r="L402" s="247"/>
      <c r="M402" s="248"/>
      <c r="N402" s="249"/>
      <c r="O402" s="249"/>
      <c r="P402" s="249"/>
      <c r="Q402" s="249"/>
      <c r="R402" s="249"/>
      <c r="S402" s="249"/>
      <c r="T402" s="250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1" t="s">
        <v>282</v>
      </c>
      <c r="AU402" s="251" t="s">
        <v>91</v>
      </c>
      <c r="AV402" s="13" t="s">
        <v>91</v>
      </c>
      <c r="AW402" s="13" t="s">
        <v>39</v>
      </c>
      <c r="AX402" s="13" t="s">
        <v>78</v>
      </c>
      <c r="AY402" s="251" t="s">
        <v>188</v>
      </c>
    </row>
    <row r="403" s="13" customFormat="1">
      <c r="A403" s="13"/>
      <c r="B403" s="241"/>
      <c r="C403" s="242"/>
      <c r="D403" s="222" t="s">
        <v>282</v>
      </c>
      <c r="E403" s="243" t="s">
        <v>32</v>
      </c>
      <c r="F403" s="244" t="s">
        <v>375</v>
      </c>
      <c r="G403" s="242"/>
      <c r="H403" s="245">
        <v>11.970000000000001</v>
      </c>
      <c r="I403" s="246"/>
      <c r="J403" s="242"/>
      <c r="K403" s="242"/>
      <c r="L403" s="247"/>
      <c r="M403" s="248"/>
      <c r="N403" s="249"/>
      <c r="O403" s="249"/>
      <c r="P403" s="249"/>
      <c r="Q403" s="249"/>
      <c r="R403" s="249"/>
      <c r="S403" s="249"/>
      <c r="T403" s="250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1" t="s">
        <v>282</v>
      </c>
      <c r="AU403" s="251" t="s">
        <v>91</v>
      </c>
      <c r="AV403" s="13" t="s">
        <v>91</v>
      </c>
      <c r="AW403" s="13" t="s">
        <v>39</v>
      </c>
      <c r="AX403" s="13" t="s">
        <v>78</v>
      </c>
      <c r="AY403" s="251" t="s">
        <v>188</v>
      </c>
    </row>
    <row r="404" s="13" customFormat="1">
      <c r="A404" s="13"/>
      <c r="B404" s="241"/>
      <c r="C404" s="242"/>
      <c r="D404" s="222" t="s">
        <v>282</v>
      </c>
      <c r="E404" s="243" t="s">
        <v>32</v>
      </c>
      <c r="F404" s="244" t="s">
        <v>376</v>
      </c>
      <c r="G404" s="242"/>
      <c r="H404" s="245">
        <v>16.260000000000002</v>
      </c>
      <c r="I404" s="246"/>
      <c r="J404" s="242"/>
      <c r="K404" s="242"/>
      <c r="L404" s="247"/>
      <c r="M404" s="248"/>
      <c r="N404" s="249"/>
      <c r="O404" s="249"/>
      <c r="P404" s="249"/>
      <c r="Q404" s="249"/>
      <c r="R404" s="249"/>
      <c r="S404" s="249"/>
      <c r="T404" s="250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1" t="s">
        <v>282</v>
      </c>
      <c r="AU404" s="251" t="s">
        <v>91</v>
      </c>
      <c r="AV404" s="13" t="s">
        <v>91</v>
      </c>
      <c r="AW404" s="13" t="s">
        <v>39</v>
      </c>
      <c r="AX404" s="13" t="s">
        <v>78</v>
      </c>
      <c r="AY404" s="251" t="s">
        <v>188</v>
      </c>
    </row>
    <row r="405" s="13" customFormat="1">
      <c r="A405" s="13"/>
      <c r="B405" s="241"/>
      <c r="C405" s="242"/>
      <c r="D405" s="222" t="s">
        <v>282</v>
      </c>
      <c r="E405" s="243" t="s">
        <v>32</v>
      </c>
      <c r="F405" s="244" t="s">
        <v>377</v>
      </c>
      <c r="G405" s="242"/>
      <c r="H405" s="245">
        <v>3.77</v>
      </c>
      <c r="I405" s="246"/>
      <c r="J405" s="242"/>
      <c r="K405" s="242"/>
      <c r="L405" s="247"/>
      <c r="M405" s="248"/>
      <c r="N405" s="249"/>
      <c r="O405" s="249"/>
      <c r="P405" s="249"/>
      <c r="Q405" s="249"/>
      <c r="R405" s="249"/>
      <c r="S405" s="249"/>
      <c r="T405" s="250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1" t="s">
        <v>282</v>
      </c>
      <c r="AU405" s="251" t="s">
        <v>91</v>
      </c>
      <c r="AV405" s="13" t="s">
        <v>91</v>
      </c>
      <c r="AW405" s="13" t="s">
        <v>39</v>
      </c>
      <c r="AX405" s="13" t="s">
        <v>78</v>
      </c>
      <c r="AY405" s="251" t="s">
        <v>188</v>
      </c>
    </row>
    <row r="406" s="13" customFormat="1">
      <c r="A406" s="13"/>
      <c r="B406" s="241"/>
      <c r="C406" s="242"/>
      <c r="D406" s="222" t="s">
        <v>282</v>
      </c>
      <c r="E406" s="243" t="s">
        <v>32</v>
      </c>
      <c r="F406" s="244" t="s">
        <v>378</v>
      </c>
      <c r="G406" s="242"/>
      <c r="H406" s="245">
        <v>0.72999999999999998</v>
      </c>
      <c r="I406" s="246"/>
      <c r="J406" s="242"/>
      <c r="K406" s="242"/>
      <c r="L406" s="247"/>
      <c r="M406" s="248"/>
      <c r="N406" s="249"/>
      <c r="O406" s="249"/>
      <c r="P406" s="249"/>
      <c r="Q406" s="249"/>
      <c r="R406" s="249"/>
      <c r="S406" s="249"/>
      <c r="T406" s="25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1" t="s">
        <v>282</v>
      </c>
      <c r="AU406" s="251" t="s">
        <v>91</v>
      </c>
      <c r="AV406" s="13" t="s">
        <v>91</v>
      </c>
      <c r="AW406" s="13" t="s">
        <v>39</v>
      </c>
      <c r="AX406" s="13" t="s">
        <v>78</v>
      </c>
      <c r="AY406" s="251" t="s">
        <v>188</v>
      </c>
    </row>
    <row r="407" s="13" customFormat="1">
      <c r="A407" s="13"/>
      <c r="B407" s="241"/>
      <c r="C407" s="242"/>
      <c r="D407" s="222" t="s">
        <v>282</v>
      </c>
      <c r="E407" s="243" t="s">
        <v>32</v>
      </c>
      <c r="F407" s="244" t="s">
        <v>379</v>
      </c>
      <c r="G407" s="242"/>
      <c r="H407" s="245">
        <v>14.800000000000001</v>
      </c>
      <c r="I407" s="246"/>
      <c r="J407" s="242"/>
      <c r="K407" s="242"/>
      <c r="L407" s="247"/>
      <c r="M407" s="248"/>
      <c r="N407" s="249"/>
      <c r="O407" s="249"/>
      <c r="P407" s="249"/>
      <c r="Q407" s="249"/>
      <c r="R407" s="249"/>
      <c r="S407" s="249"/>
      <c r="T407" s="250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1" t="s">
        <v>282</v>
      </c>
      <c r="AU407" s="251" t="s">
        <v>91</v>
      </c>
      <c r="AV407" s="13" t="s">
        <v>91</v>
      </c>
      <c r="AW407" s="13" t="s">
        <v>39</v>
      </c>
      <c r="AX407" s="13" t="s">
        <v>78</v>
      </c>
      <c r="AY407" s="251" t="s">
        <v>188</v>
      </c>
    </row>
    <row r="408" s="13" customFormat="1">
      <c r="A408" s="13"/>
      <c r="B408" s="241"/>
      <c r="C408" s="242"/>
      <c r="D408" s="222" t="s">
        <v>282</v>
      </c>
      <c r="E408" s="243" t="s">
        <v>32</v>
      </c>
      <c r="F408" s="244" t="s">
        <v>380</v>
      </c>
      <c r="G408" s="242"/>
      <c r="H408" s="245">
        <v>3.77</v>
      </c>
      <c r="I408" s="246"/>
      <c r="J408" s="242"/>
      <c r="K408" s="242"/>
      <c r="L408" s="247"/>
      <c r="M408" s="248"/>
      <c r="N408" s="249"/>
      <c r="O408" s="249"/>
      <c r="P408" s="249"/>
      <c r="Q408" s="249"/>
      <c r="R408" s="249"/>
      <c r="S408" s="249"/>
      <c r="T408" s="250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1" t="s">
        <v>282</v>
      </c>
      <c r="AU408" s="251" t="s">
        <v>91</v>
      </c>
      <c r="AV408" s="13" t="s">
        <v>91</v>
      </c>
      <c r="AW408" s="13" t="s">
        <v>39</v>
      </c>
      <c r="AX408" s="13" t="s">
        <v>78</v>
      </c>
      <c r="AY408" s="251" t="s">
        <v>188</v>
      </c>
    </row>
    <row r="409" s="13" customFormat="1">
      <c r="A409" s="13"/>
      <c r="B409" s="241"/>
      <c r="C409" s="242"/>
      <c r="D409" s="222" t="s">
        <v>282</v>
      </c>
      <c r="E409" s="243" t="s">
        <v>32</v>
      </c>
      <c r="F409" s="244" t="s">
        <v>381</v>
      </c>
      <c r="G409" s="242"/>
      <c r="H409" s="245">
        <v>0.71999999999999997</v>
      </c>
      <c r="I409" s="246"/>
      <c r="J409" s="242"/>
      <c r="K409" s="242"/>
      <c r="L409" s="247"/>
      <c r="M409" s="248"/>
      <c r="N409" s="249"/>
      <c r="O409" s="249"/>
      <c r="P409" s="249"/>
      <c r="Q409" s="249"/>
      <c r="R409" s="249"/>
      <c r="S409" s="249"/>
      <c r="T409" s="250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1" t="s">
        <v>282</v>
      </c>
      <c r="AU409" s="251" t="s">
        <v>91</v>
      </c>
      <c r="AV409" s="13" t="s">
        <v>91</v>
      </c>
      <c r="AW409" s="13" t="s">
        <v>39</v>
      </c>
      <c r="AX409" s="13" t="s">
        <v>78</v>
      </c>
      <c r="AY409" s="251" t="s">
        <v>188</v>
      </c>
    </row>
    <row r="410" s="13" customFormat="1">
      <c r="A410" s="13"/>
      <c r="B410" s="241"/>
      <c r="C410" s="242"/>
      <c r="D410" s="222" t="s">
        <v>282</v>
      </c>
      <c r="E410" s="243" t="s">
        <v>32</v>
      </c>
      <c r="F410" s="244" t="s">
        <v>382</v>
      </c>
      <c r="G410" s="242"/>
      <c r="H410" s="245">
        <v>11.91</v>
      </c>
      <c r="I410" s="246"/>
      <c r="J410" s="242"/>
      <c r="K410" s="242"/>
      <c r="L410" s="247"/>
      <c r="M410" s="248"/>
      <c r="N410" s="249"/>
      <c r="O410" s="249"/>
      <c r="P410" s="249"/>
      <c r="Q410" s="249"/>
      <c r="R410" s="249"/>
      <c r="S410" s="249"/>
      <c r="T410" s="250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1" t="s">
        <v>282</v>
      </c>
      <c r="AU410" s="251" t="s">
        <v>91</v>
      </c>
      <c r="AV410" s="13" t="s">
        <v>91</v>
      </c>
      <c r="AW410" s="13" t="s">
        <v>39</v>
      </c>
      <c r="AX410" s="13" t="s">
        <v>78</v>
      </c>
      <c r="AY410" s="251" t="s">
        <v>188</v>
      </c>
    </row>
    <row r="411" s="13" customFormat="1">
      <c r="A411" s="13"/>
      <c r="B411" s="241"/>
      <c r="C411" s="242"/>
      <c r="D411" s="222" t="s">
        <v>282</v>
      </c>
      <c r="E411" s="243" t="s">
        <v>32</v>
      </c>
      <c r="F411" s="244" t="s">
        <v>383</v>
      </c>
      <c r="G411" s="242"/>
      <c r="H411" s="245">
        <v>11.91</v>
      </c>
      <c r="I411" s="246"/>
      <c r="J411" s="242"/>
      <c r="K411" s="242"/>
      <c r="L411" s="247"/>
      <c r="M411" s="248"/>
      <c r="N411" s="249"/>
      <c r="O411" s="249"/>
      <c r="P411" s="249"/>
      <c r="Q411" s="249"/>
      <c r="R411" s="249"/>
      <c r="S411" s="249"/>
      <c r="T411" s="250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1" t="s">
        <v>282</v>
      </c>
      <c r="AU411" s="251" t="s">
        <v>91</v>
      </c>
      <c r="AV411" s="13" t="s">
        <v>91</v>
      </c>
      <c r="AW411" s="13" t="s">
        <v>39</v>
      </c>
      <c r="AX411" s="13" t="s">
        <v>78</v>
      </c>
      <c r="AY411" s="251" t="s">
        <v>188</v>
      </c>
    </row>
    <row r="412" s="15" customFormat="1">
      <c r="A412" s="15"/>
      <c r="B412" s="272"/>
      <c r="C412" s="273"/>
      <c r="D412" s="222" t="s">
        <v>282</v>
      </c>
      <c r="E412" s="274" t="s">
        <v>32</v>
      </c>
      <c r="F412" s="275" t="s">
        <v>338</v>
      </c>
      <c r="G412" s="273"/>
      <c r="H412" s="276">
        <v>167.21000000000001</v>
      </c>
      <c r="I412" s="277"/>
      <c r="J412" s="273"/>
      <c r="K412" s="273"/>
      <c r="L412" s="278"/>
      <c r="M412" s="279"/>
      <c r="N412" s="280"/>
      <c r="O412" s="280"/>
      <c r="P412" s="280"/>
      <c r="Q412" s="280"/>
      <c r="R412" s="280"/>
      <c r="S412" s="280"/>
      <c r="T412" s="281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82" t="s">
        <v>282</v>
      </c>
      <c r="AU412" s="282" t="s">
        <v>91</v>
      </c>
      <c r="AV412" s="15" t="s">
        <v>187</v>
      </c>
      <c r="AW412" s="15" t="s">
        <v>39</v>
      </c>
      <c r="AX412" s="15" t="s">
        <v>86</v>
      </c>
      <c r="AY412" s="282" t="s">
        <v>188</v>
      </c>
    </row>
    <row r="413" s="2" customFormat="1" ht="16.5" customHeight="1">
      <c r="A413" s="42"/>
      <c r="B413" s="43"/>
      <c r="C413" s="209" t="s">
        <v>669</v>
      </c>
      <c r="D413" s="209" t="s">
        <v>189</v>
      </c>
      <c r="E413" s="210" t="s">
        <v>670</v>
      </c>
      <c r="F413" s="211" t="s">
        <v>671</v>
      </c>
      <c r="G413" s="212" t="s">
        <v>278</v>
      </c>
      <c r="H413" s="213">
        <v>167.21000000000001</v>
      </c>
      <c r="I413" s="214"/>
      <c r="J413" s="215">
        <f>ROUND(I413*H413,2)</f>
        <v>0</v>
      </c>
      <c r="K413" s="211" t="s">
        <v>236</v>
      </c>
      <c r="L413" s="48"/>
      <c r="M413" s="216" t="s">
        <v>32</v>
      </c>
      <c r="N413" s="217" t="s">
        <v>49</v>
      </c>
      <c r="O413" s="88"/>
      <c r="P413" s="218">
        <f>O413*H413</f>
        <v>0</v>
      </c>
      <c r="Q413" s="218">
        <v>0.00029999999999999997</v>
      </c>
      <c r="R413" s="218">
        <f>Q413*H413</f>
        <v>0.050162999999999999</v>
      </c>
      <c r="S413" s="218">
        <v>0</v>
      </c>
      <c r="T413" s="219">
        <f>S413*H413</f>
        <v>0</v>
      </c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R413" s="220" t="s">
        <v>405</v>
      </c>
      <c r="AT413" s="220" t="s">
        <v>189</v>
      </c>
      <c r="AU413" s="220" t="s">
        <v>91</v>
      </c>
      <c r="AY413" s="20" t="s">
        <v>188</v>
      </c>
      <c r="BE413" s="221">
        <f>IF(N413="základní",J413,0)</f>
        <v>0</v>
      </c>
      <c r="BF413" s="221">
        <f>IF(N413="snížená",J413,0)</f>
        <v>0</v>
      </c>
      <c r="BG413" s="221">
        <f>IF(N413="zákl. přenesená",J413,0)</f>
        <v>0</v>
      </c>
      <c r="BH413" s="221">
        <f>IF(N413="sníž. přenesená",J413,0)</f>
        <v>0</v>
      </c>
      <c r="BI413" s="221">
        <f>IF(N413="nulová",J413,0)</f>
        <v>0</v>
      </c>
      <c r="BJ413" s="20" t="s">
        <v>86</v>
      </c>
      <c r="BK413" s="221">
        <f>ROUND(I413*H413,2)</f>
        <v>0</v>
      </c>
      <c r="BL413" s="20" t="s">
        <v>405</v>
      </c>
      <c r="BM413" s="220" t="s">
        <v>672</v>
      </c>
    </row>
    <row r="414" s="2" customFormat="1">
      <c r="A414" s="42"/>
      <c r="B414" s="43"/>
      <c r="C414" s="44"/>
      <c r="D414" s="222" t="s">
        <v>194</v>
      </c>
      <c r="E414" s="44"/>
      <c r="F414" s="223" t="s">
        <v>673</v>
      </c>
      <c r="G414" s="44"/>
      <c r="H414" s="44"/>
      <c r="I414" s="224"/>
      <c r="J414" s="44"/>
      <c r="K414" s="44"/>
      <c r="L414" s="48"/>
      <c r="M414" s="225"/>
      <c r="N414" s="226"/>
      <c r="O414" s="88"/>
      <c r="P414" s="88"/>
      <c r="Q414" s="88"/>
      <c r="R414" s="88"/>
      <c r="S414" s="88"/>
      <c r="T414" s="89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T414" s="20" t="s">
        <v>194</v>
      </c>
      <c r="AU414" s="20" t="s">
        <v>91</v>
      </c>
    </row>
    <row r="415" s="2" customFormat="1">
      <c r="A415" s="42"/>
      <c r="B415" s="43"/>
      <c r="C415" s="44"/>
      <c r="D415" s="239" t="s">
        <v>239</v>
      </c>
      <c r="E415" s="44"/>
      <c r="F415" s="240" t="s">
        <v>674</v>
      </c>
      <c r="G415" s="44"/>
      <c r="H415" s="44"/>
      <c r="I415" s="224"/>
      <c r="J415" s="44"/>
      <c r="K415" s="44"/>
      <c r="L415" s="48"/>
      <c r="M415" s="225"/>
      <c r="N415" s="226"/>
      <c r="O415" s="88"/>
      <c r="P415" s="88"/>
      <c r="Q415" s="88"/>
      <c r="R415" s="88"/>
      <c r="S415" s="88"/>
      <c r="T415" s="89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T415" s="20" t="s">
        <v>239</v>
      </c>
      <c r="AU415" s="20" t="s">
        <v>91</v>
      </c>
    </row>
    <row r="416" s="13" customFormat="1">
      <c r="A416" s="13"/>
      <c r="B416" s="241"/>
      <c r="C416" s="242"/>
      <c r="D416" s="222" t="s">
        <v>282</v>
      </c>
      <c r="E416" s="243" t="s">
        <v>32</v>
      </c>
      <c r="F416" s="244" t="s">
        <v>370</v>
      </c>
      <c r="G416" s="242"/>
      <c r="H416" s="245">
        <v>11.220000000000001</v>
      </c>
      <c r="I416" s="246"/>
      <c r="J416" s="242"/>
      <c r="K416" s="242"/>
      <c r="L416" s="247"/>
      <c r="M416" s="248"/>
      <c r="N416" s="249"/>
      <c r="O416" s="249"/>
      <c r="P416" s="249"/>
      <c r="Q416" s="249"/>
      <c r="R416" s="249"/>
      <c r="S416" s="249"/>
      <c r="T416" s="250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1" t="s">
        <v>282</v>
      </c>
      <c r="AU416" s="251" t="s">
        <v>91</v>
      </c>
      <c r="AV416" s="13" t="s">
        <v>91</v>
      </c>
      <c r="AW416" s="13" t="s">
        <v>39</v>
      </c>
      <c r="AX416" s="13" t="s">
        <v>78</v>
      </c>
      <c r="AY416" s="251" t="s">
        <v>188</v>
      </c>
    </row>
    <row r="417" s="13" customFormat="1">
      <c r="A417" s="13"/>
      <c r="B417" s="241"/>
      <c r="C417" s="242"/>
      <c r="D417" s="222" t="s">
        <v>282</v>
      </c>
      <c r="E417" s="243" t="s">
        <v>32</v>
      </c>
      <c r="F417" s="244" t="s">
        <v>371</v>
      </c>
      <c r="G417" s="242"/>
      <c r="H417" s="245">
        <v>10.98</v>
      </c>
      <c r="I417" s="246"/>
      <c r="J417" s="242"/>
      <c r="K417" s="242"/>
      <c r="L417" s="247"/>
      <c r="M417" s="248"/>
      <c r="N417" s="249"/>
      <c r="O417" s="249"/>
      <c r="P417" s="249"/>
      <c r="Q417" s="249"/>
      <c r="R417" s="249"/>
      <c r="S417" s="249"/>
      <c r="T417" s="250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1" t="s">
        <v>282</v>
      </c>
      <c r="AU417" s="251" t="s">
        <v>91</v>
      </c>
      <c r="AV417" s="13" t="s">
        <v>91</v>
      </c>
      <c r="AW417" s="13" t="s">
        <v>39</v>
      </c>
      <c r="AX417" s="13" t="s">
        <v>78</v>
      </c>
      <c r="AY417" s="251" t="s">
        <v>188</v>
      </c>
    </row>
    <row r="418" s="13" customFormat="1">
      <c r="A418" s="13"/>
      <c r="B418" s="241"/>
      <c r="C418" s="242"/>
      <c r="D418" s="222" t="s">
        <v>282</v>
      </c>
      <c r="E418" s="243" t="s">
        <v>32</v>
      </c>
      <c r="F418" s="244" t="s">
        <v>372</v>
      </c>
      <c r="G418" s="242"/>
      <c r="H418" s="245">
        <v>3.8599999999999999</v>
      </c>
      <c r="I418" s="246"/>
      <c r="J418" s="242"/>
      <c r="K418" s="242"/>
      <c r="L418" s="247"/>
      <c r="M418" s="248"/>
      <c r="N418" s="249"/>
      <c r="O418" s="249"/>
      <c r="P418" s="249"/>
      <c r="Q418" s="249"/>
      <c r="R418" s="249"/>
      <c r="S418" s="249"/>
      <c r="T418" s="250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1" t="s">
        <v>282</v>
      </c>
      <c r="AU418" s="251" t="s">
        <v>91</v>
      </c>
      <c r="AV418" s="13" t="s">
        <v>91</v>
      </c>
      <c r="AW418" s="13" t="s">
        <v>39</v>
      </c>
      <c r="AX418" s="13" t="s">
        <v>78</v>
      </c>
      <c r="AY418" s="251" t="s">
        <v>188</v>
      </c>
    </row>
    <row r="419" s="13" customFormat="1">
      <c r="A419" s="13"/>
      <c r="B419" s="241"/>
      <c r="C419" s="242"/>
      <c r="D419" s="222" t="s">
        <v>282</v>
      </c>
      <c r="E419" s="243" t="s">
        <v>32</v>
      </c>
      <c r="F419" s="244" t="s">
        <v>373</v>
      </c>
      <c r="G419" s="242"/>
      <c r="H419" s="245">
        <v>3.8599999999999999</v>
      </c>
      <c r="I419" s="246"/>
      <c r="J419" s="242"/>
      <c r="K419" s="242"/>
      <c r="L419" s="247"/>
      <c r="M419" s="248"/>
      <c r="N419" s="249"/>
      <c r="O419" s="249"/>
      <c r="P419" s="249"/>
      <c r="Q419" s="249"/>
      <c r="R419" s="249"/>
      <c r="S419" s="249"/>
      <c r="T419" s="250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1" t="s">
        <v>282</v>
      </c>
      <c r="AU419" s="251" t="s">
        <v>91</v>
      </c>
      <c r="AV419" s="13" t="s">
        <v>91</v>
      </c>
      <c r="AW419" s="13" t="s">
        <v>39</v>
      </c>
      <c r="AX419" s="13" t="s">
        <v>78</v>
      </c>
      <c r="AY419" s="251" t="s">
        <v>188</v>
      </c>
    </row>
    <row r="420" s="13" customFormat="1">
      <c r="A420" s="13"/>
      <c r="B420" s="241"/>
      <c r="C420" s="242"/>
      <c r="D420" s="222" t="s">
        <v>282</v>
      </c>
      <c r="E420" s="243" t="s">
        <v>32</v>
      </c>
      <c r="F420" s="244" t="s">
        <v>374</v>
      </c>
      <c r="G420" s="242"/>
      <c r="H420" s="245">
        <v>61.450000000000003</v>
      </c>
      <c r="I420" s="246"/>
      <c r="J420" s="242"/>
      <c r="K420" s="242"/>
      <c r="L420" s="247"/>
      <c r="M420" s="248"/>
      <c r="N420" s="249"/>
      <c r="O420" s="249"/>
      <c r="P420" s="249"/>
      <c r="Q420" s="249"/>
      <c r="R420" s="249"/>
      <c r="S420" s="249"/>
      <c r="T420" s="250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1" t="s">
        <v>282</v>
      </c>
      <c r="AU420" s="251" t="s">
        <v>91</v>
      </c>
      <c r="AV420" s="13" t="s">
        <v>91</v>
      </c>
      <c r="AW420" s="13" t="s">
        <v>39</v>
      </c>
      <c r="AX420" s="13" t="s">
        <v>78</v>
      </c>
      <c r="AY420" s="251" t="s">
        <v>188</v>
      </c>
    </row>
    <row r="421" s="13" customFormat="1">
      <c r="A421" s="13"/>
      <c r="B421" s="241"/>
      <c r="C421" s="242"/>
      <c r="D421" s="222" t="s">
        <v>282</v>
      </c>
      <c r="E421" s="243" t="s">
        <v>32</v>
      </c>
      <c r="F421" s="244" t="s">
        <v>375</v>
      </c>
      <c r="G421" s="242"/>
      <c r="H421" s="245">
        <v>11.970000000000001</v>
      </c>
      <c r="I421" s="246"/>
      <c r="J421" s="242"/>
      <c r="K421" s="242"/>
      <c r="L421" s="247"/>
      <c r="M421" s="248"/>
      <c r="N421" s="249"/>
      <c r="O421" s="249"/>
      <c r="P421" s="249"/>
      <c r="Q421" s="249"/>
      <c r="R421" s="249"/>
      <c r="S421" s="249"/>
      <c r="T421" s="250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1" t="s">
        <v>282</v>
      </c>
      <c r="AU421" s="251" t="s">
        <v>91</v>
      </c>
      <c r="AV421" s="13" t="s">
        <v>91</v>
      </c>
      <c r="AW421" s="13" t="s">
        <v>39</v>
      </c>
      <c r="AX421" s="13" t="s">
        <v>78</v>
      </c>
      <c r="AY421" s="251" t="s">
        <v>188</v>
      </c>
    </row>
    <row r="422" s="13" customFormat="1">
      <c r="A422" s="13"/>
      <c r="B422" s="241"/>
      <c r="C422" s="242"/>
      <c r="D422" s="222" t="s">
        <v>282</v>
      </c>
      <c r="E422" s="243" t="s">
        <v>32</v>
      </c>
      <c r="F422" s="244" t="s">
        <v>376</v>
      </c>
      <c r="G422" s="242"/>
      <c r="H422" s="245">
        <v>16.260000000000002</v>
      </c>
      <c r="I422" s="246"/>
      <c r="J422" s="242"/>
      <c r="K422" s="242"/>
      <c r="L422" s="247"/>
      <c r="M422" s="248"/>
      <c r="N422" s="249"/>
      <c r="O422" s="249"/>
      <c r="P422" s="249"/>
      <c r="Q422" s="249"/>
      <c r="R422" s="249"/>
      <c r="S422" s="249"/>
      <c r="T422" s="250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1" t="s">
        <v>282</v>
      </c>
      <c r="AU422" s="251" t="s">
        <v>91</v>
      </c>
      <c r="AV422" s="13" t="s">
        <v>91</v>
      </c>
      <c r="AW422" s="13" t="s">
        <v>39</v>
      </c>
      <c r="AX422" s="13" t="s">
        <v>78</v>
      </c>
      <c r="AY422" s="251" t="s">
        <v>188</v>
      </c>
    </row>
    <row r="423" s="13" customFormat="1">
      <c r="A423" s="13"/>
      <c r="B423" s="241"/>
      <c r="C423" s="242"/>
      <c r="D423" s="222" t="s">
        <v>282</v>
      </c>
      <c r="E423" s="243" t="s">
        <v>32</v>
      </c>
      <c r="F423" s="244" t="s">
        <v>377</v>
      </c>
      <c r="G423" s="242"/>
      <c r="H423" s="245">
        <v>3.77</v>
      </c>
      <c r="I423" s="246"/>
      <c r="J423" s="242"/>
      <c r="K423" s="242"/>
      <c r="L423" s="247"/>
      <c r="M423" s="248"/>
      <c r="N423" s="249"/>
      <c r="O423" s="249"/>
      <c r="P423" s="249"/>
      <c r="Q423" s="249"/>
      <c r="R423" s="249"/>
      <c r="S423" s="249"/>
      <c r="T423" s="250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1" t="s">
        <v>282</v>
      </c>
      <c r="AU423" s="251" t="s">
        <v>91</v>
      </c>
      <c r="AV423" s="13" t="s">
        <v>91</v>
      </c>
      <c r="AW423" s="13" t="s">
        <v>39</v>
      </c>
      <c r="AX423" s="13" t="s">
        <v>78</v>
      </c>
      <c r="AY423" s="251" t="s">
        <v>188</v>
      </c>
    </row>
    <row r="424" s="13" customFormat="1">
      <c r="A424" s="13"/>
      <c r="B424" s="241"/>
      <c r="C424" s="242"/>
      <c r="D424" s="222" t="s">
        <v>282</v>
      </c>
      <c r="E424" s="243" t="s">
        <v>32</v>
      </c>
      <c r="F424" s="244" t="s">
        <v>378</v>
      </c>
      <c r="G424" s="242"/>
      <c r="H424" s="245">
        <v>0.72999999999999998</v>
      </c>
      <c r="I424" s="246"/>
      <c r="J424" s="242"/>
      <c r="K424" s="242"/>
      <c r="L424" s="247"/>
      <c r="M424" s="248"/>
      <c r="N424" s="249"/>
      <c r="O424" s="249"/>
      <c r="P424" s="249"/>
      <c r="Q424" s="249"/>
      <c r="R424" s="249"/>
      <c r="S424" s="249"/>
      <c r="T424" s="250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1" t="s">
        <v>282</v>
      </c>
      <c r="AU424" s="251" t="s">
        <v>91</v>
      </c>
      <c r="AV424" s="13" t="s">
        <v>91</v>
      </c>
      <c r="AW424" s="13" t="s">
        <v>39</v>
      </c>
      <c r="AX424" s="13" t="s">
        <v>78</v>
      </c>
      <c r="AY424" s="251" t="s">
        <v>188</v>
      </c>
    </row>
    <row r="425" s="13" customFormat="1">
      <c r="A425" s="13"/>
      <c r="B425" s="241"/>
      <c r="C425" s="242"/>
      <c r="D425" s="222" t="s">
        <v>282</v>
      </c>
      <c r="E425" s="243" t="s">
        <v>32</v>
      </c>
      <c r="F425" s="244" t="s">
        <v>379</v>
      </c>
      <c r="G425" s="242"/>
      <c r="H425" s="245">
        <v>14.800000000000001</v>
      </c>
      <c r="I425" s="246"/>
      <c r="J425" s="242"/>
      <c r="K425" s="242"/>
      <c r="L425" s="247"/>
      <c r="M425" s="248"/>
      <c r="N425" s="249"/>
      <c r="O425" s="249"/>
      <c r="P425" s="249"/>
      <c r="Q425" s="249"/>
      <c r="R425" s="249"/>
      <c r="S425" s="249"/>
      <c r="T425" s="250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1" t="s">
        <v>282</v>
      </c>
      <c r="AU425" s="251" t="s">
        <v>91</v>
      </c>
      <c r="AV425" s="13" t="s">
        <v>91</v>
      </c>
      <c r="AW425" s="13" t="s">
        <v>39</v>
      </c>
      <c r="AX425" s="13" t="s">
        <v>78</v>
      </c>
      <c r="AY425" s="251" t="s">
        <v>188</v>
      </c>
    </row>
    <row r="426" s="13" customFormat="1">
      <c r="A426" s="13"/>
      <c r="B426" s="241"/>
      <c r="C426" s="242"/>
      <c r="D426" s="222" t="s">
        <v>282</v>
      </c>
      <c r="E426" s="243" t="s">
        <v>32</v>
      </c>
      <c r="F426" s="244" t="s">
        <v>380</v>
      </c>
      <c r="G426" s="242"/>
      <c r="H426" s="245">
        <v>3.77</v>
      </c>
      <c r="I426" s="246"/>
      <c r="J426" s="242"/>
      <c r="K426" s="242"/>
      <c r="L426" s="247"/>
      <c r="M426" s="248"/>
      <c r="N426" s="249"/>
      <c r="O426" s="249"/>
      <c r="P426" s="249"/>
      <c r="Q426" s="249"/>
      <c r="R426" s="249"/>
      <c r="S426" s="249"/>
      <c r="T426" s="250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1" t="s">
        <v>282</v>
      </c>
      <c r="AU426" s="251" t="s">
        <v>91</v>
      </c>
      <c r="AV426" s="13" t="s">
        <v>91</v>
      </c>
      <c r="AW426" s="13" t="s">
        <v>39</v>
      </c>
      <c r="AX426" s="13" t="s">
        <v>78</v>
      </c>
      <c r="AY426" s="251" t="s">
        <v>188</v>
      </c>
    </row>
    <row r="427" s="13" customFormat="1">
      <c r="A427" s="13"/>
      <c r="B427" s="241"/>
      <c r="C427" s="242"/>
      <c r="D427" s="222" t="s">
        <v>282</v>
      </c>
      <c r="E427" s="243" t="s">
        <v>32</v>
      </c>
      <c r="F427" s="244" t="s">
        <v>381</v>
      </c>
      <c r="G427" s="242"/>
      <c r="H427" s="245">
        <v>0.71999999999999997</v>
      </c>
      <c r="I427" s="246"/>
      <c r="J427" s="242"/>
      <c r="K427" s="242"/>
      <c r="L427" s="247"/>
      <c r="M427" s="248"/>
      <c r="N427" s="249"/>
      <c r="O427" s="249"/>
      <c r="P427" s="249"/>
      <c r="Q427" s="249"/>
      <c r="R427" s="249"/>
      <c r="S427" s="249"/>
      <c r="T427" s="250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1" t="s">
        <v>282</v>
      </c>
      <c r="AU427" s="251" t="s">
        <v>91</v>
      </c>
      <c r="AV427" s="13" t="s">
        <v>91</v>
      </c>
      <c r="AW427" s="13" t="s">
        <v>39</v>
      </c>
      <c r="AX427" s="13" t="s">
        <v>78</v>
      </c>
      <c r="AY427" s="251" t="s">
        <v>188</v>
      </c>
    </row>
    <row r="428" s="13" customFormat="1">
      <c r="A428" s="13"/>
      <c r="B428" s="241"/>
      <c r="C428" s="242"/>
      <c r="D428" s="222" t="s">
        <v>282</v>
      </c>
      <c r="E428" s="243" t="s">
        <v>32</v>
      </c>
      <c r="F428" s="244" t="s">
        <v>382</v>
      </c>
      <c r="G428" s="242"/>
      <c r="H428" s="245">
        <v>11.91</v>
      </c>
      <c r="I428" s="246"/>
      <c r="J428" s="242"/>
      <c r="K428" s="242"/>
      <c r="L428" s="247"/>
      <c r="M428" s="248"/>
      <c r="N428" s="249"/>
      <c r="O428" s="249"/>
      <c r="P428" s="249"/>
      <c r="Q428" s="249"/>
      <c r="R428" s="249"/>
      <c r="S428" s="249"/>
      <c r="T428" s="250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1" t="s">
        <v>282</v>
      </c>
      <c r="AU428" s="251" t="s">
        <v>91</v>
      </c>
      <c r="AV428" s="13" t="s">
        <v>91</v>
      </c>
      <c r="AW428" s="13" t="s">
        <v>39</v>
      </c>
      <c r="AX428" s="13" t="s">
        <v>78</v>
      </c>
      <c r="AY428" s="251" t="s">
        <v>188</v>
      </c>
    </row>
    <row r="429" s="13" customFormat="1">
      <c r="A429" s="13"/>
      <c r="B429" s="241"/>
      <c r="C429" s="242"/>
      <c r="D429" s="222" t="s">
        <v>282</v>
      </c>
      <c r="E429" s="243" t="s">
        <v>32</v>
      </c>
      <c r="F429" s="244" t="s">
        <v>383</v>
      </c>
      <c r="G429" s="242"/>
      <c r="H429" s="245">
        <v>11.91</v>
      </c>
      <c r="I429" s="246"/>
      <c r="J429" s="242"/>
      <c r="K429" s="242"/>
      <c r="L429" s="247"/>
      <c r="M429" s="248"/>
      <c r="N429" s="249"/>
      <c r="O429" s="249"/>
      <c r="P429" s="249"/>
      <c r="Q429" s="249"/>
      <c r="R429" s="249"/>
      <c r="S429" s="249"/>
      <c r="T429" s="250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1" t="s">
        <v>282</v>
      </c>
      <c r="AU429" s="251" t="s">
        <v>91</v>
      </c>
      <c r="AV429" s="13" t="s">
        <v>91</v>
      </c>
      <c r="AW429" s="13" t="s">
        <v>39</v>
      </c>
      <c r="AX429" s="13" t="s">
        <v>78</v>
      </c>
      <c r="AY429" s="251" t="s">
        <v>188</v>
      </c>
    </row>
    <row r="430" s="15" customFormat="1">
      <c r="A430" s="15"/>
      <c r="B430" s="272"/>
      <c r="C430" s="273"/>
      <c r="D430" s="222" t="s">
        <v>282</v>
      </c>
      <c r="E430" s="274" t="s">
        <v>32</v>
      </c>
      <c r="F430" s="275" t="s">
        <v>338</v>
      </c>
      <c r="G430" s="273"/>
      <c r="H430" s="276">
        <v>167.21000000000001</v>
      </c>
      <c r="I430" s="277"/>
      <c r="J430" s="273"/>
      <c r="K430" s="273"/>
      <c r="L430" s="278"/>
      <c r="M430" s="279"/>
      <c r="N430" s="280"/>
      <c r="O430" s="280"/>
      <c r="P430" s="280"/>
      <c r="Q430" s="280"/>
      <c r="R430" s="280"/>
      <c r="S430" s="280"/>
      <c r="T430" s="281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82" t="s">
        <v>282</v>
      </c>
      <c r="AU430" s="282" t="s">
        <v>91</v>
      </c>
      <c r="AV430" s="15" t="s">
        <v>187</v>
      </c>
      <c r="AW430" s="15" t="s">
        <v>39</v>
      </c>
      <c r="AX430" s="15" t="s">
        <v>86</v>
      </c>
      <c r="AY430" s="282" t="s">
        <v>188</v>
      </c>
    </row>
    <row r="431" s="2" customFormat="1" ht="24.15" customHeight="1">
      <c r="A431" s="42"/>
      <c r="B431" s="43"/>
      <c r="C431" s="209" t="s">
        <v>675</v>
      </c>
      <c r="D431" s="209" t="s">
        <v>189</v>
      </c>
      <c r="E431" s="210" t="s">
        <v>676</v>
      </c>
      <c r="F431" s="211" t="s">
        <v>677</v>
      </c>
      <c r="G431" s="212" t="s">
        <v>278</v>
      </c>
      <c r="H431" s="213">
        <v>167.21000000000001</v>
      </c>
      <c r="I431" s="214"/>
      <c r="J431" s="215">
        <f>ROUND(I431*H431,2)</f>
        <v>0</v>
      </c>
      <c r="K431" s="211" t="s">
        <v>236</v>
      </c>
      <c r="L431" s="48"/>
      <c r="M431" s="216" t="s">
        <v>32</v>
      </c>
      <c r="N431" s="217" t="s">
        <v>49</v>
      </c>
      <c r="O431" s="88"/>
      <c r="P431" s="218">
        <f>O431*H431</f>
        <v>0</v>
      </c>
      <c r="Q431" s="218">
        <v>0.014999999999999999</v>
      </c>
      <c r="R431" s="218">
        <f>Q431*H431</f>
        <v>2.5081500000000001</v>
      </c>
      <c r="S431" s="218">
        <v>0</v>
      </c>
      <c r="T431" s="219">
        <f>S431*H431</f>
        <v>0</v>
      </c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R431" s="220" t="s">
        <v>405</v>
      </c>
      <c r="AT431" s="220" t="s">
        <v>189</v>
      </c>
      <c r="AU431" s="220" t="s">
        <v>91</v>
      </c>
      <c r="AY431" s="20" t="s">
        <v>188</v>
      </c>
      <c r="BE431" s="221">
        <f>IF(N431="základní",J431,0)</f>
        <v>0</v>
      </c>
      <c r="BF431" s="221">
        <f>IF(N431="snížená",J431,0)</f>
        <v>0</v>
      </c>
      <c r="BG431" s="221">
        <f>IF(N431="zákl. přenesená",J431,0)</f>
        <v>0</v>
      </c>
      <c r="BH431" s="221">
        <f>IF(N431="sníž. přenesená",J431,0)</f>
        <v>0</v>
      </c>
      <c r="BI431" s="221">
        <f>IF(N431="nulová",J431,0)</f>
        <v>0</v>
      </c>
      <c r="BJ431" s="20" t="s">
        <v>86</v>
      </c>
      <c r="BK431" s="221">
        <f>ROUND(I431*H431,2)</f>
        <v>0</v>
      </c>
      <c r="BL431" s="20" t="s">
        <v>405</v>
      </c>
      <c r="BM431" s="220" t="s">
        <v>678</v>
      </c>
    </row>
    <row r="432" s="2" customFormat="1">
      <c r="A432" s="42"/>
      <c r="B432" s="43"/>
      <c r="C432" s="44"/>
      <c r="D432" s="222" t="s">
        <v>194</v>
      </c>
      <c r="E432" s="44"/>
      <c r="F432" s="223" t="s">
        <v>679</v>
      </c>
      <c r="G432" s="44"/>
      <c r="H432" s="44"/>
      <c r="I432" s="224"/>
      <c r="J432" s="44"/>
      <c r="K432" s="44"/>
      <c r="L432" s="48"/>
      <c r="M432" s="225"/>
      <c r="N432" s="226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0" t="s">
        <v>194</v>
      </c>
      <c r="AU432" s="20" t="s">
        <v>91</v>
      </c>
    </row>
    <row r="433" s="2" customFormat="1">
      <c r="A433" s="42"/>
      <c r="B433" s="43"/>
      <c r="C433" s="44"/>
      <c r="D433" s="239" t="s">
        <v>239</v>
      </c>
      <c r="E433" s="44"/>
      <c r="F433" s="240" t="s">
        <v>680</v>
      </c>
      <c r="G433" s="44"/>
      <c r="H433" s="44"/>
      <c r="I433" s="224"/>
      <c r="J433" s="44"/>
      <c r="K433" s="44"/>
      <c r="L433" s="48"/>
      <c r="M433" s="225"/>
      <c r="N433" s="226"/>
      <c r="O433" s="88"/>
      <c r="P433" s="88"/>
      <c r="Q433" s="88"/>
      <c r="R433" s="88"/>
      <c r="S433" s="88"/>
      <c r="T433" s="89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T433" s="20" t="s">
        <v>239</v>
      </c>
      <c r="AU433" s="20" t="s">
        <v>91</v>
      </c>
    </row>
    <row r="434" s="13" customFormat="1">
      <c r="A434" s="13"/>
      <c r="B434" s="241"/>
      <c r="C434" s="242"/>
      <c r="D434" s="222" t="s">
        <v>282</v>
      </c>
      <c r="E434" s="243" t="s">
        <v>32</v>
      </c>
      <c r="F434" s="244" t="s">
        <v>370</v>
      </c>
      <c r="G434" s="242"/>
      <c r="H434" s="245">
        <v>11.220000000000001</v>
      </c>
      <c r="I434" s="246"/>
      <c r="J434" s="242"/>
      <c r="K434" s="242"/>
      <c r="L434" s="247"/>
      <c r="M434" s="248"/>
      <c r="N434" s="249"/>
      <c r="O434" s="249"/>
      <c r="P434" s="249"/>
      <c r="Q434" s="249"/>
      <c r="R434" s="249"/>
      <c r="S434" s="249"/>
      <c r="T434" s="250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1" t="s">
        <v>282</v>
      </c>
      <c r="AU434" s="251" t="s">
        <v>91</v>
      </c>
      <c r="AV434" s="13" t="s">
        <v>91</v>
      </c>
      <c r="AW434" s="13" t="s">
        <v>39</v>
      </c>
      <c r="AX434" s="13" t="s">
        <v>78</v>
      </c>
      <c r="AY434" s="251" t="s">
        <v>188</v>
      </c>
    </row>
    <row r="435" s="13" customFormat="1">
      <c r="A435" s="13"/>
      <c r="B435" s="241"/>
      <c r="C435" s="242"/>
      <c r="D435" s="222" t="s">
        <v>282</v>
      </c>
      <c r="E435" s="243" t="s">
        <v>32</v>
      </c>
      <c r="F435" s="244" t="s">
        <v>371</v>
      </c>
      <c r="G435" s="242"/>
      <c r="H435" s="245">
        <v>10.98</v>
      </c>
      <c r="I435" s="246"/>
      <c r="J435" s="242"/>
      <c r="K435" s="242"/>
      <c r="L435" s="247"/>
      <c r="M435" s="248"/>
      <c r="N435" s="249"/>
      <c r="O435" s="249"/>
      <c r="P435" s="249"/>
      <c r="Q435" s="249"/>
      <c r="R435" s="249"/>
      <c r="S435" s="249"/>
      <c r="T435" s="250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1" t="s">
        <v>282</v>
      </c>
      <c r="AU435" s="251" t="s">
        <v>91</v>
      </c>
      <c r="AV435" s="13" t="s">
        <v>91</v>
      </c>
      <c r="AW435" s="13" t="s">
        <v>39</v>
      </c>
      <c r="AX435" s="13" t="s">
        <v>78</v>
      </c>
      <c r="AY435" s="251" t="s">
        <v>188</v>
      </c>
    </row>
    <row r="436" s="13" customFormat="1">
      <c r="A436" s="13"/>
      <c r="B436" s="241"/>
      <c r="C436" s="242"/>
      <c r="D436" s="222" t="s">
        <v>282</v>
      </c>
      <c r="E436" s="243" t="s">
        <v>32</v>
      </c>
      <c r="F436" s="244" t="s">
        <v>372</v>
      </c>
      <c r="G436" s="242"/>
      <c r="H436" s="245">
        <v>3.8599999999999999</v>
      </c>
      <c r="I436" s="246"/>
      <c r="J436" s="242"/>
      <c r="K436" s="242"/>
      <c r="L436" s="247"/>
      <c r="M436" s="248"/>
      <c r="N436" s="249"/>
      <c r="O436" s="249"/>
      <c r="P436" s="249"/>
      <c r="Q436" s="249"/>
      <c r="R436" s="249"/>
      <c r="S436" s="249"/>
      <c r="T436" s="250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1" t="s">
        <v>282</v>
      </c>
      <c r="AU436" s="251" t="s">
        <v>91</v>
      </c>
      <c r="AV436" s="13" t="s">
        <v>91</v>
      </c>
      <c r="AW436" s="13" t="s">
        <v>39</v>
      </c>
      <c r="AX436" s="13" t="s">
        <v>78</v>
      </c>
      <c r="AY436" s="251" t="s">
        <v>188</v>
      </c>
    </row>
    <row r="437" s="13" customFormat="1">
      <c r="A437" s="13"/>
      <c r="B437" s="241"/>
      <c r="C437" s="242"/>
      <c r="D437" s="222" t="s">
        <v>282</v>
      </c>
      <c r="E437" s="243" t="s">
        <v>32</v>
      </c>
      <c r="F437" s="244" t="s">
        <v>373</v>
      </c>
      <c r="G437" s="242"/>
      <c r="H437" s="245">
        <v>3.8599999999999999</v>
      </c>
      <c r="I437" s="246"/>
      <c r="J437" s="242"/>
      <c r="K437" s="242"/>
      <c r="L437" s="247"/>
      <c r="M437" s="248"/>
      <c r="N437" s="249"/>
      <c r="O437" s="249"/>
      <c r="P437" s="249"/>
      <c r="Q437" s="249"/>
      <c r="R437" s="249"/>
      <c r="S437" s="249"/>
      <c r="T437" s="250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1" t="s">
        <v>282</v>
      </c>
      <c r="AU437" s="251" t="s">
        <v>91</v>
      </c>
      <c r="AV437" s="13" t="s">
        <v>91</v>
      </c>
      <c r="AW437" s="13" t="s">
        <v>39</v>
      </c>
      <c r="AX437" s="13" t="s">
        <v>78</v>
      </c>
      <c r="AY437" s="251" t="s">
        <v>188</v>
      </c>
    </row>
    <row r="438" s="13" customFormat="1">
      <c r="A438" s="13"/>
      <c r="B438" s="241"/>
      <c r="C438" s="242"/>
      <c r="D438" s="222" t="s">
        <v>282</v>
      </c>
      <c r="E438" s="243" t="s">
        <v>32</v>
      </c>
      <c r="F438" s="244" t="s">
        <v>374</v>
      </c>
      <c r="G438" s="242"/>
      <c r="H438" s="245">
        <v>61.450000000000003</v>
      </c>
      <c r="I438" s="246"/>
      <c r="J438" s="242"/>
      <c r="K438" s="242"/>
      <c r="L438" s="247"/>
      <c r="M438" s="248"/>
      <c r="N438" s="249"/>
      <c r="O438" s="249"/>
      <c r="P438" s="249"/>
      <c r="Q438" s="249"/>
      <c r="R438" s="249"/>
      <c r="S438" s="249"/>
      <c r="T438" s="250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1" t="s">
        <v>282</v>
      </c>
      <c r="AU438" s="251" t="s">
        <v>91</v>
      </c>
      <c r="AV438" s="13" t="s">
        <v>91</v>
      </c>
      <c r="AW438" s="13" t="s">
        <v>39</v>
      </c>
      <c r="AX438" s="13" t="s">
        <v>78</v>
      </c>
      <c r="AY438" s="251" t="s">
        <v>188</v>
      </c>
    </row>
    <row r="439" s="13" customFormat="1">
      <c r="A439" s="13"/>
      <c r="B439" s="241"/>
      <c r="C439" s="242"/>
      <c r="D439" s="222" t="s">
        <v>282</v>
      </c>
      <c r="E439" s="243" t="s">
        <v>32</v>
      </c>
      <c r="F439" s="244" t="s">
        <v>375</v>
      </c>
      <c r="G439" s="242"/>
      <c r="H439" s="245">
        <v>11.970000000000001</v>
      </c>
      <c r="I439" s="246"/>
      <c r="J439" s="242"/>
      <c r="K439" s="242"/>
      <c r="L439" s="247"/>
      <c r="M439" s="248"/>
      <c r="N439" s="249"/>
      <c r="O439" s="249"/>
      <c r="P439" s="249"/>
      <c r="Q439" s="249"/>
      <c r="R439" s="249"/>
      <c r="S439" s="249"/>
      <c r="T439" s="250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1" t="s">
        <v>282</v>
      </c>
      <c r="AU439" s="251" t="s">
        <v>91</v>
      </c>
      <c r="AV439" s="13" t="s">
        <v>91</v>
      </c>
      <c r="AW439" s="13" t="s">
        <v>39</v>
      </c>
      <c r="AX439" s="13" t="s">
        <v>78</v>
      </c>
      <c r="AY439" s="251" t="s">
        <v>188</v>
      </c>
    </row>
    <row r="440" s="13" customFormat="1">
      <c r="A440" s="13"/>
      <c r="B440" s="241"/>
      <c r="C440" s="242"/>
      <c r="D440" s="222" t="s">
        <v>282</v>
      </c>
      <c r="E440" s="243" t="s">
        <v>32</v>
      </c>
      <c r="F440" s="244" t="s">
        <v>376</v>
      </c>
      <c r="G440" s="242"/>
      <c r="H440" s="245">
        <v>16.260000000000002</v>
      </c>
      <c r="I440" s="246"/>
      <c r="J440" s="242"/>
      <c r="K440" s="242"/>
      <c r="L440" s="247"/>
      <c r="M440" s="248"/>
      <c r="N440" s="249"/>
      <c r="O440" s="249"/>
      <c r="P440" s="249"/>
      <c r="Q440" s="249"/>
      <c r="R440" s="249"/>
      <c r="S440" s="249"/>
      <c r="T440" s="250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1" t="s">
        <v>282</v>
      </c>
      <c r="AU440" s="251" t="s">
        <v>91</v>
      </c>
      <c r="AV440" s="13" t="s">
        <v>91</v>
      </c>
      <c r="AW440" s="13" t="s">
        <v>39</v>
      </c>
      <c r="AX440" s="13" t="s">
        <v>78</v>
      </c>
      <c r="AY440" s="251" t="s">
        <v>188</v>
      </c>
    </row>
    <row r="441" s="13" customFormat="1">
      <c r="A441" s="13"/>
      <c r="B441" s="241"/>
      <c r="C441" s="242"/>
      <c r="D441" s="222" t="s">
        <v>282</v>
      </c>
      <c r="E441" s="243" t="s">
        <v>32</v>
      </c>
      <c r="F441" s="244" t="s">
        <v>377</v>
      </c>
      <c r="G441" s="242"/>
      <c r="H441" s="245">
        <v>3.77</v>
      </c>
      <c r="I441" s="246"/>
      <c r="J441" s="242"/>
      <c r="K441" s="242"/>
      <c r="L441" s="247"/>
      <c r="M441" s="248"/>
      <c r="N441" s="249"/>
      <c r="O441" s="249"/>
      <c r="P441" s="249"/>
      <c r="Q441" s="249"/>
      <c r="R441" s="249"/>
      <c r="S441" s="249"/>
      <c r="T441" s="250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1" t="s">
        <v>282</v>
      </c>
      <c r="AU441" s="251" t="s">
        <v>91</v>
      </c>
      <c r="AV441" s="13" t="s">
        <v>91</v>
      </c>
      <c r="AW441" s="13" t="s">
        <v>39</v>
      </c>
      <c r="AX441" s="13" t="s">
        <v>78</v>
      </c>
      <c r="AY441" s="251" t="s">
        <v>188</v>
      </c>
    </row>
    <row r="442" s="13" customFormat="1">
      <c r="A442" s="13"/>
      <c r="B442" s="241"/>
      <c r="C442" s="242"/>
      <c r="D442" s="222" t="s">
        <v>282</v>
      </c>
      <c r="E442" s="243" t="s">
        <v>32</v>
      </c>
      <c r="F442" s="244" t="s">
        <v>378</v>
      </c>
      <c r="G442" s="242"/>
      <c r="H442" s="245">
        <v>0.72999999999999998</v>
      </c>
      <c r="I442" s="246"/>
      <c r="J442" s="242"/>
      <c r="K442" s="242"/>
      <c r="L442" s="247"/>
      <c r="M442" s="248"/>
      <c r="N442" s="249"/>
      <c r="O442" s="249"/>
      <c r="P442" s="249"/>
      <c r="Q442" s="249"/>
      <c r="R442" s="249"/>
      <c r="S442" s="249"/>
      <c r="T442" s="250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1" t="s">
        <v>282</v>
      </c>
      <c r="AU442" s="251" t="s">
        <v>91</v>
      </c>
      <c r="AV442" s="13" t="s">
        <v>91</v>
      </c>
      <c r="AW442" s="13" t="s">
        <v>39</v>
      </c>
      <c r="AX442" s="13" t="s">
        <v>78</v>
      </c>
      <c r="AY442" s="251" t="s">
        <v>188</v>
      </c>
    </row>
    <row r="443" s="13" customFormat="1">
      <c r="A443" s="13"/>
      <c r="B443" s="241"/>
      <c r="C443" s="242"/>
      <c r="D443" s="222" t="s">
        <v>282</v>
      </c>
      <c r="E443" s="243" t="s">
        <v>32</v>
      </c>
      <c r="F443" s="244" t="s">
        <v>379</v>
      </c>
      <c r="G443" s="242"/>
      <c r="H443" s="245">
        <v>14.800000000000001</v>
      </c>
      <c r="I443" s="246"/>
      <c r="J443" s="242"/>
      <c r="K443" s="242"/>
      <c r="L443" s="247"/>
      <c r="M443" s="248"/>
      <c r="N443" s="249"/>
      <c r="O443" s="249"/>
      <c r="P443" s="249"/>
      <c r="Q443" s="249"/>
      <c r="R443" s="249"/>
      <c r="S443" s="249"/>
      <c r="T443" s="250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1" t="s">
        <v>282</v>
      </c>
      <c r="AU443" s="251" t="s">
        <v>91</v>
      </c>
      <c r="AV443" s="13" t="s">
        <v>91</v>
      </c>
      <c r="AW443" s="13" t="s">
        <v>39</v>
      </c>
      <c r="AX443" s="13" t="s">
        <v>78</v>
      </c>
      <c r="AY443" s="251" t="s">
        <v>188</v>
      </c>
    </row>
    <row r="444" s="13" customFormat="1">
      <c r="A444" s="13"/>
      <c r="B444" s="241"/>
      <c r="C444" s="242"/>
      <c r="D444" s="222" t="s">
        <v>282</v>
      </c>
      <c r="E444" s="243" t="s">
        <v>32</v>
      </c>
      <c r="F444" s="244" t="s">
        <v>380</v>
      </c>
      <c r="G444" s="242"/>
      <c r="H444" s="245">
        <v>3.77</v>
      </c>
      <c r="I444" s="246"/>
      <c r="J444" s="242"/>
      <c r="K444" s="242"/>
      <c r="L444" s="247"/>
      <c r="M444" s="248"/>
      <c r="N444" s="249"/>
      <c r="O444" s="249"/>
      <c r="P444" s="249"/>
      <c r="Q444" s="249"/>
      <c r="R444" s="249"/>
      <c r="S444" s="249"/>
      <c r="T444" s="250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1" t="s">
        <v>282</v>
      </c>
      <c r="AU444" s="251" t="s">
        <v>91</v>
      </c>
      <c r="AV444" s="13" t="s">
        <v>91</v>
      </c>
      <c r="AW444" s="13" t="s">
        <v>39</v>
      </c>
      <c r="AX444" s="13" t="s">
        <v>78</v>
      </c>
      <c r="AY444" s="251" t="s">
        <v>188</v>
      </c>
    </row>
    <row r="445" s="13" customFormat="1">
      <c r="A445" s="13"/>
      <c r="B445" s="241"/>
      <c r="C445" s="242"/>
      <c r="D445" s="222" t="s">
        <v>282</v>
      </c>
      <c r="E445" s="243" t="s">
        <v>32</v>
      </c>
      <c r="F445" s="244" t="s">
        <v>381</v>
      </c>
      <c r="G445" s="242"/>
      <c r="H445" s="245">
        <v>0.71999999999999997</v>
      </c>
      <c r="I445" s="246"/>
      <c r="J445" s="242"/>
      <c r="K445" s="242"/>
      <c r="L445" s="247"/>
      <c r="M445" s="248"/>
      <c r="N445" s="249"/>
      <c r="O445" s="249"/>
      <c r="P445" s="249"/>
      <c r="Q445" s="249"/>
      <c r="R445" s="249"/>
      <c r="S445" s="249"/>
      <c r="T445" s="250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1" t="s">
        <v>282</v>
      </c>
      <c r="AU445" s="251" t="s">
        <v>91</v>
      </c>
      <c r="AV445" s="13" t="s">
        <v>91</v>
      </c>
      <c r="AW445" s="13" t="s">
        <v>39</v>
      </c>
      <c r="AX445" s="13" t="s">
        <v>78</v>
      </c>
      <c r="AY445" s="251" t="s">
        <v>188</v>
      </c>
    </row>
    <row r="446" s="13" customFormat="1">
      <c r="A446" s="13"/>
      <c r="B446" s="241"/>
      <c r="C446" s="242"/>
      <c r="D446" s="222" t="s">
        <v>282</v>
      </c>
      <c r="E446" s="243" t="s">
        <v>32</v>
      </c>
      <c r="F446" s="244" t="s">
        <v>382</v>
      </c>
      <c r="G446" s="242"/>
      <c r="H446" s="245">
        <v>11.91</v>
      </c>
      <c r="I446" s="246"/>
      <c r="J446" s="242"/>
      <c r="K446" s="242"/>
      <c r="L446" s="247"/>
      <c r="M446" s="248"/>
      <c r="N446" s="249"/>
      <c r="O446" s="249"/>
      <c r="P446" s="249"/>
      <c r="Q446" s="249"/>
      <c r="R446" s="249"/>
      <c r="S446" s="249"/>
      <c r="T446" s="250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1" t="s">
        <v>282</v>
      </c>
      <c r="AU446" s="251" t="s">
        <v>91</v>
      </c>
      <c r="AV446" s="13" t="s">
        <v>91</v>
      </c>
      <c r="AW446" s="13" t="s">
        <v>39</v>
      </c>
      <c r="AX446" s="13" t="s">
        <v>78</v>
      </c>
      <c r="AY446" s="251" t="s">
        <v>188</v>
      </c>
    </row>
    <row r="447" s="13" customFormat="1">
      <c r="A447" s="13"/>
      <c r="B447" s="241"/>
      <c r="C447" s="242"/>
      <c r="D447" s="222" t="s">
        <v>282</v>
      </c>
      <c r="E447" s="243" t="s">
        <v>32</v>
      </c>
      <c r="F447" s="244" t="s">
        <v>383</v>
      </c>
      <c r="G447" s="242"/>
      <c r="H447" s="245">
        <v>11.91</v>
      </c>
      <c r="I447" s="246"/>
      <c r="J447" s="242"/>
      <c r="K447" s="242"/>
      <c r="L447" s="247"/>
      <c r="M447" s="248"/>
      <c r="N447" s="249"/>
      <c r="O447" s="249"/>
      <c r="P447" s="249"/>
      <c r="Q447" s="249"/>
      <c r="R447" s="249"/>
      <c r="S447" s="249"/>
      <c r="T447" s="250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1" t="s">
        <v>282</v>
      </c>
      <c r="AU447" s="251" t="s">
        <v>91</v>
      </c>
      <c r="AV447" s="13" t="s">
        <v>91</v>
      </c>
      <c r="AW447" s="13" t="s">
        <v>39</v>
      </c>
      <c r="AX447" s="13" t="s">
        <v>78</v>
      </c>
      <c r="AY447" s="251" t="s">
        <v>188</v>
      </c>
    </row>
    <row r="448" s="15" customFormat="1">
      <c r="A448" s="15"/>
      <c r="B448" s="272"/>
      <c r="C448" s="273"/>
      <c r="D448" s="222" t="s">
        <v>282</v>
      </c>
      <c r="E448" s="274" t="s">
        <v>32</v>
      </c>
      <c r="F448" s="275" t="s">
        <v>338</v>
      </c>
      <c r="G448" s="273"/>
      <c r="H448" s="276">
        <v>167.21000000000001</v>
      </c>
      <c r="I448" s="277"/>
      <c r="J448" s="273"/>
      <c r="K448" s="273"/>
      <c r="L448" s="278"/>
      <c r="M448" s="279"/>
      <c r="N448" s="280"/>
      <c r="O448" s="280"/>
      <c r="P448" s="280"/>
      <c r="Q448" s="280"/>
      <c r="R448" s="280"/>
      <c r="S448" s="280"/>
      <c r="T448" s="281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82" t="s">
        <v>282</v>
      </c>
      <c r="AU448" s="282" t="s">
        <v>91</v>
      </c>
      <c r="AV448" s="15" t="s">
        <v>187</v>
      </c>
      <c r="AW448" s="15" t="s">
        <v>39</v>
      </c>
      <c r="AX448" s="15" t="s">
        <v>86</v>
      </c>
      <c r="AY448" s="282" t="s">
        <v>188</v>
      </c>
    </row>
    <row r="449" s="2" customFormat="1" ht="16.5" customHeight="1">
      <c r="A449" s="42"/>
      <c r="B449" s="43"/>
      <c r="C449" s="209" t="s">
        <v>681</v>
      </c>
      <c r="D449" s="209" t="s">
        <v>189</v>
      </c>
      <c r="E449" s="210" t="s">
        <v>682</v>
      </c>
      <c r="F449" s="211" t="s">
        <v>683</v>
      </c>
      <c r="G449" s="212" t="s">
        <v>314</v>
      </c>
      <c r="H449" s="213">
        <v>85</v>
      </c>
      <c r="I449" s="214"/>
      <c r="J449" s="215">
        <f>ROUND(I449*H449,2)</f>
        <v>0</v>
      </c>
      <c r="K449" s="211" t="s">
        <v>32</v>
      </c>
      <c r="L449" s="48"/>
      <c r="M449" s="216" t="s">
        <v>32</v>
      </c>
      <c r="N449" s="217" t="s">
        <v>49</v>
      </c>
      <c r="O449" s="88"/>
      <c r="P449" s="218">
        <f>O449*H449</f>
        <v>0</v>
      </c>
      <c r="Q449" s="218">
        <v>0</v>
      </c>
      <c r="R449" s="218">
        <f>Q449*H449</f>
        <v>0</v>
      </c>
      <c r="S449" s="218">
        <v>0</v>
      </c>
      <c r="T449" s="219">
        <f>S449*H449</f>
        <v>0</v>
      </c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R449" s="220" t="s">
        <v>405</v>
      </c>
      <c r="AT449" s="220" t="s">
        <v>189</v>
      </c>
      <c r="AU449" s="220" t="s">
        <v>91</v>
      </c>
      <c r="AY449" s="20" t="s">
        <v>188</v>
      </c>
      <c r="BE449" s="221">
        <f>IF(N449="základní",J449,0)</f>
        <v>0</v>
      </c>
      <c r="BF449" s="221">
        <f>IF(N449="snížená",J449,0)</f>
        <v>0</v>
      </c>
      <c r="BG449" s="221">
        <f>IF(N449="zákl. přenesená",J449,0)</f>
        <v>0</v>
      </c>
      <c r="BH449" s="221">
        <f>IF(N449="sníž. přenesená",J449,0)</f>
        <v>0</v>
      </c>
      <c r="BI449" s="221">
        <f>IF(N449="nulová",J449,0)</f>
        <v>0</v>
      </c>
      <c r="BJ449" s="20" t="s">
        <v>86</v>
      </c>
      <c r="BK449" s="221">
        <f>ROUND(I449*H449,2)</f>
        <v>0</v>
      </c>
      <c r="BL449" s="20" t="s">
        <v>405</v>
      </c>
      <c r="BM449" s="220" t="s">
        <v>684</v>
      </c>
    </row>
    <row r="450" s="2" customFormat="1">
      <c r="A450" s="42"/>
      <c r="B450" s="43"/>
      <c r="C450" s="44"/>
      <c r="D450" s="222" t="s">
        <v>194</v>
      </c>
      <c r="E450" s="44"/>
      <c r="F450" s="223" t="s">
        <v>685</v>
      </c>
      <c r="G450" s="44"/>
      <c r="H450" s="44"/>
      <c r="I450" s="224"/>
      <c r="J450" s="44"/>
      <c r="K450" s="44"/>
      <c r="L450" s="48"/>
      <c r="M450" s="225"/>
      <c r="N450" s="226"/>
      <c r="O450" s="88"/>
      <c r="P450" s="88"/>
      <c r="Q450" s="88"/>
      <c r="R450" s="88"/>
      <c r="S450" s="88"/>
      <c r="T450" s="89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T450" s="20" t="s">
        <v>194</v>
      </c>
      <c r="AU450" s="20" t="s">
        <v>91</v>
      </c>
    </row>
    <row r="451" s="2" customFormat="1">
      <c r="A451" s="42"/>
      <c r="B451" s="43"/>
      <c r="C451" s="44"/>
      <c r="D451" s="222" t="s">
        <v>202</v>
      </c>
      <c r="E451" s="44"/>
      <c r="F451" s="227" t="s">
        <v>686</v>
      </c>
      <c r="G451" s="44"/>
      <c r="H451" s="44"/>
      <c r="I451" s="224"/>
      <c r="J451" s="44"/>
      <c r="K451" s="44"/>
      <c r="L451" s="48"/>
      <c r="M451" s="225"/>
      <c r="N451" s="226"/>
      <c r="O451" s="88"/>
      <c r="P451" s="88"/>
      <c r="Q451" s="88"/>
      <c r="R451" s="88"/>
      <c r="S451" s="88"/>
      <c r="T451" s="89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T451" s="20" t="s">
        <v>202</v>
      </c>
      <c r="AU451" s="20" t="s">
        <v>91</v>
      </c>
    </row>
    <row r="452" s="13" customFormat="1">
      <c r="A452" s="13"/>
      <c r="B452" s="241"/>
      <c r="C452" s="242"/>
      <c r="D452" s="222" t="s">
        <v>282</v>
      </c>
      <c r="E452" s="243" t="s">
        <v>32</v>
      </c>
      <c r="F452" s="244" t="s">
        <v>687</v>
      </c>
      <c r="G452" s="242"/>
      <c r="H452" s="245">
        <v>85</v>
      </c>
      <c r="I452" s="246"/>
      <c r="J452" s="242"/>
      <c r="K452" s="242"/>
      <c r="L452" s="247"/>
      <c r="M452" s="248"/>
      <c r="N452" s="249"/>
      <c r="O452" s="249"/>
      <c r="P452" s="249"/>
      <c r="Q452" s="249"/>
      <c r="R452" s="249"/>
      <c r="S452" s="249"/>
      <c r="T452" s="250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1" t="s">
        <v>282</v>
      </c>
      <c r="AU452" s="251" t="s">
        <v>91</v>
      </c>
      <c r="AV452" s="13" t="s">
        <v>91</v>
      </c>
      <c r="AW452" s="13" t="s">
        <v>39</v>
      </c>
      <c r="AX452" s="13" t="s">
        <v>86</v>
      </c>
      <c r="AY452" s="251" t="s">
        <v>188</v>
      </c>
    </row>
    <row r="453" s="2" customFormat="1" ht="21.75" customHeight="1">
      <c r="A453" s="42"/>
      <c r="B453" s="43"/>
      <c r="C453" s="262" t="s">
        <v>688</v>
      </c>
      <c r="D453" s="262" t="s">
        <v>319</v>
      </c>
      <c r="E453" s="263" t="s">
        <v>689</v>
      </c>
      <c r="F453" s="264" t="s">
        <v>690</v>
      </c>
      <c r="G453" s="265" t="s">
        <v>314</v>
      </c>
      <c r="H453" s="266">
        <v>93.5</v>
      </c>
      <c r="I453" s="267"/>
      <c r="J453" s="268">
        <f>ROUND(I453*H453,2)</f>
        <v>0</v>
      </c>
      <c r="K453" s="264" t="s">
        <v>236</v>
      </c>
      <c r="L453" s="269"/>
      <c r="M453" s="270" t="s">
        <v>32</v>
      </c>
      <c r="N453" s="271" t="s">
        <v>49</v>
      </c>
      <c r="O453" s="88"/>
      <c r="P453" s="218">
        <f>O453*H453</f>
        <v>0</v>
      </c>
      <c r="Q453" s="218">
        <v>0.00010000000000000001</v>
      </c>
      <c r="R453" s="218">
        <f>Q453*H453</f>
        <v>0.0093500000000000007</v>
      </c>
      <c r="S453" s="218">
        <v>0</v>
      </c>
      <c r="T453" s="219">
        <f>S453*H453</f>
        <v>0</v>
      </c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R453" s="220" t="s">
        <v>484</v>
      </c>
      <c r="AT453" s="220" t="s">
        <v>319</v>
      </c>
      <c r="AU453" s="220" t="s">
        <v>91</v>
      </c>
      <c r="AY453" s="20" t="s">
        <v>188</v>
      </c>
      <c r="BE453" s="221">
        <f>IF(N453="základní",J453,0)</f>
        <v>0</v>
      </c>
      <c r="BF453" s="221">
        <f>IF(N453="snížená",J453,0)</f>
        <v>0</v>
      </c>
      <c r="BG453" s="221">
        <f>IF(N453="zákl. přenesená",J453,0)</f>
        <v>0</v>
      </c>
      <c r="BH453" s="221">
        <f>IF(N453="sníž. přenesená",J453,0)</f>
        <v>0</v>
      </c>
      <c r="BI453" s="221">
        <f>IF(N453="nulová",J453,0)</f>
        <v>0</v>
      </c>
      <c r="BJ453" s="20" t="s">
        <v>86</v>
      </c>
      <c r="BK453" s="221">
        <f>ROUND(I453*H453,2)</f>
        <v>0</v>
      </c>
      <c r="BL453" s="20" t="s">
        <v>405</v>
      </c>
      <c r="BM453" s="220" t="s">
        <v>691</v>
      </c>
    </row>
    <row r="454" s="2" customFormat="1">
      <c r="A454" s="42"/>
      <c r="B454" s="43"/>
      <c r="C454" s="44"/>
      <c r="D454" s="222" t="s">
        <v>194</v>
      </c>
      <c r="E454" s="44"/>
      <c r="F454" s="223" t="s">
        <v>690</v>
      </c>
      <c r="G454" s="44"/>
      <c r="H454" s="44"/>
      <c r="I454" s="224"/>
      <c r="J454" s="44"/>
      <c r="K454" s="44"/>
      <c r="L454" s="48"/>
      <c r="M454" s="225"/>
      <c r="N454" s="226"/>
      <c r="O454" s="88"/>
      <c r="P454" s="88"/>
      <c r="Q454" s="88"/>
      <c r="R454" s="88"/>
      <c r="S454" s="88"/>
      <c r="T454" s="89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T454" s="20" t="s">
        <v>194</v>
      </c>
      <c r="AU454" s="20" t="s">
        <v>91</v>
      </c>
    </row>
    <row r="455" s="13" customFormat="1">
      <c r="A455" s="13"/>
      <c r="B455" s="241"/>
      <c r="C455" s="242"/>
      <c r="D455" s="222" t="s">
        <v>282</v>
      </c>
      <c r="E455" s="242"/>
      <c r="F455" s="244" t="s">
        <v>692</v>
      </c>
      <c r="G455" s="242"/>
      <c r="H455" s="245">
        <v>93.5</v>
      </c>
      <c r="I455" s="246"/>
      <c r="J455" s="242"/>
      <c r="K455" s="242"/>
      <c r="L455" s="247"/>
      <c r="M455" s="248"/>
      <c r="N455" s="249"/>
      <c r="O455" s="249"/>
      <c r="P455" s="249"/>
      <c r="Q455" s="249"/>
      <c r="R455" s="249"/>
      <c r="S455" s="249"/>
      <c r="T455" s="250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1" t="s">
        <v>282</v>
      </c>
      <c r="AU455" s="251" t="s">
        <v>91</v>
      </c>
      <c r="AV455" s="13" t="s">
        <v>91</v>
      </c>
      <c r="AW455" s="13" t="s">
        <v>4</v>
      </c>
      <c r="AX455" s="13" t="s">
        <v>86</v>
      </c>
      <c r="AY455" s="251" t="s">
        <v>188</v>
      </c>
    </row>
    <row r="456" s="2" customFormat="1" ht="33" customHeight="1">
      <c r="A456" s="42"/>
      <c r="B456" s="43"/>
      <c r="C456" s="209" t="s">
        <v>693</v>
      </c>
      <c r="D456" s="209" t="s">
        <v>189</v>
      </c>
      <c r="E456" s="210" t="s">
        <v>694</v>
      </c>
      <c r="F456" s="211" t="s">
        <v>695</v>
      </c>
      <c r="G456" s="212" t="s">
        <v>278</v>
      </c>
      <c r="H456" s="213">
        <v>167.21000000000001</v>
      </c>
      <c r="I456" s="214"/>
      <c r="J456" s="215">
        <f>ROUND(I456*H456,2)</f>
        <v>0</v>
      </c>
      <c r="K456" s="211" t="s">
        <v>236</v>
      </c>
      <c r="L456" s="48"/>
      <c r="M456" s="216" t="s">
        <v>32</v>
      </c>
      <c r="N456" s="217" t="s">
        <v>49</v>
      </c>
      <c r="O456" s="88"/>
      <c r="P456" s="218">
        <f>O456*H456</f>
        <v>0</v>
      </c>
      <c r="Q456" s="218">
        <v>0.0059500000000000004</v>
      </c>
      <c r="R456" s="218">
        <f>Q456*H456</f>
        <v>0.99489950000000016</v>
      </c>
      <c r="S456" s="218">
        <v>0</v>
      </c>
      <c r="T456" s="219">
        <f>S456*H456</f>
        <v>0</v>
      </c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R456" s="220" t="s">
        <v>405</v>
      </c>
      <c r="AT456" s="220" t="s">
        <v>189</v>
      </c>
      <c r="AU456" s="220" t="s">
        <v>91</v>
      </c>
      <c r="AY456" s="20" t="s">
        <v>188</v>
      </c>
      <c r="BE456" s="221">
        <f>IF(N456="základní",J456,0)</f>
        <v>0</v>
      </c>
      <c r="BF456" s="221">
        <f>IF(N456="snížená",J456,0)</f>
        <v>0</v>
      </c>
      <c r="BG456" s="221">
        <f>IF(N456="zákl. přenesená",J456,0)</f>
        <v>0</v>
      </c>
      <c r="BH456" s="221">
        <f>IF(N456="sníž. přenesená",J456,0)</f>
        <v>0</v>
      </c>
      <c r="BI456" s="221">
        <f>IF(N456="nulová",J456,0)</f>
        <v>0</v>
      </c>
      <c r="BJ456" s="20" t="s">
        <v>86</v>
      </c>
      <c r="BK456" s="221">
        <f>ROUND(I456*H456,2)</f>
        <v>0</v>
      </c>
      <c r="BL456" s="20" t="s">
        <v>405</v>
      </c>
      <c r="BM456" s="220" t="s">
        <v>696</v>
      </c>
    </row>
    <row r="457" s="2" customFormat="1">
      <c r="A457" s="42"/>
      <c r="B457" s="43"/>
      <c r="C457" s="44"/>
      <c r="D457" s="222" t="s">
        <v>194</v>
      </c>
      <c r="E457" s="44"/>
      <c r="F457" s="223" t="s">
        <v>697</v>
      </c>
      <c r="G457" s="44"/>
      <c r="H457" s="44"/>
      <c r="I457" s="224"/>
      <c r="J457" s="44"/>
      <c r="K457" s="44"/>
      <c r="L457" s="48"/>
      <c r="M457" s="225"/>
      <c r="N457" s="226"/>
      <c r="O457" s="88"/>
      <c r="P457" s="88"/>
      <c r="Q457" s="88"/>
      <c r="R457" s="88"/>
      <c r="S457" s="88"/>
      <c r="T457" s="89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T457" s="20" t="s">
        <v>194</v>
      </c>
      <c r="AU457" s="20" t="s">
        <v>91</v>
      </c>
    </row>
    <row r="458" s="2" customFormat="1">
      <c r="A458" s="42"/>
      <c r="B458" s="43"/>
      <c r="C458" s="44"/>
      <c r="D458" s="239" t="s">
        <v>239</v>
      </c>
      <c r="E458" s="44"/>
      <c r="F458" s="240" t="s">
        <v>698</v>
      </c>
      <c r="G458" s="44"/>
      <c r="H458" s="44"/>
      <c r="I458" s="224"/>
      <c r="J458" s="44"/>
      <c r="K458" s="44"/>
      <c r="L458" s="48"/>
      <c r="M458" s="225"/>
      <c r="N458" s="226"/>
      <c r="O458" s="88"/>
      <c r="P458" s="88"/>
      <c r="Q458" s="88"/>
      <c r="R458" s="88"/>
      <c r="S458" s="88"/>
      <c r="T458" s="89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T458" s="20" t="s">
        <v>239</v>
      </c>
      <c r="AU458" s="20" t="s">
        <v>91</v>
      </c>
    </row>
    <row r="459" s="13" customFormat="1">
      <c r="A459" s="13"/>
      <c r="B459" s="241"/>
      <c r="C459" s="242"/>
      <c r="D459" s="222" t="s">
        <v>282</v>
      </c>
      <c r="E459" s="243" t="s">
        <v>32</v>
      </c>
      <c r="F459" s="244" t="s">
        <v>370</v>
      </c>
      <c r="G459" s="242"/>
      <c r="H459" s="245">
        <v>11.220000000000001</v>
      </c>
      <c r="I459" s="246"/>
      <c r="J459" s="242"/>
      <c r="K459" s="242"/>
      <c r="L459" s="247"/>
      <c r="M459" s="248"/>
      <c r="N459" s="249"/>
      <c r="O459" s="249"/>
      <c r="P459" s="249"/>
      <c r="Q459" s="249"/>
      <c r="R459" s="249"/>
      <c r="S459" s="249"/>
      <c r="T459" s="250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1" t="s">
        <v>282</v>
      </c>
      <c r="AU459" s="251" t="s">
        <v>91</v>
      </c>
      <c r="AV459" s="13" t="s">
        <v>91</v>
      </c>
      <c r="AW459" s="13" t="s">
        <v>39</v>
      </c>
      <c r="AX459" s="13" t="s">
        <v>78</v>
      </c>
      <c r="AY459" s="251" t="s">
        <v>188</v>
      </c>
    </row>
    <row r="460" s="13" customFormat="1">
      <c r="A460" s="13"/>
      <c r="B460" s="241"/>
      <c r="C460" s="242"/>
      <c r="D460" s="222" t="s">
        <v>282</v>
      </c>
      <c r="E460" s="243" t="s">
        <v>32</v>
      </c>
      <c r="F460" s="244" t="s">
        <v>371</v>
      </c>
      <c r="G460" s="242"/>
      <c r="H460" s="245">
        <v>10.98</v>
      </c>
      <c r="I460" s="246"/>
      <c r="J460" s="242"/>
      <c r="K460" s="242"/>
      <c r="L460" s="247"/>
      <c r="M460" s="248"/>
      <c r="N460" s="249"/>
      <c r="O460" s="249"/>
      <c r="P460" s="249"/>
      <c r="Q460" s="249"/>
      <c r="R460" s="249"/>
      <c r="S460" s="249"/>
      <c r="T460" s="250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1" t="s">
        <v>282</v>
      </c>
      <c r="AU460" s="251" t="s">
        <v>91</v>
      </c>
      <c r="AV460" s="13" t="s">
        <v>91</v>
      </c>
      <c r="AW460" s="13" t="s">
        <v>39</v>
      </c>
      <c r="AX460" s="13" t="s">
        <v>78</v>
      </c>
      <c r="AY460" s="251" t="s">
        <v>188</v>
      </c>
    </row>
    <row r="461" s="13" customFormat="1">
      <c r="A461" s="13"/>
      <c r="B461" s="241"/>
      <c r="C461" s="242"/>
      <c r="D461" s="222" t="s">
        <v>282</v>
      </c>
      <c r="E461" s="243" t="s">
        <v>32</v>
      </c>
      <c r="F461" s="244" t="s">
        <v>372</v>
      </c>
      <c r="G461" s="242"/>
      <c r="H461" s="245">
        <v>3.8599999999999999</v>
      </c>
      <c r="I461" s="246"/>
      <c r="J461" s="242"/>
      <c r="K461" s="242"/>
      <c r="L461" s="247"/>
      <c r="M461" s="248"/>
      <c r="N461" s="249"/>
      <c r="O461" s="249"/>
      <c r="P461" s="249"/>
      <c r="Q461" s="249"/>
      <c r="R461" s="249"/>
      <c r="S461" s="249"/>
      <c r="T461" s="250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1" t="s">
        <v>282</v>
      </c>
      <c r="AU461" s="251" t="s">
        <v>91</v>
      </c>
      <c r="AV461" s="13" t="s">
        <v>91</v>
      </c>
      <c r="AW461" s="13" t="s">
        <v>39</v>
      </c>
      <c r="AX461" s="13" t="s">
        <v>78</v>
      </c>
      <c r="AY461" s="251" t="s">
        <v>188</v>
      </c>
    </row>
    <row r="462" s="13" customFormat="1">
      <c r="A462" s="13"/>
      <c r="B462" s="241"/>
      <c r="C462" s="242"/>
      <c r="D462" s="222" t="s">
        <v>282</v>
      </c>
      <c r="E462" s="243" t="s">
        <v>32</v>
      </c>
      <c r="F462" s="244" t="s">
        <v>373</v>
      </c>
      <c r="G462" s="242"/>
      <c r="H462" s="245">
        <v>3.8599999999999999</v>
      </c>
      <c r="I462" s="246"/>
      <c r="J462" s="242"/>
      <c r="K462" s="242"/>
      <c r="L462" s="247"/>
      <c r="M462" s="248"/>
      <c r="N462" s="249"/>
      <c r="O462" s="249"/>
      <c r="P462" s="249"/>
      <c r="Q462" s="249"/>
      <c r="R462" s="249"/>
      <c r="S462" s="249"/>
      <c r="T462" s="250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1" t="s">
        <v>282</v>
      </c>
      <c r="AU462" s="251" t="s">
        <v>91</v>
      </c>
      <c r="AV462" s="13" t="s">
        <v>91</v>
      </c>
      <c r="AW462" s="13" t="s">
        <v>39</v>
      </c>
      <c r="AX462" s="13" t="s">
        <v>78</v>
      </c>
      <c r="AY462" s="251" t="s">
        <v>188</v>
      </c>
    </row>
    <row r="463" s="13" customFormat="1">
      <c r="A463" s="13"/>
      <c r="B463" s="241"/>
      <c r="C463" s="242"/>
      <c r="D463" s="222" t="s">
        <v>282</v>
      </c>
      <c r="E463" s="243" t="s">
        <v>32</v>
      </c>
      <c r="F463" s="244" t="s">
        <v>374</v>
      </c>
      <c r="G463" s="242"/>
      <c r="H463" s="245">
        <v>61.450000000000003</v>
      </c>
      <c r="I463" s="246"/>
      <c r="J463" s="242"/>
      <c r="K463" s="242"/>
      <c r="L463" s="247"/>
      <c r="M463" s="248"/>
      <c r="N463" s="249"/>
      <c r="O463" s="249"/>
      <c r="P463" s="249"/>
      <c r="Q463" s="249"/>
      <c r="R463" s="249"/>
      <c r="S463" s="249"/>
      <c r="T463" s="250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1" t="s">
        <v>282</v>
      </c>
      <c r="AU463" s="251" t="s">
        <v>91</v>
      </c>
      <c r="AV463" s="13" t="s">
        <v>91</v>
      </c>
      <c r="AW463" s="13" t="s">
        <v>39</v>
      </c>
      <c r="AX463" s="13" t="s">
        <v>78</v>
      </c>
      <c r="AY463" s="251" t="s">
        <v>188</v>
      </c>
    </row>
    <row r="464" s="13" customFormat="1">
      <c r="A464" s="13"/>
      <c r="B464" s="241"/>
      <c r="C464" s="242"/>
      <c r="D464" s="222" t="s">
        <v>282</v>
      </c>
      <c r="E464" s="243" t="s">
        <v>32</v>
      </c>
      <c r="F464" s="244" t="s">
        <v>375</v>
      </c>
      <c r="G464" s="242"/>
      <c r="H464" s="245">
        <v>11.970000000000001</v>
      </c>
      <c r="I464" s="246"/>
      <c r="J464" s="242"/>
      <c r="K464" s="242"/>
      <c r="L464" s="247"/>
      <c r="M464" s="248"/>
      <c r="N464" s="249"/>
      <c r="O464" s="249"/>
      <c r="P464" s="249"/>
      <c r="Q464" s="249"/>
      <c r="R464" s="249"/>
      <c r="S464" s="249"/>
      <c r="T464" s="250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1" t="s">
        <v>282</v>
      </c>
      <c r="AU464" s="251" t="s">
        <v>91</v>
      </c>
      <c r="AV464" s="13" t="s">
        <v>91</v>
      </c>
      <c r="AW464" s="13" t="s">
        <v>39</v>
      </c>
      <c r="AX464" s="13" t="s">
        <v>78</v>
      </c>
      <c r="AY464" s="251" t="s">
        <v>188</v>
      </c>
    </row>
    <row r="465" s="13" customFormat="1">
      <c r="A465" s="13"/>
      <c r="B465" s="241"/>
      <c r="C465" s="242"/>
      <c r="D465" s="222" t="s">
        <v>282</v>
      </c>
      <c r="E465" s="243" t="s">
        <v>32</v>
      </c>
      <c r="F465" s="244" t="s">
        <v>376</v>
      </c>
      <c r="G465" s="242"/>
      <c r="H465" s="245">
        <v>16.260000000000002</v>
      </c>
      <c r="I465" s="246"/>
      <c r="J465" s="242"/>
      <c r="K465" s="242"/>
      <c r="L465" s="247"/>
      <c r="M465" s="248"/>
      <c r="N465" s="249"/>
      <c r="O465" s="249"/>
      <c r="P465" s="249"/>
      <c r="Q465" s="249"/>
      <c r="R465" s="249"/>
      <c r="S465" s="249"/>
      <c r="T465" s="250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1" t="s">
        <v>282</v>
      </c>
      <c r="AU465" s="251" t="s">
        <v>91</v>
      </c>
      <c r="AV465" s="13" t="s">
        <v>91</v>
      </c>
      <c r="AW465" s="13" t="s">
        <v>39</v>
      </c>
      <c r="AX465" s="13" t="s">
        <v>78</v>
      </c>
      <c r="AY465" s="251" t="s">
        <v>188</v>
      </c>
    </row>
    <row r="466" s="13" customFormat="1">
      <c r="A466" s="13"/>
      <c r="B466" s="241"/>
      <c r="C466" s="242"/>
      <c r="D466" s="222" t="s">
        <v>282</v>
      </c>
      <c r="E466" s="243" t="s">
        <v>32</v>
      </c>
      <c r="F466" s="244" t="s">
        <v>377</v>
      </c>
      <c r="G466" s="242"/>
      <c r="H466" s="245">
        <v>3.77</v>
      </c>
      <c r="I466" s="246"/>
      <c r="J466" s="242"/>
      <c r="K466" s="242"/>
      <c r="L466" s="247"/>
      <c r="M466" s="248"/>
      <c r="N466" s="249"/>
      <c r="O466" s="249"/>
      <c r="P466" s="249"/>
      <c r="Q466" s="249"/>
      <c r="R466" s="249"/>
      <c r="S466" s="249"/>
      <c r="T466" s="250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1" t="s">
        <v>282</v>
      </c>
      <c r="AU466" s="251" t="s">
        <v>91</v>
      </c>
      <c r="AV466" s="13" t="s">
        <v>91</v>
      </c>
      <c r="AW466" s="13" t="s">
        <v>39</v>
      </c>
      <c r="AX466" s="13" t="s">
        <v>78</v>
      </c>
      <c r="AY466" s="251" t="s">
        <v>188</v>
      </c>
    </row>
    <row r="467" s="13" customFormat="1">
      <c r="A467" s="13"/>
      <c r="B467" s="241"/>
      <c r="C467" s="242"/>
      <c r="D467" s="222" t="s">
        <v>282</v>
      </c>
      <c r="E467" s="243" t="s">
        <v>32</v>
      </c>
      <c r="F467" s="244" t="s">
        <v>378</v>
      </c>
      <c r="G467" s="242"/>
      <c r="H467" s="245">
        <v>0.72999999999999998</v>
      </c>
      <c r="I467" s="246"/>
      <c r="J467" s="242"/>
      <c r="K467" s="242"/>
      <c r="L467" s="247"/>
      <c r="M467" s="248"/>
      <c r="N467" s="249"/>
      <c r="O467" s="249"/>
      <c r="P467" s="249"/>
      <c r="Q467" s="249"/>
      <c r="R467" s="249"/>
      <c r="S467" s="249"/>
      <c r="T467" s="250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1" t="s">
        <v>282</v>
      </c>
      <c r="AU467" s="251" t="s">
        <v>91</v>
      </c>
      <c r="AV467" s="13" t="s">
        <v>91</v>
      </c>
      <c r="AW467" s="13" t="s">
        <v>39</v>
      </c>
      <c r="AX467" s="13" t="s">
        <v>78</v>
      </c>
      <c r="AY467" s="251" t="s">
        <v>188</v>
      </c>
    </row>
    <row r="468" s="13" customFormat="1">
      <c r="A468" s="13"/>
      <c r="B468" s="241"/>
      <c r="C468" s="242"/>
      <c r="D468" s="222" t="s">
        <v>282</v>
      </c>
      <c r="E468" s="243" t="s">
        <v>32</v>
      </c>
      <c r="F468" s="244" t="s">
        <v>379</v>
      </c>
      <c r="G468" s="242"/>
      <c r="H468" s="245">
        <v>14.800000000000001</v>
      </c>
      <c r="I468" s="246"/>
      <c r="J468" s="242"/>
      <c r="K468" s="242"/>
      <c r="L468" s="247"/>
      <c r="M468" s="248"/>
      <c r="N468" s="249"/>
      <c r="O468" s="249"/>
      <c r="P468" s="249"/>
      <c r="Q468" s="249"/>
      <c r="R468" s="249"/>
      <c r="S468" s="249"/>
      <c r="T468" s="250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1" t="s">
        <v>282</v>
      </c>
      <c r="AU468" s="251" t="s">
        <v>91</v>
      </c>
      <c r="AV468" s="13" t="s">
        <v>91</v>
      </c>
      <c r="AW468" s="13" t="s">
        <v>39</v>
      </c>
      <c r="AX468" s="13" t="s">
        <v>78</v>
      </c>
      <c r="AY468" s="251" t="s">
        <v>188</v>
      </c>
    </row>
    <row r="469" s="13" customFormat="1">
      <c r="A469" s="13"/>
      <c r="B469" s="241"/>
      <c r="C469" s="242"/>
      <c r="D469" s="222" t="s">
        <v>282</v>
      </c>
      <c r="E469" s="243" t="s">
        <v>32</v>
      </c>
      <c r="F469" s="244" t="s">
        <v>380</v>
      </c>
      <c r="G469" s="242"/>
      <c r="H469" s="245">
        <v>3.77</v>
      </c>
      <c r="I469" s="246"/>
      <c r="J469" s="242"/>
      <c r="K469" s="242"/>
      <c r="L469" s="247"/>
      <c r="M469" s="248"/>
      <c r="N469" s="249"/>
      <c r="O469" s="249"/>
      <c r="P469" s="249"/>
      <c r="Q469" s="249"/>
      <c r="R469" s="249"/>
      <c r="S469" s="249"/>
      <c r="T469" s="250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1" t="s">
        <v>282</v>
      </c>
      <c r="AU469" s="251" t="s">
        <v>91</v>
      </c>
      <c r="AV469" s="13" t="s">
        <v>91</v>
      </c>
      <c r="AW469" s="13" t="s">
        <v>39</v>
      </c>
      <c r="AX469" s="13" t="s">
        <v>78</v>
      </c>
      <c r="AY469" s="251" t="s">
        <v>188</v>
      </c>
    </row>
    <row r="470" s="13" customFormat="1">
      <c r="A470" s="13"/>
      <c r="B470" s="241"/>
      <c r="C470" s="242"/>
      <c r="D470" s="222" t="s">
        <v>282</v>
      </c>
      <c r="E470" s="243" t="s">
        <v>32</v>
      </c>
      <c r="F470" s="244" t="s">
        <v>381</v>
      </c>
      <c r="G470" s="242"/>
      <c r="H470" s="245">
        <v>0.71999999999999997</v>
      </c>
      <c r="I470" s="246"/>
      <c r="J470" s="242"/>
      <c r="K470" s="242"/>
      <c r="L470" s="247"/>
      <c r="M470" s="248"/>
      <c r="N470" s="249"/>
      <c r="O470" s="249"/>
      <c r="P470" s="249"/>
      <c r="Q470" s="249"/>
      <c r="R470" s="249"/>
      <c r="S470" s="249"/>
      <c r="T470" s="250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1" t="s">
        <v>282</v>
      </c>
      <c r="AU470" s="251" t="s">
        <v>91</v>
      </c>
      <c r="AV470" s="13" t="s">
        <v>91</v>
      </c>
      <c r="AW470" s="13" t="s">
        <v>39</v>
      </c>
      <c r="AX470" s="13" t="s">
        <v>78</v>
      </c>
      <c r="AY470" s="251" t="s">
        <v>188</v>
      </c>
    </row>
    <row r="471" s="13" customFormat="1">
      <c r="A471" s="13"/>
      <c r="B471" s="241"/>
      <c r="C471" s="242"/>
      <c r="D471" s="222" t="s">
        <v>282</v>
      </c>
      <c r="E471" s="243" t="s">
        <v>32</v>
      </c>
      <c r="F471" s="244" t="s">
        <v>382</v>
      </c>
      <c r="G471" s="242"/>
      <c r="H471" s="245">
        <v>11.91</v>
      </c>
      <c r="I471" s="246"/>
      <c r="J471" s="242"/>
      <c r="K471" s="242"/>
      <c r="L471" s="247"/>
      <c r="M471" s="248"/>
      <c r="N471" s="249"/>
      <c r="O471" s="249"/>
      <c r="P471" s="249"/>
      <c r="Q471" s="249"/>
      <c r="R471" s="249"/>
      <c r="S471" s="249"/>
      <c r="T471" s="250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1" t="s">
        <v>282</v>
      </c>
      <c r="AU471" s="251" t="s">
        <v>91</v>
      </c>
      <c r="AV471" s="13" t="s">
        <v>91</v>
      </c>
      <c r="AW471" s="13" t="s">
        <v>39</v>
      </c>
      <c r="AX471" s="13" t="s">
        <v>78</v>
      </c>
      <c r="AY471" s="251" t="s">
        <v>188</v>
      </c>
    </row>
    <row r="472" s="13" customFormat="1">
      <c r="A472" s="13"/>
      <c r="B472" s="241"/>
      <c r="C472" s="242"/>
      <c r="D472" s="222" t="s">
        <v>282</v>
      </c>
      <c r="E472" s="243" t="s">
        <v>32</v>
      </c>
      <c r="F472" s="244" t="s">
        <v>383</v>
      </c>
      <c r="G472" s="242"/>
      <c r="H472" s="245">
        <v>11.91</v>
      </c>
      <c r="I472" s="246"/>
      <c r="J472" s="242"/>
      <c r="K472" s="242"/>
      <c r="L472" s="247"/>
      <c r="M472" s="248"/>
      <c r="N472" s="249"/>
      <c r="O472" s="249"/>
      <c r="P472" s="249"/>
      <c r="Q472" s="249"/>
      <c r="R472" s="249"/>
      <c r="S472" s="249"/>
      <c r="T472" s="250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1" t="s">
        <v>282</v>
      </c>
      <c r="AU472" s="251" t="s">
        <v>91</v>
      </c>
      <c r="AV472" s="13" t="s">
        <v>91</v>
      </c>
      <c r="AW472" s="13" t="s">
        <v>39</v>
      </c>
      <c r="AX472" s="13" t="s">
        <v>78</v>
      </c>
      <c r="AY472" s="251" t="s">
        <v>188</v>
      </c>
    </row>
    <row r="473" s="15" customFormat="1">
      <c r="A473" s="15"/>
      <c r="B473" s="272"/>
      <c r="C473" s="273"/>
      <c r="D473" s="222" t="s">
        <v>282</v>
      </c>
      <c r="E473" s="274" t="s">
        <v>32</v>
      </c>
      <c r="F473" s="275" t="s">
        <v>338</v>
      </c>
      <c r="G473" s="273"/>
      <c r="H473" s="276">
        <v>167.21000000000001</v>
      </c>
      <c r="I473" s="277"/>
      <c r="J473" s="273"/>
      <c r="K473" s="273"/>
      <c r="L473" s="278"/>
      <c r="M473" s="279"/>
      <c r="N473" s="280"/>
      <c r="O473" s="280"/>
      <c r="P473" s="280"/>
      <c r="Q473" s="280"/>
      <c r="R473" s="280"/>
      <c r="S473" s="280"/>
      <c r="T473" s="281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82" t="s">
        <v>282</v>
      </c>
      <c r="AU473" s="282" t="s">
        <v>91</v>
      </c>
      <c r="AV473" s="15" t="s">
        <v>187</v>
      </c>
      <c r="AW473" s="15" t="s">
        <v>39</v>
      </c>
      <c r="AX473" s="15" t="s">
        <v>86</v>
      </c>
      <c r="AY473" s="282" t="s">
        <v>188</v>
      </c>
    </row>
    <row r="474" s="2" customFormat="1" ht="24.15" customHeight="1">
      <c r="A474" s="42"/>
      <c r="B474" s="43"/>
      <c r="C474" s="262" t="s">
        <v>699</v>
      </c>
      <c r="D474" s="262" t="s">
        <v>319</v>
      </c>
      <c r="E474" s="263" t="s">
        <v>700</v>
      </c>
      <c r="F474" s="264" t="s">
        <v>701</v>
      </c>
      <c r="G474" s="265" t="s">
        <v>278</v>
      </c>
      <c r="H474" s="266">
        <v>183.93100000000001</v>
      </c>
      <c r="I474" s="267"/>
      <c r="J474" s="268">
        <f>ROUND(I474*H474,2)</f>
        <v>0</v>
      </c>
      <c r="K474" s="264" t="s">
        <v>32</v>
      </c>
      <c r="L474" s="269"/>
      <c r="M474" s="270" t="s">
        <v>32</v>
      </c>
      <c r="N474" s="271" t="s">
        <v>49</v>
      </c>
      <c r="O474" s="88"/>
      <c r="P474" s="218">
        <f>O474*H474</f>
        <v>0</v>
      </c>
      <c r="Q474" s="218">
        <v>0.0126</v>
      </c>
      <c r="R474" s="218">
        <f>Q474*H474</f>
        <v>2.3175306</v>
      </c>
      <c r="S474" s="218">
        <v>0</v>
      </c>
      <c r="T474" s="219">
        <f>S474*H474</f>
        <v>0</v>
      </c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R474" s="220" t="s">
        <v>484</v>
      </c>
      <c r="AT474" s="220" t="s">
        <v>319</v>
      </c>
      <c r="AU474" s="220" t="s">
        <v>91</v>
      </c>
      <c r="AY474" s="20" t="s">
        <v>188</v>
      </c>
      <c r="BE474" s="221">
        <f>IF(N474="základní",J474,0)</f>
        <v>0</v>
      </c>
      <c r="BF474" s="221">
        <f>IF(N474="snížená",J474,0)</f>
        <v>0</v>
      </c>
      <c r="BG474" s="221">
        <f>IF(N474="zákl. přenesená",J474,0)</f>
        <v>0</v>
      </c>
      <c r="BH474" s="221">
        <f>IF(N474="sníž. přenesená",J474,0)</f>
        <v>0</v>
      </c>
      <c r="BI474" s="221">
        <f>IF(N474="nulová",J474,0)</f>
        <v>0</v>
      </c>
      <c r="BJ474" s="20" t="s">
        <v>86</v>
      </c>
      <c r="BK474" s="221">
        <f>ROUND(I474*H474,2)</f>
        <v>0</v>
      </c>
      <c r="BL474" s="20" t="s">
        <v>405</v>
      </c>
      <c r="BM474" s="220" t="s">
        <v>702</v>
      </c>
    </row>
    <row r="475" s="2" customFormat="1">
      <c r="A475" s="42"/>
      <c r="B475" s="43"/>
      <c r="C475" s="44"/>
      <c r="D475" s="222" t="s">
        <v>194</v>
      </c>
      <c r="E475" s="44"/>
      <c r="F475" s="223" t="s">
        <v>701</v>
      </c>
      <c r="G475" s="44"/>
      <c r="H475" s="44"/>
      <c r="I475" s="224"/>
      <c r="J475" s="44"/>
      <c r="K475" s="44"/>
      <c r="L475" s="48"/>
      <c r="M475" s="225"/>
      <c r="N475" s="226"/>
      <c r="O475" s="88"/>
      <c r="P475" s="88"/>
      <c r="Q475" s="88"/>
      <c r="R475" s="88"/>
      <c r="S475" s="88"/>
      <c r="T475" s="89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T475" s="20" t="s">
        <v>194</v>
      </c>
      <c r="AU475" s="20" t="s">
        <v>91</v>
      </c>
    </row>
    <row r="476" s="2" customFormat="1">
      <c r="A476" s="42"/>
      <c r="B476" s="43"/>
      <c r="C476" s="44"/>
      <c r="D476" s="222" t="s">
        <v>202</v>
      </c>
      <c r="E476" s="44"/>
      <c r="F476" s="227" t="s">
        <v>703</v>
      </c>
      <c r="G476" s="44"/>
      <c r="H476" s="44"/>
      <c r="I476" s="224"/>
      <c r="J476" s="44"/>
      <c r="K476" s="44"/>
      <c r="L476" s="48"/>
      <c r="M476" s="225"/>
      <c r="N476" s="226"/>
      <c r="O476" s="88"/>
      <c r="P476" s="88"/>
      <c r="Q476" s="88"/>
      <c r="R476" s="88"/>
      <c r="S476" s="88"/>
      <c r="T476" s="89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T476" s="20" t="s">
        <v>202</v>
      </c>
      <c r="AU476" s="20" t="s">
        <v>91</v>
      </c>
    </row>
    <row r="477" s="13" customFormat="1">
      <c r="A477" s="13"/>
      <c r="B477" s="241"/>
      <c r="C477" s="242"/>
      <c r="D477" s="222" t="s">
        <v>282</v>
      </c>
      <c r="E477" s="242"/>
      <c r="F477" s="244" t="s">
        <v>704</v>
      </c>
      <c r="G477" s="242"/>
      <c r="H477" s="245">
        <v>183.93100000000001</v>
      </c>
      <c r="I477" s="246"/>
      <c r="J477" s="242"/>
      <c r="K477" s="242"/>
      <c r="L477" s="247"/>
      <c r="M477" s="248"/>
      <c r="N477" s="249"/>
      <c r="O477" s="249"/>
      <c r="P477" s="249"/>
      <c r="Q477" s="249"/>
      <c r="R477" s="249"/>
      <c r="S477" s="249"/>
      <c r="T477" s="250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1" t="s">
        <v>282</v>
      </c>
      <c r="AU477" s="251" t="s">
        <v>91</v>
      </c>
      <c r="AV477" s="13" t="s">
        <v>91</v>
      </c>
      <c r="AW477" s="13" t="s">
        <v>4</v>
      </c>
      <c r="AX477" s="13" t="s">
        <v>86</v>
      </c>
      <c r="AY477" s="251" t="s">
        <v>188</v>
      </c>
    </row>
    <row r="478" s="2" customFormat="1" ht="16.5" customHeight="1">
      <c r="A478" s="42"/>
      <c r="B478" s="43"/>
      <c r="C478" s="209" t="s">
        <v>705</v>
      </c>
      <c r="D478" s="209" t="s">
        <v>189</v>
      </c>
      <c r="E478" s="210" t="s">
        <v>706</v>
      </c>
      <c r="F478" s="211" t="s">
        <v>707</v>
      </c>
      <c r="G478" s="212" t="s">
        <v>278</v>
      </c>
      <c r="H478" s="213">
        <v>399.88999999999999</v>
      </c>
      <c r="I478" s="214"/>
      <c r="J478" s="215">
        <f>ROUND(I478*H478,2)</f>
        <v>0</v>
      </c>
      <c r="K478" s="211" t="s">
        <v>32</v>
      </c>
      <c r="L478" s="48"/>
      <c r="M478" s="216" t="s">
        <v>32</v>
      </c>
      <c r="N478" s="217" t="s">
        <v>49</v>
      </c>
      <c r="O478" s="88"/>
      <c r="P478" s="218">
        <f>O478*H478</f>
        <v>0</v>
      </c>
      <c r="Q478" s="218">
        <v>0.0016100000000000001</v>
      </c>
      <c r="R478" s="218">
        <f>Q478*H478</f>
        <v>0.64382289999999998</v>
      </c>
      <c r="S478" s="218">
        <v>0.0014</v>
      </c>
      <c r="T478" s="219">
        <f>S478*H478</f>
        <v>0.55984599999999995</v>
      </c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R478" s="220" t="s">
        <v>405</v>
      </c>
      <c r="AT478" s="220" t="s">
        <v>189</v>
      </c>
      <c r="AU478" s="220" t="s">
        <v>91</v>
      </c>
      <c r="AY478" s="20" t="s">
        <v>188</v>
      </c>
      <c r="BE478" s="221">
        <f>IF(N478="základní",J478,0)</f>
        <v>0</v>
      </c>
      <c r="BF478" s="221">
        <f>IF(N478="snížená",J478,0)</f>
        <v>0</v>
      </c>
      <c r="BG478" s="221">
        <f>IF(N478="zákl. přenesená",J478,0)</f>
        <v>0</v>
      </c>
      <c r="BH478" s="221">
        <f>IF(N478="sníž. přenesená",J478,0)</f>
        <v>0</v>
      </c>
      <c r="BI478" s="221">
        <f>IF(N478="nulová",J478,0)</f>
        <v>0</v>
      </c>
      <c r="BJ478" s="20" t="s">
        <v>86</v>
      </c>
      <c r="BK478" s="221">
        <f>ROUND(I478*H478,2)</f>
        <v>0</v>
      </c>
      <c r="BL478" s="20" t="s">
        <v>405</v>
      </c>
      <c r="BM478" s="220" t="s">
        <v>708</v>
      </c>
    </row>
    <row r="479" s="2" customFormat="1">
      <c r="A479" s="42"/>
      <c r="B479" s="43"/>
      <c r="C479" s="44"/>
      <c r="D479" s="222" t="s">
        <v>194</v>
      </c>
      <c r="E479" s="44"/>
      <c r="F479" s="223" t="s">
        <v>707</v>
      </c>
      <c r="G479" s="44"/>
      <c r="H479" s="44"/>
      <c r="I479" s="224"/>
      <c r="J479" s="44"/>
      <c r="K479" s="44"/>
      <c r="L479" s="48"/>
      <c r="M479" s="225"/>
      <c r="N479" s="226"/>
      <c r="O479" s="88"/>
      <c r="P479" s="88"/>
      <c r="Q479" s="88"/>
      <c r="R479" s="88"/>
      <c r="S479" s="88"/>
      <c r="T479" s="89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T479" s="20" t="s">
        <v>194</v>
      </c>
      <c r="AU479" s="20" t="s">
        <v>91</v>
      </c>
    </row>
    <row r="480" s="13" customFormat="1">
      <c r="A480" s="13"/>
      <c r="B480" s="241"/>
      <c r="C480" s="242"/>
      <c r="D480" s="222" t="s">
        <v>282</v>
      </c>
      <c r="E480" s="243" t="s">
        <v>32</v>
      </c>
      <c r="F480" s="244" t="s">
        <v>709</v>
      </c>
      <c r="G480" s="242"/>
      <c r="H480" s="245">
        <v>26.18</v>
      </c>
      <c r="I480" s="246"/>
      <c r="J480" s="242"/>
      <c r="K480" s="242"/>
      <c r="L480" s="247"/>
      <c r="M480" s="248"/>
      <c r="N480" s="249"/>
      <c r="O480" s="249"/>
      <c r="P480" s="249"/>
      <c r="Q480" s="249"/>
      <c r="R480" s="249"/>
      <c r="S480" s="249"/>
      <c r="T480" s="250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1" t="s">
        <v>282</v>
      </c>
      <c r="AU480" s="251" t="s">
        <v>91</v>
      </c>
      <c r="AV480" s="13" t="s">
        <v>91</v>
      </c>
      <c r="AW480" s="13" t="s">
        <v>39</v>
      </c>
      <c r="AX480" s="13" t="s">
        <v>78</v>
      </c>
      <c r="AY480" s="251" t="s">
        <v>188</v>
      </c>
    </row>
    <row r="481" s="13" customFormat="1">
      <c r="A481" s="13"/>
      <c r="B481" s="241"/>
      <c r="C481" s="242"/>
      <c r="D481" s="222" t="s">
        <v>282</v>
      </c>
      <c r="E481" s="243" t="s">
        <v>32</v>
      </c>
      <c r="F481" s="244" t="s">
        <v>710</v>
      </c>
      <c r="G481" s="242"/>
      <c r="H481" s="245">
        <v>25.620000000000001</v>
      </c>
      <c r="I481" s="246"/>
      <c r="J481" s="242"/>
      <c r="K481" s="242"/>
      <c r="L481" s="247"/>
      <c r="M481" s="248"/>
      <c r="N481" s="249"/>
      <c r="O481" s="249"/>
      <c r="P481" s="249"/>
      <c r="Q481" s="249"/>
      <c r="R481" s="249"/>
      <c r="S481" s="249"/>
      <c r="T481" s="250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1" t="s">
        <v>282</v>
      </c>
      <c r="AU481" s="251" t="s">
        <v>91</v>
      </c>
      <c r="AV481" s="13" t="s">
        <v>91</v>
      </c>
      <c r="AW481" s="13" t="s">
        <v>39</v>
      </c>
      <c r="AX481" s="13" t="s">
        <v>78</v>
      </c>
      <c r="AY481" s="251" t="s">
        <v>188</v>
      </c>
    </row>
    <row r="482" s="13" customFormat="1">
      <c r="A482" s="13"/>
      <c r="B482" s="241"/>
      <c r="C482" s="242"/>
      <c r="D482" s="222" t="s">
        <v>282</v>
      </c>
      <c r="E482" s="243" t="s">
        <v>32</v>
      </c>
      <c r="F482" s="244" t="s">
        <v>711</v>
      </c>
      <c r="G482" s="242"/>
      <c r="H482" s="245">
        <v>34.740000000000002</v>
      </c>
      <c r="I482" s="246"/>
      <c r="J482" s="242"/>
      <c r="K482" s="242"/>
      <c r="L482" s="247"/>
      <c r="M482" s="248"/>
      <c r="N482" s="249"/>
      <c r="O482" s="249"/>
      <c r="P482" s="249"/>
      <c r="Q482" s="249"/>
      <c r="R482" s="249"/>
      <c r="S482" s="249"/>
      <c r="T482" s="250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1" t="s">
        <v>282</v>
      </c>
      <c r="AU482" s="251" t="s">
        <v>91</v>
      </c>
      <c r="AV482" s="13" t="s">
        <v>91</v>
      </c>
      <c r="AW482" s="13" t="s">
        <v>39</v>
      </c>
      <c r="AX482" s="13" t="s">
        <v>78</v>
      </c>
      <c r="AY482" s="251" t="s">
        <v>188</v>
      </c>
    </row>
    <row r="483" s="13" customFormat="1">
      <c r="A483" s="13"/>
      <c r="B483" s="241"/>
      <c r="C483" s="242"/>
      <c r="D483" s="222" t="s">
        <v>282</v>
      </c>
      <c r="E483" s="243" t="s">
        <v>32</v>
      </c>
      <c r="F483" s="244" t="s">
        <v>712</v>
      </c>
      <c r="G483" s="242"/>
      <c r="H483" s="245">
        <v>34.740000000000002</v>
      </c>
      <c r="I483" s="246"/>
      <c r="J483" s="242"/>
      <c r="K483" s="242"/>
      <c r="L483" s="247"/>
      <c r="M483" s="248"/>
      <c r="N483" s="249"/>
      <c r="O483" s="249"/>
      <c r="P483" s="249"/>
      <c r="Q483" s="249"/>
      <c r="R483" s="249"/>
      <c r="S483" s="249"/>
      <c r="T483" s="250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1" t="s">
        <v>282</v>
      </c>
      <c r="AU483" s="251" t="s">
        <v>91</v>
      </c>
      <c r="AV483" s="13" t="s">
        <v>91</v>
      </c>
      <c r="AW483" s="13" t="s">
        <v>39</v>
      </c>
      <c r="AX483" s="13" t="s">
        <v>78</v>
      </c>
      <c r="AY483" s="251" t="s">
        <v>188</v>
      </c>
    </row>
    <row r="484" s="13" customFormat="1">
      <c r="A484" s="13"/>
      <c r="B484" s="241"/>
      <c r="C484" s="242"/>
      <c r="D484" s="222" t="s">
        <v>282</v>
      </c>
      <c r="E484" s="243" t="s">
        <v>32</v>
      </c>
      <c r="F484" s="244" t="s">
        <v>374</v>
      </c>
      <c r="G484" s="242"/>
      <c r="H484" s="245">
        <v>61.450000000000003</v>
      </c>
      <c r="I484" s="246"/>
      <c r="J484" s="242"/>
      <c r="K484" s="242"/>
      <c r="L484" s="247"/>
      <c r="M484" s="248"/>
      <c r="N484" s="249"/>
      <c r="O484" s="249"/>
      <c r="P484" s="249"/>
      <c r="Q484" s="249"/>
      <c r="R484" s="249"/>
      <c r="S484" s="249"/>
      <c r="T484" s="250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1" t="s">
        <v>282</v>
      </c>
      <c r="AU484" s="251" t="s">
        <v>91</v>
      </c>
      <c r="AV484" s="13" t="s">
        <v>91</v>
      </c>
      <c r="AW484" s="13" t="s">
        <v>39</v>
      </c>
      <c r="AX484" s="13" t="s">
        <v>78</v>
      </c>
      <c r="AY484" s="251" t="s">
        <v>188</v>
      </c>
    </row>
    <row r="485" s="13" customFormat="1">
      <c r="A485" s="13"/>
      <c r="B485" s="241"/>
      <c r="C485" s="242"/>
      <c r="D485" s="222" t="s">
        <v>282</v>
      </c>
      <c r="E485" s="243" t="s">
        <v>32</v>
      </c>
      <c r="F485" s="244" t="s">
        <v>713</v>
      </c>
      <c r="G485" s="242"/>
      <c r="H485" s="245">
        <v>27.93</v>
      </c>
      <c r="I485" s="246"/>
      <c r="J485" s="242"/>
      <c r="K485" s="242"/>
      <c r="L485" s="247"/>
      <c r="M485" s="248"/>
      <c r="N485" s="249"/>
      <c r="O485" s="249"/>
      <c r="P485" s="249"/>
      <c r="Q485" s="249"/>
      <c r="R485" s="249"/>
      <c r="S485" s="249"/>
      <c r="T485" s="250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1" t="s">
        <v>282</v>
      </c>
      <c r="AU485" s="251" t="s">
        <v>91</v>
      </c>
      <c r="AV485" s="13" t="s">
        <v>91</v>
      </c>
      <c r="AW485" s="13" t="s">
        <v>39</v>
      </c>
      <c r="AX485" s="13" t="s">
        <v>78</v>
      </c>
      <c r="AY485" s="251" t="s">
        <v>188</v>
      </c>
    </row>
    <row r="486" s="13" customFormat="1">
      <c r="A486" s="13"/>
      <c r="B486" s="241"/>
      <c r="C486" s="242"/>
      <c r="D486" s="222" t="s">
        <v>282</v>
      </c>
      <c r="E486" s="243" t="s">
        <v>32</v>
      </c>
      <c r="F486" s="244" t="s">
        <v>714</v>
      </c>
      <c r="G486" s="242"/>
      <c r="H486" s="245">
        <v>37.939999999999998</v>
      </c>
      <c r="I486" s="246"/>
      <c r="J486" s="242"/>
      <c r="K486" s="242"/>
      <c r="L486" s="247"/>
      <c r="M486" s="248"/>
      <c r="N486" s="249"/>
      <c r="O486" s="249"/>
      <c r="P486" s="249"/>
      <c r="Q486" s="249"/>
      <c r="R486" s="249"/>
      <c r="S486" s="249"/>
      <c r="T486" s="250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1" t="s">
        <v>282</v>
      </c>
      <c r="AU486" s="251" t="s">
        <v>91</v>
      </c>
      <c r="AV486" s="13" t="s">
        <v>91</v>
      </c>
      <c r="AW486" s="13" t="s">
        <v>39</v>
      </c>
      <c r="AX486" s="13" t="s">
        <v>78</v>
      </c>
      <c r="AY486" s="251" t="s">
        <v>188</v>
      </c>
    </row>
    <row r="487" s="13" customFormat="1">
      <c r="A487" s="13"/>
      <c r="B487" s="241"/>
      <c r="C487" s="242"/>
      <c r="D487" s="222" t="s">
        <v>282</v>
      </c>
      <c r="E487" s="243" t="s">
        <v>32</v>
      </c>
      <c r="F487" s="244" t="s">
        <v>715</v>
      </c>
      <c r="G487" s="242"/>
      <c r="H487" s="245">
        <v>33.93</v>
      </c>
      <c r="I487" s="246"/>
      <c r="J487" s="242"/>
      <c r="K487" s="242"/>
      <c r="L487" s="247"/>
      <c r="M487" s="248"/>
      <c r="N487" s="249"/>
      <c r="O487" s="249"/>
      <c r="P487" s="249"/>
      <c r="Q487" s="249"/>
      <c r="R487" s="249"/>
      <c r="S487" s="249"/>
      <c r="T487" s="250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1" t="s">
        <v>282</v>
      </c>
      <c r="AU487" s="251" t="s">
        <v>91</v>
      </c>
      <c r="AV487" s="13" t="s">
        <v>91</v>
      </c>
      <c r="AW487" s="13" t="s">
        <v>39</v>
      </c>
      <c r="AX487" s="13" t="s">
        <v>78</v>
      </c>
      <c r="AY487" s="251" t="s">
        <v>188</v>
      </c>
    </row>
    <row r="488" s="13" customFormat="1">
      <c r="A488" s="13"/>
      <c r="B488" s="241"/>
      <c r="C488" s="242"/>
      <c r="D488" s="222" t="s">
        <v>282</v>
      </c>
      <c r="E488" s="243" t="s">
        <v>32</v>
      </c>
      <c r="F488" s="244" t="s">
        <v>716</v>
      </c>
      <c r="G488" s="242"/>
      <c r="H488" s="245">
        <v>6.5700000000000003</v>
      </c>
      <c r="I488" s="246"/>
      <c r="J488" s="242"/>
      <c r="K488" s="242"/>
      <c r="L488" s="247"/>
      <c r="M488" s="248"/>
      <c r="N488" s="249"/>
      <c r="O488" s="249"/>
      <c r="P488" s="249"/>
      <c r="Q488" s="249"/>
      <c r="R488" s="249"/>
      <c r="S488" s="249"/>
      <c r="T488" s="250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1" t="s">
        <v>282</v>
      </c>
      <c r="AU488" s="251" t="s">
        <v>91</v>
      </c>
      <c r="AV488" s="13" t="s">
        <v>91</v>
      </c>
      <c r="AW488" s="13" t="s">
        <v>39</v>
      </c>
      <c r="AX488" s="13" t="s">
        <v>78</v>
      </c>
      <c r="AY488" s="251" t="s">
        <v>188</v>
      </c>
    </row>
    <row r="489" s="13" customFormat="1">
      <c r="A489" s="13"/>
      <c r="B489" s="241"/>
      <c r="C489" s="242"/>
      <c r="D489" s="222" t="s">
        <v>282</v>
      </c>
      <c r="E489" s="243" t="s">
        <v>32</v>
      </c>
      <c r="F489" s="244" t="s">
        <v>379</v>
      </c>
      <c r="G489" s="242"/>
      <c r="H489" s="245">
        <v>14.800000000000001</v>
      </c>
      <c r="I489" s="246"/>
      <c r="J489" s="242"/>
      <c r="K489" s="242"/>
      <c r="L489" s="247"/>
      <c r="M489" s="248"/>
      <c r="N489" s="249"/>
      <c r="O489" s="249"/>
      <c r="P489" s="249"/>
      <c r="Q489" s="249"/>
      <c r="R489" s="249"/>
      <c r="S489" s="249"/>
      <c r="T489" s="250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1" t="s">
        <v>282</v>
      </c>
      <c r="AU489" s="251" t="s">
        <v>91</v>
      </c>
      <c r="AV489" s="13" t="s">
        <v>91</v>
      </c>
      <c r="AW489" s="13" t="s">
        <v>39</v>
      </c>
      <c r="AX489" s="13" t="s">
        <v>78</v>
      </c>
      <c r="AY489" s="251" t="s">
        <v>188</v>
      </c>
    </row>
    <row r="490" s="13" customFormat="1">
      <c r="A490" s="13"/>
      <c r="B490" s="241"/>
      <c r="C490" s="242"/>
      <c r="D490" s="222" t="s">
        <v>282</v>
      </c>
      <c r="E490" s="243" t="s">
        <v>32</v>
      </c>
      <c r="F490" s="244" t="s">
        <v>717</v>
      </c>
      <c r="G490" s="242"/>
      <c r="H490" s="245">
        <v>33.93</v>
      </c>
      <c r="I490" s="246"/>
      <c r="J490" s="242"/>
      <c r="K490" s="242"/>
      <c r="L490" s="247"/>
      <c r="M490" s="248"/>
      <c r="N490" s="249"/>
      <c r="O490" s="249"/>
      <c r="P490" s="249"/>
      <c r="Q490" s="249"/>
      <c r="R490" s="249"/>
      <c r="S490" s="249"/>
      <c r="T490" s="250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1" t="s">
        <v>282</v>
      </c>
      <c r="AU490" s="251" t="s">
        <v>91</v>
      </c>
      <c r="AV490" s="13" t="s">
        <v>91</v>
      </c>
      <c r="AW490" s="13" t="s">
        <v>39</v>
      </c>
      <c r="AX490" s="13" t="s">
        <v>78</v>
      </c>
      <c r="AY490" s="251" t="s">
        <v>188</v>
      </c>
    </row>
    <row r="491" s="13" customFormat="1">
      <c r="A491" s="13"/>
      <c r="B491" s="241"/>
      <c r="C491" s="242"/>
      <c r="D491" s="222" t="s">
        <v>282</v>
      </c>
      <c r="E491" s="243" t="s">
        <v>32</v>
      </c>
      <c r="F491" s="244" t="s">
        <v>718</v>
      </c>
      <c r="G491" s="242"/>
      <c r="H491" s="245">
        <v>6.4800000000000004</v>
      </c>
      <c r="I491" s="246"/>
      <c r="J491" s="242"/>
      <c r="K491" s="242"/>
      <c r="L491" s="247"/>
      <c r="M491" s="248"/>
      <c r="N491" s="249"/>
      <c r="O491" s="249"/>
      <c r="P491" s="249"/>
      <c r="Q491" s="249"/>
      <c r="R491" s="249"/>
      <c r="S491" s="249"/>
      <c r="T491" s="250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1" t="s">
        <v>282</v>
      </c>
      <c r="AU491" s="251" t="s">
        <v>91</v>
      </c>
      <c r="AV491" s="13" t="s">
        <v>91</v>
      </c>
      <c r="AW491" s="13" t="s">
        <v>39</v>
      </c>
      <c r="AX491" s="13" t="s">
        <v>78</v>
      </c>
      <c r="AY491" s="251" t="s">
        <v>188</v>
      </c>
    </row>
    <row r="492" s="13" customFormat="1">
      <c r="A492" s="13"/>
      <c r="B492" s="241"/>
      <c r="C492" s="242"/>
      <c r="D492" s="222" t="s">
        <v>282</v>
      </c>
      <c r="E492" s="243" t="s">
        <v>32</v>
      </c>
      <c r="F492" s="244" t="s">
        <v>719</v>
      </c>
      <c r="G492" s="242"/>
      <c r="H492" s="245">
        <v>27.789999999999999</v>
      </c>
      <c r="I492" s="246"/>
      <c r="J492" s="242"/>
      <c r="K492" s="242"/>
      <c r="L492" s="247"/>
      <c r="M492" s="248"/>
      <c r="N492" s="249"/>
      <c r="O492" s="249"/>
      <c r="P492" s="249"/>
      <c r="Q492" s="249"/>
      <c r="R492" s="249"/>
      <c r="S492" s="249"/>
      <c r="T492" s="250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1" t="s">
        <v>282</v>
      </c>
      <c r="AU492" s="251" t="s">
        <v>91</v>
      </c>
      <c r="AV492" s="13" t="s">
        <v>91</v>
      </c>
      <c r="AW492" s="13" t="s">
        <v>39</v>
      </c>
      <c r="AX492" s="13" t="s">
        <v>78</v>
      </c>
      <c r="AY492" s="251" t="s">
        <v>188</v>
      </c>
    </row>
    <row r="493" s="13" customFormat="1">
      <c r="A493" s="13"/>
      <c r="B493" s="241"/>
      <c r="C493" s="242"/>
      <c r="D493" s="222" t="s">
        <v>282</v>
      </c>
      <c r="E493" s="243" t="s">
        <v>32</v>
      </c>
      <c r="F493" s="244" t="s">
        <v>720</v>
      </c>
      <c r="G493" s="242"/>
      <c r="H493" s="245">
        <v>27.789999999999999</v>
      </c>
      <c r="I493" s="246"/>
      <c r="J493" s="242"/>
      <c r="K493" s="242"/>
      <c r="L493" s="247"/>
      <c r="M493" s="248"/>
      <c r="N493" s="249"/>
      <c r="O493" s="249"/>
      <c r="P493" s="249"/>
      <c r="Q493" s="249"/>
      <c r="R493" s="249"/>
      <c r="S493" s="249"/>
      <c r="T493" s="250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1" t="s">
        <v>282</v>
      </c>
      <c r="AU493" s="251" t="s">
        <v>91</v>
      </c>
      <c r="AV493" s="13" t="s">
        <v>91</v>
      </c>
      <c r="AW493" s="13" t="s">
        <v>39</v>
      </c>
      <c r="AX493" s="13" t="s">
        <v>78</v>
      </c>
      <c r="AY493" s="251" t="s">
        <v>188</v>
      </c>
    </row>
    <row r="494" s="15" customFormat="1">
      <c r="A494" s="15"/>
      <c r="B494" s="272"/>
      <c r="C494" s="273"/>
      <c r="D494" s="222" t="s">
        <v>282</v>
      </c>
      <c r="E494" s="274" t="s">
        <v>32</v>
      </c>
      <c r="F494" s="275" t="s">
        <v>338</v>
      </c>
      <c r="G494" s="273"/>
      <c r="H494" s="276">
        <v>399.8900000000001</v>
      </c>
      <c r="I494" s="277"/>
      <c r="J494" s="273"/>
      <c r="K494" s="273"/>
      <c r="L494" s="278"/>
      <c r="M494" s="279"/>
      <c r="N494" s="280"/>
      <c r="O494" s="280"/>
      <c r="P494" s="280"/>
      <c r="Q494" s="280"/>
      <c r="R494" s="280"/>
      <c r="S494" s="280"/>
      <c r="T494" s="281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82" t="s">
        <v>282</v>
      </c>
      <c r="AU494" s="282" t="s">
        <v>91</v>
      </c>
      <c r="AV494" s="15" t="s">
        <v>187</v>
      </c>
      <c r="AW494" s="15" t="s">
        <v>39</v>
      </c>
      <c r="AX494" s="15" t="s">
        <v>86</v>
      </c>
      <c r="AY494" s="282" t="s">
        <v>188</v>
      </c>
    </row>
    <row r="495" s="2" customFormat="1" ht="24.15" customHeight="1">
      <c r="A495" s="42"/>
      <c r="B495" s="43"/>
      <c r="C495" s="209" t="s">
        <v>721</v>
      </c>
      <c r="D495" s="209" t="s">
        <v>189</v>
      </c>
      <c r="E495" s="210" t="s">
        <v>722</v>
      </c>
      <c r="F495" s="211" t="s">
        <v>723</v>
      </c>
      <c r="G495" s="212" t="s">
        <v>389</v>
      </c>
      <c r="H495" s="213">
        <v>6.524</v>
      </c>
      <c r="I495" s="214"/>
      <c r="J495" s="215">
        <f>ROUND(I495*H495,2)</f>
        <v>0</v>
      </c>
      <c r="K495" s="211" t="s">
        <v>236</v>
      </c>
      <c r="L495" s="48"/>
      <c r="M495" s="216" t="s">
        <v>32</v>
      </c>
      <c r="N495" s="217" t="s">
        <v>49</v>
      </c>
      <c r="O495" s="88"/>
      <c r="P495" s="218">
        <f>O495*H495</f>
        <v>0</v>
      </c>
      <c r="Q495" s="218">
        <v>0</v>
      </c>
      <c r="R495" s="218">
        <f>Q495*H495</f>
        <v>0</v>
      </c>
      <c r="S495" s="218">
        <v>0</v>
      </c>
      <c r="T495" s="219">
        <f>S495*H495</f>
        <v>0</v>
      </c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R495" s="220" t="s">
        <v>405</v>
      </c>
      <c r="AT495" s="220" t="s">
        <v>189</v>
      </c>
      <c r="AU495" s="220" t="s">
        <v>91</v>
      </c>
      <c r="AY495" s="20" t="s">
        <v>188</v>
      </c>
      <c r="BE495" s="221">
        <f>IF(N495="základní",J495,0)</f>
        <v>0</v>
      </c>
      <c r="BF495" s="221">
        <f>IF(N495="snížená",J495,0)</f>
        <v>0</v>
      </c>
      <c r="BG495" s="221">
        <f>IF(N495="zákl. přenesená",J495,0)</f>
        <v>0</v>
      </c>
      <c r="BH495" s="221">
        <f>IF(N495="sníž. přenesená",J495,0)</f>
        <v>0</v>
      </c>
      <c r="BI495" s="221">
        <f>IF(N495="nulová",J495,0)</f>
        <v>0</v>
      </c>
      <c r="BJ495" s="20" t="s">
        <v>86</v>
      </c>
      <c r="BK495" s="221">
        <f>ROUND(I495*H495,2)</f>
        <v>0</v>
      </c>
      <c r="BL495" s="20" t="s">
        <v>405</v>
      </c>
      <c r="BM495" s="220" t="s">
        <v>724</v>
      </c>
    </row>
    <row r="496" s="2" customFormat="1">
      <c r="A496" s="42"/>
      <c r="B496" s="43"/>
      <c r="C496" s="44"/>
      <c r="D496" s="222" t="s">
        <v>194</v>
      </c>
      <c r="E496" s="44"/>
      <c r="F496" s="223" t="s">
        <v>725</v>
      </c>
      <c r="G496" s="44"/>
      <c r="H496" s="44"/>
      <c r="I496" s="224"/>
      <c r="J496" s="44"/>
      <c r="K496" s="44"/>
      <c r="L496" s="48"/>
      <c r="M496" s="225"/>
      <c r="N496" s="226"/>
      <c r="O496" s="88"/>
      <c r="P496" s="88"/>
      <c r="Q496" s="88"/>
      <c r="R496" s="88"/>
      <c r="S496" s="88"/>
      <c r="T496" s="89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T496" s="20" t="s">
        <v>194</v>
      </c>
      <c r="AU496" s="20" t="s">
        <v>91</v>
      </c>
    </row>
    <row r="497" s="2" customFormat="1">
      <c r="A497" s="42"/>
      <c r="B497" s="43"/>
      <c r="C497" s="44"/>
      <c r="D497" s="239" t="s">
        <v>239</v>
      </c>
      <c r="E497" s="44"/>
      <c r="F497" s="240" t="s">
        <v>726</v>
      </c>
      <c r="G497" s="44"/>
      <c r="H497" s="44"/>
      <c r="I497" s="224"/>
      <c r="J497" s="44"/>
      <c r="K497" s="44"/>
      <c r="L497" s="48"/>
      <c r="M497" s="225"/>
      <c r="N497" s="226"/>
      <c r="O497" s="88"/>
      <c r="P497" s="88"/>
      <c r="Q497" s="88"/>
      <c r="R497" s="88"/>
      <c r="S497" s="88"/>
      <c r="T497" s="89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T497" s="20" t="s">
        <v>239</v>
      </c>
      <c r="AU497" s="20" t="s">
        <v>91</v>
      </c>
    </row>
    <row r="498" s="11" customFormat="1" ht="22.8" customHeight="1">
      <c r="A498" s="11"/>
      <c r="B498" s="195"/>
      <c r="C498" s="196"/>
      <c r="D498" s="197" t="s">
        <v>77</v>
      </c>
      <c r="E498" s="237" t="s">
        <v>727</v>
      </c>
      <c r="F498" s="237" t="s">
        <v>728</v>
      </c>
      <c r="G498" s="196"/>
      <c r="H498" s="196"/>
      <c r="I498" s="199"/>
      <c r="J498" s="238">
        <f>BK498</f>
        <v>0</v>
      </c>
      <c r="K498" s="196"/>
      <c r="L498" s="201"/>
      <c r="M498" s="202"/>
      <c r="N498" s="203"/>
      <c r="O498" s="203"/>
      <c r="P498" s="204">
        <f>SUM(P499:P509)</f>
        <v>0</v>
      </c>
      <c r="Q498" s="203"/>
      <c r="R498" s="204">
        <f>SUM(R499:R509)</f>
        <v>0</v>
      </c>
      <c r="S498" s="203"/>
      <c r="T498" s="205">
        <f>SUM(T499:T509)</f>
        <v>0</v>
      </c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R498" s="206" t="s">
        <v>91</v>
      </c>
      <c r="AT498" s="207" t="s">
        <v>77</v>
      </c>
      <c r="AU498" s="207" t="s">
        <v>86</v>
      </c>
      <c r="AY498" s="206" t="s">
        <v>188</v>
      </c>
      <c r="BK498" s="208">
        <f>SUM(BK499:BK509)</f>
        <v>0</v>
      </c>
    </row>
    <row r="499" s="2" customFormat="1" ht="24.15" customHeight="1">
      <c r="A499" s="42"/>
      <c r="B499" s="43"/>
      <c r="C499" s="209" t="s">
        <v>729</v>
      </c>
      <c r="D499" s="209" t="s">
        <v>189</v>
      </c>
      <c r="E499" s="210" t="s">
        <v>730</v>
      </c>
      <c r="F499" s="211" t="s">
        <v>731</v>
      </c>
      <c r="G499" s="212" t="s">
        <v>278</v>
      </c>
      <c r="H499" s="213">
        <v>106.92</v>
      </c>
      <c r="I499" s="214"/>
      <c r="J499" s="215">
        <f>ROUND(I499*H499,2)</f>
        <v>0</v>
      </c>
      <c r="K499" s="211" t="s">
        <v>236</v>
      </c>
      <c r="L499" s="48"/>
      <c r="M499" s="216" t="s">
        <v>32</v>
      </c>
      <c r="N499" s="217" t="s">
        <v>49</v>
      </c>
      <c r="O499" s="88"/>
      <c r="P499" s="218">
        <f>O499*H499</f>
        <v>0</v>
      </c>
      <c r="Q499" s="218">
        <v>0</v>
      </c>
      <c r="R499" s="218">
        <f>Q499*H499</f>
        <v>0</v>
      </c>
      <c r="S499" s="218">
        <v>0</v>
      </c>
      <c r="T499" s="219">
        <f>S499*H499</f>
        <v>0</v>
      </c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R499" s="220" t="s">
        <v>405</v>
      </c>
      <c r="AT499" s="220" t="s">
        <v>189</v>
      </c>
      <c r="AU499" s="220" t="s">
        <v>91</v>
      </c>
      <c r="AY499" s="20" t="s">
        <v>188</v>
      </c>
      <c r="BE499" s="221">
        <f>IF(N499="základní",J499,0)</f>
        <v>0</v>
      </c>
      <c r="BF499" s="221">
        <f>IF(N499="snížená",J499,0)</f>
        <v>0</v>
      </c>
      <c r="BG499" s="221">
        <f>IF(N499="zákl. přenesená",J499,0)</f>
        <v>0</v>
      </c>
      <c r="BH499" s="221">
        <f>IF(N499="sníž. přenesená",J499,0)</f>
        <v>0</v>
      </c>
      <c r="BI499" s="221">
        <f>IF(N499="nulová",J499,0)</f>
        <v>0</v>
      </c>
      <c r="BJ499" s="20" t="s">
        <v>86</v>
      </c>
      <c r="BK499" s="221">
        <f>ROUND(I499*H499,2)</f>
        <v>0</v>
      </c>
      <c r="BL499" s="20" t="s">
        <v>405</v>
      </c>
      <c r="BM499" s="220" t="s">
        <v>732</v>
      </c>
    </row>
    <row r="500" s="2" customFormat="1">
      <c r="A500" s="42"/>
      <c r="B500" s="43"/>
      <c r="C500" s="44"/>
      <c r="D500" s="222" t="s">
        <v>194</v>
      </c>
      <c r="E500" s="44"/>
      <c r="F500" s="223" t="s">
        <v>733</v>
      </c>
      <c r="G500" s="44"/>
      <c r="H500" s="44"/>
      <c r="I500" s="224"/>
      <c r="J500" s="44"/>
      <c r="K500" s="44"/>
      <c r="L500" s="48"/>
      <c r="M500" s="225"/>
      <c r="N500" s="226"/>
      <c r="O500" s="88"/>
      <c r="P500" s="88"/>
      <c r="Q500" s="88"/>
      <c r="R500" s="88"/>
      <c r="S500" s="88"/>
      <c r="T500" s="89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T500" s="20" t="s">
        <v>194</v>
      </c>
      <c r="AU500" s="20" t="s">
        <v>91</v>
      </c>
    </row>
    <row r="501" s="2" customFormat="1">
      <c r="A501" s="42"/>
      <c r="B501" s="43"/>
      <c r="C501" s="44"/>
      <c r="D501" s="239" t="s">
        <v>239</v>
      </c>
      <c r="E501" s="44"/>
      <c r="F501" s="240" t="s">
        <v>734</v>
      </c>
      <c r="G501" s="44"/>
      <c r="H501" s="44"/>
      <c r="I501" s="224"/>
      <c r="J501" s="44"/>
      <c r="K501" s="44"/>
      <c r="L501" s="48"/>
      <c r="M501" s="225"/>
      <c r="N501" s="226"/>
      <c r="O501" s="88"/>
      <c r="P501" s="88"/>
      <c r="Q501" s="88"/>
      <c r="R501" s="88"/>
      <c r="S501" s="88"/>
      <c r="T501" s="89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T501" s="20" t="s">
        <v>239</v>
      </c>
      <c r="AU501" s="20" t="s">
        <v>91</v>
      </c>
    </row>
    <row r="502" s="2" customFormat="1">
      <c r="A502" s="42"/>
      <c r="B502" s="43"/>
      <c r="C502" s="44"/>
      <c r="D502" s="222" t="s">
        <v>202</v>
      </c>
      <c r="E502" s="44"/>
      <c r="F502" s="227" t="s">
        <v>735</v>
      </c>
      <c r="G502" s="44"/>
      <c r="H502" s="44"/>
      <c r="I502" s="224"/>
      <c r="J502" s="44"/>
      <c r="K502" s="44"/>
      <c r="L502" s="48"/>
      <c r="M502" s="225"/>
      <c r="N502" s="226"/>
      <c r="O502" s="88"/>
      <c r="P502" s="88"/>
      <c r="Q502" s="88"/>
      <c r="R502" s="88"/>
      <c r="S502" s="88"/>
      <c r="T502" s="89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T502" s="20" t="s">
        <v>202</v>
      </c>
      <c r="AU502" s="20" t="s">
        <v>91</v>
      </c>
    </row>
    <row r="503" s="14" customFormat="1">
      <c r="A503" s="14"/>
      <c r="B503" s="252"/>
      <c r="C503" s="253"/>
      <c r="D503" s="222" t="s">
        <v>282</v>
      </c>
      <c r="E503" s="254" t="s">
        <v>32</v>
      </c>
      <c r="F503" s="255" t="s">
        <v>736</v>
      </c>
      <c r="G503" s="253"/>
      <c r="H503" s="254" t="s">
        <v>32</v>
      </c>
      <c r="I503" s="256"/>
      <c r="J503" s="253"/>
      <c r="K503" s="253"/>
      <c r="L503" s="257"/>
      <c r="M503" s="258"/>
      <c r="N503" s="259"/>
      <c r="O503" s="259"/>
      <c r="P503" s="259"/>
      <c r="Q503" s="259"/>
      <c r="R503" s="259"/>
      <c r="S503" s="259"/>
      <c r="T503" s="260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1" t="s">
        <v>282</v>
      </c>
      <c r="AU503" s="261" t="s">
        <v>91</v>
      </c>
      <c r="AV503" s="14" t="s">
        <v>86</v>
      </c>
      <c r="AW503" s="14" t="s">
        <v>39</v>
      </c>
      <c r="AX503" s="14" t="s">
        <v>78</v>
      </c>
      <c r="AY503" s="261" t="s">
        <v>188</v>
      </c>
    </row>
    <row r="504" s="13" customFormat="1">
      <c r="A504" s="13"/>
      <c r="B504" s="241"/>
      <c r="C504" s="242"/>
      <c r="D504" s="222" t="s">
        <v>282</v>
      </c>
      <c r="E504" s="243" t="s">
        <v>32</v>
      </c>
      <c r="F504" s="244" t="s">
        <v>737</v>
      </c>
      <c r="G504" s="242"/>
      <c r="H504" s="245">
        <v>27.719999999999999</v>
      </c>
      <c r="I504" s="246"/>
      <c r="J504" s="242"/>
      <c r="K504" s="242"/>
      <c r="L504" s="247"/>
      <c r="M504" s="248"/>
      <c r="N504" s="249"/>
      <c r="O504" s="249"/>
      <c r="P504" s="249"/>
      <c r="Q504" s="249"/>
      <c r="R504" s="249"/>
      <c r="S504" s="249"/>
      <c r="T504" s="250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1" t="s">
        <v>282</v>
      </c>
      <c r="AU504" s="251" t="s">
        <v>91</v>
      </c>
      <c r="AV504" s="13" t="s">
        <v>91</v>
      </c>
      <c r="AW504" s="13" t="s">
        <v>39</v>
      </c>
      <c r="AX504" s="13" t="s">
        <v>78</v>
      </c>
      <c r="AY504" s="251" t="s">
        <v>188</v>
      </c>
    </row>
    <row r="505" s="13" customFormat="1">
      <c r="A505" s="13"/>
      <c r="B505" s="241"/>
      <c r="C505" s="242"/>
      <c r="D505" s="222" t="s">
        <v>282</v>
      </c>
      <c r="E505" s="243" t="s">
        <v>32</v>
      </c>
      <c r="F505" s="244" t="s">
        <v>738</v>
      </c>
      <c r="G505" s="242"/>
      <c r="H505" s="245">
        <v>27.719999999999999</v>
      </c>
      <c r="I505" s="246"/>
      <c r="J505" s="242"/>
      <c r="K505" s="242"/>
      <c r="L505" s="247"/>
      <c r="M505" s="248"/>
      <c r="N505" s="249"/>
      <c r="O505" s="249"/>
      <c r="P505" s="249"/>
      <c r="Q505" s="249"/>
      <c r="R505" s="249"/>
      <c r="S505" s="249"/>
      <c r="T505" s="250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1" t="s">
        <v>282</v>
      </c>
      <c r="AU505" s="251" t="s">
        <v>91</v>
      </c>
      <c r="AV505" s="13" t="s">
        <v>91</v>
      </c>
      <c r="AW505" s="13" t="s">
        <v>39</v>
      </c>
      <c r="AX505" s="13" t="s">
        <v>78</v>
      </c>
      <c r="AY505" s="251" t="s">
        <v>188</v>
      </c>
    </row>
    <row r="506" s="14" customFormat="1">
      <c r="A506" s="14"/>
      <c r="B506" s="252"/>
      <c r="C506" s="253"/>
      <c r="D506" s="222" t="s">
        <v>282</v>
      </c>
      <c r="E506" s="254" t="s">
        <v>32</v>
      </c>
      <c r="F506" s="255" t="s">
        <v>739</v>
      </c>
      <c r="G506" s="253"/>
      <c r="H506" s="254" t="s">
        <v>32</v>
      </c>
      <c r="I506" s="256"/>
      <c r="J506" s="253"/>
      <c r="K506" s="253"/>
      <c r="L506" s="257"/>
      <c r="M506" s="258"/>
      <c r="N506" s="259"/>
      <c r="O506" s="259"/>
      <c r="P506" s="259"/>
      <c r="Q506" s="259"/>
      <c r="R506" s="259"/>
      <c r="S506" s="259"/>
      <c r="T506" s="260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1" t="s">
        <v>282</v>
      </c>
      <c r="AU506" s="261" t="s">
        <v>91</v>
      </c>
      <c r="AV506" s="14" t="s">
        <v>86</v>
      </c>
      <c r="AW506" s="14" t="s">
        <v>39</v>
      </c>
      <c r="AX506" s="14" t="s">
        <v>78</v>
      </c>
      <c r="AY506" s="261" t="s">
        <v>188</v>
      </c>
    </row>
    <row r="507" s="13" customFormat="1">
      <c r="A507" s="13"/>
      <c r="B507" s="241"/>
      <c r="C507" s="242"/>
      <c r="D507" s="222" t="s">
        <v>282</v>
      </c>
      <c r="E507" s="243" t="s">
        <v>32</v>
      </c>
      <c r="F507" s="244" t="s">
        <v>740</v>
      </c>
      <c r="G507" s="242"/>
      <c r="H507" s="245">
        <v>25.739999999999998</v>
      </c>
      <c r="I507" s="246"/>
      <c r="J507" s="242"/>
      <c r="K507" s="242"/>
      <c r="L507" s="247"/>
      <c r="M507" s="248"/>
      <c r="N507" s="249"/>
      <c r="O507" s="249"/>
      <c r="P507" s="249"/>
      <c r="Q507" s="249"/>
      <c r="R507" s="249"/>
      <c r="S507" s="249"/>
      <c r="T507" s="250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1" t="s">
        <v>282</v>
      </c>
      <c r="AU507" s="251" t="s">
        <v>91</v>
      </c>
      <c r="AV507" s="13" t="s">
        <v>91</v>
      </c>
      <c r="AW507" s="13" t="s">
        <v>39</v>
      </c>
      <c r="AX507" s="13" t="s">
        <v>78</v>
      </c>
      <c r="AY507" s="251" t="s">
        <v>188</v>
      </c>
    </row>
    <row r="508" s="13" customFormat="1">
      <c r="A508" s="13"/>
      <c r="B508" s="241"/>
      <c r="C508" s="242"/>
      <c r="D508" s="222" t="s">
        <v>282</v>
      </c>
      <c r="E508" s="243" t="s">
        <v>32</v>
      </c>
      <c r="F508" s="244" t="s">
        <v>741</v>
      </c>
      <c r="G508" s="242"/>
      <c r="H508" s="245">
        <v>25.739999999999998</v>
      </c>
      <c r="I508" s="246"/>
      <c r="J508" s="242"/>
      <c r="K508" s="242"/>
      <c r="L508" s="247"/>
      <c r="M508" s="248"/>
      <c r="N508" s="249"/>
      <c r="O508" s="249"/>
      <c r="P508" s="249"/>
      <c r="Q508" s="249"/>
      <c r="R508" s="249"/>
      <c r="S508" s="249"/>
      <c r="T508" s="250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1" t="s">
        <v>282</v>
      </c>
      <c r="AU508" s="251" t="s">
        <v>91</v>
      </c>
      <c r="AV508" s="13" t="s">
        <v>91</v>
      </c>
      <c r="AW508" s="13" t="s">
        <v>39</v>
      </c>
      <c r="AX508" s="13" t="s">
        <v>78</v>
      </c>
      <c r="AY508" s="251" t="s">
        <v>188</v>
      </c>
    </row>
    <row r="509" s="15" customFormat="1">
      <c r="A509" s="15"/>
      <c r="B509" s="272"/>
      <c r="C509" s="273"/>
      <c r="D509" s="222" t="s">
        <v>282</v>
      </c>
      <c r="E509" s="274" t="s">
        <v>32</v>
      </c>
      <c r="F509" s="275" t="s">
        <v>338</v>
      </c>
      <c r="G509" s="273"/>
      <c r="H509" s="276">
        <v>106.91999999999999</v>
      </c>
      <c r="I509" s="277"/>
      <c r="J509" s="273"/>
      <c r="K509" s="273"/>
      <c r="L509" s="278"/>
      <c r="M509" s="279"/>
      <c r="N509" s="280"/>
      <c r="O509" s="280"/>
      <c r="P509" s="280"/>
      <c r="Q509" s="280"/>
      <c r="R509" s="280"/>
      <c r="S509" s="280"/>
      <c r="T509" s="281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82" t="s">
        <v>282</v>
      </c>
      <c r="AU509" s="282" t="s">
        <v>91</v>
      </c>
      <c r="AV509" s="15" t="s">
        <v>187</v>
      </c>
      <c r="AW509" s="15" t="s">
        <v>39</v>
      </c>
      <c r="AX509" s="15" t="s">
        <v>86</v>
      </c>
      <c r="AY509" s="282" t="s">
        <v>188</v>
      </c>
    </row>
    <row r="510" s="11" customFormat="1" ht="22.8" customHeight="1">
      <c r="A510" s="11"/>
      <c r="B510" s="195"/>
      <c r="C510" s="196"/>
      <c r="D510" s="197" t="s">
        <v>77</v>
      </c>
      <c r="E510" s="237" t="s">
        <v>742</v>
      </c>
      <c r="F510" s="237" t="s">
        <v>743</v>
      </c>
      <c r="G510" s="196"/>
      <c r="H510" s="196"/>
      <c r="I510" s="199"/>
      <c r="J510" s="238">
        <f>BK510</f>
        <v>0</v>
      </c>
      <c r="K510" s="196"/>
      <c r="L510" s="201"/>
      <c r="M510" s="202"/>
      <c r="N510" s="203"/>
      <c r="O510" s="203"/>
      <c r="P510" s="204">
        <f>SUM(P511:P521)</f>
        <v>0</v>
      </c>
      <c r="Q510" s="203"/>
      <c r="R510" s="204">
        <f>SUM(R511:R521)</f>
        <v>0.0021216</v>
      </c>
      <c r="S510" s="203"/>
      <c r="T510" s="205">
        <f>SUM(T511:T521)</f>
        <v>0</v>
      </c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R510" s="206" t="s">
        <v>91</v>
      </c>
      <c r="AT510" s="207" t="s">
        <v>77</v>
      </c>
      <c r="AU510" s="207" t="s">
        <v>86</v>
      </c>
      <c r="AY510" s="206" t="s">
        <v>188</v>
      </c>
      <c r="BK510" s="208">
        <f>SUM(BK511:BK521)</f>
        <v>0</v>
      </c>
    </row>
    <row r="511" s="2" customFormat="1" ht="16.5" customHeight="1">
      <c r="A511" s="42"/>
      <c r="B511" s="43"/>
      <c r="C511" s="209" t="s">
        <v>744</v>
      </c>
      <c r="D511" s="209" t="s">
        <v>189</v>
      </c>
      <c r="E511" s="210" t="s">
        <v>745</v>
      </c>
      <c r="F511" s="211" t="s">
        <v>746</v>
      </c>
      <c r="G511" s="212" t="s">
        <v>314</v>
      </c>
      <c r="H511" s="213">
        <v>8</v>
      </c>
      <c r="I511" s="214"/>
      <c r="J511" s="215">
        <f>ROUND(I511*H511,2)</f>
        <v>0</v>
      </c>
      <c r="K511" s="211" t="s">
        <v>236</v>
      </c>
      <c r="L511" s="48"/>
      <c r="M511" s="216" t="s">
        <v>32</v>
      </c>
      <c r="N511" s="217" t="s">
        <v>49</v>
      </c>
      <c r="O511" s="88"/>
      <c r="P511" s="218">
        <f>O511*H511</f>
        <v>0</v>
      </c>
      <c r="Q511" s="218">
        <v>0</v>
      </c>
      <c r="R511" s="218">
        <f>Q511*H511</f>
        <v>0</v>
      </c>
      <c r="S511" s="218">
        <v>0</v>
      </c>
      <c r="T511" s="219">
        <f>S511*H511</f>
        <v>0</v>
      </c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R511" s="220" t="s">
        <v>405</v>
      </c>
      <c r="AT511" s="220" t="s">
        <v>189</v>
      </c>
      <c r="AU511" s="220" t="s">
        <v>91</v>
      </c>
      <c r="AY511" s="20" t="s">
        <v>188</v>
      </c>
      <c r="BE511" s="221">
        <f>IF(N511="základní",J511,0)</f>
        <v>0</v>
      </c>
      <c r="BF511" s="221">
        <f>IF(N511="snížená",J511,0)</f>
        <v>0</v>
      </c>
      <c r="BG511" s="221">
        <f>IF(N511="zákl. přenesená",J511,0)</f>
        <v>0</v>
      </c>
      <c r="BH511" s="221">
        <f>IF(N511="sníž. přenesená",J511,0)</f>
        <v>0</v>
      </c>
      <c r="BI511" s="221">
        <f>IF(N511="nulová",J511,0)</f>
        <v>0</v>
      </c>
      <c r="BJ511" s="20" t="s">
        <v>86</v>
      </c>
      <c r="BK511" s="221">
        <f>ROUND(I511*H511,2)</f>
        <v>0</v>
      </c>
      <c r="BL511" s="20" t="s">
        <v>405</v>
      </c>
      <c r="BM511" s="220" t="s">
        <v>747</v>
      </c>
    </row>
    <row r="512" s="2" customFormat="1">
      <c r="A512" s="42"/>
      <c r="B512" s="43"/>
      <c r="C512" s="44"/>
      <c r="D512" s="222" t="s">
        <v>194</v>
      </c>
      <c r="E512" s="44"/>
      <c r="F512" s="223" t="s">
        <v>748</v>
      </c>
      <c r="G512" s="44"/>
      <c r="H512" s="44"/>
      <c r="I512" s="224"/>
      <c r="J512" s="44"/>
      <c r="K512" s="44"/>
      <c r="L512" s="48"/>
      <c r="M512" s="225"/>
      <c r="N512" s="226"/>
      <c r="O512" s="88"/>
      <c r="P512" s="88"/>
      <c r="Q512" s="88"/>
      <c r="R512" s="88"/>
      <c r="S512" s="88"/>
      <c r="T512" s="89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T512" s="20" t="s">
        <v>194</v>
      </c>
      <c r="AU512" s="20" t="s">
        <v>91</v>
      </c>
    </row>
    <row r="513" s="2" customFormat="1">
      <c r="A513" s="42"/>
      <c r="B513" s="43"/>
      <c r="C513" s="44"/>
      <c r="D513" s="239" t="s">
        <v>239</v>
      </c>
      <c r="E513" s="44"/>
      <c r="F513" s="240" t="s">
        <v>749</v>
      </c>
      <c r="G513" s="44"/>
      <c r="H513" s="44"/>
      <c r="I513" s="224"/>
      <c r="J513" s="44"/>
      <c r="K513" s="44"/>
      <c r="L513" s="48"/>
      <c r="M513" s="225"/>
      <c r="N513" s="226"/>
      <c r="O513" s="88"/>
      <c r="P513" s="88"/>
      <c r="Q513" s="88"/>
      <c r="R513" s="88"/>
      <c r="S513" s="88"/>
      <c r="T513" s="89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T513" s="20" t="s">
        <v>239</v>
      </c>
      <c r="AU513" s="20" t="s">
        <v>91</v>
      </c>
    </row>
    <row r="514" s="2" customFormat="1">
      <c r="A514" s="42"/>
      <c r="B514" s="43"/>
      <c r="C514" s="44"/>
      <c r="D514" s="222" t="s">
        <v>202</v>
      </c>
      <c r="E514" s="44"/>
      <c r="F514" s="227" t="s">
        <v>750</v>
      </c>
      <c r="G514" s="44"/>
      <c r="H514" s="44"/>
      <c r="I514" s="224"/>
      <c r="J514" s="44"/>
      <c r="K514" s="44"/>
      <c r="L514" s="48"/>
      <c r="M514" s="225"/>
      <c r="N514" s="226"/>
      <c r="O514" s="88"/>
      <c r="P514" s="88"/>
      <c r="Q514" s="88"/>
      <c r="R514" s="88"/>
      <c r="S514" s="88"/>
      <c r="T514" s="89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T514" s="20" t="s">
        <v>202</v>
      </c>
      <c r="AU514" s="20" t="s">
        <v>91</v>
      </c>
    </row>
    <row r="515" s="13" customFormat="1">
      <c r="A515" s="13"/>
      <c r="B515" s="241"/>
      <c r="C515" s="242"/>
      <c r="D515" s="222" t="s">
        <v>282</v>
      </c>
      <c r="E515" s="243" t="s">
        <v>32</v>
      </c>
      <c r="F515" s="244" t="s">
        <v>751</v>
      </c>
      <c r="G515" s="242"/>
      <c r="H515" s="245">
        <v>8</v>
      </c>
      <c r="I515" s="246"/>
      <c r="J515" s="242"/>
      <c r="K515" s="242"/>
      <c r="L515" s="247"/>
      <c r="M515" s="248"/>
      <c r="N515" s="249"/>
      <c r="O515" s="249"/>
      <c r="P515" s="249"/>
      <c r="Q515" s="249"/>
      <c r="R515" s="249"/>
      <c r="S515" s="249"/>
      <c r="T515" s="250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1" t="s">
        <v>282</v>
      </c>
      <c r="AU515" s="251" t="s">
        <v>91</v>
      </c>
      <c r="AV515" s="13" t="s">
        <v>91</v>
      </c>
      <c r="AW515" s="13" t="s">
        <v>39</v>
      </c>
      <c r="AX515" s="13" t="s">
        <v>86</v>
      </c>
      <c r="AY515" s="251" t="s">
        <v>188</v>
      </c>
    </row>
    <row r="516" s="2" customFormat="1" ht="16.5" customHeight="1">
      <c r="A516" s="42"/>
      <c r="B516" s="43"/>
      <c r="C516" s="262" t="s">
        <v>752</v>
      </c>
      <c r="D516" s="262" t="s">
        <v>319</v>
      </c>
      <c r="E516" s="263" t="s">
        <v>753</v>
      </c>
      <c r="F516" s="264" t="s">
        <v>754</v>
      </c>
      <c r="G516" s="265" t="s">
        <v>314</v>
      </c>
      <c r="H516" s="266">
        <v>8.1600000000000001</v>
      </c>
      <c r="I516" s="267"/>
      <c r="J516" s="268">
        <f>ROUND(I516*H516,2)</f>
        <v>0</v>
      </c>
      <c r="K516" s="264" t="s">
        <v>32</v>
      </c>
      <c r="L516" s="269"/>
      <c r="M516" s="270" t="s">
        <v>32</v>
      </c>
      <c r="N516" s="271" t="s">
        <v>49</v>
      </c>
      <c r="O516" s="88"/>
      <c r="P516" s="218">
        <f>O516*H516</f>
        <v>0</v>
      </c>
      <c r="Q516" s="218">
        <v>0.00025999999999999998</v>
      </c>
      <c r="R516" s="218">
        <f>Q516*H516</f>
        <v>0.0021216</v>
      </c>
      <c r="S516" s="218">
        <v>0</v>
      </c>
      <c r="T516" s="219">
        <f>S516*H516</f>
        <v>0</v>
      </c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R516" s="220" t="s">
        <v>484</v>
      </c>
      <c r="AT516" s="220" t="s">
        <v>319</v>
      </c>
      <c r="AU516" s="220" t="s">
        <v>91</v>
      </c>
      <c r="AY516" s="20" t="s">
        <v>188</v>
      </c>
      <c r="BE516" s="221">
        <f>IF(N516="základní",J516,0)</f>
        <v>0</v>
      </c>
      <c r="BF516" s="221">
        <f>IF(N516="snížená",J516,0)</f>
        <v>0</v>
      </c>
      <c r="BG516" s="221">
        <f>IF(N516="zákl. přenesená",J516,0)</f>
        <v>0</v>
      </c>
      <c r="BH516" s="221">
        <f>IF(N516="sníž. přenesená",J516,0)</f>
        <v>0</v>
      </c>
      <c r="BI516" s="221">
        <f>IF(N516="nulová",J516,0)</f>
        <v>0</v>
      </c>
      <c r="BJ516" s="20" t="s">
        <v>86</v>
      </c>
      <c r="BK516" s="221">
        <f>ROUND(I516*H516,2)</f>
        <v>0</v>
      </c>
      <c r="BL516" s="20" t="s">
        <v>405</v>
      </c>
      <c r="BM516" s="220" t="s">
        <v>755</v>
      </c>
    </row>
    <row r="517" s="2" customFormat="1">
      <c r="A517" s="42"/>
      <c r="B517" s="43"/>
      <c r="C517" s="44"/>
      <c r="D517" s="222" t="s">
        <v>194</v>
      </c>
      <c r="E517" s="44"/>
      <c r="F517" s="223" t="s">
        <v>754</v>
      </c>
      <c r="G517" s="44"/>
      <c r="H517" s="44"/>
      <c r="I517" s="224"/>
      <c r="J517" s="44"/>
      <c r="K517" s="44"/>
      <c r="L517" s="48"/>
      <c r="M517" s="225"/>
      <c r="N517" s="226"/>
      <c r="O517" s="88"/>
      <c r="P517" s="88"/>
      <c r="Q517" s="88"/>
      <c r="R517" s="88"/>
      <c r="S517" s="88"/>
      <c r="T517" s="89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T517" s="20" t="s">
        <v>194</v>
      </c>
      <c r="AU517" s="20" t="s">
        <v>91</v>
      </c>
    </row>
    <row r="518" s="13" customFormat="1">
      <c r="A518" s="13"/>
      <c r="B518" s="241"/>
      <c r="C518" s="242"/>
      <c r="D518" s="222" t="s">
        <v>282</v>
      </c>
      <c r="E518" s="242"/>
      <c r="F518" s="244" t="s">
        <v>756</v>
      </c>
      <c r="G518" s="242"/>
      <c r="H518" s="245">
        <v>8.1600000000000001</v>
      </c>
      <c r="I518" s="246"/>
      <c r="J518" s="242"/>
      <c r="K518" s="242"/>
      <c r="L518" s="247"/>
      <c r="M518" s="248"/>
      <c r="N518" s="249"/>
      <c r="O518" s="249"/>
      <c r="P518" s="249"/>
      <c r="Q518" s="249"/>
      <c r="R518" s="249"/>
      <c r="S518" s="249"/>
      <c r="T518" s="250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1" t="s">
        <v>282</v>
      </c>
      <c r="AU518" s="251" t="s">
        <v>91</v>
      </c>
      <c r="AV518" s="13" t="s">
        <v>91</v>
      </c>
      <c r="AW518" s="13" t="s">
        <v>4</v>
      </c>
      <c r="AX518" s="13" t="s">
        <v>86</v>
      </c>
      <c r="AY518" s="251" t="s">
        <v>188</v>
      </c>
    </row>
    <row r="519" s="2" customFormat="1" ht="24.15" customHeight="1">
      <c r="A519" s="42"/>
      <c r="B519" s="43"/>
      <c r="C519" s="209" t="s">
        <v>757</v>
      </c>
      <c r="D519" s="209" t="s">
        <v>189</v>
      </c>
      <c r="E519" s="210" t="s">
        <v>758</v>
      </c>
      <c r="F519" s="211" t="s">
        <v>759</v>
      </c>
      <c r="G519" s="212" t="s">
        <v>389</v>
      </c>
      <c r="H519" s="213">
        <v>0.002</v>
      </c>
      <c r="I519" s="214"/>
      <c r="J519" s="215">
        <f>ROUND(I519*H519,2)</f>
        <v>0</v>
      </c>
      <c r="K519" s="211" t="s">
        <v>236</v>
      </c>
      <c r="L519" s="48"/>
      <c r="M519" s="216" t="s">
        <v>32</v>
      </c>
      <c r="N519" s="217" t="s">
        <v>49</v>
      </c>
      <c r="O519" s="88"/>
      <c r="P519" s="218">
        <f>O519*H519</f>
        <v>0</v>
      </c>
      <c r="Q519" s="218">
        <v>0</v>
      </c>
      <c r="R519" s="218">
        <f>Q519*H519</f>
        <v>0</v>
      </c>
      <c r="S519" s="218">
        <v>0</v>
      </c>
      <c r="T519" s="219">
        <f>S519*H519</f>
        <v>0</v>
      </c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R519" s="220" t="s">
        <v>405</v>
      </c>
      <c r="AT519" s="220" t="s">
        <v>189</v>
      </c>
      <c r="AU519" s="220" t="s">
        <v>91</v>
      </c>
      <c r="AY519" s="20" t="s">
        <v>188</v>
      </c>
      <c r="BE519" s="221">
        <f>IF(N519="základní",J519,0)</f>
        <v>0</v>
      </c>
      <c r="BF519" s="221">
        <f>IF(N519="snížená",J519,0)</f>
        <v>0</v>
      </c>
      <c r="BG519" s="221">
        <f>IF(N519="zákl. přenesená",J519,0)</f>
        <v>0</v>
      </c>
      <c r="BH519" s="221">
        <f>IF(N519="sníž. přenesená",J519,0)</f>
        <v>0</v>
      </c>
      <c r="BI519" s="221">
        <f>IF(N519="nulová",J519,0)</f>
        <v>0</v>
      </c>
      <c r="BJ519" s="20" t="s">
        <v>86</v>
      </c>
      <c r="BK519" s="221">
        <f>ROUND(I519*H519,2)</f>
        <v>0</v>
      </c>
      <c r="BL519" s="20" t="s">
        <v>405</v>
      </c>
      <c r="BM519" s="220" t="s">
        <v>760</v>
      </c>
    </row>
    <row r="520" s="2" customFormat="1">
      <c r="A520" s="42"/>
      <c r="B520" s="43"/>
      <c r="C520" s="44"/>
      <c r="D520" s="222" t="s">
        <v>194</v>
      </c>
      <c r="E520" s="44"/>
      <c r="F520" s="223" t="s">
        <v>761</v>
      </c>
      <c r="G520" s="44"/>
      <c r="H520" s="44"/>
      <c r="I520" s="224"/>
      <c r="J520" s="44"/>
      <c r="K520" s="44"/>
      <c r="L520" s="48"/>
      <c r="M520" s="225"/>
      <c r="N520" s="226"/>
      <c r="O520" s="88"/>
      <c r="P520" s="88"/>
      <c r="Q520" s="88"/>
      <c r="R520" s="88"/>
      <c r="S520" s="88"/>
      <c r="T520" s="89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T520" s="20" t="s">
        <v>194</v>
      </c>
      <c r="AU520" s="20" t="s">
        <v>91</v>
      </c>
    </row>
    <row r="521" s="2" customFormat="1">
      <c r="A521" s="42"/>
      <c r="B521" s="43"/>
      <c r="C521" s="44"/>
      <c r="D521" s="239" t="s">
        <v>239</v>
      </c>
      <c r="E521" s="44"/>
      <c r="F521" s="240" t="s">
        <v>762</v>
      </c>
      <c r="G521" s="44"/>
      <c r="H521" s="44"/>
      <c r="I521" s="224"/>
      <c r="J521" s="44"/>
      <c r="K521" s="44"/>
      <c r="L521" s="48"/>
      <c r="M521" s="225"/>
      <c r="N521" s="226"/>
      <c r="O521" s="88"/>
      <c r="P521" s="88"/>
      <c r="Q521" s="88"/>
      <c r="R521" s="88"/>
      <c r="S521" s="88"/>
      <c r="T521" s="89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T521" s="20" t="s">
        <v>239</v>
      </c>
      <c r="AU521" s="20" t="s">
        <v>91</v>
      </c>
    </row>
    <row r="522" s="11" customFormat="1" ht="22.8" customHeight="1">
      <c r="A522" s="11"/>
      <c r="B522" s="195"/>
      <c r="C522" s="196"/>
      <c r="D522" s="197" t="s">
        <v>77</v>
      </c>
      <c r="E522" s="237" t="s">
        <v>763</v>
      </c>
      <c r="F522" s="237" t="s">
        <v>764</v>
      </c>
      <c r="G522" s="196"/>
      <c r="H522" s="196"/>
      <c r="I522" s="199"/>
      <c r="J522" s="238">
        <f>BK522</f>
        <v>0</v>
      </c>
      <c r="K522" s="196"/>
      <c r="L522" s="201"/>
      <c r="M522" s="202"/>
      <c r="N522" s="203"/>
      <c r="O522" s="203"/>
      <c r="P522" s="204">
        <f>SUM(P523:P533)</f>
        <v>0</v>
      </c>
      <c r="Q522" s="203"/>
      <c r="R522" s="204">
        <f>SUM(R523:R533)</f>
        <v>0.0216195</v>
      </c>
      <c r="S522" s="203"/>
      <c r="T522" s="205">
        <f>SUM(T523:T533)</f>
        <v>0</v>
      </c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R522" s="206" t="s">
        <v>91</v>
      </c>
      <c r="AT522" s="207" t="s">
        <v>77</v>
      </c>
      <c r="AU522" s="207" t="s">
        <v>86</v>
      </c>
      <c r="AY522" s="206" t="s">
        <v>188</v>
      </c>
      <c r="BK522" s="208">
        <f>SUM(BK523:BK533)</f>
        <v>0</v>
      </c>
    </row>
    <row r="523" s="2" customFormat="1" ht="16.5" customHeight="1">
      <c r="A523" s="42"/>
      <c r="B523" s="43"/>
      <c r="C523" s="209" t="s">
        <v>765</v>
      </c>
      <c r="D523" s="209" t="s">
        <v>189</v>
      </c>
      <c r="E523" s="210" t="s">
        <v>766</v>
      </c>
      <c r="F523" s="211" t="s">
        <v>767</v>
      </c>
      <c r="G523" s="212" t="s">
        <v>278</v>
      </c>
      <c r="H523" s="213">
        <v>37.274999999999999</v>
      </c>
      <c r="I523" s="214"/>
      <c r="J523" s="215">
        <f>ROUND(I523*H523,2)</f>
        <v>0</v>
      </c>
      <c r="K523" s="211" t="s">
        <v>236</v>
      </c>
      <c r="L523" s="48"/>
      <c r="M523" s="216" t="s">
        <v>32</v>
      </c>
      <c r="N523" s="217" t="s">
        <v>49</v>
      </c>
      <c r="O523" s="88"/>
      <c r="P523" s="218">
        <f>O523*H523</f>
        <v>0</v>
      </c>
      <c r="Q523" s="218">
        <v>0.00058</v>
      </c>
      <c r="R523" s="218">
        <f>Q523*H523</f>
        <v>0.0216195</v>
      </c>
      <c r="S523" s="218">
        <v>0</v>
      </c>
      <c r="T523" s="219">
        <f>S523*H523</f>
        <v>0</v>
      </c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R523" s="220" t="s">
        <v>405</v>
      </c>
      <c r="AT523" s="220" t="s">
        <v>189</v>
      </c>
      <c r="AU523" s="220" t="s">
        <v>91</v>
      </c>
      <c r="AY523" s="20" t="s">
        <v>188</v>
      </c>
      <c r="BE523" s="221">
        <f>IF(N523="základní",J523,0)</f>
        <v>0</v>
      </c>
      <c r="BF523" s="221">
        <f>IF(N523="snížená",J523,0)</f>
        <v>0</v>
      </c>
      <c r="BG523" s="221">
        <f>IF(N523="zákl. přenesená",J523,0)</f>
        <v>0</v>
      </c>
      <c r="BH523" s="221">
        <f>IF(N523="sníž. přenesená",J523,0)</f>
        <v>0</v>
      </c>
      <c r="BI523" s="221">
        <f>IF(N523="nulová",J523,0)</f>
        <v>0</v>
      </c>
      <c r="BJ523" s="20" t="s">
        <v>86</v>
      </c>
      <c r="BK523" s="221">
        <f>ROUND(I523*H523,2)</f>
        <v>0</v>
      </c>
      <c r="BL523" s="20" t="s">
        <v>405</v>
      </c>
      <c r="BM523" s="220" t="s">
        <v>768</v>
      </c>
    </row>
    <row r="524" s="2" customFormat="1">
      <c r="A524" s="42"/>
      <c r="B524" s="43"/>
      <c r="C524" s="44"/>
      <c r="D524" s="222" t="s">
        <v>194</v>
      </c>
      <c r="E524" s="44"/>
      <c r="F524" s="223" t="s">
        <v>767</v>
      </c>
      <c r="G524" s="44"/>
      <c r="H524" s="44"/>
      <c r="I524" s="224"/>
      <c r="J524" s="44"/>
      <c r="K524" s="44"/>
      <c r="L524" s="48"/>
      <c r="M524" s="225"/>
      <c r="N524" s="226"/>
      <c r="O524" s="88"/>
      <c r="P524" s="88"/>
      <c r="Q524" s="88"/>
      <c r="R524" s="88"/>
      <c r="S524" s="88"/>
      <c r="T524" s="89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T524" s="20" t="s">
        <v>194</v>
      </c>
      <c r="AU524" s="20" t="s">
        <v>91</v>
      </c>
    </row>
    <row r="525" s="2" customFormat="1">
      <c r="A525" s="42"/>
      <c r="B525" s="43"/>
      <c r="C525" s="44"/>
      <c r="D525" s="239" t="s">
        <v>239</v>
      </c>
      <c r="E525" s="44"/>
      <c r="F525" s="240" t="s">
        <v>769</v>
      </c>
      <c r="G525" s="44"/>
      <c r="H525" s="44"/>
      <c r="I525" s="224"/>
      <c r="J525" s="44"/>
      <c r="K525" s="44"/>
      <c r="L525" s="48"/>
      <c r="M525" s="225"/>
      <c r="N525" s="226"/>
      <c r="O525" s="88"/>
      <c r="P525" s="88"/>
      <c r="Q525" s="88"/>
      <c r="R525" s="88"/>
      <c r="S525" s="88"/>
      <c r="T525" s="89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T525" s="20" t="s">
        <v>239</v>
      </c>
      <c r="AU525" s="20" t="s">
        <v>91</v>
      </c>
    </row>
    <row r="526" s="2" customFormat="1">
      <c r="A526" s="42"/>
      <c r="B526" s="43"/>
      <c r="C526" s="44"/>
      <c r="D526" s="222" t="s">
        <v>202</v>
      </c>
      <c r="E526" s="44"/>
      <c r="F526" s="227" t="s">
        <v>770</v>
      </c>
      <c r="G526" s="44"/>
      <c r="H526" s="44"/>
      <c r="I526" s="224"/>
      <c r="J526" s="44"/>
      <c r="K526" s="44"/>
      <c r="L526" s="48"/>
      <c r="M526" s="225"/>
      <c r="N526" s="226"/>
      <c r="O526" s="88"/>
      <c r="P526" s="88"/>
      <c r="Q526" s="88"/>
      <c r="R526" s="88"/>
      <c r="S526" s="88"/>
      <c r="T526" s="89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T526" s="20" t="s">
        <v>202</v>
      </c>
      <c r="AU526" s="20" t="s">
        <v>91</v>
      </c>
    </row>
    <row r="527" s="13" customFormat="1">
      <c r="A527" s="13"/>
      <c r="B527" s="241"/>
      <c r="C527" s="242"/>
      <c r="D527" s="222" t="s">
        <v>282</v>
      </c>
      <c r="E527" s="243" t="s">
        <v>32</v>
      </c>
      <c r="F527" s="244" t="s">
        <v>771</v>
      </c>
      <c r="G527" s="242"/>
      <c r="H527" s="245">
        <v>11.560000000000001</v>
      </c>
      <c r="I527" s="246"/>
      <c r="J527" s="242"/>
      <c r="K527" s="242"/>
      <c r="L527" s="247"/>
      <c r="M527" s="248"/>
      <c r="N527" s="249"/>
      <c r="O527" s="249"/>
      <c r="P527" s="249"/>
      <c r="Q527" s="249"/>
      <c r="R527" s="249"/>
      <c r="S527" s="249"/>
      <c r="T527" s="250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1" t="s">
        <v>282</v>
      </c>
      <c r="AU527" s="251" t="s">
        <v>91</v>
      </c>
      <c r="AV527" s="13" t="s">
        <v>91</v>
      </c>
      <c r="AW527" s="13" t="s">
        <v>39</v>
      </c>
      <c r="AX527" s="13" t="s">
        <v>78</v>
      </c>
      <c r="AY527" s="251" t="s">
        <v>188</v>
      </c>
    </row>
    <row r="528" s="13" customFormat="1">
      <c r="A528" s="13"/>
      <c r="B528" s="241"/>
      <c r="C528" s="242"/>
      <c r="D528" s="222" t="s">
        <v>282</v>
      </c>
      <c r="E528" s="243" t="s">
        <v>32</v>
      </c>
      <c r="F528" s="244" t="s">
        <v>772</v>
      </c>
      <c r="G528" s="242"/>
      <c r="H528" s="245">
        <v>10.140000000000001</v>
      </c>
      <c r="I528" s="246"/>
      <c r="J528" s="242"/>
      <c r="K528" s="242"/>
      <c r="L528" s="247"/>
      <c r="M528" s="248"/>
      <c r="N528" s="249"/>
      <c r="O528" s="249"/>
      <c r="P528" s="249"/>
      <c r="Q528" s="249"/>
      <c r="R528" s="249"/>
      <c r="S528" s="249"/>
      <c r="T528" s="250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1" t="s">
        <v>282</v>
      </c>
      <c r="AU528" s="251" t="s">
        <v>91</v>
      </c>
      <c r="AV528" s="13" t="s">
        <v>91</v>
      </c>
      <c r="AW528" s="13" t="s">
        <v>39</v>
      </c>
      <c r="AX528" s="13" t="s">
        <v>78</v>
      </c>
      <c r="AY528" s="251" t="s">
        <v>188</v>
      </c>
    </row>
    <row r="529" s="13" customFormat="1">
      <c r="A529" s="13"/>
      <c r="B529" s="241"/>
      <c r="C529" s="242"/>
      <c r="D529" s="222" t="s">
        <v>282</v>
      </c>
      <c r="E529" s="243" t="s">
        <v>32</v>
      </c>
      <c r="F529" s="244" t="s">
        <v>773</v>
      </c>
      <c r="G529" s="242"/>
      <c r="H529" s="245">
        <v>15.574999999999999</v>
      </c>
      <c r="I529" s="246"/>
      <c r="J529" s="242"/>
      <c r="K529" s="242"/>
      <c r="L529" s="247"/>
      <c r="M529" s="248"/>
      <c r="N529" s="249"/>
      <c r="O529" s="249"/>
      <c r="P529" s="249"/>
      <c r="Q529" s="249"/>
      <c r="R529" s="249"/>
      <c r="S529" s="249"/>
      <c r="T529" s="250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1" t="s">
        <v>282</v>
      </c>
      <c r="AU529" s="251" t="s">
        <v>91</v>
      </c>
      <c r="AV529" s="13" t="s">
        <v>91</v>
      </c>
      <c r="AW529" s="13" t="s">
        <v>39</v>
      </c>
      <c r="AX529" s="13" t="s">
        <v>78</v>
      </c>
      <c r="AY529" s="251" t="s">
        <v>188</v>
      </c>
    </row>
    <row r="530" s="15" customFormat="1">
      <c r="A530" s="15"/>
      <c r="B530" s="272"/>
      <c r="C530" s="273"/>
      <c r="D530" s="222" t="s">
        <v>282</v>
      </c>
      <c r="E530" s="274" t="s">
        <v>32</v>
      </c>
      <c r="F530" s="275" t="s">
        <v>338</v>
      </c>
      <c r="G530" s="273"/>
      <c r="H530" s="276">
        <v>37.275000000000006</v>
      </c>
      <c r="I530" s="277"/>
      <c r="J530" s="273"/>
      <c r="K530" s="273"/>
      <c r="L530" s="278"/>
      <c r="M530" s="279"/>
      <c r="N530" s="280"/>
      <c r="O530" s="280"/>
      <c r="P530" s="280"/>
      <c r="Q530" s="280"/>
      <c r="R530" s="280"/>
      <c r="S530" s="280"/>
      <c r="T530" s="281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82" t="s">
        <v>282</v>
      </c>
      <c r="AU530" s="282" t="s">
        <v>91</v>
      </c>
      <c r="AV530" s="15" t="s">
        <v>187</v>
      </c>
      <c r="AW530" s="15" t="s">
        <v>39</v>
      </c>
      <c r="AX530" s="15" t="s">
        <v>86</v>
      </c>
      <c r="AY530" s="282" t="s">
        <v>188</v>
      </c>
    </row>
    <row r="531" s="2" customFormat="1" ht="24.15" customHeight="1">
      <c r="A531" s="42"/>
      <c r="B531" s="43"/>
      <c r="C531" s="209" t="s">
        <v>774</v>
      </c>
      <c r="D531" s="209" t="s">
        <v>189</v>
      </c>
      <c r="E531" s="210" t="s">
        <v>775</v>
      </c>
      <c r="F531" s="211" t="s">
        <v>776</v>
      </c>
      <c r="G531" s="212" t="s">
        <v>389</v>
      </c>
      <c r="H531" s="213">
        <v>0.021999999999999999</v>
      </c>
      <c r="I531" s="214"/>
      <c r="J531" s="215">
        <f>ROUND(I531*H531,2)</f>
        <v>0</v>
      </c>
      <c r="K531" s="211" t="s">
        <v>236</v>
      </c>
      <c r="L531" s="48"/>
      <c r="M531" s="216" t="s">
        <v>32</v>
      </c>
      <c r="N531" s="217" t="s">
        <v>49</v>
      </c>
      <c r="O531" s="88"/>
      <c r="P531" s="218">
        <f>O531*H531</f>
        <v>0</v>
      </c>
      <c r="Q531" s="218">
        <v>0</v>
      </c>
      <c r="R531" s="218">
        <f>Q531*H531</f>
        <v>0</v>
      </c>
      <c r="S531" s="218">
        <v>0</v>
      </c>
      <c r="T531" s="219">
        <f>S531*H531</f>
        <v>0</v>
      </c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R531" s="220" t="s">
        <v>405</v>
      </c>
      <c r="AT531" s="220" t="s">
        <v>189</v>
      </c>
      <c r="AU531" s="220" t="s">
        <v>91</v>
      </c>
      <c r="AY531" s="20" t="s">
        <v>188</v>
      </c>
      <c r="BE531" s="221">
        <f>IF(N531="základní",J531,0)</f>
        <v>0</v>
      </c>
      <c r="BF531" s="221">
        <f>IF(N531="snížená",J531,0)</f>
        <v>0</v>
      </c>
      <c r="BG531" s="221">
        <f>IF(N531="zákl. přenesená",J531,0)</f>
        <v>0</v>
      </c>
      <c r="BH531" s="221">
        <f>IF(N531="sníž. přenesená",J531,0)</f>
        <v>0</v>
      </c>
      <c r="BI531" s="221">
        <f>IF(N531="nulová",J531,0)</f>
        <v>0</v>
      </c>
      <c r="BJ531" s="20" t="s">
        <v>86</v>
      </c>
      <c r="BK531" s="221">
        <f>ROUND(I531*H531,2)</f>
        <v>0</v>
      </c>
      <c r="BL531" s="20" t="s">
        <v>405</v>
      </c>
      <c r="BM531" s="220" t="s">
        <v>777</v>
      </c>
    </row>
    <row r="532" s="2" customFormat="1">
      <c r="A532" s="42"/>
      <c r="B532" s="43"/>
      <c r="C532" s="44"/>
      <c r="D532" s="222" t="s">
        <v>194</v>
      </c>
      <c r="E532" s="44"/>
      <c r="F532" s="223" t="s">
        <v>778</v>
      </c>
      <c r="G532" s="44"/>
      <c r="H532" s="44"/>
      <c r="I532" s="224"/>
      <c r="J532" s="44"/>
      <c r="K532" s="44"/>
      <c r="L532" s="48"/>
      <c r="M532" s="225"/>
      <c r="N532" s="226"/>
      <c r="O532" s="88"/>
      <c r="P532" s="88"/>
      <c r="Q532" s="88"/>
      <c r="R532" s="88"/>
      <c r="S532" s="88"/>
      <c r="T532" s="89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T532" s="20" t="s">
        <v>194</v>
      </c>
      <c r="AU532" s="20" t="s">
        <v>91</v>
      </c>
    </row>
    <row r="533" s="2" customFormat="1">
      <c r="A533" s="42"/>
      <c r="B533" s="43"/>
      <c r="C533" s="44"/>
      <c r="D533" s="239" t="s">
        <v>239</v>
      </c>
      <c r="E533" s="44"/>
      <c r="F533" s="240" t="s">
        <v>779</v>
      </c>
      <c r="G533" s="44"/>
      <c r="H533" s="44"/>
      <c r="I533" s="224"/>
      <c r="J533" s="44"/>
      <c r="K533" s="44"/>
      <c r="L533" s="48"/>
      <c r="M533" s="225"/>
      <c r="N533" s="226"/>
      <c r="O533" s="88"/>
      <c r="P533" s="88"/>
      <c r="Q533" s="88"/>
      <c r="R533" s="88"/>
      <c r="S533" s="88"/>
      <c r="T533" s="89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T533" s="20" t="s">
        <v>239</v>
      </c>
      <c r="AU533" s="20" t="s">
        <v>91</v>
      </c>
    </row>
    <row r="534" s="11" customFormat="1" ht="22.8" customHeight="1">
      <c r="A534" s="11"/>
      <c r="B534" s="195"/>
      <c r="C534" s="196"/>
      <c r="D534" s="197" t="s">
        <v>77</v>
      </c>
      <c r="E534" s="237" t="s">
        <v>780</v>
      </c>
      <c r="F534" s="237" t="s">
        <v>781</v>
      </c>
      <c r="G534" s="196"/>
      <c r="H534" s="196"/>
      <c r="I534" s="199"/>
      <c r="J534" s="238">
        <f>BK534</f>
        <v>0</v>
      </c>
      <c r="K534" s="196"/>
      <c r="L534" s="201"/>
      <c r="M534" s="202"/>
      <c r="N534" s="203"/>
      <c r="O534" s="203"/>
      <c r="P534" s="204">
        <f>SUM(P535:P554)</f>
        <v>0</v>
      </c>
      <c r="Q534" s="203"/>
      <c r="R534" s="204">
        <f>SUM(R535:R554)</f>
        <v>2.6077919999999999</v>
      </c>
      <c r="S534" s="203"/>
      <c r="T534" s="205">
        <f>SUM(T535:T554)</f>
        <v>0</v>
      </c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R534" s="206" t="s">
        <v>91</v>
      </c>
      <c r="AT534" s="207" t="s">
        <v>77</v>
      </c>
      <c r="AU534" s="207" t="s">
        <v>86</v>
      </c>
      <c r="AY534" s="206" t="s">
        <v>188</v>
      </c>
      <c r="BK534" s="208">
        <f>SUM(BK535:BK554)</f>
        <v>0</v>
      </c>
    </row>
    <row r="535" s="2" customFormat="1" ht="24.15" customHeight="1">
      <c r="A535" s="42"/>
      <c r="B535" s="43"/>
      <c r="C535" s="209" t="s">
        <v>782</v>
      </c>
      <c r="D535" s="209" t="s">
        <v>189</v>
      </c>
      <c r="E535" s="210" t="s">
        <v>783</v>
      </c>
      <c r="F535" s="211" t="s">
        <v>784</v>
      </c>
      <c r="G535" s="212" t="s">
        <v>278</v>
      </c>
      <c r="H535" s="213">
        <v>98.780000000000001</v>
      </c>
      <c r="I535" s="214"/>
      <c r="J535" s="215">
        <f>ROUND(I535*H535,2)</f>
        <v>0</v>
      </c>
      <c r="K535" s="211" t="s">
        <v>32</v>
      </c>
      <c r="L535" s="48"/>
      <c r="M535" s="216" t="s">
        <v>32</v>
      </c>
      <c r="N535" s="217" t="s">
        <v>49</v>
      </c>
      <c r="O535" s="88"/>
      <c r="P535" s="218">
        <f>O535*H535</f>
        <v>0</v>
      </c>
      <c r="Q535" s="218">
        <v>0.0264</v>
      </c>
      <c r="R535" s="218">
        <f>Q535*H535</f>
        <v>2.6077919999999999</v>
      </c>
      <c r="S535" s="218">
        <v>0</v>
      </c>
      <c r="T535" s="219">
        <f>S535*H535</f>
        <v>0</v>
      </c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R535" s="220" t="s">
        <v>405</v>
      </c>
      <c r="AT535" s="220" t="s">
        <v>189</v>
      </c>
      <c r="AU535" s="220" t="s">
        <v>91</v>
      </c>
      <c r="AY535" s="20" t="s">
        <v>188</v>
      </c>
      <c r="BE535" s="221">
        <f>IF(N535="základní",J535,0)</f>
        <v>0</v>
      </c>
      <c r="BF535" s="221">
        <f>IF(N535="snížená",J535,0)</f>
        <v>0</v>
      </c>
      <c r="BG535" s="221">
        <f>IF(N535="zákl. přenesená",J535,0)</f>
        <v>0</v>
      </c>
      <c r="BH535" s="221">
        <f>IF(N535="sníž. přenesená",J535,0)</f>
        <v>0</v>
      </c>
      <c r="BI535" s="221">
        <f>IF(N535="nulová",J535,0)</f>
        <v>0</v>
      </c>
      <c r="BJ535" s="20" t="s">
        <v>86</v>
      </c>
      <c r="BK535" s="221">
        <f>ROUND(I535*H535,2)</f>
        <v>0</v>
      </c>
      <c r="BL535" s="20" t="s">
        <v>405</v>
      </c>
      <c r="BM535" s="220" t="s">
        <v>785</v>
      </c>
    </row>
    <row r="536" s="2" customFormat="1">
      <c r="A536" s="42"/>
      <c r="B536" s="43"/>
      <c r="C536" s="44"/>
      <c r="D536" s="222" t="s">
        <v>194</v>
      </c>
      <c r="E536" s="44"/>
      <c r="F536" s="223" t="s">
        <v>784</v>
      </c>
      <c r="G536" s="44"/>
      <c r="H536" s="44"/>
      <c r="I536" s="224"/>
      <c r="J536" s="44"/>
      <c r="K536" s="44"/>
      <c r="L536" s="48"/>
      <c r="M536" s="225"/>
      <c r="N536" s="226"/>
      <c r="O536" s="88"/>
      <c r="P536" s="88"/>
      <c r="Q536" s="88"/>
      <c r="R536" s="88"/>
      <c r="S536" s="88"/>
      <c r="T536" s="89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T536" s="20" t="s">
        <v>194</v>
      </c>
      <c r="AU536" s="20" t="s">
        <v>91</v>
      </c>
    </row>
    <row r="537" s="2" customFormat="1">
      <c r="A537" s="42"/>
      <c r="B537" s="43"/>
      <c r="C537" s="44"/>
      <c r="D537" s="222" t="s">
        <v>202</v>
      </c>
      <c r="E537" s="44"/>
      <c r="F537" s="227" t="s">
        <v>786</v>
      </c>
      <c r="G537" s="44"/>
      <c r="H537" s="44"/>
      <c r="I537" s="224"/>
      <c r="J537" s="44"/>
      <c r="K537" s="44"/>
      <c r="L537" s="48"/>
      <c r="M537" s="225"/>
      <c r="N537" s="226"/>
      <c r="O537" s="88"/>
      <c r="P537" s="88"/>
      <c r="Q537" s="88"/>
      <c r="R537" s="88"/>
      <c r="S537" s="88"/>
      <c r="T537" s="89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T537" s="20" t="s">
        <v>202</v>
      </c>
      <c r="AU537" s="20" t="s">
        <v>91</v>
      </c>
    </row>
    <row r="538" s="14" customFormat="1">
      <c r="A538" s="14"/>
      <c r="B538" s="252"/>
      <c r="C538" s="253"/>
      <c r="D538" s="222" t="s">
        <v>282</v>
      </c>
      <c r="E538" s="254" t="s">
        <v>32</v>
      </c>
      <c r="F538" s="255" t="s">
        <v>787</v>
      </c>
      <c r="G538" s="253"/>
      <c r="H538" s="254" t="s">
        <v>32</v>
      </c>
      <c r="I538" s="256"/>
      <c r="J538" s="253"/>
      <c r="K538" s="253"/>
      <c r="L538" s="257"/>
      <c r="M538" s="258"/>
      <c r="N538" s="259"/>
      <c r="O538" s="259"/>
      <c r="P538" s="259"/>
      <c r="Q538" s="259"/>
      <c r="R538" s="259"/>
      <c r="S538" s="259"/>
      <c r="T538" s="260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1" t="s">
        <v>282</v>
      </c>
      <c r="AU538" s="261" t="s">
        <v>91</v>
      </c>
      <c r="AV538" s="14" t="s">
        <v>86</v>
      </c>
      <c r="AW538" s="14" t="s">
        <v>39</v>
      </c>
      <c r="AX538" s="14" t="s">
        <v>78</v>
      </c>
      <c r="AY538" s="261" t="s">
        <v>188</v>
      </c>
    </row>
    <row r="539" s="13" customFormat="1">
      <c r="A539" s="13"/>
      <c r="B539" s="241"/>
      <c r="C539" s="242"/>
      <c r="D539" s="222" t="s">
        <v>282</v>
      </c>
      <c r="E539" s="243" t="s">
        <v>32</v>
      </c>
      <c r="F539" s="244" t="s">
        <v>788</v>
      </c>
      <c r="G539" s="242"/>
      <c r="H539" s="245">
        <v>23.199999999999999</v>
      </c>
      <c r="I539" s="246"/>
      <c r="J539" s="242"/>
      <c r="K539" s="242"/>
      <c r="L539" s="247"/>
      <c r="M539" s="248"/>
      <c r="N539" s="249"/>
      <c r="O539" s="249"/>
      <c r="P539" s="249"/>
      <c r="Q539" s="249"/>
      <c r="R539" s="249"/>
      <c r="S539" s="249"/>
      <c r="T539" s="250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1" t="s">
        <v>282</v>
      </c>
      <c r="AU539" s="251" t="s">
        <v>91</v>
      </c>
      <c r="AV539" s="13" t="s">
        <v>91</v>
      </c>
      <c r="AW539" s="13" t="s">
        <v>39</v>
      </c>
      <c r="AX539" s="13" t="s">
        <v>78</v>
      </c>
      <c r="AY539" s="251" t="s">
        <v>188</v>
      </c>
    </row>
    <row r="540" s="14" customFormat="1">
      <c r="A540" s="14"/>
      <c r="B540" s="252"/>
      <c r="C540" s="253"/>
      <c r="D540" s="222" t="s">
        <v>282</v>
      </c>
      <c r="E540" s="254" t="s">
        <v>32</v>
      </c>
      <c r="F540" s="255" t="s">
        <v>789</v>
      </c>
      <c r="G540" s="253"/>
      <c r="H540" s="254" t="s">
        <v>32</v>
      </c>
      <c r="I540" s="256"/>
      <c r="J540" s="253"/>
      <c r="K540" s="253"/>
      <c r="L540" s="257"/>
      <c r="M540" s="258"/>
      <c r="N540" s="259"/>
      <c r="O540" s="259"/>
      <c r="P540" s="259"/>
      <c r="Q540" s="259"/>
      <c r="R540" s="259"/>
      <c r="S540" s="259"/>
      <c r="T540" s="260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1" t="s">
        <v>282</v>
      </c>
      <c r="AU540" s="261" t="s">
        <v>91</v>
      </c>
      <c r="AV540" s="14" t="s">
        <v>86</v>
      </c>
      <c r="AW540" s="14" t="s">
        <v>39</v>
      </c>
      <c r="AX540" s="14" t="s">
        <v>78</v>
      </c>
      <c r="AY540" s="261" t="s">
        <v>188</v>
      </c>
    </row>
    <row r="541" s="13" customFormat="1">
      <c r="A541" s="13"/>
      <c r="B541" s="241"/>
      <c r="C541" s="242"/>
      <c r="D541" s="222" t="s">
        <v>282</v>
      </c>
      <c r="E541" s="243" t="s">
        <v>32</v>
      </c>
      <c r="F541" s="244" t="s">
        <v>790</v>
      </c>
      <c r="G541" s="242"/>
      <c r="H541" s="245">
        <v>17.920000000000002</v>
      </c>
      <c r="I541" s="246"/>
      <c r="J541" s="242"/>
      <c r="K541" s="242"/>
      <c r="L541" s="247"/>
      <c r="M541" s="248"/>
      <c r="N541" s="249"/>
      <c r="O541" s="249"/>
      <c r="P541" s="249"/>
      <c r="Q541" s="249"/>
      <c r="R541" s="249"/>
      <c r="S541" s="249"/>
      <c r="T541" s="250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1" t="s">
        <v>282</v>
      </c>
      <c r="AU541" s="251" t="s">
        <v>91</v>
      </c>
      <c r="AV541" s="13" t="s">
        <v>91</v>
      </c>
      <c r="AW541" s="13" t="s">
        <v>39</v>
      </c>
      <c r="AX541" s="13" t="s">
        <v>78</v>
      </c>
      <c r="AY541" s="251" t="s">
        <v>188</v>
      </c>
    </row>
    <row r="542" s="13" customFormat="1">
      <c r="A542" s="13"/>
      <c r="B542" s="241"/>
      <c r="C542" s="242"/>
      <c r="D542" s="222" t="s">
        <v>282</v>
      </c>
      <c r="E542" s="243" t="s">
        <v>32</v>
      </c>
      <c r="F542" s="244" t="s">
        <v>791</v>
      </c>
      <c r="G542" s="242"/>
      <c r="H542" s="245">
        <v>2.3999999999999999</v>
      </c>
      <c r="I542" s="246"/>
      <c r="J542" s="242"/>
      <c r="K542" s="242"/>
      <c r="L542" s="247"/>
      <c r="M542" s="248"/>
      <c r="N542" s="249"/>
      <c r="O542" s="249"/>
      <c r="P542" s="249"/>
      <c r="Q542" s="249"/>
      <c r="R542" s="249"/>
      <c r="S542" s="249"/>
      <c r="T542" s="250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1" t="s">
        <v>282</v>
      </c>
      <c r="AU542" s="251" t="s">
        <v>91</v>
      </c>
      <c r="AV542" s="13" t="s">
        <v>91</v>
      </c>
      <c r="AW542" s="13" t="s">
        <v>39</v>
      </c>
      <c r="AX542" s="13" t="s">
        <v>78</v>
      </c>
      <c r="AY542" s="251" t="s">
        <v>188</v>
      </c>
    </row>
    <row r="543" s="14" customFormat="1">
      <c r="A543" s="14"/>
      <c r="B543" s="252"/>
      <c r="C543" s="253"/>
      <c r="D543" s="222" t="s">
        <v>282</v>
      </c>
      <c r="E543" s="254" t="s">
        <v>32</v>
      </c>
      <c r="F543" s="255" t="s">
        <v>792</v>
      </c>
      <c r="G543" s="253"/>
      <c r="H543" s="254" t="s">
        <v>32</v>
      </c>
      <c r="I543" s="256"/>
      <c r="J543" s="253"/>
      <c r="K543" s="253"/>
      <c r="L543" s="257"/>
      <c r="M543" s="258"/>
      <c r="N543" s="259"/>
      <c r="O543" s="259"/>
      <c r="P543" s="259"/>
      <c r="Q543" s="259"/>
      <c r="R543" s="259"/>
      <c r="S543" s="259"/>
      <c r="T543" s="260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61" t="s">
        <v>282</v>
      </c>
      <c r="AU543" s="261" t="s">
        <v>91</v>
      </c>
      <c r="AV543" s="14" t="s">
        <v>86</v>
      </c>
      <c r="AW543" s="14" t="s">
        <v>39</v>
      </c>
      <c r="AX543" s="14" t="s">
        <v>78</v>
      </c>
      <c r="AY543" s="261" t="s">
        <v>188</v>
      </c>
    </row>
    <row r="544" s="13" customFormat="1">
      <c r="A544" s="13"/>
      <c r="B544" s="241"/>
      <c r="C544" s="242"/>
      <c r="D544" s="222" t="s">
        <v>282</v>
      </c>
      <c r="E544" s="243" t="s">
        <v>32</v>
      </c>
      <c r="F544" s="244" t="s">
        <v>793</v>
      </c>
      <c r="G544" s="242"/>
      <c r="H544" s="245">
        <v>46.799999999999997</v>
      </c>
      <c r="I544" s="246"/>
      <c r="J544" s="242"/>
      <c r="K544" s="242"/>
      <c r="L544" s="247"/>
      <c r="M544" s="248"/>
      <c r="N544" s="249"/>
      <c r="O544" s="249"/>
      <c r="P544" s="249"/>
      <c r="Q544" s="249"/>
      <c r="R544" s="249"/>
      <c r="S544" s="249"/>
      <c r="T544" s="250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1" t="s">
        <v>282</v>
      </c>
      <c r="AU544" s="251" t="s">
        <v>91</v>
      </c>
      <c r="AV544" s="13" t="s">
        <v>91</v>
      </c>
      <c r="AW544" s="13" t="s">
        <v>39</v>
      </c>
      <c r="AX544" s="13" t="s">
        <v>78</v>
      </c>
      <c r="AY544" s="251" t="s">
        <v>188</v>
      </c>
    </row>
    <row r="545" s="14" customFormat="1">
      <c r="A545" s="14"/>
      <c r="B545" s="252"/>
      <c r="C545" s="253"/>
      <c r="D545" s="222" t="s">
        <v>282</v>
      </c>
      <c r="E545" s="254" t="s">
        <v>32</v>
      </c>
      <c r="F545" s="255" t="s">
        <v>794</v>
      </c>
      <c r="G545" s="253"/>
      <c r="H545" s="254" t="s">
        <v>32</v>
      </c>
      <c r="I545" s="256"/>
      <c r="J545" s="253"/>
      <c r="K545" s="253"/>
      <c r="L545" s="257"/>
      <c r="M545" s="258"/>
      <c r="N545" s="259"/>
      <c r="O545" s="259"/>
      <c r="P545" s="259"/>
      <c r="Q545" s="259"/>
      <c r="R545" s="259"/>
      <c r="S545" s="259"/>
      <c r="T545" s="260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1" t="s">
        <v>282</v>
      </c>
      <c r="AU545" s="261" t="s">
        <v>91</v>
      </c>
      <c r="AV545" s="14" t="s">
        <v>86</v>
      </c>
      <c r="AW545" s="14" t="s">
        <v>39</v>
      </c>
      <c r="AX545" s="14" t="s">
        <v>78</v>
      </c>
      <c r="AY545" s="261" t="s">
        <v>188</v>
      </c>
    </row>
    <row r="546" s="13" customFormat="1">
      <c r="A546" s="13"/>
      <c r="B546" s="241"/>
      <c r="C546" s="242"/>
      <c r="D546" s="222" t="s">
        <v>282</v>
      </c>
      <c r="E546" s="243" t="s">
        <v>32</v>
      </c>
      <c r="F546" s="244" t="s">
        <v>795</v>
      </c>
      <c r="G546" s="242"/>
      <c r="H546" s="245">
        <v>2.2200000000000002</v>
      </c>
      <c r="I546" s="246"/>
      <c r="J546" s="242"/>
      <c r="K546" s="242"/>
      <c r="L546" s="247"/>
      <c r="M546" s="248"/>
      <c r="N546" s="249"/>
      <c r="O546" s="249"/>
      <c r="P546" s="249"/>
      <c r="Q546" s="249"/>
      <c r="R546" s="249"/>
      <c r="S546" s="249"/>
      <c r="T546" s="250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1" t="s">
        <v>282</v>
      </c>
      <c r="AU546" s="251" t="s">
        <v>91</v>
      </c>
      <c r="AV546" s="13" t="s">
        <v>91</v>
      </c>
      <c r="AW546" s="13" t="s">
        <v>39</v>
      </c>
      <c r="AX546" s="13" t="s">
        <v>78</v>
      </c>
      <c r="AY546" s="251" t="s">
        <v>188</v>
      </c>
    </row>
    <row r="547" s="14" customFormat="1">
      <c r="A547" s="14"/>
      <c r="B547" s="252"/>
      <c r="C547" s="253"/>
      <c r="D547" s="222" t="s">
        <v>282</v>
      </c>
      <c r="E547" s="254" t="s">
        <v>32</v>
      </c>
      <c r="F547" s="255" t="s">
        <v>796</v>
      </c>
      <c r="G547" s="253"/>
      <c r="H547" s="254" t="s">
        <v>32</v>
      </c>
      <c r="I547" s="256"/>
      <c r="J547" s="253"/>
      <c r="K547" s="253"/>
      <c r="L547" s="257"/>
      <c r="M547" s="258"/>
      <c r="N547" s="259"/>
      <c r="O547" s="259"/>
      <c r="P547" s="259"/>
      <c r="Q547" s="259"/>
      <c r="R547" s="259"/>
      <c r="S547" s="259"/>
      <c r="T547" s="260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1" t="s">
        <v>282</v>
      </c>
      <c r="AU547" s="261" t="s">
        <v>91</v>
      </c>
      <c r="AV547" s="14" t="s">
        <v>86</v>
      </c>
      <c r="AW547" s="14" t="s">
        <v>39</v>
      </c>
      <c r="AX547" s="14" t="s">
        <v>78</v>
      </c>
      <c r="AY547" s="261" t="s">
        <v>188</v>
      </c>
    </row>
    <row r="548" s="13" customFormat="1">
      <c r="A548" s="13"/>
      <c r="B548" s="241"/>
      <c r="C548" s="242"/>
      <c r="D548" s="222" t="s">
        <v>282</v>
      </c>
      <c r="E548" s="243" t="s">
        <v>32</v>
      </c>
      <c r="F548" s="244" t="s">
        <v>797</v>
      </c>
      <c r="G548" s="242"/>
      <c r="H548" s="245">
        <v>3.1200000000000001</v>
      </c>
      <c r="I548" s="246"/>
      <c r="J548" s="242"/>
      <c r="K548" s="242"/>
      <c r="L548" s="247"/>
      <c r="M548" s="248"/>
      <c r="N548" s="249"/>
      <c r="O548" s="249"/>
      <c r="P548" s="249"/>
      <c r="Q548" s="249"/>
      <c r="R548" s="249"/>
      <c r="S548" s="249"/>
      <c r="T548" s="250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1" t="s">
        <v>282</v>
      </c>
      <c r="AU548" s="251" t="s">
        <v>91</v>
      </c>
      <c r="AV548" s="13" t="s">
        <v>91</v>
      </c>
      <c r="AW548" s="13" t="s">
        <v>39</v>
      </c>
      <c r="AX548" s="13" t="s">
        <v>78</v>
      </c>
      <c r="AY548" s="251" t="s">
        <v>188</v>
      </c>
    </row>
    <row r="549" s="14" customFormat="1">
      <c r="A549" s="14"/>
      <c r="B549" s="252"/>
      <c r="C549" s="253"/>
      <c r="D549" s="222" t="s">
        <v>282</v>
      </c>
      <c r="E549" s="254" t="s">
        <v>32</v>
      </c>
      <c r="F549" s="255" t="s">
        <v>798</v>
      </c>
      <c r="G549" s="253"/>
      <c r="H549" s="254" t="s">
        <v>32</v>
      </c>
      <c r="I549" s="256"/>
      <c r="J549" s="253"/>
      <c r="K549" s="253"/>
      <c r="L549" s="257"/>
      <c r="M549" s="258"/>
      <c r="N549" s="259"/>
      <c r="O549" s="259"/>
      <c r="P549" s="259"/>
      <c r="Q549" s="259"/>
      <c r="R549" s="259"/>
      <c r="S549" s="259"/>
      <c r="T549" s="260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1" t="s">
        <v>282</v>
      </c>
      <c r="AU549" s="261" t="s">
        <v>91</v>
      </c>
      <c r="AV549" s="14" t="s">
        <v>86</v>
      </c>
      <c r="AW549" s="14" t="s">
        <v>39</v>
      </c>
      <c r="AX549" s="14" t="s">
        <v>78</v>
      </c>
      <c r="AY549" s="261" t="s">
        <v>188</v>
      </c>
    </row>
    <row r="550" s="13" customFormat="1">
      <c r="A550" s="13"/>
      <c r="B550" s="241"/>
      <c r="C550" s="242"/>
      <c r="D550" s="222" t="s">
        <v>282</v>
      </c>
      <c r="E550" s="243" t="s">
        <v>32</v>
      </c>
      <c r="F550" s="244" t="s">
        <v>797</v>
      </c>
      <c r="G550" s="242"/>
      <c r="H550" s="245">
        <v>3.1200000000000001</v>
      </c>
      <c r="I550" s="246"/>
      <c r="J550" s="242"/>
      <c r="K550" s="242"/>
      <c r="L550" s="247"/>
      <c r="M550" s="248"/>
      <c r="N550" s="249"/>
      <c r="O550" s="249"/>
      <c r="P550" s="249"/>
      <c r="Q550" s="249"/>
      <c r="R550" s="249"/>
      <c r="S550" s="249"/>
      <c r="T550" s="250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1" t="s">
        <v>282</v>
      </c>
      <c r="AU550" s="251" t="s">
        <v>91</v>
      </c>
      <c r="AV550" s="13" t="s">
        <v>91</v>
      </c>
      <c r="AW550" s="13" t="s">
        <v>39</v>
      </c>
      <c r="AX550" s="13" t="s">
        <v>78</v>
      </c>
      <c r="AY550" s="251" t="s">
        <v>188</v>
      </c>
    </row>
    <row r="551" s="15" customFormat="1">
      <c r="A551" s="15"/>
      <c r="B551" s="272"/>
      <c r="C551" s="273"/>
      <c r="D551" s="222" t="s">
        <v>282</v>
      </c>
      <c r="E551" s="274" t="s">
        <v>32</v>
      </c>
      <c r="F551" s="275" t="s">
        <v>338</v>
      </c>
      <c r="G551" s="273"/>
      <c r="H551" s="276">
        <v>98.780000000000001</v>
      </c>
      <c r="I551" s="277"/>
      <c r="J551" s="273"/>
      <c r="K551" s="273"/>
      <c r="L551" s="278"/>
      <c r="M551" s="279"/>
      <c r="N551" s="280"/>
      <c r="O551" s="280"/>
      <c r="P551" s="280"/>
      <c r="Q551" s="280"/>
      <c r="R551" s="280"/>
      <c r="S551" s="280"/>
      <c r="T551" s="281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82" t="s">
        <v>282</v>
      </c>
      <c r="AU551" s="282" t="s">
        <v>91</v>
      </c>
      <c r="AV551" s="15" t="s">
        <v>187</v>
      </c>
      <c r="AW551" s="15" t="s">
        <v>39</v>
      </c>
      <c r="AX551" s="15" t="s">
        <v>86</v>
      </c>
      <c r="AY551" s="282" t="s">
        <v>188</v>
      </c>
    </row>
    <row r="552" s="2" customFormat="1" ht="24.15" customHeight="1">
      <c r="A552" s="42"/>
      <c r="B552" s="43"/>
      <c r="C552" s="209" t="s">
        <v>799</v>
      </c>
      <c r="D552" s="209" t="s">
        <v>189</v>
      </c>
      <c r="E552" s="210" t="s">
        <v>800</v>
      </c>
      <c r="F552" s="211" t="s">
        <v>801</v>
      </c>
      <c r="G552" s="212" t="s">
        <v>389</v>
      </c>
      <c r="H552" s="213">
        <v>2.6080000000000001</v>
      </c>
      <c r="I552" s="214"/>
      <c r="J552" s="215">
        <f>ROUND(I552*H552,2)</f>
        <v>0</v>
      </c>
      <c r="K552" s="211" t="s">
        <v>236</v>
      </c>
      <c r="L552" s="48"/>
      <c r="M552" s="216" t="s">
        <v>32</v>
      </c>
      <c r="N552" s="217" t="s">
        <v>49</v>
      </c>
      <c r="O552" s="88"/>
      <c r="P552" s="218">
        <f>O552*H552</f>
        <v>0</v>
      </c>
      <c r="Q552" s="218">
        <v>0</v>
      </c>
      <c r="R552" s="218">
        <f>Q552*H552</f>
        <v>0</v>
      </c>
      <c r="S552" s="218">
        <v>0</v>
      </c>
      <c r="T552" s="219">
        <f>S552*H552</f>
        <v>0</v>
      </c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R552" s="220" t="s">
        <v>405</v>
      </c>
      <c r="AT552" s="220" t="s">
        <v>189</v>
      </c>
      <c r="AU552" s="220" t="s">
        <v>91</v>
      </c>
      <c r="AY552" s="20" t="s">
        <v>188</v>
      </c>
      <c r="BE552" s="221">
        <f>IF(N552="základní",J552,0)</f>
        <v>0</v>
      </c>
      <c r="BF552" s="221">
        <f>IF(N552="snížená",J552,0)</f>
        <v>0</v>
      </c>
      <c r="BG552" s="221">
        <f>IF(N552="zákl. přenesená",J552,0)</f>
        <v>0</v>
      </c>
      <c r="BH552" s="221">
        <f>IF(N552="sníž. přenesená",J552,0)</f>
        <v>0</v>
      </c>
      <c r="BI552" s="221">
        <f>IF(N552="nulová",J552,0)</f>
        <v>0</v>
      </c>
      <c r="BJ552" s="20" t="s">
        <v>86</v>
      </c>
      <c r="BK552" s="221">
        <f>ROUND(I552*H552,2)</f>
        <v>0</v>
      </c>
      <c r="BL552" s="20" t="s">
        <v>405</v>
      </c>
      <c r="BM552" s="220" t="s">
        <v>802</v>
      </c>
    </row>
    <row r="553" s="2" customFormat="1">
      <c r="A553" s="42"/>
      <c r="B553" s="43"/>
      <c r="C553" s="44"/>
      <c r="D553" s="222" t="s">
        <v>194</v>
      </c>
      <c r="E553" s="44"/>
      <c r="F553" s="223" t="s">
        <v>803</v>
      </c>
      <c r="G553" s="44"/>
      <c r="H553" s="44"/>
      <c r="I553" s="224"/>
      <c r="J553" s="44"/>
      <c r="K553" s="44"/>
      <c r="L553" s="48"/>
      <c r="M553" s="225"/>
      <c r="N553" s="226"/>
      <c r="O553" s="88"/>
      <c r="P553" s="88"/>
      <c r="Q553" s="88"/>
      <c r="R553" s="88"/>
      <c r="S553" s="88"/>
      <c r="T553" s="89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T553" s="20" t="s">
        <v>194</v>
      </c>
      <c r="AU553" s="20" t="s">
        <v>91</v>
      </c>
    </row>
    <row r="554" s="2" customFormat="1">
      <c r="A554" s="42"/>
      <c r="B554" s="43"/>
      <c r="C554" s="44"/>
      <c r="D554" s="239" t="s">
        <v>239</v>
      </c>
      <c r="E554" s="44"/>
      <c r="F554" s="240" t="s">
        <v>804</v>
      </c>
      <c r="G554" s="44"/>
      <c r="H554" s="44"/>
      <c r="I554" s="224"/>
      <c r="J554" s="44"/>
      <c r="K554" s="44"/>
      <c r="L554" s="48"/>
      <c r="M554" s="225"/>
      <c r="N554" s="226"/>
      <c r="O554" s="88"/>
      <c r="P554" s="88"/>
      <c r="Q554" s="88"/>
      <c r="R554" s="88"/>
      <c r="S554" s="88"/>
      <c r="T554" s="89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T554" s="20" t="s">
        <v>239</v>
      </c>
      <c r="AU554" s="20" t="s">
        <v>91</v>
      </c>
    </row>
    <row r="555" s="11" customFormat="1" ht="22.8" customHeight="1">
      <c r="A555" s="11"/>
      <c r="B555" s="195"/>
      <c r="C555" s="196"/>
      <c r="D555" s="197" t="s">
        <v>77</v>
      </c>
      <c r="E555" s="237" t="s">
        <v>805</v>
      </c>
      <c r="F555" s="237" t="s">
        <v>806</v>
      </c>
      <c r="G555" s="196"/>
      <c r="H555" s="196"/>
      <c r="I555" s="199"/>
      <c r="J555" s="238">
        <f>BK555</f>
        <v>0</v>
      </c>
      <c r="K555" s="196"/>
      <c r="L555" s="201"/>
      <c r="M555" s="202"/>
      <c r="N555" s="203"/>
      <c r="O555" s="203"/>
      <c r="P555" s="204">
        <f>SUM(P556:P730)</f>
        <v>0</v>
      </c>
      <c r="Q555" s="203"/>
      <c r="R555" s="204">
        <f>SUM(R556:R730)</f>
        <v>7.5702360999999989</v>
      </c>
      <c r="S555" s="203"/>
      <c r="T555" s="205">
        <f>SUM(T556:T730)</f>
        <v>1.1340247999999999</v>
      </c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R555" s="206" t="s">
        <v>91</v>
      </c>
      <c r="AT555" s="207" t="s">
        <v>77</v>
      </c>
      <c r="AU555" s="207" t="s">
        <v>86</v>
      </c>
      <c r="AY555" s="206" t="s">
        <v>188</v>
      </c>
      <c r="BK555" s="208">
        <f>SUM(BK556:BK730)</f>
        <v>0</v>
      </c>
    </row>
    <row r="556" s="2" customFormat="1" ht="21.75" customHeight="1">
      <c r="A556" s="42"/>
      <c r="B556" s="43"/>
      <c r="C556" s="209" t="s">
        <v>807</v>
      </c>
      <c r="D556" s="209" t="s">
        <v>189</v>
      </c>
      <c r="E556" s="210" t="s">
        <v>808</v>
      </c>
      <c r="F556" s="211" t="s">
        <v>809</v>
      </c>
      <c r="G556" s="212" t="s">
        <v>278</v>
      </c>
      <c r="H556" s="213">
        <v>1620.0799999999999</v>
      </c>
      <c r="I556" s="214"/>
      <c r="J556" s="215">
        <f>ROUND(I556*H556,2)</f>
        <v>0</v>
      </c>
      <c r="K556" s="211" t="s">
        <v>236</v>
      </c>
      <c r="L556" s="48"/>
      <c r="M556" s="216" t="s">
        <v>32</v>
      </c>
      <c r="N556" s="217" t="s">
        <v>49</v>
      </c>
      <c r="O556" s="88"/>
      <c r="P556" s="218">
        <f>O556*H556</f>
        <v>0</v>
      </c>
      <c r="Q556" s="218">
        <v>0.001</v>
      </c>
      <c r="R556" s="218">
        <f>Q556*H556</f>
        <v>1.62008</v>
      </c>
      <c r="S556" s="218">
        <v>0.00031</v>
      </c>
      <c r="T556" s="219">
        <f>S556*H556</f>
        <v>0.50222480000000003</v>
      </c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R556" s="220" t="s">
        <v>405</v>
      </c>
      <c r="AT556" s="220" t="s">
        <v>189</v>
      </c>
      <c r="AU556" s="220" t="s">
        <v>91</v>
      </c>
      <c r="AY556" s="20" t="s">
        <v>188</v>
      </c>
      <c r="BE556" s="221">
        <f>IF(N556="základní",J556,0)</f>
        <v>0</v>
      </c>
      <c r="BF556" s="221">
        <f>IF(N556="snížená",J556,0)</f>
        <v>0</v>
      </c>
      <c r="BG556" s="221">
        <f>IF(N556="zákl. přenesená",J556,0)</f>
        <v>0</v>
      </c>
      <c r="BH556" s="221">
        <f>IF(N556="sníž. přenesená",J556,0)</f>
        <v>0</v>
      </c>
      <c r="BI556" s="221">
        <f>IF(N556="nulová",J556,0)</f>
        <v>0</v>
      </c>
      <c r="BJ556" s="20" t="s">
        <v>86</v>
      </c>
      <c r="BK556" s="221">
        <f>ROUND(I556*H556,2)</f>
        <v>0</v>
      </c>
      <c r="BL556" s="20" t="s">
        <v>405</v>
      </c>
      <c r="BM556" s="220" t="s">
        <v>810</v>
      </c>
    </row>
    <row r="557" s="2" customFormat="1">
      <c r="A557" s="42"/>
      <c r="B557" s="43"/>
      <c r="C557" s="44"/>
      <c r="D557" s="222" t="s">
        <v>194</v>
      </c>
      <c r="E557" s="44"/>
      <c r="F557" s="223" t="s">
        <v>811</v>
      </c>
      <c r="G557" s="44"/>
      <c r="H557" s="44"/>
      <c r="I557" s="224"/>
      <c r="J557" s="44"/>
      <c r="K557" s="44"/>
      <c r="L557" s="48"/>
      <c r="M557" s="225"/>
      <c r="N557" s="226"/>
      <c r="O557" s="88"/>
      <c r="P557" s="88"/>
      <c r="Q557" s="88"/>
      <c r="R557" s="88"/>
      <c r="S557" s="88"/>
      <c r="T557" s="89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T557" s="20" t="s">
        <v>194</v>
      </c>
      <c r="AU557" s="20" t="s">
        <v>91</v>
      </c>
    </row>
    <row r="558" s="2" customFormat="1">
      <c r="A558" s="42"/>
      <c r="B558" s="43"/>
      <c r="C558" s="44"/>
      <c r="D558" s="239" t="s">
        <v>239</v>
      </c>
      <c r="E558" s="44"/>
      <c r="F558" s="240" t="s">
        <v>812</v>
      </c>
      <c r="G558" s="44"/>
      <c r="H558" s="44"/>
      <c r="I558" s="224"/>
      <c r="J558" s="44"/>
      <c r="K558" s="44"/>
      <c r="L558" s="48"/>
      <c r="M558" s="225"/>
      <c r="N558" s="226"/>
      <c r="O558" s="88"/>
      <c r="P558" s="88"/>
      <c r="Q558" s="88"/>
      <c r="R558" s="88"/>
      <c r="S558" s="88"/>
      <c r="T558" s="89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T558" s="20" t="s">
        <v>239</v>
      </c>
      <c r="AU558" s="20" t="s">
        <v>91</v>
      </c>
    </row>
    <row r="559" s="14" customFormat="1">
      <c r="A559" s="14"/>
      <c r="B559" s="252"/>
      <c r="C559" s="253"/>
      <c r="D559" s="222" t="s">
        <v>282</v>
      </c>
      <c r="E559" s="254" t="s">
        <v>32</v>
      </c>
      <c r="F559" s="255" t="s">
        <v>813</v>
      </c>
      <c r="G559" s="253"/>
      <c r="H559" s="254" t="s">
        <v>32</v>
      </c>
      <c r="I559" s="256"/>
      <c r="J559" s="253"/>
      <c r="K559" s="253"/>
      <c r="L559" s="257"/>
      <c r="M559" s="258"/>
      <c r="N559" s="259"/>
      <c r="O559" s="259"/>
      <c r="P559" s="259"/>
      <c r="Q559" s="259"/>
      <c r="R559" s="259"/>
      <c r="S559" s="259"/>
      <c r="T559" s="260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1" t="s">
        <v>282</v>
      </c>
      <c r="AU559" s="261" t="s">
        <v>91</v>
      </c>
      <c r="AV559" s="14" t="s">
        <v>86</v>
      </c>
      <c r="AW559" s="14" t="s">
        <v>39</v>
      </c>
      <c r="AX559" s="14" t="s">
        <v>78</v>
      </c>
      <c r="AY559" s="261" t="s">
        <v>188</v>
      </c>
    </row>
    <row r="560" s="13" customFormat="1">
      <c r="A560" s="13"/>
      <c r="B560" s="241"/>
      <c r="C560" s="242"/>
      <c r="D560" s="222" t="s">
        <v>282</v>
      </c>
      <c r="E560" s="243" t="s">
        <v>32</v>
      </c>
      <c r="F560" s="244" t="s">
        <v>346</v>
      </c>
      <c r="G560" s="242"/>
      <c r="H560" s="245">
        <v>37.399999999999999</v>
      </c>
      <c r="I560" s="246"/>
      <c r="J560" s="242"/>
      <c r="K560" s="242"/>
      <c r="L560" s="247"/>
      <c r="M560" s="248"/>
      <c r="N560" s="249"/>
      <c r="O560" s="249"/>
      <c r="P560" s="249"/>
      <c r="Q560" s="249"/>
      <c r="R560" s="249"/>
      <c r="S560" s="249"/>
      <c r="T560" s="250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1" t="s">
        <v>282</v>
      </c>
      <c r="AU560" s="251" t="s">
        <v>91</v>
      </c>
      <c r="AV560" s="13" t="s">
        <v>91</v>
      </c>
      <c r="AW560" s="13" t="s">
        <v>39</v>
      </c>
      <c r="AX560" s="13" t="s">
        <v>78</v>
      </c>
      <c r="AY560" s="251" t="s">
        <v>188</v>
      </c>
    </row>
    <row r="561" s="13" customFormat="1">
      <c r="A561" s="13"/>
      <c r="B561" s="241"/>
      <c r="C561" s="242"/>
      <c r="D561" s="222" t="s">
        <v>282</v>
      </c>
      <c r="E561" s="243" t="s">
        <v>32</v>
      </c>
      <c r="F561" s="244" t="s">
        <v>347</v>
      </c>
      <c r="G561" s="242"/>
      <c r="H561" s="245">
        <v>36.600000000000001</v>
      </c>
      <c r="I561" s="246"/>
      <c r="J561" s="242"/>
      <c r="K561" s="242"/>
      <c r="L561" s="247"/>
      <c r="M561" s="248"/>
      <c r="N561" s="249"/>
      <c r="O561" s="249"/>
      <c r="P561" s="249"/>
      <c r="Q561" s="249"/>
      <c r="R561" s="249"/>
      <c r="S561" s="249"/>
      <c r="T561" s="250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1" t="s">
        <v>282</v>
      </c>
      <c r="AU561" s="251" t="s">
        <v>91</v>
      </c>
      <c r="AV561" s="13" t="s">
        <v>91</v>
      </c>
      <c r="AW561" s="13" t="s">
        <v>39</v>
      </c>
      <c r="AX561" s="13" t="s">
        <v>78</v>
      </c>
      <c r="AY561" s="251" t="s">
        <v>188</v>
      </c>
    </row>
    <row r="562" s="13" customFormat="1">
      <c r="A562" s="13"/>
      <c r="B562" s="241"/>
      <c r="C562" s="242"/>
      <c r="D562" s="222" t="s">
        <v>282</v>
      </c>
      <c r="E562" s="243" t="s">
        <v>32</v>
      </c>
      <c r="F562" s="244" t="s">
        <v>348</v>
      </c>
      <c r="G562" s="242"/>
      <c r="H562" s="245">
        <v>38.600000000000001</v>
      </c>
      <c r="I562" s="246"/>
      <c r="J562" s="242"/>
      <c r="K562" s="242"/>
      <c r="L562" s="247"/>
      <c r="M562" s="248"/>
      <c r="N562" s="249"/>
      <c r="O562" s="249"/>
      <c r="P562" s="249"/>
      <c r="Q562" s="249"/>
      <c r="R562" s="249"/>
      <c r="S562" s="249"/>
      <c r="T562" s="250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1" t="s">
        <v>282</v>
      </c>
      <c r="AU562" s="251" t="s">
        <v>91</v>
      </c>
      <c r="AV562" s="13" t="s">
        <v>91</v>
      </c>
      <c r="AW562" s="13" t="s">
        <v>39</v>
      </c>
      <c r="AX562" s="13" t="s">
        <v>78</v>
      </c>
      <c r="AY562" s="251" t="s">
        <v>188</v>
      </c>
    </row>
    <row r="563" s="13" customFormat="1">
      <c r="A563" s="13"/>
      <c r="B563" s="241"/>
      <c r="C563" s="242"/>
      <c r="D563" s="222" t="s">
        <v>282</v>
      </c>
      <c r="E563" s="243" t="s">
        <v>32</v>
      </c>
      <c r="F563" s="244" t="s">
        <v>349</v>
      </c>
      <c r="G563" s="242"/>
      <c r="H563" s="245">
        <v>38.600000000000001</v>
      </c>
      <c r="I563" s="246"/>
      <c r="J563" s="242"/>
      <c r="K563" s="242"/>
      <c r="L563" s="247"/>
      <c r="M563" s="248"/>
      <c r="N563" s="249"/>
      <c r="O563" s="249"/>
      <c r="P563" s="249"/>
      <c r="Q563" s="249"/>
      <c r="R563" s="249"/>
      <c r="S563" s="249"/>
      <c r="T563" s="250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1" t="s">
        <v>282</v>
      </c>
      <c r="AU563" s="251" t="s">
        <v>91</v>
      </c>
      <c r="AV563" s="13" t="s">
        <v>91</v>
      </c>
      <c r="AW563" s="13" t="s">
        <v>39</v>
      </c>
      <c r="AX563" s="13" t="s">
        <v>78</v>
      </c>
      <c r="AY563" s="251" t="s">
        <v>188</v>
      </c>
    </row>
    <row r="564" s="13" customFormat="1">
      <c r="A564" s="13"/>
      <c r="B564" s="241"/>
      <c r="C564" s="242"/>
      <c r="D564" s="222" t="s">
        <v>282</v>
      </c>
      <c r="E564" s="243" t="s">
        <v>32</v>
      </c>
      <c r="F564" s="244" t="s">
        <v>350</v>
      </c>
      <c r="G564" s="242"/>
      <c r="H564" s="245">
        <v>122.90000000000001</v>
      </c>
      <c r="I564" s="246"/>
      <c r="J564" s="242"/>
      <c r="K564" s="242"/>
      <c r="L564" s="247"/>
      <c r="M564" s="248"/>
      <c r="N564" s="249"/>
      <c r="O564" s="249"/>
      <c r="P564" s="249"/>
      <c r="Q564" s="249"/>
      <c r="R564" s="249"/>
      <c r="S564" s="249"/>
      <c r="T564" s="250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1" t="s">
        <v>282</v>
      </c>
      <c r="AU564" s="251" t="s">
        <v>91</v>
      </c>
      <c r="AV564" s="13" t="s">
        <v>91</v>
      </c>
      <c r="AW564" s="13" t="s">
        <v>39</v>
      </c>
      <c r="AX564" s="13" t="s">
        <v>78</v>
      </c>
      <c r="AY564" s="251" t="s">
        <v>188</v>
      </c>
    </row>
    <row r="565" s="13" customFormat="1">
      <c r="A565" s="13"/>
      <c r="B565" s="241"/>
      <c r="C565" s="242"/>
      <c r="D565" s="222" t="s">
        <v>282</v>
      </c>
      <c r="E565" s="243" t="s">
        <v>32</v>
      </c>
      <c r="F565" s="244" t="s">
        <v>351</v>
      </c>
      <c r="G565" s="242"/>
      <c r="H565" s="245">
        <v>39.899999999999999</v>
      </c>
      <c r="I565" s="246"/>
      <c r="J565" s="242"/>
      <c r="K565" s="242"/>
      <c r="L565" s="247"/>
      <c r="M565" s="248"/>
      <c r="N565" s="249"/>
      <c r="O565" s="249"/>
      <c r="P565" s="249"/>
      <c r="Q565" s="249"/>
      <c r="R565" s="249"/>
      <c r="S565" s="249"/>
      <c r="T565" s="250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1" t="s">
        <v>282</v>
      </c>
      <c r="AU565" s="251" t="s">
        <v>91</v>
      </c>
      <c r="AV565" s="13" t="s">
        <v>91</v>
      </c>
      <c r="AW565" s="13" t="s">
        <v>39</v>
      </c>
      <c r="AX565" s="13" t="s">
        <v>78</v>
      </c>
      <c r="AY565" s="251" t="s">
        <v>188</v>
      </c>
    </row>
    <row r="566" s="13" customFormat="1">
      <c r="A566" s="13"/>
      <c r="B566" s="241"/>
      <c r="C566" s="242"/>
      <c r="D566" s="222" t="s">
        <v>282</v>
      </c>
      <c r="E566" s="243" t="s">
        <v>32</v>
      </c>
      <c r="F566" s="244" t="s">
        <v>352</v>
      </c>
      <c r="G566" s="242"/>
      <c r="H566" s="245">
        <v>54.200000000000003</v>
      </c>
      <c r="I566" s="246"/>
      <c r="J566" s="242"/>
      <c r="K566" s="242"/>
      <c r="L566" s="247"/>
      <c r="M566" s="248"/>
      <c r="N566" s="249"/>
      <c r="O566" s="249"/>
      <c r="P566" s="249"/>
      <c r="Q566" s="249"/>
      <c r="R566" s="249"/>
      <c r="S566" s="249"/>
      <c r="T566" s="250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1" t="s">
        <v>282</v>
      </c>
      <c r="AU566" s="251" t="s">
        <v>91</v>
      </c>
      <c r="AV566" s="13" t="s">
        <v>91</v>
      </c>
      <c r="AW566" s="13" t="s">
        <v>39</v>
      </c>
      <c r="AX566" s="13" t="s">
        <v>78</v>
      </c>
      <c r="AY566" s="251" t="s">
        <v>188</v>
      </c>
    </row>
    <row r="567" s="13" customFormat="1">
      <c r="A567" s="13"/>
      <c r="B567" s="241"/>
      <c r="C567" s="242"/>
      <c r="D567" s="222" t="s">
        <v>282</v>
      </c>
      <c r="E567" s="243" t="s">
        <v>32</v>
      </c>
      <c r="F567" s="244" t="s">
        <v>353</v>
      </c>
      <c r="G567" s="242"/>
      <c r="H567" s="245">
        <v>37.700000000000003</v>
      </c>
      <c r="I567" s="246"/>
      <c r="J567" s="242"/>
      <c r="K567" s="242"/>
      <c r="L567" s="247"/>
      <c r="M567" s="248"/>
      <c r="N567" s="249"/>
      <c r="O567" s="249"/>
      <c r="P567" s="249"/>
      <c r="Q567" s="249"/>
      <c r="R567" s="249"/>
      <c r="S567" s="249"/>
      <c r="T567" s="250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1" t="s">
        <v>282</v>
      </c>
      <c r="AU567" s="251" t="s">
        <v>91</v>
      </c>
      <c r="AV567" s="13" t="s">
        <v>91</v>
      </c>
      <c r="AW567" s="13" t="s">
        <v>39</v>
      </c>
      <c r="AX567" s="13" t="s">
        <v>78</v>
      </c>
      <c r="AY567" s="251" t="s">
        <v>188</v>
      </c>
    </row>
    <row r="568" s="13" customFormat="1">
      <c r="A568" s="13"/>
      <c r="B568" s="241"/>
      <c r="C568" s="242"/>
      <c r="D568" s="222" t="s">
        <v>282</v>
      </c>
      <c r="E568" s="243" t="s">
        <v>32</v>
      </c>
      <c r="F568" s="244" t="s">
        <v>354</v>
      </c>
      <c r="G568" s="242"/>
      <c r="H568" s="245">
        <v>7.2999999999999998</v>
      </c>
      <c r="I568" s="246"/>
      <c r="J568" s="242"/>
      <c r="K568" s="242"/>
      <c r="L568" s="247"/>
      <c r="M568" s="248"/>
      <c r="N568" s="249"/>
      <c r="O568" s="249"/>
      <c r="P568" s="249"/>
      <c r="Q568" s="249"/>
      <c r="R568" s="249"/>
      <c r="S568" s="249"/>
      <c r="T568" s="250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1" t="s">
        <v>282</v>
      </c>
      <c r="AU568" s="251" t="s">
        <v>91</v>
      </c>
      <c r="AV568" s="13" t="s">
        <v>91</v>
      </c>
      <c r="AW568" s="13" t="s">
        <v>39</v>
      </c>
      <c r="AX568" s="13" t="s">
        <v>78</v>
      </c>
      <c r="AY568" s="251" t="s">
        <v>188</v>
      </c>
    </row>
    <row r="569" s="13" customFormat="1">
      <c r="A569" s="13"/>
      <c r="B569" s="241"/>
      <c r="C569" s="242"/>
      <c r="D569" s="222" t="s">
        <v>282</v>
      </c>
      <c r="E569" s="243" t="s">
        <v>32</v>
      </c>
      <c r="F569" s="244" t="s">
        <v>355</v>
      </c>
      <c r="G569" s="242"/>
      <c r="H569" s="245">
        <v>29.600000000000001</v>
      </c>
      <c r="I569" s="246"/>
      <c r="J569" s="242"/>
      <c r="K569" s="242"/>
      <c r="L569" s="247"/>
      <c r="M569" s="248"/>
      <c r="N569" s="249"/>
      <c r="O569" s="249"/>
      <c r="P569" s="249"/>
      <c r="Q569" s="249"/>
      <c r="R569" s="249"/>
      <c r="S569" s="249"/>
      <c r="T569" s="250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1" t="s">
        <v>282</v>
      </c>
      <c r="AU569" s="251" t="s">
        <v>91</v>
      </c>
      <c r="AV569" s="13" t="s">
        <v>91</v>
      </c>
      <c r="AW569" s="13" t="s">
        <v>39</v>
      </c>
      <c r="AX569" s="13" t="s">
        <v>78</v>
      </c>
      <c r="AY569" s="251" t="s">
        <v>188</v>
      </c>
    </row>
    <row r="570" s="13" customFormat="1">
      <c r="A570" s="13"/>
      <c r="B570" s="241"/>
      <c r="C570" s="242"/>
      <c r="D570" s="222" t="s">
        <v>282</v>
      </c>
      <c r="E570" s="243" t="s">
        <v>32</v>
      </c>
      <c r="F570" s="244" t="s">
        <v>356</v>
      </c>
      <c r="G570" s="242"/>
      <c r="H570" s="245">
        <v>37.700000000000003</v>
      </c>
      <c r="I570" s="246"/>
      <c r="J570" s="242"/>
      <c r="K570" s="242"/>
      <c r="L570" s="247"/>
      <c r="M570" s="248"/>
      <c r="N570" s="249"/>
      <c r="O570" s="249"/>
      <c r="P570" s="249"/>
      <c r="Q570" s="249"/>
      <c r="R570" s="249"/>
      <c r="S570" s="249"/>
      <c r="T570" s="250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1" t="s">
        <v>282</v>
      </c>
      <c r="AU570" s="251" t="s">
        <v>91</v>
      </c>
      <c r="AV570" s="13" t="s">
        <v>91</v>
      </c>
      <c r="AW570" s="13" t="s">
        <v>39</v>
      </c>
      <c r="AX570" s="13" t="s">
        <v>78</v>
      </c>
      <c r="AY570" s="251" t="s">
        <v>188</v>
      </c>
    </row>
    <row r="571" s="13" customFormat="1">
      <c r="A571" s="13"/>
      <c r="B571" s="241"/>
      <c r="C571" s="242"/>
      <c r="D571" s="222" t="s">
        <v>282</v>
      </c>
      <c r="E571" s="243" t="s">
        <v>32</v>
      </c>
      <c r="F571" s="244" t="s">
        <v>357</v>
      </c>
      <c r="G571" s="242"/>
      <c r="H571" s="245">
        <v>7.2000000000000002</v>
      </c>
      <c r="I571" s="246"/>
      <c r="J571" s="242"/>
      <c r="K571" s="242"/>
      <c r="L571" s="247"/>
      <c r="M571" s="248"/>
      <c r="N571" s="249"/>
      <c r="O571" s="249"/>
      <c r="P571" s="249"/>
      <c r="Q571" s="249"/>
      <c r="R571" s="249"/>
      <c r="S571" s="249"/>
      <c r="T571" s="250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1" t="s">
        <v>282</v>
      </c>
      <c r="AU571" s="251" t="s">
        <v>91</v>
      </c>
      <c r="AV571" s="13" t="s">
        <v>91</v>
      </c>
      <c r="AW571" s="13" t="s">
        <v>39</v>
      </c>
      <c r="AX571" s="13" t="s">
        <v>78</v>
      </c>
      <c r="AY571" s="251" t="s">
        <v>188</v>
      </c>
    </row>
    <row r="572" s="13" customFormat="1">
      <c r="A572" s="13"/>
      <c r="B572" s="241"/>
      <c r="C572" s="242"/>
      <c r="D572" s="222" t="s">
        <v>282</v>
      </c>
      <c r="E572" s="243" t="s">
        <v>32</v>
      </c>
      <c r="F572" s="244" t="s">
        <v>358</v>
      </c>
      <c r="G572" s="242"/>
      <c r="H572" s="245">
        <v>39.700000000000003</v>
      </c>
      <c r="I572" s="246"/>
      <c r="J572" s="242"/>
      <c r="K572" s="242"/>
      <c r="L572" s="247"/>
      <c r="M572" s="248"/>
      <c r="N572" s="249"/>
      <c r="O572" s="249"/>
      <c r="P572" s="249"/>
      <c r="Q572" s="249"/>
      <c r="R572" s="249"/>
      <c r="S572" s="249"/>
      <c r="T572" s="250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1" t="s">
        <v>282</v>
      </c>
      <c r="AU572" s="251" t="s">
        <v>91</v>
      </c>
      <c r="AV572" s="13" t="s">
        <v>91</v>
      </c>
      <c r="AW572" s="13" t="s">
        <v>39</v>
      </c>
      <c r="AX572" s="13" t="s">
        <v>78</v>
      </c>
      <c r="AY572" s="251" t="s">
        <v>188</v>
      </c>
    </row>
    <row r="573" s="13" customFormat="1">
      <c r="A573" s="13"/>
      <c r="B573" s="241"/>
      <c r="C573" s="242"/>
      <c r="D573" s="222" t="s">
        <v>282</v>
      </c>
      <c r="E573" s="243" t="s">
        <v>32</v>
      </c>
      <c r="F573" s="244" t="s">
        <v>359</v>
      </c>
      <c r="G573" s="242"/>
      <c r="H573" s="245">
        <v>39.700000000000003</v>
      </c>
      <c r="I573" s="246"/>
      <c r="J573" s="242"/>
      <c r="K573" s="242"/>
      <c r="L573" s="247"/>
      <c r="M573" s="248"/>
      <c r="N573" s="249"/>
      <c r="O573" s="249"/>
      <c r="P573" s="249"/>
      <c r="Q573" s="249"/>
      <c r="R573" s="249"/>
      <c r="S573" s="249"/>
      <c r="T573" s="250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1" t="s">
        <v>282</v>
      </c>
      <c r="AU573" s="251" t="s">
        <v>91</v>
      </c>
      <c r="AV573" s="13" t="s">
        <v>91</v>
      </c>
      <c r="AW573" s="13" t="s">
        <v>39</v>
      </c>
      <c r="AX573" s="13" t="s">
        <v>78</v>
      </c>
      <c r="AY573" s="251" t="s">
        <v>188</v>
      </c>
    </row>
    <row r="574" s="14" customFormat="1">
      <c r="A574" s="14"/>
      <c r="B574" s="252"/>
      <c r="C574" s="253"/>
      <c r="D574" s="222" t="s">
        <v>282</v>
      </c>
      <c r="E574" s="254" t="s">
        <v>32</v>
      </c>
      <c r="F574" s="255" t="s">
        <v>814</v>
      </c>
      <c r="G574" s="253"/>
      <c r="H574" s="254" t="s">
        <v>32</v>
      </c>
      <c r="I574" s="256"/>
      <c r="J574" s="253"/>
      <c r="K574" s="253"/>
      <c r="L574" s="257"/>
      <c r="M574" s="258"/>
      <c r="N574" s="259"/>
      <c r="O574" s="259"/>
      <c r="P574" s="259"/>
      <c r="Q574" s="259"/>
      <c r="R574" s="259"/>
      <c r="S574" s="259"/>
      <c r="T574" s="260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1" t="s">
        <v>282</v>
      </c>
      <c r="AU574" s="261" t="s">
        <v>91</v>
      </c>
      <c r="AV574" s="14" t="s">
        <v>86</v>
      </c>
      <c r="AW574" s="14" t="s">
        <v>39</v>
      </c>
      <c r="AX574" s="14" t="s">
        <v>78</v>
      </c>
      <c r="AY574" s="261" t="s">
        <v>188</v>
      </c>
    </row>
    <row r="575" s="13" customFormat="1">
      <c r="A575" s="13"/>
      <c r="B575" s="241"/>
      <c r="C575" s="242"/>
      <c r="D575" s="222" t="s">
        <v>282</v>
      </c>
      <c r="E575" s="243" t="s">
        <v>32</v>
      </c>
      <c r="F575" s="244" t="s">
        <v>815</v>
      </c>
      <c r="G575" s="242"/>
      <c r="H575" s="245">
        <v>49.200000000000003</v>
      </c>
      <c r="I575" s="246"/>
      <c r="J575" s="242"/>
      <c r="K575" s="242"/>
      <c r="L575" s="247"/>
      <c r="M575" s="248"/>
      <c r="N575" s="249"/>
      <c r="O575" s="249"/>
      <c r="P575" s="249"/>
      <c r="Q575" s="249"/>
      <c r="R575" s="249"/>
      <c r="S575" s="249"/>
      <c r="T575" s="250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1" t="s">
        <v>282</v>
      </c>
      <c r="AU575" s="251" t="s">
        <v>91</v>
      </c>
      <c r="AV575" s="13" t="s">
        <v>91</v>
      </c>
      <c r="AW575" s="13" t="s">
        <v>39</v>
      </c>
      <c r="AX575" s="13" t="s">
        <v>78</v>
      </c>
      <c r="AY575" s="251" t="s">
        <v>188</v>
      </c>
    </row>
    <row r="576" s="13" customFormat="1">
      <c r="A576" s="13"/>
      <c r="B576" s="241"/>
      <c r="C576" s="242"/>
      <c r="D576" s="222" t="s">
        <v>282</v>
      </c>
      <c r="E576" s="243" t="s">
        <v>32</v>
      </c>
      <c r="F576" s="244" t="s">
        <v>816</v>
      </c>
      <c r="G576" s="242"/>
      <c r="H576" s="245">
        <v>477.64999999999998</v>
      </c>
      <c r="I576" s="246"/>
      <c r="J576" s="242"/>
      <c r="K576" s="242"/>
      <c r="L576" s="247"/>
      <c r="M576" s="248"/>
      <c r="N576" s="249"/>
      <c r="O576" s="249"/>
      <c r="P576" s="249"/>
      <c r="Q576" s="249"/>
      <c r="R576" s="249"/>
      <c r="S576" s="249"/>
      <c r="T576" s="250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1" t="s">
        <v>282</v>
      </c>
      <c r="AU576" s="251" t="s">
        <v>91</v>
      </c>
      <c r="AV576" s="13" t="s">
        <v>91</v>
      </c>
      <c r="AW576" s="13" t="s">
        <v>39</v>
      </c>
      <c r="AX576" s="13" t="s">
        <v>78</v>
      </c>
      <c r="AY576" s="251" t="s">
        <v>188</v>
      </c>
    </row>
    <row r="577" s="13" customFormat="1">
      <c r="A577" s="13"/>
      <c r="B577" s="241"/>
      <c r="C577" s="242"/>
      <c r="D577" s="222" t="s">
        <v>282</v>
      </c>
      <c r="E577" s="243" t="s">
        <v>32</v>
      </c>
      <c r="F577" s="244" t="s">
        <v>817</v>
      </c>
      <c r="G577" s="242"/>
      <c r="H577" s="245">
        <v>150</v>
      </c>
      <c r="I577" s="246"/>
      <c r="J577" s="242"/>
      <c r="K577" s="242"/>
      <c r="L577" s="247"/>
      <c r="M577" s="248"/>
      <c r="N577" s="249"/>
      <c r="O577" s="249"/>
      <c r="P577" s="249"/>
      <c r="Q577" s="249"/>
      <c r="R577" s="249"/>
      <c r="S577" s="249"/>
      <c r="T577" s="250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1" t="s">
        <v>282</v>
      </c>
      <c r="AU577" s="251" t="s">
        <v>91</v>
      </c>
      <c r="AV577" s="13" t="s">
        <v>91</v>
      </c>
      <c r="AW577" s="13" t="s">
        <v>39</v>
      </c>
      <c r="AX577" s="13" t="s">
        <v>78</v>
      </c>
      <c r="AY577" s="251" t="s">
        <v>188</v>
      </c>
    </row>
    <row r="578" s="13" customFormat="1">
      <c r="A578" s="13"/>
      <c r="B578" s="241"/>
      <c r="C578" s="242"/>
      <c r="D578" s="222" t="s">
        <v>282</v>
      </c>
      <c r="E578" s="243" t="s">
        <v>32</v>
      </c>
      <c r="F578" s="244" t="s">
        <v>818</v>
      </c>
      <c r="G578" s="242"/>
      <c r="H578" s="245">
        <v>161.13</v>
      </c>
      <c r="I578" s="246"/>
      <c r="J578" s="242"/>
      <c r="K578" s="242"/>
      <c r="L578" s="247"/>
      <c r="M578" s="248"/>
      <c r="N578" s="249"/>
      <c r="O578" s="249"/>
      <c r="P578" s="249"/>
      <c r="Q578" s="249"/>
      <c r="R578" s="249"/>
      <c r="S578" s="249"/>
      <c r="T578" s="250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1" t="s">
        <v>282</v>
      </c>
      <c r="AU578" s="251" t="s">
        <v>91</v>
      </c>
      <c r="AV578" s="13" t="s">
        <v>91</v>
      </c>
      <c r="AW578" s="13" t="s">
        <v>39</v>
      </c>
      <c r="AX578" s="13" t="s">
        <v>78</v>
      </c>
      <c r="AY578" s="251" t="s">
        <v>188</v>
      </c>
    </row>
    <row r="579" s="13" customFormat="1">
      <c r="A579" s="13"/>
      <c r="B579" s="241"/>
      <c r="C579" s="242"/>
      <c r="D579" s="222" t="s">
        <v>282</v>
      </c>
      <c r="E579" s="243" t="s">
        <v>32</v>
      </c>
      <c r="F579" s="244" t="s">
        <v>819</v>
      </c>
      <c r="G579" s="242"/>
      <c r="H579" s="245">
        <v>300</v>
      </c>
      <c r="I579" s="246"/>
      <c r="J579" s="242"/>
      <c r="K579" s="242"/>
      <c r="L579" s="247"/>
      <c r="M579" s="248"/>
      <c r="N579" s="249"/>
      <c r="O579" s="249"/>
      <c r="P579" s="249"/>
      <c r="Q579" s="249"/>
      <c r="R579" s="249"/>
      <c r="S579" s="249"/>
      <c r="T579" s="250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1" t="s">
        <v>282</v>
      </c>
      <c r="AU579" s="251" t="s">
        <v>91</v>
      </c>
      <c r="AV579" s="13" t="s">
        <v>91</v>
      </c>
      <c r="AW579" s="13" t="s">
        <v>39</v>
      </c>
      <c r="AX579" s="13" t="s">
        <v>78</v>
      </c>
      <c r="AY579" s="251" t="s">
        <v>188</v>
      </c>
    </row>
    <row r="580" s="13" customFormat="1">
      <c r="A580" s="13"/>
      <c r="B580" s="241"/>
      <c r="C580" s="242"/>
      <c r="D580" s="222" t="s">
        <v>282</v>
      </c>
      <c r="E580" s="243" t="s">
        <v>32</v>
      </c>
      <c r="F580" s="244" t="s">
        <v>820</v>
      </c>
      <c r="G580" s="242"/>
      <c r="H580" s="245">
        <v>-85</v>
      </c>
      <c r="I580" s="246"/>
      <c r="J580" s="242"/>
      <c r="K580" s="242"/>
      <c r="L580" s="247"/>
      <c r="M580" s="248"/>
      <c r="N580" s="249"/>
      <c r="O580" s="249"/>
      <c r="P580" s="249"/>
      <c r="Q580" s="249"/>
      <c r="R580" s="249"/>
      <c r="S580" s="249"/>
      <c r="T580" s="250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1" t="s">
        <v>282</v>
      </c>
      <c r="AU580" s="251" t="s">
        <v>91</v>
      </c>
      <c r="AV580" s="13" t="s">
        <v>91</v>
      </c>
      <c r="AW580" s="13" t="s">
        <v>39</v>
      </c>
      <c r="AX580" s="13" t="s">
        <v>78</v>
      </c>
      <c r="AY580" s="251" t="s">
        <v>188</v>
      </c>
    </row>
    <row r="581" s="15" customFormat="1">
      <c r="A581" s="15"/>
      <c r="B581" s="272"/>
      <c r="C581" s="273"/>
      <c r="D581" s="222" t="s">
        <v>282</v>
      </c>
      <c r="E581" s="274" t="s">
        <v>32</v>
      </c>
      <c r="F581" s="275" t="s">
        <v>338</v>
      </c>
      <c r="G581" s="273"/>
      <c r="H581" s="276">
        <v>1620.0799999999999</v>
      </c>
      <c r="I581" s="277"/>
      <c r="J581" s="273"/>
      <c r="K581" s="273"/>
      <c r="L581" s="278"/>
      <c r="M581" s="279"/>
      <c r="N581" s="280"/>
      <c r="O581" s="280"/>
      <c r="P581" s="280"/>
      <c r="Q581" s="280"/>
      <c r="R581" s="280"/>
      <c r="S581" s="280"/>
      <c r="T581" s="281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82" t="s">
        <v>282</v>
      </c>
      <c r="AU581" s="282" t="s">
        <v>91</v>
      </c>
      <c r="AV581" s="15" t="s">
        <v>187</v>
      </c>
      <c r="AW581" s="15" t="s">
        <v>39</v>
      </c>
      <c r="AX581" s="15" t="s">
        <v>86</v>
      </c>
      <c r="AY581" s="282" t="s">
        <v>188</v>
      </c>
    </row>
    <row r="582" s="2" customFormat="1" ht="24.15" customHeight="1">
      <c r="A582" s="42"/>
      <c r="B582" s="43"/>
      <c r="C582" s="209" t="s">
        <v>821</v>
      </c>
      <c r="D582" s="209" t="s">
        <v>189</v>
      </c>
      <c r="E582" s="210" t="s">
        <v>822</v>
      </c>
      <c r="F582" s="211" t="s">
        <v>823</v>
      </c>
      <c r="G582" s="212" t="s">
        <v>278</v>
      </c>
      <c r="H582" s="213">
        <v>1620.0799999999999</v>
      </c>
      <c r="I582" s="214"/>
      <c r="J582" s="215">
        <f>ROUND(I582*H582,2)</f>
        <v>0</v>
      </c>
      <c r="K582" s="211" t="s">
        <v>236</v>
      </c>
      <c r="L582" s="48"/>
      <c r="M582" s="216" t="s">
        <v>32</v>
      </c>
      <c r="N582" s="217" t="s">
        <v>49</v>
      </c>
      <c r="O582" s="88"/>
      <c r="P582" s="218">
        <f>O582*H582</f>
        <v>0</v>
      </c>
      <c r="Q582" s="218">
        <v>0</v>
      </c>
      <c r="R582" s="218">
        <f>Q582*H582</f>
        <v>0</v>
      </c>
      <c r="S582" s="218">
        <v>0</v>
      </c>
      <c r="T582" s="219">
        <f>S582*H582</f>
        <v>0</v>
      </c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R582" s="220" t="s">
        <v>405</v>
      </c>
      <c r="AT582" s="220" t="s">
        <v>189</v>
      </c>
      <c r="AU582" s="220" t="s">
        <v>91</v>
      </c>
      <c r="AY582" s="20" t="s">
        <v>188</v>
      </c>
      <c r="BE582" s="221">
        <f>IF(N582="základní",J582,0)</f>
        <v>0</v>
      </c>
      <c r="BF582" s="221">
        <f>IF(N582="snížená",J582,0)</f>
        <v>0</v>
      </c>
      <c r="BG582" s="221">
        <f>IF(N582="zákl. přenesená",J582,0)</f>
        <v>0</v>
      </c>
      <c r="BH582" s="221">
        <f>IF(N582="sníž. přenesená",J582,0)</f>
        <v>0</v>
      </c>
      <c r="BI582" s="221">
        <f>IF(N582="nulová",J582,0)</f>
        <v>0</v>
      </c>
      <c r="BJ582" s="20" t="s">
        <v>86</v>
      </c>
      <c r="BK582" s="221">
        <f>ROUND(I582*H582,2)</f>
        <v>0</v>
      </c>
      <c r="BL582" s="20" t="s">
        <v>405</v>
      </c>
      <c r="BM582" s="220" t="s">
        <v>824</v>
      </c>
    </row>
    <row r="583" s="2" customFormat="1">
      <c r="A583" s="42"/>
      <c r="B583" s="43"/>
      <c r="C583" s="44"/>
      <c r="D583" s="222" t="s">
        <v>194</v>
      </c>
      <c r="E583" s="44"/>
      <c r="F583" s="223" t="s">
        <v>825</v>
      </c>
      <c r="G583" s="44"/>
      <c r="H583" s="44"/>
      <c r="I583" s="224"/>
      <c r="J583" s="44"/>
      <c r="K583" s="44"/>
      <c r="L583" s="48"/>
      <c r="M583" s="225"/>
      <c r="N583" s="226"/>
      <c r="O583" s="88"/>
      <c r="P583" s="88"/>
      <c r="Q583" s="88"/>
      <c r="R583" s="88"/>
      <c r="S583" s="88"/>
      <c r="T583" s="89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T583" s="20" t="s">
        <v>194</v>
      </c>
      <c r="AU583" s="20" t="s">
        <v>91</v>
      </c>
    </row>
    <row r="584" s="2" customFormat="1">
      <c r="A584" s="42"/>
      <c r="B584" s="43"/>
      <c r="C584" s="44"/>
      <c r="D584" s="239" t="s">
        <v>239</v>
      </c>
      <c r="E584" s="44"/>
      <c r="F584" s="240" t="s">
        <v>826</v>
      </c>
      <c r="G584" s="44"/>
      <c r="H584" s="44"/>
      <c r="I584" s="224"/>
      <c r="J584" s="44"/>
      <c r="K584" s="44"/>
      <c r="L584" s="48"/>
      <c r="M584" s="225"/>
      <c r="N584" s="226"/>
      <c r="O584" s="88"/>
      <c r="P584" s="88"/>
      <c r="Q584" s="88"/>
      <c r="R584" s="88"/>
      <c r="S584" s="88"/>
      <c r="T584" s="89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T584" s="20" t="s">
        <v>239</v>
      </c>
      <c r="AU584" s="20" t="s">
        <v>91</v>
      </c>
    </row>
    <row r="585" s="14" customFormat="1">
      <c r="A585" s="14"/>
      <c r="B585" s="252"/>
      <c r="C585" s="253"/>
      <c r="D585" s="222" t="s">
        <v>282</v>
      </c>
      <c r="E585" s="254" t="s">
        <v>32</v>
      </c>
      <c r="F585" s="255" t="s">
        <v>813</v>
      </c>
      <c r="G585" s="253"/>
      <c r="H585" s="254" t="s">
        <v>32</v>
      </c>
      <c r="I585" s="256"/>
      <c r="J585" s="253"/>
      <c r="K585" s="253"/>
      <c r="L585" s="257"/>
      <c r="M585" s="258"/>
      <c r="N585" s="259"/>
      <c r="O585" s="259"/>
      <c r="P585" s="259"/>
      <c r="Q585" s="259"/>
      <c r="R585" s="259"/>
      <c r="S585" s="259"/>
      <c r="T585" s="260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1" t="s">
        <v>282</v>
      </c>
      <c r="AU585" s="261" t="s">
        <v>91</v>
      </c>
      <c r="AV585" s="14" t="s">
        <v>86</v>
      </c>
      <c r="AW585" s="14" t="s">
        <v>39</v>
      </c>
      <c r="AX585" s="14" t="s">
        <v>78</v>
      </c>
      <c r="AY585" s="261" t="s">
        <v>188</v>
      </c>
    </row>
    <row r="586" s="13" customFormat="1">
      <c r="A586" s="13"/>
      <c r="B586" s="241"/>
      <c r="C586" s="242"/>
      <c r="D586" s="222" t="s">
        <v>282</v>
      </c>
      <c r="E586" s="243" t="s">
        <v>32</v>
      </c>
      <c r="F586" s="244" t="s">
        <v>346</v>
      </c>
      <c r="G586" s="242"/>
      <c r="H586" s="245">
        <v>37.399999999999999</v>
      </c>
      <c r="I586" s="246"/>
      <c r="J586" s="242"/>
      <c r="K586" s="242"/>
      <c r="L586" s="247"/>
      <c r="M586" s="248"/>
      <c r="N586" s="249"/>
      <c r="O586" s="249"/>
      <c r="P586" s="249"/>
      <c r="Q586" s="249"/>
      <c r="R586" s="249"/>
      <c r="S586" s="249"/>
      <c r="T586" s="250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1" t="s">
        <v>282</v>
      </c>
      <c r="AU586" s="251" t="s">
        <v>91</v>
      </c>
      <c r="AV586" s="13" t="s">
        <v>91</v>
      </c>
      <c r="AW586" s="13" t="s">
        <v>39</v>
      </c>
      <c r="AX586" s="13" t="s">
        <v>78</v>
      </c>
      <c r="AY586" s="251" t="s">
        <v>188</v>
      </c>
    </row>
    <row r="587" s="13" customFormat="1">
      <c r="A587" s="13"/>
      <c r="B587" s="241"/>
      <c r="C587" s="242"/>
      <c r="D587" s="222" t="s">
        <v>282</v>
      </c>
      <c r="E587" s="243" t="s">
        <v>32</v>
      </c>
      <c r="F587" s="244" t="s">
        <v>347</v>
      </c>
      <c r="G587" s="242"/>
      <c r="H587" s="245">
        <v>36.600000000000001</v>
      </c>
      <c r="I587" s="246"/>
      <c r="J587" s="242"/>
      <c r="K587" s="242"/>
      <c r="L587" s="247"/>
      <c r="M587" s="248"/>
      <c r="N587" s="249"/>
      <c r="O587" s="249"/>
      <c r="P587" s="249"/>
      <c r="Q587" s="249"/>
      <c r="R587" s="249"/>
      <c r="S587" s="249"/>
      <c r="T587" s="250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1" t="s">
        <v>282</v>
      </c>
      <c r="AU587" s="251" t="s">
        <v>91</v>
      </c>
      <c r="AV587" s="13" t="s">
        <v>91</v>
      </c>
      <c r="AW587" s="13" t="s">
        <v>39</v>
      </c>
      <c r="AX587" s="13" t="s">
        <v>78</v>
      </c>
      <c r="AY587" s="251" t="s">
        <v>188</v>
      </c>
    </row>
    <row r="588" s="13" customFormat="1">
      <c r="A588" s="13"/>
      <c r="B588" s="241"/>
      <c r="C588" s="242"/>
      <c r="D588" s="222" t="s">
        <v>282</v>
      </c>
      <c r="E588" s="243" t="s">
        <v>32</v>
      </c>
      <c r="F588" s="244" t="s">
        <v>348</v>
      </c>
      <c r="G588" s="242"/>
      <c r="H588" s="245">
        <v>38.600000000000001</v>
      </c>
      <c r="I588" s="246"/>
      <c r="J588" s="242"/>
      <c r="K588" s="242"/>
      <c r="L588" s="247"/>
      <c r="M588" s="248"/>
      <c r="N588" s="249"/>
      <c r="O588" s="249"/>
      <c r="P588" s="249"/>
      <c r="Q588" s="249"/>
      <c r="R588" s="249"/>
      <c r="S588" s="249"/>
      <c r="T588" s="250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1" t="s">
        <v>282</v>
      </c>
      <c r="AU588" s="251" t="s">
        <v>91</v>
      </c>
      <c r="AV588" s="13" t="s">
        <v>91</v>
      </c>
      <c r="AW588" s="13" t="s">
        <v>39</v>
      </c>
      <c r="AX588" s="13" t="s">
        <v>78</v>
      </c>
      <c r="AY588" s="251" t="s">
        <v>188</v>
      </c>
    </row>
    <row r="589" s="13" customFormat="1">
      <c r="A589" s="13"/>
      <c r="B589" s="241"/>
      <c r="C589" s="242"/>
      <c r="D589" s="222" t="s">
        <v>282</v>
      </c>
      <c r="E589" s="243" t="s">
        <v>32</v>
      </c>
      <c r="F589" s="244" t="s">
        <v>349</v>
      </c>
      <c r="G589" s="242"/>
      <c r="H589" s="245">
        <v>38.600000000000001</v>
      </c>
      <c r="I589" s="246"/>
      <c r="J589" s="242"/>
      <c r="K589" s="242"/>
      <c r="L589" s="247"/>
      <c r="M589" s="248"/>
      <c r="N589" s="249"/>
      <c r="O589" s="249"/>
      <c r="P589" s="249"/>
      <c r="Q589" s="249"/>
      <c r="R589" s="249"/>
      <c r="S589" s="249"/>
      <c r="T589" s="250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1" t="s">
        <v>282</v>
      </c>
      <c r="AU589" s="251" t="s">
        <v>91</v>
      </c>
      <c r="AV589" s="13" t="s">
        <v>91</v>
      </c>
      <c r="AW589" s="13" t="s">
        <v>39</v>
      </c>
      <c r="AX589" s="13" t="s">
        <v>78</v>
      </c>
      <c r="AY589" s="251" t="s">
        <v>188</v>
      </c>
    </row>
    <row r="590" s="13" customFormat="1">
      <c r="A590" s="13"/>
      <c r="B590" s="241"/>
      <c r="C590" s="242"/>
      <c r="D590" s="222" t="s">
        <v>282</v>
      </c>
      <c r="E590" s="243" t="s">
        <v>32</v>
      </c>
      <c r="F590" s="244" t="s">
        <v>350</v>
      </c>
      <c r="G590" s="242"/>
      <c r="H590" s="245">
        <v>122.90000000000001</v>
      </c>
      <c r="I590" s="246"/>
      <c r="J590" s="242"/>
      <c r="K590" s="242"/>
      <c r="L590" s="247"/>
      <c r="M590" s="248"/>
      <c r="N590" s="249"/>
      <c r="O590" s="249"/>
      <c r="P590" s="249"/>
      <c r="Q590" s="249"/>
      <c r="R590" s="249"/>
      <c r="S590" s="249"/>
      <c r="T590" s="250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1" t="s">
        <v>282</v>
      </c>
      <c r="AU590" s="251" t="s">
        <v>91</v>
      </c>
      <c r="AV590" s="13" t="s">
        <v>91</v>
      </c>
      <c r="AW590" s="13" t="s">
        <v>39</v>
      </c>
      <c r="AX590" s="13" t="s">
        <v>78</v>
      </c>
      <c r="AY590" s="251" t="s">
        <v>188</v>
      </c>
    </row>
    <row r="591" s="13" customFormat="1">
      <c r="A591" s="13"/>
      <c r="B591" s="241"/>
      <c r="C591" s="242"/>
      <c r="D591" s="222" t="s">
        <v>282</v>
      </c>
      <c r="E591" s="243" t="s">
        <v>32</v>
      </c>
      <c r="F591" s="244" t="s">
        <v>351</v>
      </c>
      <c r="G591" s="242"/>
      <c r="H591" s="245">
        <v>39.899999999999999</v>
      </c>
      <c r="I591" s="246"/>
      <c r="J591" s="242"/>
      <c r="K591" s="242"/>
      <c r="L591" s="247"/>
      <c r="M591" s="248"/>
      <c r="N591" s="249"/>
      <c r="O591" s="249"/>
      <c r="P591" s="249"/>
      <c r="Q591" s="249"/>
      <c r="R591" s="249"/>
      <c r="S591" s="249"/>
      <c r="T591" s="250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1" t="s">
        <v>282</v>
      </c>
      <c r="AU591" s="251" t="s">
        <v>91</v>
      </c>
      <c r="AV591" s="13" t="s">
        <v>91</v>
      </c>
      <c r="AW591" s="13" t="s">
        <v>39</v>
      </c>
      <c r="AX591" s="13" t="s">
        <v>78</v>
      </c>
      <c r="AY591" s="251" t="s">
        <v>188</v>
      </c>
    </row>
    <row r="592" s="13" customFormat="1">
      <c r="A592" s="13"/>
      <c r="B592" s="241"/>
      <c r="C592" s="242"/>
      <c r="D592" s="222" t="s">
        <v>282</v>
      </c>
      <c r="E592" s="243" t="s">
        <v>32</v>
      </c>
      <c r="F592" s="244" t="s">
        <v>352</v>
      </c>
      <c r="G592" s="242"/>
      <c r="H592" s="245">
        <v>54.200000000000003</v>
      </c>
      <c r="I592" s="246"/>
      <c r="J592" s="242"/>
      <c r="K592" s="242"/>
      <c r="L592" s="247"/>
      <c r="M592" s="248"/>
      <c r="N592" s="249"/>
      <c r="O592" s="249"/>
      <c r="P592" s="249"/>
      <c r="Q592" s="249"/>
      <c r="R592" s="249"/>
      <c r="S592" s="249"/>
      <c r="T592" s="250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1" t="s">
        <v>282</v>
      </c>
      <c r="AU592" s="251" t="s">
        <v>91</v>
      </c>
      <c r="AV592" s="13" t="s">
        <v>91</v>
      </c>
      <c r="AW592" s="13" t="s">
        <v>39</v>
      </c>
      <c r="AX592" s="13" t="s">
        <v>78</v>
      </c>
      <c r="AY592" s="251" t="s">
        <v>188</v>
      </c>
    </row>
    <row r="593" s="13" customFormat="1">
      <c r="A593" s="13"/>
      <c r="B593" s="241"/>
      <c r="C593" s="242"/>
      <c r="D593" s="222" t="s">
        <v>282</v>
      </c>
      <c r="E593" s="243" t="s">
        <v>32</v>
      </c>
      <c r="F593" s="244" t="s">
        <v>353</v>
      </c>
      <c r="G593" s="242"/>
      <c r="H593" s="245">
        <v>37.700000000000003</v>
      </c>
      <c r="I593" s="246"/>
      <c r="J593" s="242"/>
      <c r="K593" s="242"/>
      <c r="L593" s="247"/>
      <c r="M593" s="248"/>
      <c r="N593" s="249"/>
      <c r="O593" s="249"/>
      <c r="P593" s="249"/>
      <c r="Q593" s="249"/>
      <c r="R593" s="249"/>
      <c r="S593" s="249"/>
      <c r="T593" s="250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1" t="s">
        <v>282</v>
      </c>
      <c r="AU593" s="251" t="s">
        <v>91</v>
      </c>
      <c r="AV593" s="13" t="s">
        <v>91</v>
      </c>
      <c r="AW593" s="13" t="s">
        <v>39</v>
      </c>
      <c r="AX593" s="13" t="s">
        <v>78</v>
      </c>
      <c r="AY593" s="251" t="s">
        <v>188</v>
      </c>
    </row>
    <row r="594" s="13" customFormat="1">
      <c r="A594" s="13"/>
      <c r="B594" s="241"/>
      <c r="C594" s="242"/>
      <c r="D594" s="222" t="s">
        <v>282</v>
      </c>
      <c r="E594" s="243" t="s">
        <v>32</v>
      </c>
      <c r="F594" s="244" t="s">
        <v>354</v>
      </c>
      <c r="G594" s="242"/>
      <c r="H594" s="245">
        <v>7.2999999999999998</v>
      </c>
      <c r="I594" s="246"/>
      <c r="J594" s="242"/>
      <c r="K594" s="242"/>
      <c r="L594" s="247"/>
      <c r="M594" s="248"/>
      <c r="N594" s="249"/>
      <c r="O594" s="249"/>
      <c r="P594" s="249"/>
      <c r="Q594" s="249"/>
      <c r="R594" s="249"/>
      <c r="S594" s="249"/>
      <c r="T594" s="250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1" t="s">
        <v>282</v>
      </c>
      <c r="AU594" s="251" t="s">
        <v>91</v>
      </c>
      <c r="AV594" s="13" t="s">
        <v>91</v>
      </c>
      <c r="AW594" s="13" t="s">
        <v>39</v>
      </c>
      <c r="AX594" s="13" t="s">
        <v>78</v>
      </c>
      <c r="AY594" s="251" t="s">
        <v>188</v>
      </c>
    </row>
    <row r="595" s="13" customFormat="1">
      <c r="A595" s="13"/>
      <c r="B595" s="241"/>
      <c r="C595" s="242"/>
      <c r="D595" s="222" t="s">
        <v>282</v>
      </c>
      <c r="E595" s="243" t="s">
        <v>32</v>
      </c>
      <c r="F595" s="244" t="s">
        <v>355</v>
      </c>
      <c r="G595" s="242"/>
      <c r="H595" s="245">
        <v>29.600000000000001</v>
      </c>
      <c r="I595" s="246"/>
      <c r="J595" s="242"/>
      <c r="K595" s="242"/>
      <c r="L595" s="247"/>
      <c r="M595" s="248"/>
      <c r="N595" s="249"/>
      <c r="O595" s="249"/>
      <c r="P595" s="249"/>
      <c r="Q595" s="249"/>
      <c r="R595" s="249"/>
      <c r="S595" s="249"/>
      <c r="T595" s="250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1" t="s">
        <v>282</v>
      </c>
      <c r="AU595" s="251" t="s">
        <v>91</v>
      </c>
      <c r="AV595" s="13" t="s">
        <v>91</v>
      </c>
      <c r="AW595" s="13" t="s">
        <v>39</v>
      </c>
      <c r="AX595" s="13" t="s">
        <v>78</v>
      </c>
      <c r="AY595" s="251" t="s">
        <v>188</v>
      </c>
    </row>
    <row r="596" s="13" customFormat="1">
      <c r="A596" s="13"/>
      <c r="B596" s="241"/>
      <c r="C596" s="242"/>
      <c r="D596" s="222" t="s">
        <v>282</v>
      </c>
      <c r="E596" s="243" t="s">
        <v>32</v>
      </c>
      <c r="F596" s="244" t="s">
        <v>356</v>
      </c>
      <c r="G596" s="242"/>
      <c r="H596" s="245">
        <v>37.700000000000003</v>
      </c>
      <c r="I596" s="246"/>
      <c r="J596" s="242"/>
      <c r="K596" s="242"/>
      <c r="L596" s="247"/>
      <c r="M596" s="248"/>
      <c r="N596" s="249"/>
      <c r="O596" s="249"/>
      <c r="P596" s="249"/>
      <c r="Q596" s="249"/>
      <c r="R596" s="249"/>
      <c r="S596" s="249"/>
      <c r="T596" s="250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1" t="s">
        <v>282</v>
      </c>
      <c r="AU596" s="251" t="s">
        <v>91</v>
      </c>
      <c r="AV596" s="13" t="s">
        <v>91</v>
      </c>
      <c r="AW596" s="13" t="s">
        <v>39</v>
      </c>
      <c r="AX596" s="13" t="s">
        <v>78</v>
      </c>
      <c r="AY596" s="251" t="s">
        <v>188</v>
      </c>
    </row>
    <row r="597" s="13" customFormat="1">
      <c r="A597" s="13"/>
      <c r="B597" s="241"/>
      <c r="C597" s="242"/>
      <c r="D597" s="222" t="s">
        <v>282</v>
      </c>
      <c r="E597" s="243" t="s">
        <v>32</v>
      </c>
      <c r="F597" s="244" t="s">
        <v>357</v>
      </c>
      <c r="G597" s="242"/>
      <c r="H597" s="245">
        <v>7.2000000000000002</v>
      </c>
      <c r="I597" s="246"/>
      <c r="J597" s="242"/>
      <c r="K597" s="242"/>
      <c r="L597" s="247"/>
      <c r="M597" s="248"/>
      <c r="N597" s="249"/>
      <c r="O597" s="249"/>
      <c r="P597" s="249"/>
      <c r="Q597" s="249"/>
      <c r="R597" s="249"/>
      <c r="S597" s="249"/>
      <c r="T597" s="250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1" t="s">
        <v>282</v>
      </c>
      <c r="AU597" s="251" t="s">
        <v>91</v>
      </c>
      <c r="AV597" s="13" t="s">
        <v>91</v>
      </c>
      <c r="AW597" s="13" t="s">
        <v>39</v>
      </c>
      <c r="AX597" s="13" t="s">
        <v>78</v>
      </c>
      <c r="AY597" s="251" t="s">
        <v>188</v>
      </c>
    </row>
    <row r="598" s="13" customFormat="1">
      <c r="A598" s="13"/>
      <c r="B598" s="241"/>
      <c r="C598" s="242"/>
      <c r="D598" s="222" t="s">
        <v>282</v>
      </c>
      <c r="E598" s="243" t="s">
        <v>32</v>
      </c>
      <c r="F598" s="244" t="s">
        <v>358</v>
      </c>
      <c r="G598" s="242"/>
      <c r="H598" s="245">
        <v>39.700000000000003</v>
      </c>
      <c r="I598" s="246"/>
      <c r="J598" s="242"/>
      <c r="K598" s="242"/>
      <c r="L598" s="247"/>
      <c r="M598" s="248"/>
      <c r="N598" s="249"/>
      <c r="O598" s="249"/>
      <c r="P598" s="249"/>
      <c r="Q598" s="249"/>
      <c r="R598" s="249"/>
      <c r="S598" s="249"/>
      <c r="T598" s="250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1" t="s">
        <v>282</v>
      </c>
      <c r="AU598" s="251" t="s">
        <v>91</v>
      </c>
      <c r="AV598" s="13" t="s">
        <v>91</v>
      </c>
      <c r="AW598" s="13" t="s">
        <v>39</v>
      </c>
      <c r="AX598" s="13" t="s">
        <v>78</v>
      </c>
      <c r="AY598" s="251" t="s">
        <v>188</v>
      </c>
    </row>
    <row r="599" s="13" customFormat="1">
      <c r="A599" s="13"/>
      <c r="B599" s="241"/>
      <c r="C599" s="242"/>
      <c r="D599" s="222" t="s">
        <v>282</v>
      </c>
      <c r="E599" s="243" t="s">
        <v>32</v>
      </c>
      <c r="F599" s="244" t="s">
        <v>359</v>
      </c>
      <c r="G599" s="242"/>
      <c r="H599" s="245">
        <v>39.700000000000003</v>
      </c>
      <c r="I599" s="246"/>
      <c r="J599" s="242"/>
      <c r="K599" s="242"/>
      <c r="L599" s="247"/>
      <c r="M599" s="248"/>
      <c r="N599" s="249"/>
      <c r="O599" s="249"/>
      <c r="P599" s="249"/>
      <c r="Q599" s="249"/>
      <c r="R599" s="249"/>
      <c r="S599" s="249"/>
      <c r="T599" s="250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1" t="s">
        <v>282</v>
      </c>
      <c r="AU599" s="251" t="s">
        <v>91</v>
      </c>
      <c r="AV599" s="13" t="s">
        <v>91</v>
      </c>
      <c r="AW599" s="13" t="s">
        <v>39</v>
      </c>
      <c r="AX599" s="13" t="s">
        <v>78</v>
      </c>
      <c r="AY599" s="251" t="s">
        <v>188</v>
      </c>
    </row>
    <row r="600" s="14" customFormat="1">
      <c r="A600" s="14"/>
      <c r="B600" s="252"/>
      <c r="C600" s="253"/>
      <c r="D600" s="222" t="s">
        <v>282</v>
      </c>
      <c r="E600" s="254" t="s">
        <v>32</v>
      </c>
      <c r="F600" s="255" t="s">
        <v>814</v>
      </c>
      <c r="G600" s="253"/>
      <c r="H600" s="254" t="s">
        <v>32</v>
      </c>
      <c r="I600" s="256"/>
      <c r="J600" s="253"/>
      <c r="K600" s="253"/>
      <c r="L600" s="257"/>
      <c r="M600" s="258"/>
      <c r="N600" s="259"/>
      <c r="O600" s="259"/>
      <c r="P600" s="259"/>
      <c r="Q600" s="259"/>
      <c r="R600" s="259"/>
      <c r="S600" s="259"/>
      <c r="T600" s="260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1" t="s">
        <v>282</v>
      </c>
      <c r="AU600" s="261" t="s">
        <v>91</v>
      </c>
      <c r="AV600" s="14" t="s">
        <v>86</v>
      </c>
      <c r="AW600" s="14" t="s">
        <v>39</v>
      </c>
      <c r="AX600" s="14" t="s">
        <v>78</v>
      </c>
      <c r="AY600" s="261" t="s">
        <v>188</v>
      </c>
    </row>
    <row r="601" s="13" customFormat="1">
      <c r="A601" s="13"/>
      <c r="B601" s="241"/>
      <c r="C601" s="242"/>
      <c r="D601" s="222" t="s">
        <v>282</v>
      </c>
      <c r="E601" s="243" t="s">
        <v>32</v>
      </c>
      <c r="F601" s="244" t="s">
        <v>815</v>
      </c>
      <c r="G601" s="242"/>
      <c r="H601" s="245">
        <v>49.200000000000003</v>
      </c>
      <c r="I601" s="246"/>
      <c r="J601" s="242"/>
      <c r="K601" s="242"/>
      <c r="L601" s="247"/>
      <c r="M601" s="248"/>
      <c r="N601" s="249"/>
      <c r="O601" s="249"/>
      <c r="P601" s="249"/>
      <c r="Q601" s="249"/>
      <c r="R601" s="249"/>
      <c r="S601" s="249"/>
      <c r="T601" s="250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1" t="s">
        <v>282</v>
      </c>
      <c r="AU601" s="251" t="s">
        <v>91</v>
      </c>
      <c r="AV601" s="13" t="s">
        <v>91</v>
      </c>
      <c r="AW601" s="13" t="s">
        <v>39</v>
      </c>
      <c r="AX601" s="13" t="s">
        <v>78</v>
      </c>
      <c r="AY601" s="251" t="s">
        <v>188</v>
      </c>
    </row>
    <row r="602" s="13" customFormat="1">
      <c r="A602" s="13"/>
      <c r="B602" s="241"/>
      <c r="C602" s="242"/>
      <c r="D602" s="222" t="s">
        <v>282</v>
      </c>
      <c r="E602" s="243" t="s">
        <v>32</v>
      </c>
      <c r="F602" s="244" t="s">
        <v>816</v>
      </c>
      <c r="G602" s="242"/>
      <c r="H602" s="245">
        <v>477.64999999999998</v>
      </c>
      <c r="I602" s="246"/>
      <c r="J602" s="242"/>
      <c r="K602" s="242"/>
      <c r="L602" s="247"/>
      <c r="M602" s="248"/>
      <c r="N602" s="249"/>
      <c r="O602" s="249"/>
      <c r="P602" s="249"/>
      <c r="Q602" s="249"/>
      <c r="R602" s="249"/>
      <c r="S602" s="249"/>
      <c r="T602" s="250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1" t="s">
        <v>282</v>
      </c>
      <c r="AU602" s="251" t="s">
        <v>91</v>
      </c>
      <c r="AV602" s="13" t="s">
        <v>91</v>
      </c>
      <c r="AW602" s="13" t="s">
        <v>39</v>
      </c>
      <c r="AX602" s="13" t="s">
        <v>78</v>
      </c>
      <c r="AY602" s="251" t="s">
        <v>188</v>
      </c>
    </row>
    <row r="603" s="13" customFormat="1">
      <c r="A603" s="13"/>
      <c r="B603" s="241"/>
      <c r="C603" s="242"/>
      <c r="D603" s="222" t="s">
        <v>282</v>
      </c>
      <c r="E603" s="243" t="s">
        <v>32</v>
      </c>
      <c r="F603" s="244" t="s">
        <v>817</v>
      </c>
      <c r="G603" s="242"/>
      <c r="H603" s="245">
        <v>150</v>
      </c>
      <c r="I603" s="246"/>
      <c r="J603" s="242"/>
      <c r="K603" s="242"/>
      <c r="L603" s="247"/>
      <c r="M603" s="248"/>
      <c r="N603" s="249"/>
      <c r="O603" s="249"/>
      <c r="P603" s="249"/>
      <c r="Q603" s="249"/>
      <c r="R603" s="249"/>
      <c r="S603" s="249"/>
      <c r="T603" s="250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1" t="s">
        <v>282</v>
      </c>
      <c r="AU603" s="251" t="s">
        <v>91</v>
      </c>
      <c r="AV603" s="13" t="s">
        <v>91</v>
      </c>
      <c r="AW603" s="13" t="s">
        <v>39</v>
      </c>
      <c r="AX603" s="13" t="s">
        <v>78</v>
      </c>
      <c r="AY603" s="251" t="s">
        <v>188</v>
      </c>
    </row>
    <row r="604" s="13" customFormat="1">
      <c r="A604" s="13"/>
      <c r="B604" s="241"/>
      <c r="C604" s="242"/>
      <c r="D604" s="222" t="s">
        <v>282</v>
      </c>
      <c r="E604" s="243" t="s">
        <v>32</v>
      </c>
      <c r="F604" s="244" t="s">
        <v>818</v>
      </c>
      <c r="G604" s="242"/>
      <c r="H604" s="245">
        <v>161.13</v>
      </c>
      <c r="I604" s="246"/>
      <c r="J604" s="242"/>
      <c r="K604" s="242"/>
      <c r="L604" s="247"/>
      <c r="M604" s="248"/>
      <c r="N604" s="249"/>
      <c r="O604" s="249"/>
      <c r="P604" s="249"/>
      <c r="Q604" s="249"/>
      <c r="R604" s="249"/>
      <c r="S604" s="249"/>
      <c r="T604" s="250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1" t="s">
        <v>282</v>
      </c>
      <c r="AU604" s="251" t="s">
        <v>91</v>
      </c>
      <c r="AV604" s="13" t="s">
        <v>91</v>
      </c>
      <c r="AW604" s="13" t="s">
        <v>39</v>
      </c>
      <c r="AX604" s="13" t="s">
        <v>78</v>
      </c>
      <c r="AY604" s="251" t="s">
        <v>188</v>
      </c>
    </row>
    <row r="605" s="13" customFormat="1">
      <c r="A605" s="13"/>
      <c r="B605" s="241"/>
      <c r="C605" s="242"/>
      <c r="D605" s="222" t="s">
        <v>282</v>
      </c>
      <c r="E605" s="243" t="s">
        <v>32</v>
      </c>
      <c r="F605" s="244" t="s">
        <v>819</v>
      </c>
      <c r="G605" s="242"/>
      <c r="H605" s="245">
        <v>300</v>
      </c>
      <c r="I605" s="246"/>
      <c r="J605" s="242"/>
      <c r="K605" s="242"/>
      <c r="L605" s="247"/>
      <c r="M605" s="248"/>
      <c r="N605" s="249"/>
      <c r="O605" s="249"/>
      <c r="P605" s="249"/>
      <c r="Q605" s="249"/>
      <c r="R605" s="249"/>
      <c r="S605" s="249"/>
      <c r="T605" s="250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1" t="s">
        <v>282</v>
      </c>
      <c r="AU605" s="251" t="s">
        <v>91</v>
      </c>
      <c r="AV605" s="13" t="s">
        <v>91</v>
      </c>
      <c r="AW605" s="13" t="s">
        <v>39</v>
      </c>
      <c r="AX605" s="13" t="s">
        <v>78</v>
      </c>
      <c r="AY605" s="251" t="s">
        <v>188</v>
      </c>
    </row>
    <row r="606" s="13" customFormat="1">
      <c r="A606" s="13"/>
      <c r="B606" s="241"/>
      <c r="C606" s="242"/>
      <c r="D606" s="222" t="s">
        <v>282</v>
      </c>
      <c r="E606" s="243" t="s">
        <v>32</v>
      </c>
      <c r="F606" s="244" t="s">
        <v>820</v>
      </c>
      <c r="G606" s="242"/>
      <c r="H606" s="245">
        <v>-85</v>
      </c>
      <c r="I606" s="246"/>
      <c r="J606" s="242"/>
      <c r="K606" s="242"/>
      <c r="L606" s="247"/>
      <c r="M606" s="248"/>
      <c r="N606" s="249"/>
      <c r="O606" s="249"/>
      <c r="P606" s="249"/>
      <c r="Q606" s="249"/>
      <c r="R606" s="249"/>
      <c r="S606" s="249"/>
      <c r="T606" s="250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1" t="s">
        <v>282</v>
      </c>
      <c r="AU606" s="251" t="s">
        <v>91</v>
      </c>
      <c r="AV606" s="13" t="s">
        <v>91</v>
      </c>
      <c r="AW606" s="13" t="s">
        <v>39</v>
      </c>
      <c r="AX606" s="13" t="s">
        <v>78</v>
      </c>
      <c r="AY606" s="251" t="s">
        <v>188</v>
      </c>
    </row>
    <row r="607" s="15" customFormat="1">
      <c r="A607" s="15"/>
      <c r="B607" s="272"/>
      <c r="C607" s="273"/>
      <c r="D607" s="222" t="s">
        <v>282</v>
      </c>
      <c r="E607" s="274" t="s">
        <v>32</v>
      </c>
      <c r="F607" s="275" t="s">
        <v>338</v>
      </c>
      <c r="G607" s="273"/>
      <c r="H607" s="276">
        <v>1620.0799999999999</v>
      </c>
      <c r="I607" s="277"/>
      <c r="J607" s="273"/>
      <c r="K607" s="273"/>
      <c r="L607" s="278"/>
      <c r="M607" s="279"/>
      <c r="N607" s="280"/>
      <c r="O607" s="280"/>
      <c r="P607" s="280"/>
      <c r="Q607" s="280"/>
      <c r="R607" s="280"/>
      <c r="S607" s="280"/>
      <c r="T607" s="281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82" t="s">
        <v>282</v>
      </c>
      <c r="AU607" s="282" t="s">
        <v>91</v>
      </c>
      <c r="AV607" s="15" t="s">
        <v>187</v>
      </c>
      <c r="AW607" s="15" t="s">
        <v>39</v>
      </c>
      <c r="AX607" s="15" t="s">
        <v>86</v>
      </c>
      <c r="AY607" s="282" t="s">
        <v>188</v>
      </c>
    </row>
    <row r="608" s="2" customFormat="1" ht="21.75" customHeight="1">
      <c r="A608" s="42"/>
      <c r="B608" s="43"/>
      <c r="C608" s="209" t="s">
        <v>827</v>
      </c>
      <c r="D608" s="209" t="s">
        <v>189</v>
      </c>
      <c r="E608" s="210" t="s">
        <v>828</v>
      </c>
      <c r="F608" s="211" t="s">
        <v>829</v>
      </c>
      <c r="G608" s="212" t="s">
        <v>278</v>
      </c>
      <c r="H608" s="213">
        <v>243</v>
      </c>
      <c r="I608" s="214"/>
      <c r="J608" s="215">
        <f>ROUND(I608*H608,2)</f>
        <v>0</v>
      </c>
      <c r="K608" s="211" t="s">
        <v>32</v>
      </c>
      <c r="L608" s="48"/>
      <c r="M608" s="216" t="s">
        <v>32</v>
      </c>
      <c r="N608" s="217" t="s">
        <v>49</v>
      </c>
      <c r="O608" s="88"/>
      <c r="P608" s="218">
        <f>O608*H608</f>
        <v>0</v>
      </c>
      <c r="Q608" s="218">
        <v>0</v>
      </c>
      <c r="R608" s="218">
        <f>Q608*H608</f>
        <v>0</v>
      </c>
      <c r="S608" s="218">
        <v>0.0025999999999999999</v>
      </c>
      <c r="T608" s="219">
        <f>S608*H608</f>
        <v>0.63179999999999992</v>
      </c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R608" s="220" t="s">
        <v>405</v>
      </c>
      <c r="AT608" s="220" t="s">
        <v>189</v>
      </c>
      <c r="AU608" s="220" t="s">
        <v>91</v>
      </c>
      <c r="AY608" s="20" t="s">
        <v>188</v>
      </c>
      <c r="BE608" s="221">
        <f>IF(N608="základní",J608,0)</f>
        <v>0</v>
      </c>
      <c r="BF608" s="221">
        <f>IF(N608="snížená",J608,0)</f>
        <v>0</v>
      </c>
      <c r="BG608" s="221">
        <f>IF(N608="zákl. přenesená",J608,0)</f>
        <v>0</v>
      </c>
      <c r="BH608" s="221">
        <f>IF(N608="sníž. přenesená",J608,0)</f>
        <v>0</v>
      </c>
      <c r="BI608" s="221">
        <f>IF(N608="nulová",J608,0)</f>
        <v>0</v>
      </c>
      <c r="BJ608" s="20" t="s">
        <v>86</v>
      </c>
      <c r="BK608" s="221">
        <f>ROUND(I608*H608,2)</f>
        <v>0</v>
      </c>
      <c r="BL608" s="20" t="s">
        <v>405</v>
      </c>
      <c r="BM608" s="220" t="s">
        <v>830</v>
      </c>
    </row>
    <row r="609" s="2" customFormat="1">
      <c r="A609" s="42"/>
      <c r="B609" s="43"/>
      <c r="C609" s="44"/>
      <c r="D609" s="222" t="s">
        <v>194</v>
      </c>
      <c r="E609" s="44"/>
      <c r="F609" s="223" t="s">
        <v>831</v>
      </c>
      <c r="G609" s="44"/>
      <c r="H609" s="44"/>
      <c r="I609" s="224"/>
      <c r="J609" s="44"/>
      <c r="K609" s="44"/>
      <c r="L609" s="48"/>
      <c r="M609" s="225"/>
      <c r="N609" s="226"/>
      <c r="O609" s="88"/>
      <c r="P609" s="88"/>
      <c r="Q609" s="88"/>
      <c r="R609" s="88"/>
      <c r="S609" s="88"/>
      <c r="T609" s="89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T609" s="20" t="s">
        <v>194</v>
      </c>
      <c r="AU609" s="20" t="s">
        <v>91</v>
      </c>
    </row>
    <row r="610" s="14" customFormat="1">
      <c r="A610" s="14"/>
      <c r="B610" s="252"/>
      <c r="C610" s="253"/>
      <c r="D610" s="222" t="s">
        <v>282</v>
      </c>
      <c r="E610" s="254" t="s">
        <v>32</v>
      </c>
      <c r="F610" s="255" t="s">
        <v>832</v>
      </c>
      <c r="G610" s="253"/>
      <c r="H610" s="254" t="s">
        <v>32</v>
      </c>
      <c r="I610" s="256"/>
      <c r="J610" s="253"/>
      <c r="K610" s="253"/>
      <c r="L610" s="257"/>
      <c r="M610" s="258"/>
      <c r="N610" s="259"/>
      <c r="O610" s="259"/>
      <c r="P610" s="259"/>
      <c r="Q610" s="259"/>
      <c r="R610" s="259"/>
      <c r="S610" s="259"/>
      <c r="T610" s="260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1" t="s">
        <v>282</v>
      </c>
      <c r="AU610" s="261" t="s">
        <v>91</v>
      </c>
      <c r="AV610" s="14" t="s">
        <v>86</v>
      </c>
      <c r="AW610" s="14" t="s">
        <v>39</v>
      </c>
      <c r="AX610" s="14" t="s">
        <v>78</v>
      </c>
      <c r="AY610" s="261" t="s">
        <v>188</v>
      </c>
    </row>
    <row r="611" s="13" customFormat="1">
      <c r="A611" s="13"/>
      <c r="B611" s="241"/>
      <c r="C611" s="242"/>
      <c r="D611" s="222" t="s">
        <v>282</v>
      </c>
      <c r="E611" s="243" t="s">
        <v>32</v>
      </c>
      <c r="F611" s="244" t="s">
        <v>833</v>
      </c>
      <c r="G611" s="242"/>
      <c r="H611" s="245">
        <v>243</v>
      </c>
      <c r="I611" s="246"/>
      <c r="J611" s="242"/>
      <c r="K611" s="242"/>
      <c r="L611" s="247"/>
      <c r="M611" s="248"/>
      <c r="N611" s="249"/>
      <c r="O611" s="249"/>
      <c r="P611" s="249"/>
      <c r="Q611" s="249"/>
      <c r="R611" s="249"/>
      <c r="S611" s="249"/>
      <c r="T611" s="250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1" t="s">
        <v>282</v>
      </c>
      <c r="AU611" s="251" t="s">
        <v>91</v>
      </c>
      <c r="AV611" s="13" t="s">
        <v>91</v>
      </c>
      <c r="AW611" s="13" t="s">
        <v>39</v>
      </c>
      <c r="AX611" s="13" t="s">
        <v>86</v>
      </c>
      <c r="AY611" s="251" t="s">
        <v>188</v>
      </c>
    </row>
    <row r="612" s="2" customFormat="1" ht="24.15" customHeight="1">
      <c r="A612" s="42"/>
      <c r="B612" s="43"/>
      <c r="C612" s="209" t="s">
        <v>834</v>
      </c>
      <c r="D612" s="209" t="s">
        <v>189</v>
      </c>
      <c r="E612" s="210" t="s">
        <v>835</v>
      </c>
      <c r="F612" s="211" t="s">
        <v>836</v>
      </c>
      <c r="G612" s="212" t="s">
        <v>278</v>
      </c>
      <c r="H612" s="213">
        <v>1620.0799999999999</v>
      </c>
      <c r="I612" s="214"/>
      <c r="J612" s="215">
        <f>ROUND(I612*H612,2)</f>
        <v>0</v>
      </c>
      <c r="K612" s="211" t="s">
        <v>236</v>
      </c>
      <c r="L612" s="48"/>
      <c r="M612" s="216" t="s">
        <v>32</v>
      </c>
      <c r="N612" s="217" t="s">
        <v>49</v>
      </c>
      <c r="O612" s="88"/>
      <c r="P612" s="218">
        <f>O612*H612</f>
        <v>0</v>
      </c>
      <c r="Q612" s="218">
        <v>0.0031800000000000001</v>
      </c>
      <c r="R612" s="218">
        <f>Q612*H612</f>
        <v>5.1518543999999995</v>
      </c>
      <c r="S612" s="218">
        <v>0</v>
      </c>
      <c r="T612" s="219">
        <f>S612*H612</f>
        <v>0</v>
      </c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R612" s="220" t="s">
        <v>405</v>
      </c>
      <c r="AT612" s="220" t="s">
        <v>189</v>
      </c>
      <c r="AU612" s="220" t="s">
        <v>91</v>
      </c>
      <c r="AY612" s="20" t="s">
        <v>188</v>
      </c>
      <c r="BE612" s="221">
        <f>IF(N612="základní",J612,0)</f>
        <v>0</v>
      </c>
      <c r="BF612" s="221">
        <f>IF(N612="snížená",J612,0)</f>
        <v>0</v>
      </c>
      <c r="BG612" s="221">
        <f>IF(N612="zákl. přenesená",J612,0)</f>
        <v>0</v>
      </c>
      <c r="BH612" s="221">
        <f>IF(N612="sníž. přenesená",J612,0)</f>
        <v>0</v>
      </c>
      <c r="BI612" s="221">
        <f>IF(N612="nulová",J612,0)</f>
        <v>0</v>
      </c>
      <c r="BJ612" s="20" t="s">
        <v>86</v>
      </c>
      <c r="BK612" s="221">
        <f>ROUND(I612*H612,2)</f>
        <v>0</v>
      </c>
      <c r="BL612" s="20" t="s">
        <v>405</v>
      </c>
      <c r="BM612" s="220" t="s">
        <v>837</v>
      </c>
    </row>
    <row r="613" s="2" customFormat="1">
      <c r="A613" s="42"/>
      <c r="B613" s="43"/>
      <c r="C613" s="44"/>
      <c r="D613" s="222" t="s">
        <v>194</v>
      </c>
      <c r="E613" s="44"/>
      <c r="F613" s="223" t="s">
        <v>838</v>
      </c>
      <c r="G613" s="44"/>
      <c r="H613" s="44"/>
      <c r="I613" s="224"/>
      <c r="J613" s="44"/>
      <c r="K613" s="44"/>
      <c r="L613" s="48"/>
      <c r="M613" s="225"/>
      <c r="N613" s="226"/>
      <c r="O613" s="88"/>
      <c r="P613" s="88"/>
      <c r="Q613" s="88"/>
      <c r="R613" s="88"/>
      <c r="S613" s="88"/>
      <c r="T613" s="89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T613" s="20" t="s">
        <v>194</v>
      </c>
      <c r="AU613" s="20" t="s">
        <v>91</v>
      </c>
    </row>
    <row r="614" s="2" customFormat="1">
      <c r="A614" s="42"/>
      <c r="B614" s="43"/>
      <c r="C614" s="44"/>
      <c r="D614" s="239" t="s">
        <v>239</v>
      </c>
      <c r="E614" s="44"/>
      <c r="F614" s="240" t="s">
        <v>839</v>
      </c>
      <c r="G614" s="44"/>
      <c r="H614" s="44"/>
      <c r="I614" s="224"/>
      <c r="J614" s="44"/>
      <c r="K614" s="44"/>
      <c r="L614" s="48"/>
      <c r="M614" s="225"/>
      <c r="N614" s="226"/>
      <c r="O614" s="88"/>
      <c r="P614" s="88"/>
      <c r="Q614" s="88"/>
      <c r="R614" s="88"/>
      <c r="S614" s="88"/>
      <c r="T614" s="89"/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T614" s="20" t="s">
        <v>239</v>
      </c>
      <c r="AU614" s="20" t="s">
        <v>91</v>
      </c>
    </row>
    <row r="615" s="14" customFormat="1">
      <c r="A615" s="14"/>
      <c r="B615" s="252"/>
      <c r="C615" s="253"/>
      <c r="D615" s="222" t="s">
        <v>282</v>
      </c>
      <c r="E615" s="254" t="s">
        <v>32</v>
      </c>
      <c r="F615" s="255" t="s">
        <v>813</v>
      </c>
      <c r="G615" s="253"/>
      <c r="H615" s="254" t="s">
        <v>32</v>
      </c>
      <c r="I615" s="256"/>
      <c r="J615" s="253"/>
      <c r="K615" s="253"/>
      <c r="L615" s="257"/>
      <c r="M615" s="258"/>
      <c r="N615" s="259"/>
      <c r="O615" s="259"/>
      <c r="P615" s="259"/>
      <c r="Q615" s="259"/>
      <c r="R615" s="259"/>
      <c r="S615" s="259"/>
      <c r="T615" s="260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1" t="s">
        <v>282</v>
      </c>
      <c r="AU615" s="261" t="s">
        <v>91</v>
      </c>
      <c r="AV615" s="14" t="s">
        <v>86</v>
      </c>
      <c r="AW615" s="14" t="s">
        <v>39</v>
      </c>
      <c r="AX615" s="14" t="s">
        <v>78</v>
      </c>
      <c r="AY615" s="261" t="s">
        <v>188</v>
      </c>
    </row>
    <row r="616" s="13" customFormat="1">
      <c r="A616" s="13"/>
      <c r="B616" s="241"/>
      <c r="C616" s="242"/>
      <c r="D616" s="222" t="s">
        <v>282</v>
      </c>
      <c r="E616" s="243" t="s">
        <v>32</v>
      </c>
      <c r="F616" s="244" t="s">
        <v>346</v>
      </c>
      <c r="G616" s="242"/>
      <c r="H616" s="245">
        <v>37.399999999999999</v>
      </c>
      <c r="I616" s="246"/>
      <c r="J616" s="242"/>
      <c r="K616" s="242"/>
      <c r="L616" s="247"/>
      <c r="M616" s="248"/>
      <c r="N616" s="249"/>
      <c r="O616" s="249"/>
      <c r="P616" s="249"/>
      <c r="Q616" s="249"/>
      <c r="R616" s="249"/>
      <c r="S616" s="249"/>
      <c r="T616" s="250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1" t="s">
        <v>282</v>
      </c>
      <c r="AU616" s="251" t="s">
        <v>91</v>
      </c>
      <c r="AV616" s="13" t="s">
        <v>91</v>
      </c>
      <c r="AW616" s="13" t="s">
        <v>39</v>
      </c>
      <c r="AX616" s="13" t="s">
        <v>78</v>
      </c>
      <c r="AY616" s="251" t="s">
        <v>188</v>
      </c>
    </row>
    <row r="617" s="13" customFormat="1">
      <c r="A617" s="13"/>
      <c r="B617" s="241"/>
      <c r="C617" s="242"/>
      <c r="D617" s="222" t="s">
        <v>282</v>
      </c>
      <c r="E617" s="243" t="s">
        <v>32</v>
      </c>
      <c r="F617" s="244" t="s">
        <v>347</v>
      </c>
      <c r="G617" s="242"/>
      <c r="H617" s="245">
        <v>36.600000000000001</v>
      </c>
      <c r="I617" s="246"/>
      <c r="J617" s="242"/>
      <c r="K617" s="242"/>
      <c r="L617" s="247"/>
      <c r="M617" s="248"/>
      <c r="N617" s="249"/>
      <c r="O617" s="249"/>
      <c r="P617" s="249"/>
      <c r="Q617" s="249"/>
      <c r="R617" s="249"/>
      <c r="S617" s="249"/>
      <c r="T617" s="250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1" t="s">
        <v>282</v>
      </c>
      <c r="AU617" s="251" t="s">
        <v>91</v>
      </c>
      <c r="AV617" s="13" t="s">
        <v>91</v>
      </c>
      <c r="AW617" s="13" t="s">
        <v>39</v>
      </c>
      <c r="AX617" s="13" t="s">
        <v>78</v>
      </c>
      <c r="AY617" s="251" t="s">
        <v>188</v>
      </c>
    </row>
    <row r="618" s="13" customFormat="1">
      <c r="A618" s="13"/>
      <c r="B618" s="241"/>
      <c r="C618" s="242"/>
      <c r="D618" s="222" t="s">
        <v>282</v>
      </c>
      <c r="E618" s="243" t="s">
        <v>32</v>
      </c>
      <c r="F618" s="244" t="s">
        <v>348</v>
      </c>
      <c r="G618" s="242"/>
      <c r="H618" s="245">
        <v>38.600000000000001</v>
      </c>
      <c r="I618" s="246"/>
      <c r="J618" s="242"/>
      <c r="K618" s="242"/>
      <c r="L618" s="247"/>
      <c r="M618" s="248"/>
      <c r="N618" s="249"/>
      <c r="O618" s="249"/>
      <c r="P618" s="249"/>
      <c r="Q618" s="249"/>
      <c r="R618" s="249"/>
      <c r="S618" s="249"/>
      <c r="T618" s="250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1" t="s">
        <v>282</v>
      </c>
      <c r="AU618" s="251" t="s">
        <v>91</v>
      </c>
      <c r="AV618" s="13" t="s">
        <v>91</v>
      </c>
      <c r="AW618" s="13" t="s">
        <v>39</v>
      </c>
      <c r="AX618" s="13" t="s">
        <v>78</v>
      </c>
      <c r="AY618" s="251" t="s">
        <v>188</v>
      </c>
    </row>
    <row r="619" s="13" customFormat="1">
      <c r="A619" s="13"/>
      <c r="B619" s="241"/>
      <c r="C619" s="242"/>
      <c r="D619" s="222" t="s">
        <v>282</v>
      </c>
      <c r="E619" s="243" t="s">
        <v>32</v>
      </c>
      <c r="F619" s="244" t="s">
        <v>349</v>
      </c>
      <c r="G619" s="242"/>
      <c r="H619" s="245">
        <v>38.600000000000001</v>
      </c>
      <c r="I619" s="246"/>
      <c r="J619" s="242"/>
      <c r="K619" s="242"/>
      <c r="L619" s="247"/>
      <c r="M619" s="248"/>
      <c r="N619" s="249"/>
      <c r="O619" s="249"/>
      <c r="P619" s="249"/>
      <c r="Q619" s="249"/>
      <c r="R619" s="249"/>
      <c r="S619" s="249"/>
      <c r="T619" s="250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1" t="s">
        <v>282</v>
      </c>
      <c r="AU619" s="251" t="s">
        <v>91</v>
      </c>
      <c r="AV619" s="13" t="s">
        <v>91</v>
      </c>
      <c r="AW619" s="13" t="s">
        <v>39</v>
      </c>
      <c r="AX619" s="13" t="s">
        <v>78</v>
      </c>
      <c r="AY619" s="251" t="s">
        <v>188</v>
      </c>
    </row>
    <row r="620" s="13" customFormat="1">
      <c r="A620" s="13"/>
      <c r="B620" s="241"/>
      <c r="C620" s="242"/>
      <c r="D620" s="222" t="s">
        <v>282</v>
      </c>
      <c r="E620" s="243" t="s">
        <v>32</v>
      </c>
      <c r="F620" s="244" t="s">
        <v>350</v>
      </c>
      <c r="G620" s="242"/>
      <c r="H620" s="245">
        <v>122.90000000000001</v>
      </c>
      <c r="I620" s="246"/>
      <c r="J620" s="242"/>
      <c r="K620" s="242"/>
      <c r="L620" s="247"/>
      <c r="M620" s="248"/>
      <c r="N620" s="249"/>
      <c r="O620" s="249"/>
      <c r="P620" s="249"/>
      <c r="Q620" s="249"/>
      <c r="R620" s="249"/>
      <c r="S620" s="249"/>
      <c r="T620" s="250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1" t="s">
        <v>282</v>
      </c>
      <c r="AU620" s="251" t="s">
        <v>91</v>
      </c>
      <c r="AV620" s="13" t="s">
        <v>91</v>
      </c>
      <c r="AW620" s="13" t="s">
        <v>39</v>
      </c>
      <c r="AX620" s="13" t="s">
        <v>78</v>
      </c>
      <c r="AY620" s="251" t="s">
        <v>188</v>
      </c>
    </row>
    <row r="621" s="13" customFormat="1">
      <c r="A621" s="13"/>
      <c r="B621" s="241"/>
      <c r="C621" s="242"/>
      <c r="D621" s="222" t="s">
        <v>282</v>
      </c>
      <c r="E621" s="243" t="s">
        <v>32</v>
      </c>
      <c r="F621" s="244" t="s">
        <v>351</v>
      </c>
      <c r="G621" s="242"/>
      <c r="H621" s="245">
        <v>39.899999999999999</v>
      </c>
      <c r="I621" s="246"/>
      <c r="J621" s="242"/>
      <c r="K621" s="242"/>
      <c r="L621" s="247"/>
      <c r="M621" s="248"/>
      <c r="N621" s="249"/>
      <c r="O621" s="249"/>
      <c r="P621" s="249"/>
      <c r="Q621" s="249"/>
      <c r="R621" s="249"/>
      <c r="S621" s="249"/>
      <c r="T621" s="250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1" t="s">
        <v>282</v>
      </c>
      <c r="AU621" s="251" t="s">
        <v>91</v>
      </c>
      <c r="AV621" s="13" t="s">
        <v>91</v>
      </c>
      <c r="AW621" s="13" t="s">
        <v>39</v>
      </c>
      <c r="AX621" s="13" t="s">
        <v>78</v>
      </c>
      <c r="AY621" s="251" t="s">
        <v>188</v>
      </c>
    </row>
    <row r="622" s="13" customFormat="1">
      <c r="A622" s="13"/>
      <c r="B622" s="241"/>
      <c r="C622" s="242"/>
      <c r="D622" s="222" t="s">
        <v>282</v>
      </c>
      <c r="E622" s="243" t="s">
        <v>32</v>
      </c>
      <c r="F622" s="244" t="s">
        <v>352</v>
      </c>
      <c r="G622" s="242"/>
      <c r="H622" s="245">
        <v>54.200000000000003</v>
      </c>
      <c r="I622" s="246"/>
      <c r="J622" s="242"/>
      <c r="K622" s="242"/>
      <c r="L622" s="247"/>
      <c r="M622" s="248"/>
      <c r="N622" s="249"/>
      <c r="O622" s="249"/>
      <c r="P622" s="249"/>
      <c r="Q622" s="249"/>
      <c r="R622" s="249"/>
      <c r="S622" s="249"/>
      <c r="T622" s="250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1" t="s">
        <v>282</v>
      </c>
      <c r="AU622" s="251" t="s">
        <v>91</v>
      </c>
      <c r="AV622" s="13" t="s">
        <v>91</v>
      </c>
      <c r="AW622" s="13" t="s">
        <v>39</v>
      </c>
      <c r="AX622" s="13" t="s">
        <v>78</v>
      </c>
      <c r="AY622" s="251" t="s">
        <v>188</v>
      </c>
    </row>
    <row r="623" s="13" customFormat="1">
      <c r="A623" s="13"/>
      <c r="B623" s="241"/>
      <c r="C623" s="242"/>
      <c r="D623" s="222" t="s">
        <v>282</v>
      </c>
      <c r="E623" s="243" t="s">
        <v>32</v>
      </c>
      <c r="F623" s="244" t="s">
        <v>353</v>
      </c>
      <c r="G623" s="242"/>
      <c r="H623" s="245">
        <v>37.700000000000003</v>
      </c>
      <c r="I623" s="246"/>
      <c r="J623" s="242"/>
      <c r="K623" s="242"/>
      <c r="L623" s="247"/>
      <c r="M623" s="248"/>
      <c r="N623" s="249"/>
      <c r="O623" s="249"/>
      <c r="P623" s="249"/>
      <c r="Q623" s="249"/>
      <c r="R623" s="249"/>
      <c r="S623" s="249"/>
      <c r="T623" s="250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1" t="s">
        <v>282</v>
      </c>
      <c r="AU623" s="251" t="s">
        <v>91</v>
      </c>
      <c r="AV623" s="13" t="s">
        <v>91</v>
      </c>
      <c r="AW623" s="13" t="s">
        <v>39</v>
      </c>
      <c r="AX623" s="13" t="s">
        <v>78</v>
      </c>
      <c r="AY623" s="251" t="s">
        <v>188</v>
      </c>
    </row>
    <row r="624" s="13" customFormat="1">
      <c r="A624" s="13"/>
      <c r="B624" s="241"/>
      <c r="C624" s="242"/>
      <c r="D624" s="222" t="s">
        <v>282</v>
      </c>
      <c r="E624" s="243" t="s">
        <v>32</v>
      </c>
      <c r="F624" s="244" t="s">
        <v>354</v>
      </c>
      <c r="G624" s="242"/>
      <c r="H624" s="245">
        <v>7.2999999999999998</v>
      </c>
      <c r="I624" s="246"/>
      <c r="J624" s="242"/>
      <c r="K624" s="242"/>
      <c r="L624" s="247"/>
      <c r="M624" s="248"/>
      <c r="N624" s="249"/>
      <c r="O624" s="249"/>
      <c r="P624" s="249"/>
      <c r="Q624" s="249"/>
      <c r="R624" s="249"/>
      <c r="S624" s="249"/>
      <c r="T624" s="250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1" t="s">
        <v>282</v>
      </c>
      <c r="AU624" s="251" t="s">
        <v>91</v>
      </c>
      <c r="AV624" s="13" t="s">
        <v>91</v>
      </c>
      <c r="AW624" s="13" t="s">
        <v>39</v>
      </c>
      <c r="AX624" s="13" t="s">
        <v>78</v>
      </c>
      <c r="AY624" s="251" t="s">
        <v>188</v>
      </c>
    </row>
    <row r="625" s="13" customFormat="1">
      <c r="A625" s="13"/>
      <c r="B625" s="241"/>
      <c r="C625" s="242"/>
      <c r="D625" s="222" t="s">
        <v>282</v>
      </c>
      <c r="E625" s="243" t="s">
        <v>32</v>
      </c>
      <c r="F625" s="244" t="s">
        <v>355</v>
      </c>
      <c r="G625" s="242"/>
      <c r="H625" s="245">
        <v>29.600000000000001</v>
      </c>
      <c r="I625" s="246"/>
      <c r="J625" s="242"/>
      <c r="K625" s="242"/>
      <c r="L625" s="247"/>
      <c r="M625" s="248"/>
      <c r="N625" s="249"/>
      <c r="O625" s="249"/>
      <c r="P625" s="249"/>
      <c r="Q625" s="249"/>
      <c r="R625" s="249"/>
      <c r="S625" s="249"/>
      <c r="T625" s="250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1" t="s">
        <v>282</v>
      </c>
      <c r="AU625" s="251" t="s">
        <v>91</v>
      </c>
      <c r="AV625" s="13" t="s">
        <v>91</v>
      </c>
      <c r="AW625" s="13" t="s">
        <v>39</v>
      </c>
      <c r="AX625" s="13" t="s">
        <v>78</v>
      </c>
      <c r="AY625" s="251" t="s">
        <v>188</v>
      </c>
    </row>
    <row r="626" s="13" customFormat="1">
      <c r="A626" s="13"/>
      <c r="B626" s="241"/>
      <c r="C626" s="242"/>
      <c r="D626" s="222" t="s">
        <v>282</v>
      </c>
      <c r="E626" s="243" t="s">
        <v>32</v>
      </c>
      <c r="F626" s="244" t="s">
        <v>356</v>
      </c>
      <c r="G626" s="242"/>
      <c r="H626" s="245">
        <v>37.700000000000003</v>
      </c>
      <c r="I626" s="246"/>
      <c r="J626" s="242"/>
      <c r="K626" s="242"/>
      <c r="L626" s="247"/>
      <c r="M626" s="248"/>
      <c r="N626" s="249"/>
      <c r="O626" s="249"/>
      <c r="P626" s="249"/>
      <c r="Q626" s="249"/>
      <c r="R626" s="249"/>
      <c r="S626" s="249"/>
      <c r="T626" s="250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1" t="s">
        <v>282</v>
      </c>
      <c r="AU626" s="251" t="s">
        <v>91</v>
      </c>
      <c r="AV626" s="13" t="s">
        <v>91</v>
      </c>
      <c r="AW626" s="13" t="s">
        <v>39</v>
      </c>
      <c r="AX626" s="13" t="s">
        <v>78</v>
      </c>
      <c r="AY626" s="251" t="s">
        <v>188</v>
      </c>
    </row>
    <row r="627" s="13" customFormat="1">
      <c r="A627" s="13"/>
      <c r="B627" s="241"/>
      <c r="C627" s="242"/>
      <c r="D627" s="222" t="s">
        <v>282</v>
      </c>
      <c r="E627" s="243" t="s">
        <v>32</v>
      </c>
      <c r="F627" s="244" t="s">
        <v>357</v>
      </c>
      <c r="G627" s="242"/>
      <c r="H627" s="245">
        <v>7.2000000000000002</v>
      </c>
      <c r="I627" s="246"/>
      <c r="J627" s="242"/>
      <c r="K627" s="242"/>
      <c r="L627" s="247"/>
      <c r="M627" s="248"/>
      <c r="N627" s="249"/>
      <c r="O627" s="249"/>
      <c r="P627" s="249"/>
      <c r="Q627" s="249"/>
      <c r="R627" s="249"/>
      <c r="S627" s="249"/>
      <c r="T627" s="250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1" t="s">
        <v>282</v>
      </c>
      <c r="AU627" s="251" t="s">
        <v>91</v>
      </c>
      <c r="AV627" s="13" t="s">
        <v>91</v>
      </c>
      <c r="AW627" s="13" t="s">
        <v>39</v>
      </c>
      <c r="AX627" s="13" t="s">
        <v>78</v>
      </c>
      <c r="AY627" s="251" t="s">
        <v>188</v>
      </c>
    </row>
    <row r="628" s="13" customFormat="1">
      <c r="A628" s="13"/>
      <c r="B628" s="241"/>
      <c r="C628" s="242"/>
      <c r="D628" s="222" t="s">
        <v>282</v>
      </c>
      <c r="E628" s="243" t="s">
        <v>32</v>
      </c>
      <c r="F628" s="244" t="s">
        <v>358</v>
      </c>
      <c r="G628" s="242"/>
      <c r="H628" s="245">
        <v>39.700000000000003</v>
      </c>
      <c r="I628" s="246"/>
      <c r="J628" s="242"/>
      <c r="K628" s="242"/>
      <c r="L628" s="247"/>
      <c r="M628" s="248"/>
      <c r="N628" s="249"/>
      <c r="O628" s="249"/>
      <c r="P628" s="249"/>
      <c r="Q628" s="249"/>
      <c r="R628" s="249"/>
      <c r="S628" s="249"/>
      <c r="T628" s="250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1" t="s">
        <v>282</v>
      </c>
      <c r="AU628" s="251" t="s">
        <v>91</v>
      </c>
      <c r="AV628" s="13" t="s">
        <v>91</v>
      </c>
      <c r="AW628" s="13" t="s">
        <v>39</v>
      </c>
      <c r="AX628" s="13" t="s">
        <v>78</v>
      </c>
      <c r="AY628" s="251" t="s">
        <v>188</v>
      </c>
    </row>
    <row r="629" s="13" customFormat="1">
      <c r="A629" s="13"/>
      <c r="B629" s="241"/>
      <c r="C629" s="242"/>
      <c r="D629" s="222" t="s">
        <v>282</v>
      </c>
      <c r="E629" s="243" t="s">
        <v>32</v>
      </c>
      <c r="F629" s="244" t="s">
        <v>359</v>
      </c>
      <c r="G629" s="242"/>
      <c r="H629" s="245">
        <v>39.700000000000003</v>
      </c>
      <c r="I629" s="246"/>
      <c r="J629" s="242"/>
      <c r="K629" s="242"/>
      <c r="L629" s="247"/>
      <c r="M629" s="248"/>
      <c r="N629" s="249"/>
      <c r="O629" s="249"/>
      <c r="P629" s="249"/>
      <c r="Q629" s="249"/>
      <c r="R629" s="249"/>
      <c r="S629" s="249"/>
      <c r="T629" s="250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1" t="s">
        <v>282</v>
      </c>
      <c r="AU629" s="251" t="s">
        <v>91</v>
      </c>
      <c r="AV629" s="13" t="s">
        <v>91</v>
      </c>
      <c r="AW629" s="13" t="s">
        <v>39</v>
      </c>
      <c r="AX629" s="13" t="s">
        <v>78</v>
      </c>
      <c r="AY629" s="251" t="s">
        <v>188</v>
      </c>
    </row>
    <row r="630" s="14" customFormat="1">
      <c r="A630" s="14"/>
      <c r="B630" s="252"/>
      <c r="C630" s="253"/>
      <c r="D630" s="222" t="s">
        <v>282</v>
      </c>
      <c r="E630" s="254" t="s">
        <v>32</v>
      </c>
      <c r="F630" s="255" t="s">
        <v>814</v>
      </c>
      <c r="G630" s="253"/>
      <c r="H630" s="254" t="s">
        <v>32</v>
      </c>
      <c r="I630" s="256"/>
      <c r="J630" s="253"/>
      <c r="K630" s="253"/>
      <c r="L630" s="257"/>
      <c r="M630" s="258"/>
      <c r="N630" s="259"/>
      <c r="O630" s="259"/>
      <c r="P630" s="259"/>
      <c r="Q630" s="259"/>
      <c r="R630" s="259"/>
      <c r="S630" s="259"/>
      <c r="T630" s="260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1" t="s">
        <v>282</v>
      </c>
      <c r="AU630" s="261" t="s">
        <v>91</v>
      </c>
      <c r="AV630" s="14" t="s">
        <v>86</v>
      </c>
      <c r="AW630" s="14" t="s">
        <v>39</v>
      </c>
      <c r="AX630" s="14" t="s">
        <v>78</v>
      </c>
      <c r="AY630" s="261" t="s">
        <v>188</v>
      </c>
    </row>
    <row r="631" s="13" customFormat="1">
      <c r="A631" s="13"/>
      <c r="B631" s="241"/>
      <c r="C631" s="242"/>
      <c r="D631" s="222" t="s">
        <v>282</v>
      </c>
      <c r="E631" s="243" t="s">
        <v>32</v>
      </c>
      <c r="F631" s="244" t="s">
        <v>815</v>
      </c>
      <c r="G631" s="242"/>
      <c r="H631" s="245">
        <v>49.200000000000003</v>
      </c>
      <c r="I631" s="246"/>
      <c r="J631" s="242"/>
      <c r="K631" s="242"/>
      <c r="L631" s="247"/>
      <c r="M631" s="248"/>
      <c r="N631" s="249"/>
      <c r="O631" s="249"/>
      <c r="P631" s="249"/>
      <c r="Q631" s="249"/>
      <c r="R631" s="249"/>
      <c r="S631" s="249"/>
      <c r="T631" s="250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1" t="s">
        <v>282</v>
      </c>
      <c r="AU631" s="251" t="s">
        <v>91</v>
      </c>
      <c r="AV631" s="13" t="s">
        <v>91</v>
      </c>
      <c r="AW631" s="13" t="s">
        <v>39</v>
      </c>
      <c r="AX631" s="13" t="s">
        <v>78</v>
      </c>
      <c r="AY631" s="251" t="s">
        <v>188</v>
      </c>
    </row>
    <row r="632" s="13" customFormat="1">
      <c r="A632" s="13"/>
      <c r="B632" s="241"/>
      <c r="C632" s="242"/>
      <c r="D632" s="222" t="s">
        <v>282</v>
      </c>
      <c r="E632" s="243" t="s">
        <v>32</v>
      </c>
      <c r="F632" s="244" t="s">
        <v>816</v>
      </c>
      <c r="G632" s="242"/>
      <c r="H632" s="245">
        <v>477.64999999999998</v>
      </c>
      <c r="I632" s="246"/>
      <c r="J632" s="242"/>
      <c r="K632" s="242"/>
      <c r="L632" s="247"/>
      <c r="M632" s="248"/>
      <c r="N632" s="249"/>
      <c r="O632" s="249"/>
      <c r="P632" s="249"/>
      <c r="Q632" s="249"/>
      <c r="R632" s="249"/>
      <c r="S632" s="249"/>
      <c r="T632" s="250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1" t="s">
        <v>282</v>
      </c>
      <c r="AU632" s="251" t="s">
        <v>91</v>
      </c>
      <c r="AV632" s="13" t="s">
        <v>91</v>
      </c>
      <c r="AW632" s="13" t="s">
        <v>39</v>
      </c>
      <c r="AX632" s="13" t="s">
        <v>78</v>
      </c>
      <c r="AY632" s="251" t="s">
        <v>188</v>
      </c>
    </row>
    <row r="633" s="13" customFormat="1">
      <c r="A633" s="13"/>
      <c r="B633" s="241"/>
      <c r="C633" s="242"/>
      <c r="D633" s="222" t="s">
        <v>282</v>
      </c>
      <c r="E633" s="243" t="s">
        <v>32</v>
      </c>
      <c r="F633" s="244" t="s">
        <v>817</v>
      </c>
      <c r="G633" s="242"/>
      <c r="H633" s="245">
        <v>150</v>
      </c>
      <c r="I633" s="246"/>
      <c r="J633" s="242"/>
      <c r="K633" s="242"/>
      <c r="L633" s="247"/>
      <c r="M633" s="248"/>
      <c r="N633" s="249"/>
      <c r="O633" s="249"/>
      <c r="P633" s="249"/>
      <c r="Q633" s="249"/>
      <c r="R633" s="249"/>
      <c r="S633" s="249"/>
      <c r="T633" s="250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1" t="s">
        <v>282</v>
      </c>
      <c r="AU633" s="251" t="s">
        <v>91</v>
      </c>
      <c r="AV633" s="13" t="s">
        <v>91</v>
      </c>
      <c r="AW633" s="13" t="s">
        <v>39</v>
      </c>
      <c r="AX633" s="13" t="s">
        <v>78</v>
      </c>
      <c r="AY633" s="251" t="s">
        <v>188</v>
      </c>
    </row>
    <row r="634" s="13" customFormat="1">
      <c r="A634" s="13"/>
      <c r="B634" s="241"/>
      <c r="C634" s="242"/>
      <c r="D634" s="222" t="s">
        <v>282</v>
      </c>
      <c r="E634" s="243" t="s">
        <v>32</v>
      </c>
      <c r="F634" s="244" t="s">
        <v>818</v>
      </c>
      <c r="G634" s="242"/>
      <c r="H634" s="245">
        <v>161.13</v>
      </c>
      <c r="I634" s="246"/>
      <c r="J634" s="242"/>
      <c r="K634" s="242"/>
      <c r="L634" s="247"/>
      <c r="M634" s="248"/>
      <c r="N634" s="249"/>
      <c r="O634" s="249"/>
      <c r="P634" s="249"/>
      <c r="Q634" s="249"/>
      <c r="R634" s="249"/>
      <c r="S634" s="249"/>
      <c r="T634" s="250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1" t="s">
        <v>282</v>
      </c>
      <c r="AU634" s="251" t="s">
        <v>91</v>
      </c>
      <c r="AV634" s="13" t="s">
        <v>91</v>
      </c>
      <c r="AW634" s="13" t="s">
        <v>39</v>
      </c>
      <c r="AX634" s="13" t="s">
        <v>78</v>
      </c>
      <c r="AY634" s="251" t="s">
        <v>188</v>
      </c>
    </row>
    <row r="635" s="13" customFormat="1">
      <c r="A635" s="13"/>
      <c r="B635" s="241"/>
      <c r="C635" s="242"/>
      <c r="D635" s="222" t="s">
        <v>282</v>
      </c>
      <c r="E635" s="243" t="s">
        <v>32</v>
      </c>
      <c r="F635" s="244" t="s">
        <v>819</v>
      </c>
      <c r="G635" s="242"/>
      <c r="H635" s="245">
        <v>300</v>
      </c>
      <c r="I635" s="246"/>
      <c r="J635" s="242"/>
      <c r="K635" s="242"/>
      <c r="L635" s="247"/>
      <c r="M635" s="248"/>
      <c r="N635" s="249"/>
      <c r="O635" s="249"/>
      <c r="P635" s="249"/>
      <c r="Q635" s="249"/>
      <c r="R635" s="249"/>
      <c r="S635" s="249"/>
      <c r="T635" s="250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1" t="s">
        <v>282</v>
      </c>
      <c r="AU635" s="251" t="s">
        <v>91</v>
      </c>
      <c r="AV635" s="13" t="s">
        <v>91</v>
      </c>
      <c r="AW635" s="13" t="s">
        <v>39</v>
      </c>
      <c r="AX635" s="13" t="s">
        <v>78</v>
      </c>
      <c r="AY635" s="251" t="s">
        <v>188</v>
      </c>
    </row>
    <row r="636" s="13" customFormat="1">
      <c r="A636" s="13"/>
      <c r="B636" s="241"/>
      <c r="C636" s="242"/>
      <c r="D636" s="222" t="s">
        <v>282</v>
      </c>
      <c r="E636" s="243" t="s">
        <v>32</v>
      </c>
      <c r="F636" s="244" t="s">
        <v>820</v>
      </c>
      <c r="G636" s="242"/>
      <c r="H636" s="245">
        <v>-85</v>
      </c>
      <c r="I636" s="246"/>
      <c r="J636" s="242"/>
      <c r="K636" s="242"/>
      <c r="L636" s="247"/>
      <c r="M636" s="248"/>
      <c r="N636" s="249"/>
      <c r="O636" s="249"/>
      <c r="P636" s="249"/>
      <c r="Q636" s="249"/>
      <c r="R636" s="249"/>
      <c r="S636" s="249"/>
      <c r="T636" s="250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1" t="s">
        <v>282</v>
      </c>
      <c r="AU636" s="251" t="s">
        <v>91</v>
      </c>
      <c r="AV636" s="13" t="s">
        <v>91</v>
      </c>
      <c r="AW636" s="13" t="s">
        <v>39</v>
      </c>
      <c r="AX636" s="13" t="s">
        <v>78</v>
      </c>
      <c r="AY636" s="251" t="s">
        <v>188</v>
      </c>
    </row>
    <row r="637" s="15" customFormat="1">
      <c r="A637" s="15"/>
      <c r="B637" s="272"/>
      <c r="C637" s="273"/>
      <c r="D637" s="222" t="s">
        <v>282</v>
      </c>
      <c r="E637" s="274" t="s">
        <v>32</v>
      </c>
      <c r="F637" s="275" t="s">
        <v>338</v>
      </c>
      <c r="G637" s="273"/>
      <c r="H637" s="276">
        <v>1620.0799999999999</v>
      </c>
      <c r="I637" s="277"/>
      <c r="J637" s="273"/>
      <c r="K637" s="273"/>
      <c r="L637" s="278"/>
      <c r="M637" s="279"/>
      <c r="N637" s="280"/>
      <c r="O637" s="280"/>
      <c r="P637" s="280"/>
      <c r="Q637" s="280"/>
      <c r="R637" s="280"/>
      <c r="S637" s="280"/>
      <c r="T637" s="281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82" t="s">
        <v>282</v>
      </c>
      <c r="AU637" s="282" t="s">
        <v>91</v>
      </c>
      <c r="AV637" s="15" t="s">
        <v>187</v>
      </c>
      <c r="AW637" s="15" t="s">
        <v>39</v>
      </c>
      <c r="AX637" s="15" t="s">
        <v>86</v>
      </c>
      <c r="AY637" s="282" t="s">
        <v>188</v>
      </c>
    </row>
    <row r="638" s="2" customFormat="1" ht="24.15" customHeight="1">
      <c r="A638" s="42"/>
      <c r="B638" s="43"/>
      <c r="C638" s="209" t="s">
        <v>840</v>
      </c>
      <c r="D638" s="209" t="s">
        <v>189</v>
      </c>
      <c r="E638" s="210" t="s">
        <v>841</v>
      </c>
      <c r="F638" s="211" t="s">
        <v>842</v>
      </c>
      <c r="G638" s="212" t="s">
        <v>278</v>
      </c>
      <c r="H638" s="213">
        <v>85</v>
      </c>
      <c r="I638" s="214"/>
      <c r="J638" s="215">
        <f>ROUND(I638*H638,2)</f>
        <v>0</v>
      </c>
      <c r="K638" s="211" t="s">
        <v>236</v>
      </c>
      <c r="L638" s="48"/>
      <c r="M638" s="216" t="s">
        <v>32</v>
      </c>
      <c r="N638" s="217" t="s">
        <v>49</v>
      </c>
      <c r="O638" s="88"/>
      <c r="P638" s="218">
        <f>O638*H638</f>
        <v>0</v>
      </c>
      <c r="Q638" s="218">
        <v>0</v>
      </c>
      <c r="R638" s="218">
        <f>Q638*H638</f>
        <v>0</v>
      </c>
      <c r="S638" s="218">
        <v>0</v>
      </c>
      <c r="T638" s="219">
        <f>S638*H638</f>
        <v>0</v>
      </c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R638" s="220" t="s">
        <v>405</v>
      </c>
      <c r="AT638" s="220" t="s">
        <v>189</v>
      </c>
      <c r="AU638" s="220" t="s">
        <v>91</v>
      </c>
      <c r="AY638" s="20" t="s">
        <v>188</v>
      </c>
      <c r="BE638" s="221">
        <f>IF(N638="základní",J638,0)</f>
        <v>0</v>
      </c>
      <c r="BF638" s="221">
        <f>IF(N638="snížená",J638,0)</f>
        <v>0</v>
      </c>
      <c r="BG638" s="221">
        <f>IF(N638="zákl. přenesená",J638,0)</f>
        <v>0</v>
      </c>
      <c r="BH638" s="221">
        <f>IF(N638="sníž. přenesená",J638,0)</f>
        <v>0</v>
      </c>
      <c r="BI638" s="221">
        <f>IF(N638="nulová",J638,0)</f>
        <v>0</v>
      </c>
      <c r="BJ638" s="20" t="s">
        <v>86</v>
      </c>
      <c r="BK638" s="221">
        <f>ROUND(I638*H638,2)</f>
        <v>0</v>
      </c>
      <c r="BL638" s="20" t="s">
        <v>405</v>
      </c>
      <c r="BM638" s="220" t="s">
        <v>843</v>
      </c>
    </row>
    <row r="639" s="2" customFormat="1">
      <c r="A639" s="42"/>
      <c r="B639" s="43"/>
      <c r="C639" s="44"/>
      <c r="D639" s="222" t="s">
        <v>194</v>
      </c>
      <c r="E639" s="44"/>
      <c r="F639" s="223" t="s">
        <v>844</v>
      </c>
      <c r="G639" s="44"/>
      <c r="H639" s="44"/>
      <c r="I639" s="224"/>
      <c r="J639" s="44"/>
      <c r="K639" s="44"/>
      <c r="L639" s="48"/>
      <c r="M639" s="225"/>
      <c r="N639" s="226"/>
      <c r="O639" s="88"/>
      <c r="P639" s="88"/>
      <c r="Q639" s="88"/>
      <c r="R639" s="88"/>
      <c r="S639" s="88"/>
      <c r="T639" s="89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T639" s="20" t="s">
        <v>194</v>
      </c>
      <c r="AU639" s="20" t="s">
        <v>91</v>
      </c>
    </row>
    <row r="640" s="2" customFormat="1">
      <c r="A640" s="42"/>
      <c r="B640" s="43"/>
      <c r="C640" s="44"/>
      <c r="D640" s="239" t="s">
        <v>239</v>
      </c>
      <c r="E640" s="44"/>
      <c r="F640" s="240" t="s">
        <v>845</v>
      </c>
      <c r="G640" s="44"/>
      <c r="H640" s="44"/>
      <c r="I640" s="224"/>
      <c r="J640" s="44"/>
      <c r="K640" s="44"/>
      <c r="L640" s="48"/>
      <c r="M640" s="225"/>
      <c r="N640" s="226"/>
      <c r="O640" s="88"/>
      <c r="P640" s="88"/>
      <c r="Q640" s="88"/>
      <c r="R640" s="88"/>
      <c r="S640" s="88"/>
      <c r="T640" s="89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T640" s="20" t="s">
        <v>239</v>
      </c>
      <c r="AU640" s="20" t="s">
        <v>91</v>
      </c>
    </row>
    <row r="641" s="13" customFormat="1">
      <c r="A641" s="13"/>
      <c r="B641" s="241"/>
      <c r="C641" s="242"/>
      <c r="D641" s="222" t="s">
        <v>282</v>
      </c>
      <c r="E641" s="243" t="s">
        <v>32</v>
      </c>
      <c r="F641" s="244" t="s">
        <v>846</v>
      </c>
      <c r="G641" s="242"/>
      <c r="H641" s="245">
        <v>85</v>
      </c>
      <c r="I641" s="246"/>
      <c r="J641" s="242"/>
      <c r="K641" s="242"/>
      <c r="L641" s="247"/>
      <c r="M641" s="248"/>
      <c r="N641" s="249"/>
      <c r="O641" s="249"/>
      <c r="P641" s="249"/>
      <c r="Q641" s="249"/>
      <c r="R641" s="249"/>
      <c r="S641" s="249"/>
      <c r="T641" s="250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1" t="s">
        <v>282</v>
      </c>
      <c r="AU641" s="251" t="s">
        <v>91</v>
      </c>
      <c r="AV641" s="13" t="s">
        <v>91</v>
      </c>
      <c r="AW641" s="13" t="s">
        <v>39</v>
      </c>
      <c r="AX641" s="13" t="s">
        <v>86</v>
      </c>
      <c r="AY641" s="251" t="s">
        <v>188</v>
      </c>
    </row>
    <row r="642" s="2" customFormat="1" ht="16.5" customHeight="1">
      <c r="A642" s="42"/>
      <c r="B642" s="43"/>
      <c r="C642" s="262" t="s">
        <v>846</v>
      </c>
      <c r="D642" s="262" t="s">
        <v>319</v>
      </c>
      <c r="E642" s="263" t="s">
        <v>847</v>
      </c>
      <c r="F642" s="264" t="s">
        <v>848</v>
      </c>
      <c r="G642" s="265" t="s">
        <v>278</v>
      </c>
      <c r="H642" s="266">
        <v>89.25</v>
      </c>
      <c r="I642" s="267"/>
      <c r="J642" s="268">
        <f>ROUND(I642*H642,2)</f>
        <v>0</v>
      </c>
      <c r="K642" s="264" t="s">
        <v>236</v>
      </c>
      <c r="L642" s="269"/>
      <c r="M642" s="270" t="s">
        <v>32</v>
      </c>
      <c r="N642" s="271" t="s">
        <v>49</v>
      </c>
      <c r="O642" s="88"/>
      <c r="P642" s="218">
        <f>O642*H642</f>
        <v>0</v>
      </c>
      <c r="Q642" s="218">
        <v>5.0000000000000002E-05</v>
      </c>
      <c r="R642" s="218">
        <f>Q642*H642</f>
        <v>0.0044625000000000003</v>
      </c>
      <c r="S642" s="218">
        <v>0</v>
      </c>
      <c r="T642" s="219">
        <f>S642*H642</f>
        <v>0</v>
      </c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R642" s="220" t="s">
        <v>484</v>
      </c>
      <c r="AT642" s="220" t="s">
        <v>319</v>
      </c>
      <c r="AU642" s="220" t="s">
        <v>91</v>
      </c>
      <c r="AY642" s="20" t="s">
        <v>188</v>
      </c>
      <c r="BE642" s="221">
        <f>IF(N642="základní",J642,0)</f>
        <v>0</v>
      </c>
      <c r="BF642" s="221">
        <f>IF(N642="snížená",J642,0)</f>
        <v>0</v>
      </c>
      <c r="BG642" s="221">
        <f>IF(N642="zákl. přenesená",J642,0)</f>
        <v>0</v>
      </c>
      <c r="BH642" s="221">
        <f>IF(N642="sníž. přenesená",J642,0)</f>
        <v>0</v>
      </c>
      <c r="BI642" s="221">
        <f>IF(N642="nulová",J642,0)</f>
        <v>0</v>
      </c>
      <c r="BJ642" s="20" t="s">
        <v>86</v>
      </c>
      <c r="BK642" s="221">
        <f>ROUND(I642*H642,2)</f>
        <v>0</v>
      </c>
      <c r="BL642" s="20" t="s">
        <v>405</v>
      </c>
      <c r="BM642" s="220" t="s">
        <v>849</v>
      </c>
    </row>
    <row r="643" s="2" customFormat="1">
      <c r="A643" s="42"/>
      <c r="B643" s="43"/>
      <c r="C643" s="44"/>
      <c r="D643" s="222" t="s">
        <v>194</v>
      </c>
      <c r="E643" s="44"/>
      <c r="F643" s="223" t="s">
        <v>848</v>
      </c>
      <c r="G643" s="44"/>
      <c r="H643" s="44"/>
      <c r="I643" s="224"/>
      <c r="J643" s="44"/>
      <c r="K643" s="44"/>
      <c r="L643" s="48"/>
      <c r="M643" s="225"/>
      <c r="N643" s="226"/>
      <c r="O643" s="88"/>
      <c r="P643" s="88"/>
      <c r="Q643" s="88"/>
      <c r="R643" s="88"/>
      <c r="S643" s="88"/>
      <c r="T643" s="89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T643" s="20" t="s">
        <v>194</v>
      </c>
      <c r="AU643" s="20" t="s">
        <v>91</v>
      </c>
    </row>
    <row r="644" s="13" customFormat="1">
      <c r="A644" s="13"/>
      <c r="B644" s="241"/>
      <c r="C644" s="242"/>
      <c r="D644" s="222" t="s">
        <v>282</v>
      </c>
      <c r="E644" s="242"/>
      <c r="F644" s="244" t="s">
        <v>850</v>
      </c>
      <c r="G644" s="242"/>
      <c r="H644" s="245">
        <v>89.25</v>
      </c>
      <c r="I644" s="246"/>
      <c r="J644" s="242"/>
      <c r="K644" s="242"/>
      <c r="L644" s="247"/>
      <c r="M644" s="248"/>
      <c r="N644" s="249"/>
      <c r="O644" s="249"/>
      <c r="P644" s="249"/>
      <c r="Q644" s="249"/>
      <c r="R644" s="249"/>
      <c r="S644" s="249"/>
      <c r="T644" s="250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1" t="s">
        <v>282</v>
      </c>
      <c r="AU644" s="251" t="s">
        <v>91</v>
      </c>
      <c r="AV644" s="13" t="s">
        <v>91</v>
      </c>
      <c r="AW644" s="13" t="s">
        <v>4</v>
      </c>
      <c r="AX644" s="13" t="s">
        <v>86</v>
      </c>
      <c r="AY644" s="251" t="s">
        <v>188</v>
      </c>
    </row>
    <row r="645" s="2" customFormat="1" ht="33" customHeight="1">
      <c r="A645" s="42"/>
      <c r="B645" s="43"/>
      <c r="C645" s="209" t="s">
        <v>851</v>
      </c>
      <c r="D645" s="209" t="s">
        <v>189</v>
      </c>
      <c r="E645" s="210" t="s">
        <v>852</v>
      </c>
      <c r="F645" s="211" t="s">
        <v>853</v>
      </c>
      <c r="G645" s="212" t="s">
        <v>278</v>
      </c>
      <c r="H645" s="213">
        <v>1620.0799999999999</v>
      </c>
      <c r="I645" s="214"/>
      <c r="J645" s="215">
        <f>ROUND(I645*H645,2)</f>
        <v>0</v>
      </c>
      <c r="K645" s="211" t="s">
        <v>236</v>
      </c>
      <c r="L645" s="48"/>
      <c r="M645" s="216" t="s">
        <v>32</v>
      </c>
      <c r="N645" s="217" t="s">
        <v>49</v>
      </c>
      <c r="O645" s="88"/>
      <c r="P645" s="218">
        <f>O645*H645</f>
        <v>0</v>
      </c>
      <c r="Q645" s="218">
        <v>0.00020000000000000001</v>
      </c>
      <c r="R645" s="218">
        <f>Q645*H645</f>
        <v>0.32401600000000003</v>
      </c>
      <c r="S645" s="218">
        <v>0</v>
      </c>
      <c r="T645" s="219">
        <f>S645*H645</f>
        <v>0</v>
      </c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R645" s="220" t="s">
        <v>405</v>
      </c>
      <c r="AT645" s="220" t="s">
        <v>189</v>
      </c>
      <c r="AU645" s="220" t="s">
        <v>91</v>
      </c>
      <c r="AY645" s="20" t="s">
        <v>188</v>
      </c>
      <c r="BE645" s="221">
        <f>IF(N645="základní",J645,0)</f>
        <v>0</v>
      </c>
      <c r="BF645" s="221">
        <f>IF(N645="snížená",J645,0)</f>
        <v>0</v>
      </c>
      <c r="BG645" s="221">
        <f>IF(N645="zákl. přenesená",J645,0)</f>
        <v>0</v>
      </c>
      <c r="BH645" s="221">
        <f>IF(N645="sníž. přenesená",J645,0)</f>
        <v>0</v>
      </c>
      <c r="BI645" s="221">
        <f>IF(N645="nulová",J645,0)</f>
        <v>0</v>
      </c>
      <c r="BJ645" s="20" t="s">
        <v>86</v>
      </c>
      <c r="BK645" s="221">
        <f>ROUND(I645*H645,2)</f>
        <v>0</v>
      </c>
      <c r="BL645" s="20" t="s">
        <v>405</v>
      </c>
      <c r="BM645" s="220" t="s">
        <v>854</v>
      </c>
    </row>
    <row r="646" s="2" customFormat="1">
      <c r="A646" s="42"/>
      <c r="B646" s="43"/>
      <c r="C646" s="44"/>
      <c r="D646" s="222" t="s">
        <v>194</v>
      </c>
      <c r="E646" s="44"/>
      <c r="F646" s="223" t="s">
        <v>855</v>
      </c>
      <c r="G646" s="44"/>
      <c r="H646" s="44"/>
      <c r="I646" s="224"/>
      <c r="J646" s="44"/>
      <c r="K646" s="44"/>
      <c r="L646" s="48"/>
      <c r="M646" s="225"/>
      <c r="N646" s="226"/>
      <c r="O646" s="88"/>
      <c r="P646" s="88"/>
      <c r="Q646" s="88"/>
      <c r="R646" s="88"/>
      <c r="S646" s="88"/>
      <c r="T646" s="89"/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T646" s="20" t="s">
        <v>194</v>
      </c>
      <c r="AU646" s="20" t="s">
        <v>91</v>
      </c>
    </row>
    <row r="647" s="2" customFormat="1">
      <c r="A647" s="42"/>
      <c r="B647" s="43"/>
      <c r="C647" s="44"/>
      <c r="D647" s="239" t="s">
        <v>239</v>
      </c>
      <c r="E647" s="44"/>
      <c r="F647" s="240" t="s">
        <v>856</v>
      </c>
      <c r="G647" s="44"/>
      <c r="H647" s="44"/>
      <c r="I647" s="224"/>
      <c r="J647" s="44"/>
      <c r="K647" s="44"/>
      <c r="L647" s="48"/>
      <c r="M647" s="225"/>
      <c r="N647" s="226"/>
      <c r="O647" s="88"/>
      <c r="P647" s="88"/>
      <c r="Q647" s="88"/>
      <c r="R647" s="88"/>
      <c r="S647" s="88"/>
      <c r="T647" s="89"/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T647" s="20" t="s">
        <v>239</v>
      </c>
      <c r="AU647" s="20" t="s">
        <v>91</v>
      </c>
    </row>
    <row r="648" s="14" customFormat="1">
      <c r="A648" s="14"/>
      <c r="B648" s="252"/>
      <c r="C648" s="253"/>
      <c r="D648" s="222" t="s">
        <v>282</v>
      </c>
      <c r="E648" s="254" t="s">
        <v>32</v>
      </c>
      <c r="F648" s="255" t="s">
        <v>813</v>
      </c>
      <c r="G648" s="253"/>
      <c r="H648" s="254" t="s">
        <v>32</v>
      </c>
      <c r="I648" s="256"/>
      <c r="J648" s="253"/>
      <c r="K648" s="253"/>
      <c r="L648" s="257"/>
      <c r="M648" s="258"/>
      <c r="N648" s="259"/>
      <c r="O648" s="259"/>
      <c r="P648" s="259"/>
      <c r="Q648" s="259"/>
      <c r="R648" s="259"/>
      <c r="S648" s="259"/>
      <c r="T648" s="260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1" t="s">
        <v>282</v>
      </c>
      <c r="AU648" s="261" t="s">
        <v>91</v>
      </c>
      <c r="AV648" s="14" t="s">
        <v>86</v>
      </c>
      <c r="AW648" s="14" t="s">
        <v>39</v>
      </c>
      <c r="AX648" s="14" t="s">
        <v>78</v>
      </c>
      <c r="AY648" s="261" t="s">
        <v>188</v>
      </c>
    </row>
    <row r="649" s="13" customFormat="1">
      <c r="A649" s="13"/>
      <c r="B649" s="241"/>
      <c r="C649" s="242"/>
      <c r="D649" s="222" t="s">
        <v>282</v>
      </c>
      <c r="E649" s="243" t="s">
        <v>32</v>
      </c>
      <c r="F649" s="244" t="s">
        <v>346</v>
      </c>
      <c r="G649" s="242"/>
      <c r="H649" s="245">
        <v>37.399999999999999</v>
      </c>
      <c r="I649" s="246"/>
      <c r="J649" s="242"/>
      <c r="K649" s="242"/>
      <c r="L649" s="247"/>
      <c r="M649" s="248"/>
      <c r="N649" s="249"/>
      <c r="O649" s="249"/>
      <c r="P649" s="249"/>
      <c r="Q649" s="249"/>
      <c r="R649" s="249"/>
      <c r="S649" s="249"/>
      <c r="T649" s="250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1" t="s">
        <v>282</v>
      </c>
      <c r="AU649" s="251" t="s">
        <v>91</v>
      </c>
      <c r="AV649" s="13" t="s">
        <v>91</v>
      </c>
      <c r="AW649" s="13" t="s">
        <v>39</v>
      </c>
      <c r="AX649" s="13" t="s">
        <v>78</v>
      </c>
      <c r="AY649" s="251" t="s">
        <v>188</v>
      </c>
    </row>
    <row r="650" s="13" customFormat="1">
      <c r="A650" s="13"/>
      <c r="B650" s="241"/>
      <c r="C650" s="242"/>
      <c r="D650" s="222" t="s">
        <v>282</v>
      </c>
      <c r="E650" s="243" t="s">
        <v>32</v>
      </c>
      <c r="F650" s="244" t="s">
        <v>347</v>
      </c>
      <c r="G650" s="242"/>
      <c r="H650" s="245">
        <v>36.600000000000001</v>
      </c>
      <c r="I650" s="246"/>
      <c r="J650" s="242"/>
      <c r="K650" s="242"/>
      <c r="L650" s="247"/>
      <c r="M650" s="248"/>
      <c r="N650" s="249"/>
      <c r="O650" s="249"/>
      <c r="P650" s="249"/>
      <c r="Q650" s="249"/>
      <c r="R650" s="249"/>
      <c r="S650" s="249"/>
      <c r="T650" s="250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1" t="s">
        <v>282</v>
      </c>
      <c r="AU650" s="251" t="s">
        <v>91</v>
      </c>
      <c r="AV650" s="13" t="s">
        <v>91</v>
      </c>
      <c r="AW650" s="13" t="s">
        <v>39</v>
      </c>
      <c r="AX650" s="13" t="s">
        <v>78</v>
      </c>
      <c r="AY650" s="251" t="s">
        <v>188</v>
      </c>
    </row>
    <row r="651" s="13" customFormat="1">
      <c r="A651" s="13"/>
      <c r="B651" s="241"/>
      <c r="C651" s="242"/>
      <c r="D651" s="222" t="s">
        <v>282</v>
      </c>
      <c r="E651" s="243" t="s">
        <v>32</v>
      </c>
      <c r="F651" s="244" t="s">
        <v>348</v>
      </c>
      <c r="G651" s="242"/>
      <c r="H651" s="245">
        <v>38.600000000000001</v>
      </c>
      <c r="I651" s="246"/>
      <c r="J651" s="242"/>
      <c r="K651" s="242"/>
      <c r="L651" s="247"/>
      <c r="M651" s="248"/>
      <c r="N651" s="249"/>
      <c r="O651" s="249"/>
      <c r="P651" s="249"/>
      <c r="Q651" s="249"/>
      <c r="R651" s="249"/>
      <c r="S651" s="249"/>
      <c r="T651" s="250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1" t="s">
        <v>282</v>
      </c>
      <c r="AU651" s="251" t="s">
        <v>91</v>
      </c>
      <c r="AV651" s="13" t="s">
        <v>91</v>
      </c>
      <c r="AW651" s="13" t="s">
        <v>39</v>
      </c>
      <c r="AX651" s="13" t="s">
        <v>78</v>
      </c>
      <c r="AY651" s="251" t="s">
        <v>188</v>
      </c>
    </row>
    <row r="652" s="13" customFormat="1">
      <c r="A652" s="13"/>
      <c r="B652" s="241"/>
      <c r="C652" s="242"/>
      <c r="D652" s="222" t="s">
        <v>282</v>
      </c>
      <c r="E652" s="243" t="s">
        <v>32</v>
      </c>
      <c r="F652" s="244" t="s">
        <v>349</v>
      </c>
      <c r="G652" s="242"/>
      <c r="H652" s="245">
        <v>38.600000000000001</v>
      </c>
      <c r="I652" s="246"/>
      <c r="J652" s="242"/>
      <c r="K652" s="242"/>
      <c r="L652" s="247"/>
      <c r="M652" s="248"/>
      <c r="N652" s="249"/>
      <c r="O652" s="249"/>
      <c r="P652" s="249"/>
      <c r="Q652" s="249"/>
      <c r="R652" s="249"/>
      <c r="S652" s="249"/>
      <c r="T652" s="250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1" t="s">
        <v>282</v>
      </c>
      <c r="AU652" s="251" t="s">
        <v>91</v>
      </c>
      <c r="AV652" s="13" t="s">
        <v>91</v>
      </c>
      <c r="AW652" s="13" t="s">
        <v>39</v>
      </c>
      <c r="AX652" s="13" t="s">
        <v>78</v>
      </c>
      <c r="AY652" s="251" t="s">
        <v>188</v>
      </c>
    </row>
    <row r="653" s="13" customFormat="1">
      <c r="A653" s="13"/>
      <c r="B653" s="241"/>
      <c r="C653" s="242"/>
      <c r="D653" s="222" t="s">
        <v>282</v>
      </c>
      <c r="E653" s="243" t="s">
        <v>32</v>
      </c>
      <c r="F653" s="244" t="s">
        <v>350</v>
      </c>
      <c r="G653" s="242"/>
      <c r="H653" s="245">
        <v>122.90000000000001</v>
      </c>
      <c r="I653" s="246"/>
      <c r="J653" s="242"/>
      <c r="K653" s="242"/>
      <c r="L653" s="247"/>
      <c r="M653" s="248"/>
      <c r="N653" s="249"/>
      <c r="O653" s="249"/>
      <c r="P653" s="249"/>
      <c r="Q653" s="249"/>
      <c r="R653" s="249"/>
      <c r="S653" s="249"/>
      <c r="T653" s="250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1" t="s">
        <v>282</v>
      </c>
      <c r="AU653" s="251" t="s">
        <v>91</v>
      </c>
      <c r="AV653" s="13" t="s">
        <v>91</v>
      </c>
      <c r="AW653" s="13" t="s">
        <v>39</v>
      </c>
      <c r="AX653" s="13" t="s">
        <v>78</v>
      </c>
      <c r="AY653" s="251" t="s">
        <v>188</v>
      </c>
    </row>
    <row r="654" s="13" customFormat="1">
      <c r="A654" s="13"/>
      <c r="B654" s="241"/>
      <c r="C654" s="242"/>
      <c r="D654" s="222" t="s">
        <v>282</v>
      </c>
      <c r="E654" s="243" t="s">
        <v>32</v>
      </c>
      <c r="F654" s="244" t="s">
        <v>351</v>
      </c>
      <c r="G654" s="242"/>
      <c r="H654" s="245">
        <v>39.899999999999999</v>
      </c>
      <c r="I654" s="246"/>
      <c r="J654" s="242"/>
      <c r="K654" s="242"/>
      <c r="L654" s="247"/>
      <c r="M654" s="248"/>
      <c r="N654" s="249"/>
      <c r="O654" s="249"/>
      <c r="P654" s="249"/>
      <c r="Q654" s="249"/>
      <c r="R654" s="249"/>
      <c r="S654" s="249"/>
      <c r="T654" s="250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1" t="s">
        <v>282</v>
      </c>
      <c r="AU654" s="251" t="s">
        <v>91</v>
      </c>
      <c r="AV654" s="13" t="s">
        <v>91</v>
      </c>
      <c r="AW654" s="13" t="s">
        <v>39</v>
      </c>
      <c r="AX654" s="13" t="s">
        <v>78</v>
      </c>
      <c r="AY654" s="251" t="s">
        <v>188</v>
      </c>
    </row>
    <row r="655" s="13" customFormat="1">
      <c r="A655" s="13"/>
      <c r="B655" s="241"/>
      <c r="C655" s="242"/>
      <c r="D655" s="222" t="s">
        <v>282</v>
      </c>
      <c r="E655" s="243" t="s">
        <v>32</v>
      </c>
      <c r="F655" s="244" t="s">
        <v>352</v>
      </c>
      <c r="G655" s="242"/>
      <c r="H655" s="245">
        <v>54.200000000000003</v>
      </c>
      <c r="I655" s="246"/>
      <c r="J655" s="242"/>
      <c r="K655" s="242"/>
      <c r="L655" s="247"/>
      <c r="M655" s="248"/>
      <c r="N655" s="249"/>
      <c r="O655" s="249"/>
      <c r="P655" s="249"/>
      <c r="Q655" s="249"/>
      <c r="R655" s="249"/>
      <c r="S655" s="249"/>
      <c r="T655" s="250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1" t="s">
        <v>282</v>
      </c>
      <c r="AU655" s="251" t="s">
        <v>91</v>
      </c>
      <c r="AV655" s="13" t="s">
        <v>91</v>
      </c>
      <c r="AW655" s="13" t="s">
        <v>39</v>
      </c>
      <c r="AX655" s="13" t="s">
        <v>78</v>
      </c>
      <c r="AY655" s="251" t="s">
        <v>188</v>
      </c>
    </row>
    <row r="656" s="13" customFormat="1">
      <c r="A656" s="13"/>
      <c r="B656" s="241"/>
      <c r="C656" s="242"/>
      <c r="D656" s="222" t="s">
        <v>282</v>
      </c>
      <c r="E656" s="243" t="s">
        <v>32</v>
      </c>
      <c r="F656" s="244" t="s">
        <v>353</v>
      </c>
      <c r="G656" s="242"/>
      <c r="H656" s="245">
        <v>37.700000000000003</v>
      </c>
      <c r="I656" s="246"/>
      <c r="J656" s="242"/>
      <c r="K656" s="242"/>
      <c r="L656" s="247"/>
      <c r="M656" s="248"/>
      <c r="N656" s="249"/>
      <c r="O656" s="249"/>
      <c r="P656" s="249"/>
      <c r="Q656" s="249"/>
      <c r="R656" s="249"/>
      <c r="S656" s="249"/>
      <c r="T656" s="250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1" t="s">
        <v>282</v>
      </c>
      <c r="AU656" s="251" t="s">
        <v>91</v>
      </c>
      <c r="AV656" s="13" t="s">
        <v>91</v>
      </c>
      <c r="AW656" s="13" t="s">
        <v>39</v>
      </c>
      <c r="AX656" s="13" t="s">
        <v>78</v>
      </c>
      <c r="AY656" s="251" t="s">
        <v>188</v>
      </c>
    </row>
    <row r="657" s="13" customFormat="1">
      <c r="A657" s="13"/>
      <c r="B657" s="241"/>
      <c r="C657" s="242"/>
      <c r="D657" s="222" t="s">
        <v>282</v>
      </c>
      <c r="E657" s="243" t="s">
        <v>32</v>
      </c>
      <c r="F657" s="244" t="s">
        <v>354</v>
      </c>
      <c r="G657" s="242"/>
      <c r="H657" s="245">
        <v>7.2999999999999998</v>
      </c>
      <c r="I657" s="246"/>
      <c r="J657" s="242"/>
      <c r="K657" s="242"/>
      <c r="L657" s="247"/>
      <c r="M657" s="248"/>
      <c r="N657" s="249"/>
      <c r="O657" s="249"/>
      <c r="P657" s="249"/>
      <c r="Q657" s="249"/>
      <c r="R657" s="249"/>
      <c r="S657" s="249"/>
      <c r="T657" s="250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1" t="s">
        <v>282</v>
      </c>
      <c r="AU657" s="251" t="s">
        <v>91</v>
      </c>
      <c r="AV657" s="13" t="s">
        <v>91</v>
      </c>
      <c r="AW657" s="13" t="s">
        <v>39</v>
      </c>
      <c r="AX657" s="13" t="s">
        <v>78</v>
      </c>
      <c r="AY657" s="251" t="s">
        <v>188</v>
      </c>
    </row>
    <row r="658" s="13" customFormat="1">
      <c r="A658" s="13"/>
      <c r="B658" s="241"/>
      <c r="C658" s="242"/>
      <c r="D658" s="222" t="s">
        <v>282</v>
      </c>
      <c r="E658" s="243" t="s">
        <v>32</v>
      </c>
      <c r="F658" s="244" t="s">
        <v>355</v>
      </c>
      <c r="G658" s="242"/>
      <c r="H658" s="245">
        <v>29.600000000000001</v>
      </c>
      <c r="I658" s="246"/>
      <c r="J658" s="242"/>
      <c r="K658" s="242"/>
      <c r="L658" s="247"/>
      <c r="M658" s="248"/>
      <c r="N658" s="249"/>
      <c r="O658" s="249"/>
      <c r="P658" s="249"/>
      <c r="Q658" s="249"/>
      <c r="R658" s="249"/>
      <c r="S658" s="249"/>
      <c r="T658" s="250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1" t="s">
        <v>282</v>
      </c>
      <c r="AU658" s="251" t="s">
        <v>91</v>
      </c>
      <c r="AV658" s="13" t="s">
        <v>91</v>
      </c>
      <c r="AW658" s="13" t="s">
        <v>39</v>
      </c>
      <c r="AX658" s="13" t="s">
        <v>78</v>
      </c>
      <c r="AY658" s="251" t="s">
        <v>188</v>
      </c>
    </row>
    <row r="659" s="13" customFormat="1">
      <c r="A659" s="13"/>
      <c r="B659" s="241"/>
      <c r="C659" s="242"/>
      <c r="D659" s="222" t="s">
        <v>282</v>
      </c>
      <c r="E659" s="243" t="s">
        <v>32</v>
      </c>
      <c r="F659" s="244" t="s">
        <v>356</v>
      </c>
      <c r="G659" s="242"/>
      <c r="H659" s="245">
        <v>37.700000000000003</v>
      </c>
      <c r="I659" s="246"/>
      <c r="J659" s="242"/>
      <c r="K659" s="242"/>
      <c r="L659" s="247"/>
      <c r="M659" s="248"/>
      <c r="N659" s="249"/>
      <c r="O659" s="249"/>
      <c r="P659" s="249"/>
      <c r="Q659" s="249"/>
      <c r="R659" s="249"/>
      <c r="S659" s="249"/>
      <c r="T659" s="250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1" t="s">
        <v>282</v>
      </c>
      <c r="AU659" s="251" t="s">
        <v>91</v>
      </c>
      <c r="AV659" s="13" t="s">
        <v>91</v>
      </c>
      <c r="AW659" s="13" t="s">
        <v>39</v>
      </c>
      <c r="AX659" s="13" t="s">
        <v>78</v>
      </c>
      <c r="AY659" s="251" t="s">
        <v>188</v>
      </c>
    </row>
    <row r="660" s="13" customFormat="1">
      <c r="A660" s="13"/>
      <c r="B660" s="241"/>
      <c r="C660" s="242"/>
      <c r="D660" s="222" t="s">
        <v>282</v>
      </c>
      <c r="E660" s="243" t="s">
        <v>32</v>
      </c>
      <c r="F660" s="244" t="s">
        <v>357</v>
      </c>
      <c r="G660" s="242"/>
      <c r="H660" s="245">
        <v>7.2000000000000002</v>
      </c>
      <c r="I660" s="246"/>
      <c r="J660" s="242"/>
      <c r="K660" s="242"/>
      <c r="L660" s="247"/>
      <c r="M660" s="248"/>
      <c r="N660" s="249"/>
      <c r="O660" s="249"/>
      <c r="P660" s="249"/>
      <c r="Q660" s="249"/>
      <c r="R660" s="249"/>
      <c r="S660" s="249"/>
      <c r="T660" s="250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1" t="s">
        <v>282</v>
      </c>
      <c r="AU660" s="251" t="s">
        <v>91</v>
      </c>
      <c r="AV660" s="13" t="s">
        <v>91</v>
      </c>
      <c r="AW660" s="13" t="s">
        <v>39</v>
      </c>
      <c r="AX660" s="13" t="s">
        <v>78</v>
      </c>
      <c r="AY660" s="251" t="s">
        <v>188</v>
      </c>
    </row>
    <row r="661" s="13" customFormat="1">
      <c r="A661" s="13"/>
      <c r="B661" s="241"/>
      <c r="C661" s="242"/>
      <c r="D661" s="222" t="s">
        <v>282</v>
      </c>
      <c r="E661" s="243" t="s">
        <v>32</v>
      </c>
      <c r="F661" s="244" t="s">
        <v>358</v>
      </c>
      <c r="G661" s="242"/>
      <c r="H661" s="245">
        <v>39.700000000000003</v>
      </c>
      <c r="I661" s="246"/>
      <c r="J661" s="242"/>
      <c r="K661" s="242"/>
      <c r="L661" s="247"/>
      <c r="M661" s="248"/>
      <c r="N661" s="249"/>
      <c r="O661" s="249"/>
      <c r="P661" s="249"/>
      <c r="Q661" s="249"/>
      <c r="R661" s="249"/>
      <c r="S661" s="249"/>
      <c r="T661" s="250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1" t="s">
        <v>282</v>
      </c>
      <c r="AU661" s="251" t="s">
        <v>91</v>
      </c>
      <c r="AV661" s="13" t="s">
        <v>91</v>
      </c>
      <c r="AW661" s="13" t="s">
        <v>39</v>
      </c>
      <c r="AX661" s="13" t="s">
        <v>78</v>
      </c>
      <c r="AY661" s="251" t="s">
        <v>188</v>
      </c>
    </row>
    <row r="662" s="13" customFormat="1">
      <c r="A662" s="13"/>
      <c r="B662" s="241"/>
      <c r="C662" s="242"/>
      <c r="D662" s="222" t="s">
        <v>282</v>
      </c>
      <c r="E662" s="243" t="s">
        <v>32</v>
      </c>
      <c r="F662" s="244" t="s">
        <v>359</v>
      </c>
      <c r="G662" s="242"/>
      <c r="H662" s="245">
        <v>39.700000000000003</v>
      </c>
      <c r="I662" s="246"/>
      <c r="J662" s="242"/>
      <c r="K662" s="242"/>
      <c r="L662" s="247"/>
      <c r="M662" s="248"/>
      <c r="N662" s="249"/>
      <c r="O662" s="249"/>
      <c r="P662" s="249"/>
      <c r="Q662" s="249"/>
      <c r="R662" s="249"/>
      <c r="S662" s="249"/>
      <c r="T662" s="250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1" t="s">
        <v>282</v>
      </c>
      <c r="AU662" s="251" t="s">
        <v>91</v>
      </c>
      <c r="AV662" s="13" t="s">
        <v>91</v>
      </c>
      <c r="AW662" s="13" t="s">
        <v>39</v>
      </c>
      <c r="AX662" s="13" t="s">
        <v>78</v>
      </c>
      <c r="AY662" s="251" t="s">
        <v>188</v>
      </c>
    </row>
    <row r="663" s="14" customFormat="1">
      <c r="A663" s="14"/>
      <c r="B663" s="252"/>
      <c r="C663" s="253"/>
      <c r="D663" s="222" t="s">
        <v>282</v>
      </c>
      <c r="E663" s="254" t="s">
        <v>32</v>
      </c>
      <c r="F663" s="255" t="s">
        <v>814</v>
      </c>
      <c r="G663" s="253"/>
      <c r="H663" s="254" t="s">
        <v>32</v>
      </c>
      <c r="I663" s="256"/>
      <c r="J663" s="253"/>
      <c r="K663" s="253"/>
      <c r="L663" s="257"/>
      <c r="M663" s="258"/>
      <c r="N663" s="259"/>
      <c r="O663" s="259"/>
      <c r="P663" s="259"/>
      <c r="Q663" s="259"/>
      <c r="R663" s="259"/>
      <c r="S663" s="259"/>
      <c r="T663" s="260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1" t="s">
        <v>282</v>
      </c>
      <c r="AU663" s="261" t="s">
        <v>91</v>
      </c>
      <c r="AV663" s="14" t="s">
        <v>86</v>
      </c>
      <c r="AW663" s="14" t="s">
        <v>39</v>
      </c>
      <c r="AX663" s="14" t="s">
        <v>78</v>
      </c>
      <c r="AY663" s="261" t="s">
        <v>188</v>
      </c>
    </row>
    <row r="664" s="13" customFormat="1">
      <c r="A664" s="13"/>
      <c r="B664" s="241"/>
      <c r="C664" s="242"/>
      <c r="D664" s="222" t="s">
        <v>282</v>
      </c>
      <c r="E664" s="243" t="s">
        <v>32</v>
      </c>
      <c r="F664" s="244" t="s">
        <v>815</v>
      </c>
      <c r="G664" s="242"/>
      <c r="H664" s="245">
        <v>49.200000000000003</v>
      </c>
      <c r="I664" s="246"/>
      <c r="J664" s="242"/>
      <c r="K664" s="242"/>
      <c r="L664" s="247"/>
      <c r="M664" s="248"/>
      <c r="N664" s="249"/>
      <c r="O664" s="249"/>
      <c r="P664" s="249"/>
      <c r="Q664" s="249"/>
      <c r="R664" s="249"/>
      <c r="S664" s="249"/>
      <c r="T664" s="250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1" t="s">
        <v>282</v>
      </c>
      <c r="AU664" s="251" t="s">
        <v>91</v>
      </c>
      <c r="AV664" s="13" t="s">
        <v>91</v>
      </c>
      <c r="AW664" s="13" t="s">
        <v>39</v>
      </c>
      <c r="AX664" s="13" t="s">
        <v>78</v>
      </c>
      <c r="AY664" s="251" t="s">
        <v>188</v>
      </c>
    </row>
    <row r="665" s="13" customFormat="1">
      <c r="A665" s="13"/>
      <c r="B665" s="241"/>
      <c r="C665" s="242"/>
      <c r="D665" s="222" t="s">
        <v>282</v>
      </c>
      <c r="E665" s="243" t="s">
        <v>32</v>
      </c>
      <c r="F665" s="244" t="s">
        <v>816</v>
      </c>
      <c r="G665" s="242"/>
      <c r="H665" s="245">
        <v>477.64999999999998</v>
      </c>
      <c r="I665" s="246"/>
      <c r="J665" s="242"/>
      <c r="K665" s="242"/>
      <c r="L665" s="247"/>
      <c r="M665" s="248"/>
      <c r="N665" s="249"/>
      <c r="O665" s="249"/>
      <c r="P665" s="249"/>
      <c r="Q665" s="249"/>
      <c r="R665" s="249"/>
      <c r="S665" s="249"/>
      <c r="T665" s="250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1" t="s">
        <v>282</v>
      </c>
      <c r="AU665" s="251" t="s">
        <v>91</v>
      </c>
      <c r="AV665" s="13" t="s">
        <v>91</v>
      </c>
      <c r="AW665" s="13" t="s">
        <v>39</v>
      </c>
      <c r="AX665" s="13" t="s">
        <v>78</v>
      </c>
      <c r="AY665" s="251" t="s">
        <v>188</v>
      </c>
    </row>
    <row r="666" s="13" customFormat="1">
      <c r="A666" s="13"/>
      <c r="B666" s="241"/>
      <c r="C666" s="242"/>
      <c r="D666" s="222" t="s">
        <v>282</v>
      </c>
      <c r="E666" s="243" t="s">
        <v>32</v>
      </c>
      <c r="F666" s="244" t="s">
        <v>817</v>
      </c>
      <c r="G666" s="242"/>
      <c r="H666" s="245">
        <v>150</v>
      </c>
      <c r="I666" s="246"/>
      <c r="J666" s="242"/>
      <c r="K666" s="242"/>
      <c r="L666" s="247"/>
      <c r="M666" s="248"/>
      <c r="N666" s="249"/>
      <c r="O666" s="249"/>
      <c r="P666" s="249"/>
      <c r="Q666" s="249"/>
      <c r="R666" s="249"/>
      <c r="S666" s="249"/>
      <c r="T666" s="250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1" t="s">
        <v>282</v>
      </c>
      <c r="AU666" s="251" t="s">
        <v>91</v>
      </c>
      <c r="AV666" s="13" t="s">
        <v>91</v>
      </c>
      <c r="AW666" s="13" t="s">
        <v>39</v>
      </c>
      <c r="AX666" s="13" t="s">
        <v>78</v>
      </c>
      <c r="AY666" s="251" t="s">
        <v>188</v>
      </c>
    </row>
    <row r="667" s="13" customFormat="1">
      <c r="A667" s="13"/>
      <c r="B667" s="241"/>
      <c r="C667" s="242"/>
      <c r="D667" s="222" t="s">
        <v>282</v>
      </c>
      <c r="E667" s="243" t="s">
        <v>32</v>
      </c>
      <c r="F667" s="244" t="s">
        <v>818</v>
      </c>
      <c r="G667" s="242"/>
      <c r="H667" s="245">
        <v>161.13</v>
      </c>
      <c r="I667" s="246"/>
      <c r="J667" s="242"/>
      <c r="K667" s="242"/>
      <c r="L667" s="247"/>
      <c r="M667" s="248"/>
      <c r="N667" s="249"/>
      <c r="O667" s="249"/>
      <c r="P667" s="249"/>
      <c r="Q667" s="249"/>
      <c r="R667" s="249"/>
      <c r="S667" s="249"/>
      <c r="T667" s="250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1" t="s">
        <v>282</v>
      </c>
      <c r="AU667" s="251" t="s">
        <v>91</v>
      </c>
      <c r="AV667" s="13" t="s">
        <v>91</v>
      </c>
      <c r="AW667" s="13" t="s">
        <v>39</v>
      </c>
      <c r="AX667" s="13" t="s">
        <v>78</v>
      </c>
      <c r="AY667" s="251" t="s">
        <v>188</v>
      </c>
    </row>
    <row r="668" s="13" customFormat="1">
      <c r="A668" s="13"/>
      <c r="B668" s="241"/>
      <c r="C668" s="242"/>
      <c r="D668" s="222" t="s">
        <v>282</v>
      </c>
      <c r="E668" s="243" t="s">
        <v>32</v>
      </c>
      <c r="F668" s="244" t="s">
        <v>819</v>
      </c>
      <c r="G668" s="242"/>
      <c r="H668" s="245">
        <v>300</v>
      </c>
      <c r="I668" s="246"/>
      <c r="J668" s="242"/>
      <c r="K668" s="242"/>
      <c r="L668" s="247"/>
      <c r="M668" s="248"/>
      <c r="N668" s="249"/>
      <c r="O668" s="249"/>
      <c r="P668" s="249"/>
      <c r="Q668" s="249"/>
      <c r="R668" s="249"/>
      <c r="S668" s="249"/>
      <c r="T668" s="250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1" t="s">
        <v>282</v>
      </c>
      <c r="AU668" s="251" t="s">
        <v>91</v>
      </c>
      <c r="AV668" s="13" t="s">
        <v>91</v>
      </c>
      <c r="AW668" s="13" t="s">
        <v>39</v>
      </c>
      <c r="AX668" s="13" t="s">
        <v>78</v>
      </c>
      <c r="AY668" s="251" t="s">
        <v>188</v>
      </c>
    </row>
    <row r="669" s="13" customFormat="1">
      <c r="A669" s="13"/>
      <c r="B669" s="241"/>
      <c r="C669" s="242"/>
      <c r="D669" s="222" t="s">
        <v>282</v>
      </c>
      <c r="E669" s="243" t="s">
        <v>32</v>
      </c>
      <c r="F669" s="244" t="s">
        <v>820</v>
      </c>
      <c r="G669" s="242"/>
      <c r="H669" s="245">
        <v>-85</v>
      </c>
      <c r="I669" s="246"/>
      <c r="J669" s="242"/>
      <c r="K669" s="242"/>
      <c r="L669" s="247"/>
      <c r="M669" s="248"/>
      <c r="N669" s="249"/>
      <c r="O669" s="249"/>
      <c r="P669" s="249"/>
      <c r="Q669" s="249"/>
      <c r="R669" s="249"/>
      <c r="S669" s="249"/>
      <c r="T669" s="250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1" t="s">
        <v>282</v>
      </c>
      <c r="AU669" s="251" t="s">
        <v>91</v>
      </c>
      <c r="AV669" s="13" t="s">
        <v>91</v>
      </c>
      <c r="AW669" s="13" t="s">
        <v>39</v>
      </c>
      <c r="AX669" s="13" t="s">
        <v>78</v>
      </c>
      <c r="AY669" s="251" t="s">
        <v>188</v>
      </c>
    </row>
    <row r="670" s="15" customFormat="1">
      <c r="A670" s="15"/>
      <c r="B670" s="272"/>
      <c r="C670" s="273"/>
      <c r="D670" s="222" t="s">
        <v>282</v>
      </c>
      <c r="E670" s="274" t="s">
        <v>32</v>
      </c>
      <c r="F670" s="275" t="s">
        <v>338</v>
      </c>
      <c r="G670" s="273"/>
      <c r="H670" s="276">
        <v>1620.0799999999999</v>
      </c>
      <c r="I670" s="277"/>
      <c r="J670" s="273"/>
      <c r="K670" s="273"/>
      <c r="L670" s="278"/>
      <c r="M670" s="279"/>
      <c r="N670" s="280"/>
      <c r="O670" s="280"/>
      <c r="P670" s="280"/>
      <c r="Q670" s="280"/>
      <c r="R670" s="280"/>
      <c r="S670" s="280"/>
      <c r="T670" s="281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82" t="s">
        <v>282</v>
      </c>
      <c r="AU670" s="282" t="s">
        <v>91</v>
      </c>
      <c r="AV670" s="15" t="s">
        <v>187</v>
      </c>
      <c r="AW670" s="15" t="s">
        <v>39</v>
      </c>
      <c r="AX670" s="15" t="s">
        <v>86</v>
      </c>
      <c r="AY670" s="282" t="s">
        <v>188</v>
      </c>
    </row>
    <row r="671" s="2" customFormat="1" ht="33" customHeight="1">
      <c r="A671" s="42"/>
      <c r="B671" s="43"/>
      <c r="C671" s="209" t="s">
        <v>857</v>
      </c>
      <c r="D671" s="209" t="s">
        <v>189</v>
      </c>
      <c r="E671" s="210" t="s">
        <v>858</v>
      </c>
      <c r="F671" s="211" t="s">
        <v>859</v>
      </c>
      <c r="G671" s="212" t="s">
        <v>278</v>
      </c>
      <c r="H671" s="213">
        <v>1620.0799999999999</v>
      </c>
      <c r="I671" s="214"/>
      <c r="J671" s="215">
        <f>ROUND(I671*H671,2)</f>
        <v>0</v>
      </c>
      <c r="K671" s="211" t="s">
        <v>236</v>
      </c>
      <c r="L671" s="48"/>
      <c r="M671" s="216" t="s">
        <v>32</v>
      </c>
      <c r="N671" s="217" t="s">
        <v>49</v>
      </c>
      <c r="O671" s="88"/>
      <c r="P671" s="218">
        <f>O671*H671</f>
        <v>0</v>
      </c>
      <c r="Q671" s="218">
        <v>0.00025999999999999998</v>
      </c>
      <c r="R671" s="218">
        <f>Q671*H671</f>
        <v>0.42122079999999995</v>
      </c>
      <c r="S671" s="218">
        <v>0</v>
      </c>
      <c r="T671" s="219">
        <f>S671*H671</f>
        <v>0</v>
      </c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R671" s="220" t="s">
        <v>405</v>
      </c>
      <c r="AT671" s="220" t="s">
        <v>189</v>
      </c>
      <c r="AU671" s="220" t="s">
        <v>91</v>
      </c>
      <c r="AY671" s="20" t="s">
        <v>188</v>
      </c>
      <c r="BE671" s="221">
        <f>IF(N671="základní",J671,0)</f>
        <v>0</v>
      </c>
      <c r="BF671" s="221">
        <f>IF(N671="snížená",J671,0)</f>
        <v>0</v>
      </c>
      <c r="BG671" s="221">
        <f>IF(N671="zákl. přenesená",J671,0)</f>
        <v>0</v>
      </c>
      <c r="BH671" s="221">
        <f>IF(N671="sníž. přenesená",J671,0)</f>
        <v>0</v>
      </c>
      <c r="BI671" s="221">
        <f>IF(N671="nulová",J671,0)</f>
        <v>0</v>
      </c>
      <c r="BJ671" s="20" t="s">
        <v>86</v>
      </c>
      <c r="BK671" s="221">
        <f>ROUND(I671*H671,2)</f>
        <v>0</v>
      </c>
      <c r="BL671" s="20" t="s">
        <v>405</v>
      </c>
      <c r="BM671" s="220" t="s">
        <v>860</v>
      </c>
    </row>
    <row r="672" s="2" customFormat="1">
      <c r="A672" s="42"/>
      <c r="B672" s="43"/>
      <c r="C672" s="44"/>
      <c r="D672" s="222" t="s">
        <v>194</v>
      </c>
      <c r="E672" s="44"/>
      <c r="F672" s="223" t="s">
        <v>861</v>
      </c>
      <c r="G672" s="44"/>
      <c r="H672" s="44"/>
      <c r="I672" s="224"/>
      <c r="J672" s="44"/>
      <c r="K672" s="44"/>
      <c r="L672" s="48"/>
      <c r="M672" s="225"/>
      <c r="N672" s="226"/>
      <c r="O672" s="88"/>
      <c r="P672" s="88"/>
      <c r="Q672" s="88"/>
      <c r="R672" s="88"/>
      <c r="S672" s="88"/>
      <c r="T672" s="89"/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  <c r="AE672" s="42"/>
      <c r="AT672" s="20" t="s">
        <v>194</v>
      </c>
      <c r="AU672" s="20" t="s">
        <v>91</v>
      </c>
    </row>
    <row r="673" s="2" customFormat="1">
      <c r="A673" s="42"/>
      <c r="B673" s="43"/>
      <c r="C673" s="44"/>
      <c r="D673" s="239" t="s">
        <v>239</v>
      </c>
      <c r="E673" s="44"/>
      <c r="F673" s="240" t="s">
        <v>862</v>
      </c>
      <c r="G673" s="44"/>
      <c r="H673" s="44"/>
      <c r="I673" s="224"/>
      <c r="J673" s="44"/>
      <c r="K673" s="44"/>
      <c r="L673" s="48"/>
      <c r="M673" s="225"/>
      <c r="N673" s="226"/>
      <c r="O673" s="88"/>
      <c r="P673" s="88"/>
      <c r="Q673" s="88"/>
      <c r="R673" s="88"/>
      <c r="S673" s="88"/>
      <c r="T673" s="89"/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T673" s="20" t="s">
        <v>239</v>
      </c>
      <c r="AU673" s="20" t="s">
        <v>91</v>
      </c>
    </row>
    <row r="674" s="14" customFormat="1">
      <c r="A674" s="14"/>
      <c r="B674" s="252"/>
      <c r="C674" s="253"/>
      <c r="D674" s="222" t="s">
        <v>282</v>
      </c>
      <c r="E674" s="254" t="s">
        <v>32</v>
      </c>
      <c r="F674" s="255" t="s">
        <v>813</v>
      </c>
      <c r="G674" s="253"/>
      <c r="H674" s="254" t="s">
        <v>32</v>
      </c>
      <c r="I674" s="256"/>
      <c r="J674" s="253"/>
      <c r="K674" s="253"/>
      <c r="L674" s="257"/>
      <c r="M674" s="258"/>
      <c r="N674" s="259"/>
      <c r="O674" s="259"/>
      <c r="P674" s="259"/>
      <c r="Q674" s="259"/>
      <c r="R674" s="259"/>
      <c r="S674" s="259"/>
      <c r="T674" s="260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1" t="s">
        <v>282</v>
      </c>
      <c r="AU674" s="261" t="s">
        <v>91</v>
      </c>
      <c r="AV674" s="14" t="s">
        <v>86</v>
      </c>
      <c r="AW674" s="14" t="s">
        <v>39</v>
      </c>
      <c r="AX674" s="14" t="s">
        <v>78</v>
      </c>
      <c r="AY674" s="261" t="s">
        <v>188</v>
      </c>
    </row>
    <row r="675" s="13" customFormat="1">
      <c r="A675" s="13"/>
      <c r="B675" s="241"/>
      <c r="C675" s="242"/>
      <c r="D675" s="222" t="s">
        <v>282</v>
      </c>
      <c r="E675" s="243" t="s">
        <v>32</v>
      </c>
      <c r="F675" s="244" t="s">
        <v>346</v>
      </c>
      <c r="G675" s="242"/>
      <c r="H675" s="245">
        <v>37.399999999999999</v>
      </c>
      <c r="I675" s="246"/>
      <c r="J675" s="242"/>
      <c r="K675" s="242"/>
      <c r="L675" s="247"/>
      <c r="M675" s="248"/>
      <c r="N675" s="249"/>
      <c r="O675" s="249"/>
      <c r="P675" s="249"/>
      <c r="Q675" s="249"/>
      <c r="R675" s="249"/>
      <c r="S675" s="249"/>
      <c r="T675" s="250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1" t="s">
        <v>282</v>
      </c>
      <c r="AU675" s="251" t="s">
        <v>91</v>
      </c>
      <c r="AV675" s="13" t="s">
        <v>91</v>
      </c>
      <c r="AW675" s="13" t="s">
        <v>39</v>
      </c>
      <c r="AX675" s="13" t="s">
        <v>78</v>
      </c>
      <c r="AY675" s="251" t="s">
        <v>188</v>
      </c>
    </row>
    <row r="676" s="13" customFormat="1">
      <c r="A676" s="13"/>
      <c r="B676" s="241"/>
      <c r="C676" s="242"/>
      <c r="D676" s="222" t="s">
        <v>282</v>
      </c>
      <c r="E676" s="243" t="s">
        <v>32</v>
      </c>
      <c r="F676" s="244" t="s">
        <v>347</v>
      </c>
      <c r="G676" s="242"/>
      <c r="H676" s="245">
        <v>36.600000000000001</v>
      </c>
      <c r="I676" s="246"/>
      <c r="J676" s="242"/>
      <c r="K676" s="242"/>
      <c r="L676" s="247"/>
      <c r="M676" s="248"/>
      <c r="N676" s="249"/>
      <c r="O676" s="249"/>
      <c r="P676" s="249"/>
      <c r="Q676" s="249"/>
      <c r="R676" s="249"/>
      <c r="S676" s="249"/>
      <c r="T676" s="250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1" t="s">
        <v>282</v>
      </c>
      <c r="AU676" s="251" t="s">
        <v>91</v>
      </c>
      <c r="AV676" s="13" t="s">
        <v>91</v>
      </c>
      <c r="AW676" s="13" t="s">
        <v>39</v>
      </c>
      <c r="AX676" s="13" t="s">
        <v>78</v>
      </c>
      <c r="AY676" s="251" t="s">
        <v>188</v>
      </c>
    </row>
    <row r="677" s="13" customFormat="1">
      <c r="A677" s="13"/>
      <c r="B677" s="241"/>
      <c r="C677" s="242"/>
      <c r="D677" s="222" t="s">
        <v>282</v>
      </c>
      <c r="E677" s="243" t="s">
        <v>32</v>
      </c>
      <c r="F677" s="244" t="s">
        <v>348</v>
      </c>
      <c r="G677" s="242"/>
      <c r="H677" s="245">
        <v>38.600000000000001</v>
      </c>
      <c r="I677" s="246"/>
      <c r="J677" s="242"/>
      <c r="K677" s="242"/>
      <c r="L677" s="247"/>
      <c r="M677" s="248"/>
      <c r="N677" s="249"/>
      <c r="O677" s="249"/>
      <c r="P677" s="249"/>
      <c r="Q677" s="249"/>
      <c r="R677" s="249"/>
      <c r="S677" s="249"/>
      <c r="T677" s="250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1" t="s">
        <v>282</v>
      </c>
      <c r="AU677" s="251" t="s">
        <v>91</v>
      </c>
      <c r="AV677" s="13" t="s">
        <v>91</v>
      </c>
      <c r="AW677" s="13" t="s">
        <v>39</v>
      </c>
      <c r="AX677" s="13" t="s">
        <v>78</v>
      </c>
      <c r="AY677" s="251" t="s">
        <v>188</v>
      </c>
    </row>
    <row r="678" s="13" customFormat="1">
      <c r="A678" s="13"/>
      <c r="B678" s="241"/>
      <c r="C678" s="242"/>
      <c r="D678" s="222" t="s">
        <v>282</v>
      </c>
      <c r="E678" s="243" t="s">
        <v>32</v>
      </c>
      <c r="F678" s="244" t="s">
        <v>349</v>
      </c>
      <c r="G678" s="242"/>
      <c r="H678" s="245">
        <v>38.600000000000001</v>
      </c>
      <c r="I678" s="246"/>
      <c r="J678" s="242"/>
      <c r="K678" s="242"/>
      <c r="L678" s="247"/>
      <c r="M678" s="248"/>
      <c r="N678" s="249"/>
      <c r="O678" s="249"/>
      <c r="P678" s="249"/>
      <c r="Q678" s="249"/>
      <c r="R678" s="249"/>
      <c r="S678" s="249"/>
      <c r="T678" s="250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1" t="s">
        <v>282</v>
      </c>
      <c r="AU678" s="251" t="s">
        <v>91</v>
      </c>
      <c r="AV678" s="13" t="s">
        <v>91</v>
      </c>
      <c r="AW678" s="13" t="s">
        <v>39</v>
      </c>
      <c r="AX678" s="13" t="s">
        <v>78</v>
      </c>
      <c r="AY678" s="251" t="s">
        <v>188</v>
      </c>
    </row>
    <row r="679" s="13" customFormat="1">
      <c r="A679" s="13"/>
      <c r="B679" s="241"/>
      <c r="C679" s="242"/>
      <c r="D679" s="222" t="s">
        <v>282</v>
      </c>
      <c r="E679" s="243" t="s">
        <v>32</v>
      </c>
      <c r="F679" s="244" t="s">
        <v>350</v>
      </c>
      <c r="G679" s="242"/>
      <c r="H679" s="245">
        <v>122.90000000000001</v>
      </c>
      <c r="I679" s="246"/>
      <c r="J679" s="242"/>
      <c r="K679" s="242"/>
      <c r="L679" s="247"/>
      <c r="M679" s="248"/>
      <c r="N679" s="249"/>
      <c r="O679" s="249"/>
      <c r="P679" s="249"/>
      <c r="Q679" s="249"/>
      <c r="R679" s="249"/>
      <c r="S679" s="249"/>
      <c r="T679" s="250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1" t="s">
        <v>282</v>
      </c>
      <c r="AU679" s="251" t="s">
        <v>91</v>
      </c>
      <c r="AV679" s="13" t="s">
        <v>91</v>
      </c>
      <c r="AW679" s="13" t="s">
        <v>39</v>
      </c>
      <c r="AX679" s="13" t="s">
        <v>78</v>
      </c>
      <c r="AY679" s="251" t="s">
        <v>188</v>
      </c>
    </row>
    <row r="680" s="13" customFormat="1">
      <c r="A680" s="13"/>
      <c r="B680" s="241"/>
      <c r="C680" s="242"/>
      <c r="D680" s="222" t="s">
        <v>282</v>
      </c>
      <c r="E680" s="243" t="s">
        <v>32</v>
      </c>
      <c r="F680" s="244" t="s">
        <v>351</v>
      </c>
      <c r="G680" s="242"/>
      <c r="H680" s="245">
        <v>39.899999999999999</v>
      </c>
      <c r="I680" s="246"/>
      <c r="J680" s="242"/>
      <c r="K680" s="242"/>
      <c r="L680" s="247"/>
      <c r="M680" s="248"/>
      <c r="N680" s="249"/>
      <c r="O680" s="249"/>
      <c r="P680" s="249"/>
      <c r="Q680" s="249"/>
      <c r="R680" s="249"/>
      <c r="S680" s="249"/>
      <c r="T680" s="250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1" t="s">
        <v>282</v>
      </c>
      <c r="AU680" s="251" t="s">
        <v>91</v>
      </c>
      <c r="AV680" s="13" t="s">
        <v>91</v>
      </c>
      <c r="AW680" s="13" t="s">
        <v>39</v>
      </c>
      <c r="AX680" s="13" t="s">
        <v>78</v>
      </c>
      <c r="AY680" s="251" t="s">
        <v>188</v>
      </c>
    </row>
    <row r="681" s="13" customFormat="1">
      <c r="A681" s="13"/>
      <c r="B681" s="241"/>
      <c r="C681" s="242"/>
      <c r="D681" s="222" t="s">
        <v>282</v>
      </c>
      <c r="E681" s="243" t="s">
        <v>32</v>
      </c>
      <c r="F681" s="244" t="s">
        <v>352</v>
      </c>
      <c r="G681" s="242"/>
      <c r="H681" s="245">
        <v>54.200000000000003</v>
      </c>
      <c r="I681" s="246"/>
      <c r="J681" s="242"/>
      <c r="K681" s="242"/>
      <c r="L681" s="247"/>
      <c r="M681" s="248"/>
      <c r="N681" s="249"/>
      <c r="O681" s="249"/>
      <c r="P681" s="249"/>
      <c r="Q681" s="249"/>
      <c r="R681" s="249"/>
      <c r="S681" s="249"/>
      <c r="T681" s="250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1" t="s">
        <v>282</v>
      </c>
      <c r="AU681" s="251" t="s">
        <v>91</v>
      </c>
      <c r="AV681" s="13" t="s">
        <v>91</v>
      </c>
      <c r="AW681" s="13" t="s">
        <v>39</v>
      </c>
      <c r="AX681" s="13" t="s">
        <v>78</v>
      </c>
      <c r="AY681" s="251" t="s">
        <v>188</v>
      </c>
    </row>
    <row r="682" s="13" customFormat="1">
      <c r="A682" s="13"/>
      <c r="B682" s="241"/>
      <c r="C682" s="242"/>
      <c r="D682" s="222" t="s">
        <v>282</v>
      </c>
      <c r="E682" s="243" t="s">
        <v>32</v>
      </c>
      <c r="F682" s="244" t="s">
        <v>353</v>
      </c>
      <c r="G682" s="242"/>
      <c r="H682" s="245">
        <v>37.700000000000003</v>
      </c>
      <c r="I682" s="246"/>
      <c r="J682" s="242"/>
      <c r="K682" s="242"/>
      <c r="L682" s="247"/>
      <c r="M682" s="248"/>
      <c r="N682" s="249"/>
      <c r="O682" s="249"/>
      <c r="P682" s="249"/>
      <c r="Q682" s="249"/>
      <c r="R682" s="249"/>
      <c r="S682" s="249"/>
      <c r="T682" s="250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1" t="s">
        <v>282</v>
      </c>
      <c r="AU682" s="251" t="s">
        <v>91</v>
      </c>
      <c r="AV682" s="13" t="s">
        <v>91</v>
      </c>
      <c r="AW682" s="13" t="s">
        <v>39</v>
      </c>
      <c r="AX682" s="13" t="s">
        <v>78</v>
      </c>
      <c r="AY682" s="251" t="s">
        <v>188</v>
      </c>
    </row>
    <row r="683" s="13" customFormat="1">
      <c r="A683" s="13"/>
      <c r="B683" s="241"/>
      <c r="C683" s="242"/>
      <c r="D683" s="222" t="s">
        <v>282</v>
      </c>
      <c r="E683" s="243" t="s">
        <v>32</v>
      </c>
      <c r="F683" s="244" t="s">
        <v>354</v>
      </c>
      <c r="G683" s="242"/>
      <c r="H683" s="245">
        <v>7.2999999999999998</v>
      </c>
      <c r="I683" s="246"/>
      <c r="J683" s="242"/>
      <c r="K683" s="242"/>
      <c r="L683" s="247"/>
      <c r="M683" s="248"/>
      <c r="N683" s="249"/>
      <c r="O683" s="249"/>
      <c r="P683" s="249"/>
      <c r="Q683" s="249"/>
      <c r="R683" s="249"/>
      <c r="S683" s="249"/>
      <c r="T683" s="250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1" t="s">
        <v>282</v>
      </c>
      <c r="AU683" s="251" t="s">
        <v>91</v>
      </c>
      <c r="AV683" s="13" t="s">
        <v>91</v>
      </c>
      <c r="AW683" s="13" t="s">
        <v>39</v>
      </c>
      <c r="AX683" s="13" t="s">
        <v>78</v>
      </c>
      <c r="AY683" s="251" t="s">
        <v>188</v>
      </c>
    </row>
    <row r="684" s="13" customFormat="1">
      <c r="A684" s="13"/>
      <c r="B684" s="241"/>
      <c r="C684" s="242"/>
      <c r="D684" s="222" t="s">
        <v>282</v>
      </c>
      <c r="E684" s="243" t="s">
        <v>32</v>
      </c>
      <c r="F684" s="244" t="s">
        <v>355</v>
      </c>
      <c r="G684" s="242"/>
      <c r="H684" s="245">
        <v>29.600000000000001</v>
      </c>
      <c r="I684" s="246"/>
      <c r="J684" s="242"/>
      <c r="K684" s="242"/>
      <c r="L684" s="247"/>
      <c r="M684" s="248"/>
      <c r="N684" s="249"/>
      <c r="O684" s="249"/>
      <c r="P684" s="249"/>
      <c r="Q684" s="249"/>
      <c r="R684" s="249"/>
      <c r="S684" s="249"/>
      <c r="T684" s="250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1" t="s">
        <v>282</v>
      </c>
      <c r="AU684" s="251" t="s">
        <v>91</v>
      </c>
      <c r="AV684" s="13" t="s">
        <v>91</v>
      </c>
      <c r="AW684" s="13" t="s">
        <v>39</v>
      </c>
      <c r="AX684" s="13" t="s">
        <v>78</v>
      </c>
      <c r="AY684" s="251" t="s">
        <v>188</v>
      </c>
    </row>
    <row r="685" s="13" customFormat="1">
      <c r="A685" s="13"/>
      <c r="B685" s="241"/>
      <c r="C685" s="242"/>
      <c r="D685" s="222" t="s">
        <v>282</v>
      </c>
      <c r="E685" s="243" t="s">
        <v>32</v>
      </c>
      <c r="F685" s="244" t="s">
        <v>356</v>
      </c>
      <c r="G685" s="242"/>
      <c r="H685" s="245">
        <v>37.700000000000003</v>
      </c>
      <c r="I685" s="246"/>
      <c r="J685" s="242"/>
      <c r="K685" s="242"/>
      <c r="L685" s="247"/>
      <c r="M685" s="248"/>
      <c r="N685" s="249"/>
      <c r="O685" s="249"/>
      <c r="P685" s="249"/>
      <c r="Q685" s="249"/>
      <c r="R685" s="249"/>
      <c r="S685" s="249"/>
      <c r="T685" s="250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1" t="s">
        <v>282</v>
      </c>
      <c r="AU685" s="251" t="s">
        <v>91</v>
      </c>
      <c r="AV685" s="13" t="s">
        <v>91</v>
      </c>
      <c r="AW685" s="13" t="s">
        <v>39</v>
      </c>
      <c r="AX685" s="13" t="s">
        <v>78</v>
      </c>
      <c r="AY685" s="251" t="s">
        <v>188</v>
      </c>
    </row>
    <row r="686" s="13" customFormat="1">
      <c r="A686" s="13"/>
      <c r="B686" s="241"/>
      <c r="C686" s="242"/>
      <c r="D686" s="222" t="s">
        <v>282</v>
      </c>
      <c r="E686" s="243" t="s">
        <v>32</v>
      </c>
      <c r="F686" s="244" t="s">
        <v>357</v>
      </c>
      <c r="G686" s="242"/>
      <c r="H686" s="245">
        <v>7.2000000000000002</v>
      </c>
      <c r="I686" s="246"/>
      <c r="J686" s="242"/>
      <c r="K686" s="242"/>
      <c r="L686" s="247"/>
      <c r="M686" s="248"/>
      <c r="N686" s="249"/>
      <c r="O686" s="249"/>
      <c r="P686" s="249"/>
      <c r="Q686" s="249"/>
      <c r="R686" s="249"/>
      <c r="S686" s="249"/>
      <c r="T686" s="250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1" t="s">
        <v>282</v>
      </c>
      <c r="AU686" s="251" t="s">
        <v>91</v>
      </c>
      <c r="AV686" s="13" t="s">
        <v>91</v>
      </c>
      <c r="AW686" s="13" t="s">
        <v>39</v>
      </c>
      <c r="AX686" s="13" t="s">
        <v>78</v>
      </c>
      <c r="AY686" s="251" t="s">
        <v>188</v>
      </c>
    </row>
    <row r="687" s="13" customFormat="1">
      <c r="A687" s="13"/>
      <c r="B687" s="241"/>
      <c r="C687" s="242"/>
      <c r="D687" s="222" t="s">
        <v>282</v>
      </c>
      <c r="E687" s="243" t="s">
        <v>32</v>
      </c>
      <c r="F687" s="244" t="s">
        <v>358</v>
      </c>
      <c r="G687" s="242"/>
      <c r="H687" s="245">
        <v>39.700000000000003</v>
      </c>
      <c r="I687" s="246"/>
      <c r="J687" s="242"/>
      <c r="K687" s="242"/>
      <c r="L687" s="247"/>
      <c r="M687" s="248"/>
      <c r="N687" s="249"/>
      <c r="O687" s="249"/>
      <c r="P687" s="249"/>
      <c r="Q687" s="249"/>
      <c r="R687" s="249"/>
      <c r="S687" s="249"/>
      <c r="T687" s="250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1" t="s">
        <v>282</v>
      </c>
      <c r="AU687" s="251" t="s">
        <v>91</v>
      </c>
      <c r="AV687" s="13" t="s">
        <v>91</v>
      </c>
      <c r="AW687" s="13" t="s">
        <v>39</v>
      </c>
      <c r="AX687" s="13" t="s">
        <v>78</v>
      </c>
      <c r="AY687" s="251" t="s">
        <v>188</v>
      </c>
    </row>
    <row r="688" s="13" customFormat="1">
      <c r="A688" s="13"/>
      <c r="B688" s="241"/>
      <c r="C688" s="242"/>
      <c r="D688" s="222" t="s">
        <v>282</v>
      </c>
      <c r="E688" s="243" t="s">
        <v>32</v>
      </c>
      <c r="F688" s="244" t="s">
        <v>359</v>
      </c>
      <c r="G688" s="242"/>
      <c r="H688" s="245">
        <v>39.700000000000003</v>
      </c>
      <c r="I688" s="246"/>
      <c r="J688" s="242"/>
      <c r="K688" s="242"/>
      <c r="L688" s="247"/>
      <c r="M688" s="248"/>
      <c r="N688" s="249"/>
      <c r="O688" s="249"/>
      <c r="P688" s="249"/>
      <c r="Q688" s="249"/>
      <c r="R688" s="249"/>
      <c r="S688" s="249"/>
      <c r="T688" s="250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1" t="s">
        <v>282</v>
      </c>
      <c r="AU688" s="251" t="s">
        <v>91</v>
      </c>
      <c r="AV688" s="13" t="s">
        <v>91</v>
      </c>
      <c r="AW688" s="13" t="s">
        <v>39</v>
      </c>
      <c r="AX688" s="13" t="s">
        <v>78</v>
      </c>
      <c r="AY688" s="251" t="s">
        <v>188</v>
      </c>
    </row>
    <row r="689" s="14" customFormat="1">
      <c r="A689" s="14"/>
      <c r="B689" s="252"/>
      <c r="C689" s="253"/>
      <c r="D689" s="222" t="s">
        <v>282</v>
      </c>
      <c r="E689" s="254" t="s">
        <v>32</v>
      </c>
      <c r="F689" s="255" t="s">
        <v>814</v>
      </c>
      <c r="G689" s="253"/>
      <c r="H689" s="254" t="s">
        <v>32</v>
      </c>
      <c r="I689" s="256"/>
      <c r="J689" s="253"/>
      <c r="K689" s="253"/>
      <c r="L689" s="257"/>
      <c r="M689" s="258"/>
      <c r="N689" s="259"/>
      <c r="O689" s="259"/>
      <c r="P689" s="259"/>
      <c r="Q689" s="259"/>
      <c r="R689" s="259"/>
      <c r="S689" s="259"/>
      <c r="T689" s="260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61" t="s">
        <v>282</v>
      </c>
      <c r="AU689" s="261" t="s">
        <v>91</v>
      </c>
      <c r="AV689" s="14" t="s">
        <v>86</v>
      </c>
      <c r="AW689" s="14" t="s">
        <v>39</v>
      </c>
      <c r="AX689" s="14" t="s">
        <v>78</v>
      </c>
      <c r="AY689" s="261" t="s">
        <v>188</v>
      </c>
    </row>
    <row r="690" s="13" customFormat="1">
      <c r="A690" s="13"/>
      <c r="B690" s="241"/>
      <c r="C690" s="242"/>
      <c r="D690" s="222" t="s">
        <v>282</v>
      </c>
      <c r="E690" s="243" t="s">
        <v>32</v>
      </c>
      <c r="F690" s="244" t="s">
        <v>815</v>
      </c>
      <c r="G690" s="242"/>
      <c r="H690" s="245">
        <v>49.200000000000003</v>
      </c>
      <c r="I690" s="246"/>
      <c r="J690" s="242"/>
      <c r="K690" s="242"/>
      <c r="L690" s="247"/>
      <c r="M690" s="248"/>
      <c r="N690" s="249"/>
      <c r="O690" s="249"/>
      <c r="P690" s="249"/>
      <c r="Q690" s="249"/>
      <c r="R690" s="249"/>
      <c r="S690" s="249"/>
      <c r="T690" s="250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1" t="s">
        <v>282</v>
      </c>
      <c r="AU690" s="251" t="s">
        <v>91</v>
      </c>
      <c r="AV690" s="13" t="s">
        <v>91</v>
      </c>
      <c r="AW690" s="13" t="s">
        <v>39</v>
      </c>
      <c r="AX690" s="13" t="s">
        <v>78</v>
      </c>
      <c r="AY690" s="251" t="s">
        <v>188</v>
      </c>
    </row>
    <row r="691" s="13" customFormat="1">
      <c r="A691" s="13"/>
      <c r="B691" s="241"/>
      <c r="C691" s="242"/>
      <c r="D691" s="222" t="s">
        <v>282</v>
      </c>
      <c r="E691" s="243" t="s">
        <v>32</v>
      </c>
      <c r="F691" s="244" t="s">
        <v>816</v>
      </c>
      <c r="G691" s="242"/>
      <c r="H691" s="245">
        <v>477.64999999999998</v>
      </c>
      <c r="I691" s="246"/>
      <c r="J691" s="242"/>
      <c r="K691" s="242"/>
      <c r="L691" s="247"/>
      <c r="M691" s="248"/>
      <c r="N691" s="249"/>
      <c r="O691" s="249"/>
      <c r="P691" s="249"/>
      <c r="Q691" s="249"/>
      <c r="R691" s="249"/>
      <c r="S691" s="249"/>
      <c r="T691" s="250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1" t="s">
        <v>282</v>
      </c>
      <c r="AU691" s="251" t="s">
        <v>91</v>
      </c>
      <c r="AV691" s="13" t="s">
        <v>91</v>
      </c>
      <c r="AW691" s="13" t="s">
        <v>39</v>
      </c>
      <c r="AX691" s="13" t="s">
        <v>78</v>
      </c>
      <c r="AY691" s="251" t="s">
        <v>188</v>
      </c>
    </row>
    <row r="692" s="13" customFormat="1">
      <c r="A692" s="13"/>
      <c r="B692" s="241"/>
      <c r="C692" s="242"/>
      <c r="D692" s="222" t="s">
        <v>282</v>
      </c>
      <c r="E692" s="243" t="s">
        <v>32</v>
      </c>
      <c r="F692" s="244" t="s">
        <v>817</v>
      </c>
      <c r="G692" s="242"/>
      <c r="H692" s="245">
        <v>150</v>
      </c>
      <c r="I692" s="246"/>
      <c r="J692" s="242"/>
      <c r="K692" s="242"/>
      <c r="L692" s="247"/>
      <c r="M692" s="248"/>
      <c r="N692" s="249"/>
      <c r="O692" s="249"/>
      <c r="P692" s="249"/>
      <c r="Q692" s="249"/>
      <c r="R692" s="249"/>
      <c r="S692" s="249"/>
      <c r="T692" s="250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1" t="s">
        <v>282</v>
      </c>
      <c r="AU692" s="251" t="s">
        <v>91</v>
      </c>
      <c r="AV692" s="13" t="s">
        <v>91</v>
      </c>
      <c r="AW692" s="13" t="s">
        <v>39</v>
      </c>
      <c r="AX692" s="13" t="s">
        <v>78</v>
      </c>
      <c r="AY692" s="251" t="s">
        <v>188</v>
      </c>
    </row>
    <row r="693" s="13" customFormat="1">
      <c r="A693" s="13"/>
      <c r="B693" s="241"/>
      <c r="C693" s="242"/>
      <c r="D693" s="222" t="s">
        <v>282</v>
      </c>
      <c r="E693" s="243" t="s">
        <v>32</v>
      </c>
      <c r="F693" s="244" t="s">
        <v>818</v>
      </c>
      <c r="G693" s="242"/>
      <c r="H693" s="245">
        <v>161.13</v>
      </c>
      <c r="I693" s="246"/>
      <c r="J693" s="242"/>
      <c r="K693" s="242"/>
      <c r="L693" s="247"/>
      <c r="M693" s="248"/>
      <c r="N693" s="249"/>
      <c r="O693" s="249"/>
      <c r="P693" s="249"/>
      <c r="Q693" s="249"/>
      <c r="R693" s="249"/>
      <c r="S693" s="249"/>
      <c r="T693" s="250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1" t="s">
        <v>282</v>
      </c>
      <c r="AU693" s="251" t="s">
        <v>91</v>
      </c>
      <c r="AV693" s="13" t="s">
        <v>91</v>
      </c>
      <c r="AW693" s="13" t="s">
        <v>39</v>
      </c>
      <c r="AX693" s="13" t="s">
        <v>78</v>
      </c>
      <c r="AY693" s="251" t="s">
        <v>188</v>
      </c>
    </row>
    <row r="694" s="13" customFormat="1">
      <c r="A694" s="13"/>
      <c r="B694" s="241"/>
      <c r="C694" s="242"/>
      <c r="D694" s="222" t="s">
        <v>282</v>
      </c>
      <c r="E694" s="243" t="s">
        <v>32</v>
      </c>
      <c r="F694" s="244" t="s">
        <v>819</v>
      </c>
      <c r="G694" s="242"/>
      <c r="H694" s="245">
        <v>300</v>
      </c>
      <c r="I694" s="246"/>
      <c r="J694" s="242"/>
      <c r="K694" s="242"/>
      <c r="L694" s="247"/>
      <c r="M694" s="248"/>
      <c r="N694" s="249"/>
      <c r="O694" s="249"/>
      <c r="P694" s="249"/>
      <c r="Q694" s="249"/>
      <c r="R694" s="249"/>
      <c r="S694" s="249"/>
      <c r="T694" s="250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1" t="s">
        <v>282</v>
      </c>
      <c r="AU694" s="251" t="s">
        <v>91</v>
      </c>
      <c r="AV694" s="13" t="s">
        <v>91</v>
      </c>
      <c r="AW694" s="13" t="s">
        <v>39</v>
      </c>
      <c r="AX694" s="13" t="s">
        <v>78</v>
      </c>
      <c r="AY694" s="251" t="s">
        <v>188</v>
      </c>
    </row>
    <row r="695" s="13" customFormat="1">
      <c r="A695" s="13"/>
      <c r="B695" s="241"/>
      <c r="C695" s="242"/>
      <c r="D695" s="222" t="s">
        <v>282</v>
      </c>
      <c r="E695" s="243" t="s">
        <v>32</v>
      </c>
      <c r="F695" s="244" t="s">
        <v>820</v>
      </c>
      <c r="G695" s="242"/>
      <c r="H695" s="245">
        <v>-85</v>
      </c>
      <c r="I695" s="246"/>
      <c r="J695" s="242"/>
      <c r="K695" s="242"/>
      <c r="L695" s="247"/>
      <c r="M695" s="248"/>
      <c r="N695" s="249"/>
      <c r="O695" s="249"/>
      <c r="P695" s="249"/>
      <c r="Q695" s="249"/>
      <c r="R695" s="249"/>
      <c r="S695" s="249"/>
      <c r="T695" s="250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1" t="s">
        <v>282</v>
      </c>
      <c r="AU695" s="251" t="s">
        <v>91</v>
      </c>
      <c r="AV695" s="13" t="s">
        <v>91</v>
      </c>
      <c r="AW695" s="13" t="s">
        <v>39</v>
      </c>
      <c r="AX695" s="13" t="s">
        <v>78</v>
      </c>
      <c r="AY695" s="251" t="s">
        <v>188</v>
      </c>
    </row>
    <row r="696" s="15" customFormat="1">
      <c r="A696" s="15"/>
      <c r="B696" s="272"/>
      <c r="C696" s="273"/>
      <c r="D696" s="222" t="s">
        <v>282</v>
      </c>
      <c r="E696" s="274" t="s">
        <v>32</v>
      </c>
      <c r="F696" s="275" t="s">
        <v>338</v>
      </c>
      <c r="G696" s="273"/>
      <c r="H696" s="276">
        <v>1620.0799999999999</v>
      </c>
      <c r="I696" s="277"/>
      <c r="J696" s="273"/>
      <c r="K696" s="273"/>
      <c r="L696" s="278"/>
      <c r="M696" s="279"/>
      <c r="N696" s="280"/>
      <c r="O696" s="280"/>
      <c r="P696" s="280"/>
      <c r="Q696" s="280"/>
      <c r="R696" s="280"/>
      <c r="S696" s="280"/>
      <c r="T696" s="281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82" t="s">
        <v>282</v>
      </c>
      <c r="AU696" s="282" t="s">
        <v>91</v>
      </c>
      <c r="AV696" s="15" t="s">
        <v>187</v>
      </c>
      <c r="AW696" s="15" t="s">
        <v>39</v>
      </c>
      <c r="AX696" s="15" t="s">
        <v>86</v>
      </c>
      <c r="AY696" s="282" t="s">
        <v>188</v>
      </c>
    </row>
    <row r="697" s="2" customFormat="1" ht="33" customHeight="1">
      <c r="A697" s="42"/>
      <c r="B697" s="43"/>
      <c r="C697" s="209" t="s">
        <v>863</v>
      </c>
      <c r="D697" s="209" t="s">
        <v>189</v>
      </c>
      <c r="E697" s="210" t="s">
        <v>864</v>
      </c>
      <c r="F697" s="211" t="s">
        <v>865</v>
      </c>
      <c r="G697" s="212" t="s">
        <v>278</v>
      </c>
      <c r="H697" s="213">
        <v>1620.0799999999999</v>
      </c>
      <c r="I697" s="214"/>
      <c r="J697" s="215">
        <f>ROUND(I697*H697,2)</f>
        <v>0</v>
      </c>
      <c r="K697" s="211" t="s">
        <v>236</v>
      </c>
      <c r="L697" s="48"/>
      <c r="M697" s="216" t="s">
        <v>32</v>
      </c>
      <c r="N697" s="217" t="s">
        <v>49</v>
      </c>
      <c r="O697" s="88"/>
      <c r="P697" s="218">
        <f>O697*H697</f>
        <v>0</v>
      </c>
      <c r="Q697" s="218">
        <v>3.0000000000000001E-05</v>
      </c>
      <c r="R697" s="218">
        <f>Q697*H697</f>
        <v>0.048602399999999997</v>
      </c>
      <c r="S697" s="218">
        <v>0</v>
      </c>
      <c r="T697" s="219">
        <f>S697*H697</f>
        <v>0</v>
      </c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R697" s="220" t="s">
        <v>405</v>
      </c>
      <c r="AT697" s="220" t="s">
        <v>189</v>
      </c>
      <c r="AU697" s="220" t="s">
        <v>91</v>
      </c>
      <c r="AY697" s="20" t="s">
        <v>188</v>
      </c>
      <c r="BE697" s="221">
        <f>IF(N697="základní",J697,0)</f>
        <v>0</v>
      </c>
      <c r="BF697" s="221">
        <f>IF(N697="snížená",J697,0)</f>
        <v>0</v>
      </c>
      <c r="BG697" s="221">
        <f>IF(N697="zákl. přenesená",J697,0)</f>
        <v>0</v>
      </c>
      <c r="BH697" s="221">
        <f>IF(N697="sníž. přenesená",J697,0)</f>
        <v>0</v>
      </c>
      <c r="BI697" s="221">
        <f>IF(N697="nulová",J697,0)</f>
        <v>0</v>
      </c>
      <c r="BJ697" s="20" t="s">
        <v>86</v>
      </c>
      <c r="BK697" s="221">
        <f>ROUND(I697*H697,2)</f>
        <v>0</v>
      </c>
      <c r="BL697" s="20" t="s">
        <v>405</v>
      </c>
      <c r="BM697" s="220" t="s">
        <v>866</v>
      </c>
    </row>
    <row r="698" s="2" customFormat="1">
      <c r="A698" s="42"/>
      <c r="B698" s="43"/>
      <c r="C698" s="44"/>
      <c r="D698" s="222" t="s">
        <v>194</v>
      </c>
      <c r="E698" s="44"/>
      <c r="F698" s="223" t="s">
        <v>867</v>
      </c>
      <c r="G698" s="44"/>
      <c r="H698" s="44"/>
      <c r="I698" s="224"/>
      <c r="J698" s="44"/>
      <c r="K698" s="44"/>
      <c r="L698" s="48"/>
      <c r="M698" s="225"/>
      <c r="N698" s="226"/>
      <c r="O698" s="88"/>
      <c r="P698" s="88"/>
      <c r="Q698" s="88"/>
      <c r="R698" s="88"/>
      <c r="S698" s="88"/>
      <c r="T698" s="89"/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T698" s="20" t="s">
        <v>194</v>
      </c>
      <c r="AU698" s="20" t="s">
        <v>91</v>
      </c>
    </row>
    <row r="699" s="2" customFormat="1">
      <c r="A699" s="42"/>
      <c r="B699" s="43"/>
      <c r="C699" s="44"/>
      <c r="D699" s="239" t="s">
        <v>239</v>
      </c>
      <c r="E699" s="44"/>
      <c r="F699" s="240" t="s">
        <v>868</v>
      </c>
      <c r="G699" s="44"/>
      <c r="H699" s="44"/>
      <c r="I699" s="224"/>
      <c r="J699" s="44"/>
      <c r="K699" s="44"/>
      <c r="L699" s="48"/>
      <c r="M699" s="225"/>
      <c r="N699" s="226"/>
      <c r="O699" s="88"/>
      <c r="P699" s="88"/>
      <c r="Q699" s="88"/>
      <c r="R699" s="88"/>
      <c r="S699" s="88"/>
      <c r="T699" s="89"/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  <c r="AE699" s="42"/>
      <c r="AT699" s="20" t="s">
        <v>239</v>
      </c>
      <c r="AU699" s="20" t="s">
        <v>91</v>
      </c>
    </row>
    <row r="700" s="14" customFormat="1">
      <c r="A700" s="14"/>
      <c r="B700" s="252"/>
      <c r="C700" s="253"/>
      <c r="D700" s="222" t="s">
        <v>282</v>
      </c>
      <c r="E700" s="254" t="s">
        <v>32</v>
      </c>
      <c r="F700" s="255" t="s">
        <v>813</v>
      </c>
      <c r="G700" s="253"/>
      <c r="H700" s="254" t="s">
        <v>32</v>
      </c>
      <c r="I700" s="256"/>
      <c r="J700" s="253"/>
      <c r="K700" s="253"/>
      <c r="L700" s="257"/>
      <c r="M700" s="258"/>
      <c r="N700" s="259"/>
      <c r="O700" s="259"/>
      <c r="P700" s="259"/>
      <c r="Q700" s="259"/>
      <c r="R700" s="259"/>
      <c r="S700" s="259"/>
      <c r="T700" s="260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61" t="s">
        <v>282</v>
      </c>
      <c r="AU700" s="261" t="s">
        <v>91</v>
      </c>
      <c r="AV700" s="14" t="s">
        <v>86</v>
      </c>
      <c r="AW700" s="14" t="s">
        <v>39</v>
      </c>
      <c r="AX700" s="14" t="s">
        <v>78</v>
      </c>
      <c r="AY700" s="261" t="s">
        <v>188</v>
      </c>
    </row>
    <row r="701" s="13" customFormat="1">
      <c r="A701" s="13"/>
      <c r="B701" s="241"/>
      <c r="C701" s="242"/>
      <c r="D701" s="222" t="s">
        <v>282</v>
      </c>
      <c r="E701" s="243" t="s">
        <v>32</v>
      </c>
      <c r="F701" s="244" t="s">
        <v>346</v>
      </c>
      <c r="G701" s="242"/>
      <c r="H701" s="245">
        <v>37.399999999999999</v>
      </c>
      <c r="I701" s="246"/>
      <c r="J701" s="242"/>
      <c r="K701" s="242"/>
      <c r="L701" s="247"/>
      <c r="M701" s="248"/>
      <c r="N701" s="249"/>
      <c r="O701" s="249"/>
      <c r="P701" s="249"/>
      <c r="Q701" s="249"/>
      <c r="R701" s="249"/>
      <c r="S701" s="249"/>
      <c r="T701" s="250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1" t="s">
        <v>282</v>
      </c>
      <c r="AU701" s="251" t="s">
        <v>91</v>
      </c>
      <c r="AV701" s="13" t="s">
        <v>91</v>
      </c>
      <c r="AW701" s="13" t="s">
        <v>39</v>
      </c>
      <c r="AX701" s="13" t="s">
        <v>78</v>
      </c>
      <c r="AY701" s="251" t="s">
        <v>188</v>
      </c>
    </row>
    <row r="702" s="13" customFormat="1">
      <c r="A702" s="13"/>
      <c r="B702" s="241"/>
      <c r="C702" s="242"/>
      <c r="D702" s="222" t="s">
        <v>282</v>
      </c>
      <c r="E702" s="243" t="s">
        <v>32</v>
      </c>
      <c r="F702" s="244" t="s">
        <v>347</v>
      </c>
      <c r="G702" s="242"/>
      <c r="H702" s="245">
        <v>36.600000000000001</v>
      </c>
      <c r="I702" s="246"/>
      <c r="J702" s="242"/>
      <c r="K702" s="242"/>
      <c r="L702" s="247"/>
      <c r="M702" s="248"/>
      <c r="N702" s="249"/>
      <c r="O702" s="249"/>
      <c r="P702" s="249"/>
      <c r="Q702" s="249"/>
      <c r="R702" s="249"/>
      <c r="S702" s="249"/>
      <c r="T702" s="250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1" t="s">
        <v>282</v>
      </c>
      <c r="AU702" s="251" t="s">
        <v>91</v>
      </c>
      <c r="AV702" s="13" t="s">
        <v>91</v>
      </c>
      <c r="AW702" s="13" t="s">
        <v>39</v>
      </c>
      <c r="AX702" s="13" t="s">
        <v>78</v>
      </c>
      <c r="AY702" s="251" t="s">
        <v>188</v>
      </c>
    </row>
    <row r="703" s="13" customFormat="1">
      <c r="A703" s="13"/>
      <c r="B703" s="241"/>
      <c r="C703" s="242"/>
      <c r="D703" s="222" t="s">
        <v>282</v>
      </c>
      <c r="E703" s="243" t="s">
        <v>32</v>
      </c>
      <c r="F703" s="244" t="s">
        <v>348</v>
      </c>
      <c r="G703" s="242"/>
      <c r="H703" s="245">
        <v>38.600000000000001</v>
      </c>
      <c r="I703" s="246"/>
      <c r="J703" s="242"/>
      <c r="K703" s="242"/>
      <c r="L703" s="247"/>
      <c r="M703" s="248"/>
      <c r="N703" s="249"/>
      <c r="O703" s="249"/>
      <c r="P703" s="249"/>
      <c r="Q703" s="249"/>
      <c r="R703" s="249"/>
      <c r="S703" s="249"/>
      <c r="T703" s="250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1" t="s">
        <v>282</v>
      </c>
      <c r="AU703" s="251" t="s">
        <v>91</v>
      </c>
      <c r="AV703" s="13" t="s">
        <v>91</v>
      </c>
      <c r="AW703" s="13" t="s">
        <v>39</v>
      </c>
      <c r="AX703" s="13" t="s">
        <v>78</v>
      </c>
      <c r="AY703" s="251" t="s">
        <v>188</v>
      </c>
    </row>
    <row r="704" s="13" customFormat="1">
      <c r="A704" s="13"/>
      <c r="B704" s="241"/>
      <c r="C704" s="242"/>
      <c r="D704" s="222" t="s">
        <v>282</v>
      </c>
      <c r="E704" s="243" t="s">
        <v>32</v>
      </c>
      <c r="F704" s="244" t="s">
        <v>349</v>
      </c>
      <c r="G704" s="242"/>
      <c r="H704" s="245">
        <v>38.600000000000001</v>
      </c>
      <c r="I704" s="246"/>
      <c r="J704" s="242"/>
      <c r="K704" s="242"/>
      <c r="L704" s="247"/>
      <c r="M704" s="248"/>
      <c r="N704" s="249"/>
      <c r="O704" s="249"/>
      <c r="P704" s="249"/>
      <c r="Q704" s="249"/>
      <c r="R704" s="249"/>
      <c r="S704" s="249"/>
      <c r="T704" s="250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1" t="s">
        <v>282</v>
      </c>
      <c r="AU704" s="251" t="s">
        <v>91</v>
      </c>
      <c r="AV704" s="13" t="s">
        <v>91</v>
      </c>
      <c r="AW704" s="13" t="s">
        <v>39</v>
      </c>
      <c r="AX704" s="13" t="s">
        <v>78</v>
      </c>
      <c r="AY704" s="251" t="s">
        <v>188</v>
      </c>
    </row>
    <row r="705" s="13" customFormat="1">
      <c r="A705" s="13"/>
      <c r="B705" s="241"/>
      <c r="C705" s="242"/>
      <c r="D705" s="222" t="s">
        <v>282</v>
      </c>
      <c r="E705" s="243" t="s">
        <v>32</v>
      </c>
      <c r="F705" s="244" t="s">
        <v>350</v>
      </c>
      <c r="G705" s="242"/>
      <c r="H705" s="245">
        <v>122.90000000000001</v>
      </c>
      <c r="I705" s="246"/>
      <c r="J705" s="242"/>
      <c r="K705" s="242"/>
      <c r="L705" s="247"/>
      <c r="M705" s="248"/>
      <c r="N705" s="249"/>
      <c r="O705" s="249"/>
      <c r="P705" s="249"/>
      <c r="Q705" s="249"/>
      <c r="R705" s="249"/>
      <c r="S705" s="249"/>
      <c r="T705" s="250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1" t="s">
        <v>282</v>
      </c>
      <c r="AU705" s="251" t="s">
        <v>91</v>
      </c>
      <c r="AV705" s="13" t="s">
        <v>91</v>
      </c>
      <c r="AW705" s="13" t="s">
        <v>39</v>
      </c>
      <c r="AX705" s="13" t="s">
        <v>78</v>
      </c>
      <c r="AY705" s="251" t="s">
        <v>188</v>
      </c>
    </row>
    <row r="706" s="13" customFormat="1">
      <c r="A706" s="13"/>
      <c r="B706" s="241"/>
      <c r="C706" s="242"/>
      <c r="D706" s="222" t="s">
        <v>282</v>
      </c>
      <c r="E706" s="243" t="s">
        <v>32</v>
      </c>
      <c r="F706" s="244" t="s">
        <v>351</v>
      </c>
      <c r="G706" s="242"/>
      <c r="H706" s="245">
        <v>39.899999999999999</v>
      </c>
      <c r="I706" s="246"/>
      <c r="J706" s="242"/>
      <c r="K706" s="242"/>
      <c r="L706" s="247"/>
      <c r="M706" s="248"/>
      <c r="N706" s="249"/>
      <c r="O706" s="249"/>
      <c r="P706" s="249"/>
      <c r="Q706" s="249"/>
      <c r="R706" s="249"/>
      <c r="S706" s="249"/>
      <c r="T706" s="250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1" t="s">
        <v>282</v>
      </c>
      <c r="AU706" s="251" t="s">
        <v>91</v>
      </c>
      <c r="AV706" s="13" t="s">
        <v>91</v>
      </c>
      <c r="AW706" s="13" t="s">
        <v>39</v>
      </c>
      <c r="AX706" s="13" t="s">
        <v>78</v>
      </c>
      <c r="AY706" s="251" t="s">
        <v>188</v>
      </c>
    </row>
    <row r="707" s="13" customFormat="1">
      <c r="A707" s="13"/>
      <c r="B707" s="241"/>
      <c r="C707" s="242"/>
      <c r="D707" s="222" t="s">
        <v>282</v>
      </c>
      <c r="E707" s="243" t="s">
        <v>32</v>
      </c>
      <c r="F707" s="244" t="s">
        <v>352</v>
      </c>
      <c r="G707" s="242"/>
      <c r="H707" s="245">
        <v>54.200000000000003</v>
      </c>
      <c r="I707" s="246"/>
      <c r="J707" s="242"/>
      <c r="K707" s="242"/>
      <c r="L707" s="247"/>
      <c r="M707" s="248"/>
      <c r="N707" s="249"/>
      <c r="O707" s="249"/>
      <c r="P707" s="249"/>
      <c r="Q707" s="249"/>
      <c r="R707" s="249"/>
      <c r="S707" s="249"/>
      <c r="T707" s="250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1" t="s">
        <v>282</v>
      </c>
      <c r="AU707" s="251" t="s">
        <v>91</v>
      </c>
      <c r="AV707" s="13" t="s">
        <v>91</v>
      </c>
      <c r="AW707" s="13" t="s">
        <v>39</v>
      </c>
      <c r="AX707" s="13" t="s">
        <v>78</v>
      </c>
      <c r="AY707" s="251" t="s">
        <v>188</v>
      </c>
    </row>
    <row r="708" s="13" customFormat="1">
      <c r="A708" s="13"/>
      <c r="B708" s="241"/>
      <c r="C708" s="242"/>
      <c r="D708" s="222" t="s">
        <v>282</v>
      </c>
      <c r="E708" s="243" t="s">
        <v>32</v>
      </c>
      <c r="F708" s="244" t="s">
        <v>353</v>
      </c>
      <c r="G708" s="242"/>
      <c r="H708" s="245">
        <v>37.700000000000003</v>
      </c>
      <c r="I708" s="246"/>
      <c r="J708" s="242"/>
      <c r="K708" s="242"/>
      <c r="L708" s="247"/>
      <c r="M708" s="248"/>
      <c r="N708" s="249"/>
      <c r="O708" s="249"/>
      <c r="P708" s="249"/>
      <c r="Q708" s="249"/>
      <c r="R708" s="249"/>
      <c r="S708" s="249"/>
      <c r="T708" s="250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1" t="s">
        <v>282</v>
      </c>
      <c r="AU708" s="251" t="s">
        <v>91</v>
      </c>
      <c r="AV708" s="13" t="s">
        <v>91</v>
      </c>
      <c r="AW708" s="13" t="s">
        <v>39</v>
      </c>
      <c r="AX708" s="13" t="s">
        <v>78</v>
      </c>
      <c r="AY708" s="251" t="s">
        <v>188</v>
      </c>
    </row>
    <row r="709" s="13" customFormat="1">
      <c r="A709" s="13"/>
      <c r="B709" s="241"/>
      <c r="C709" s="242"/>
      <c r="D709" s="222" t="s">
        <v>282</v>
      </c>
      <c r="E709" s="243" t="s">
        <v>32</v>
      </c>
      <c r="F709" s="244" t="s">
        <v>354</v>
      </c>
      <c r="G709" s="242"/>
      <c r="H709" s="245">
        <v>7.2999999999999998</v>
      </c>
      <c r="I709" s="246"/>
      <c r="J709" s="242"/>
      <c r="K709" s="242"/>
      <c r="L709" s="247"/>
      <c r="M709" s="248"/>
      <c r="N709" s="249"/>
      <c r="O709" s="249"/>
      <c r="P709" s="249"/>
      <c r="Q709" s="249"/>
      <c r="R709" s="249"/>
      <c r="S709" s="249"/>
      <c r="T709" s="250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1" t="s">
        <v>282</v>
      </c>
      <c r="AU709" s="251" t="s">
        <v>91</v>
      </c>
      <c r="AV709" s="13" t="s">
        <v>91</v>
      </c>
      <c r="AW709" s="13" t="s">
        <v>39</v>
      </c>
      <c r="AX709" s="13" t="s">
        <v>78</v>
      </c>
      <c r="AY709" s="251" t="s">
        <v>188</v>
      </c>
    </row>
    <row r="710" s="13" customFormat="1">
      <c r="A710" s="13"/>
      <c r="B710" s="241"/>
      <c r="C710" s="242"/>
      <c r="D710" s="222" t="s">
        <v>282</v>
      </c>
      <c r="E710" s="243" t="s">
        <v>32</v>
      </c>
      <c r="F710" s="244" t="s">
        <v>355</v>
      </c>
      <c r="G710" s="242"/>
      <c r="H710" s="245">
        <v>29.600000000000001</v>
      </c>
      <c r="I710" s="246"/>
      <c r="J710" s="242"/>
      <c r="K710" s="242"/>
      <c r="L710" s="247"/>
      <c r="M710" s="248"/>
      <c r="N710" s="249"/>
      <c r="O710" s="249"/>
      <c r="P710" s="249"/>
      <c r="Q710" s="249"/>
      <c r="R710" s="249"/>
      <c r="S710" s="249"/>
      <c r="T710" s="250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1" t="s">
        <v>282</v>
      </c>
      <c r="AU710" s="251" t="s">
        <v>91</v>
      </c>
      <c r="AV710" s="13" t="s">
        <v>91</v>
      </c>
      <c r="AW710" s="13" t="s">
        <v>39</v>
      </c>
      <c r="AX710" s="13" t="s">
        <v>78</v>
      </c>
      <c r="AY710" s="251" t="s">
        <v>188</v>
      </c>
    </row>
    <row r="711" s="13" customFormat="1">
      <c r="A711" s="13"/>
      <c r="B711" s="241"/>
      <c r="C711" s="242"/>
      <c r="D711" s="222" t="s">
        <v>282</v>
      </c>
      <c r="E711" s="243" t="s">
        <v>32</v>
      </c>
      <c r="F711" s="244" t="s">
        <v>356</v>
      </c>
      <c r="G711" s="242"/>
      <c r="H711" s="245">
        <v>37.700000000000003</v>
      </c>
      <c r="I711" s="246"/>
      <c r="J711" s="242"/>
      <c r="K711" s="242"/>
      <c r="L711" s="247"/>
      <c r="M711" s="248"/>
      <c r="N711" s="249"/>
      <c r="O711" s="249"/>
      <c r="P711" s="249"/>
      <c r="Q711" s="249"/>
      <c r="R711" s="249"/>
      <c r="S711" s="249"/>
      <c r="T711" s="250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1" t="s">
        <v>282</v>
      </c>
      <c r="AU711" s="251" t="s">
        <v>91</v>
      </c>
      <c r="AV711" s="13" t="s">
        <v>91</v>
      </c>
      <c r="AW711" s="13" t="s">
        <v>39</v>
      </c>
      <c r="AX711" s="13" t="s">
        <v>78</v>
      </c>
      <c r="AY711" s="251" t="s">
        <v>188</v>
      </c>
    </row>
    <row r="712" s="13" customFormat="1">
      <c r="A712" s="13"/>
      <c r="B712" s="241"/>
      <c r="C712" s="242"/>
      <c r="D712" s="222" t="s">
        <v>282</v>
      </c>
      <c r="E712" s="243" t="s">
        <v>32</v>
      </c>
      <c r="F712" s="244" t="s">
        <v>357</v>
      </c>
      <c r="G712" s="242"/>
      <c r="H712" s="245">
        <v>7.2000000000000002</v>
      </c>
      <c r="I712" s="246"/>
      <c r="J712" s="242"/>
      <c r="K712" s="242"/>
      <c r="L712" s="247"/>
      <c r="M712" s="248"/>
      <c r="N712" s="249"/>
      <c r="O712" s="249"/>
      <c r="P712" s="249"/>
      <c r="Q712" s="249"/>
      <c r="R712" s="249"/>
      <c r="S712" s="249"/>
      <c r="T712" s="250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1" t="s">
        <v>282</v>
      </c>
      <c r="AU712" s="251" t="s">
        <v>91</v>
      </c>
      <c r="AV712" s="13" t="s">
        <v>91</v>
      </c>
      <c r="AW712" s="13" t="s">
        <v>39</v>
      </c>
      <c r="AX712" s="13" t="s">
        <v>78</v>
      </c>
      <c r="AY712" s="251" t="s">
        <v>188</v>
      </c>
    </row>
    <row r="713" s="13" customFormat="1">
      <c r="A713" s="13"/>
      <c r="B713" s="241"/>
      <c r="C713" s="242"/>
      <c r="D713" s="222" t="s">
        <v>282</v>
      </c>
      <c r="E713" s="243" t="s">
        <v>32</v>
      </c>
      <c r="F713" s="244" t="s">
        <v>358</v>
      </c>
      <c r="G713" s="242"/>
      <c r="H713" s="245">
        <v>39.700000000000003</v>
      </c>
      <c r="I713" s="246"/>
      <c r="J713" s="242"/>
      <c r="K713" s="242"/>
      <c r="L713" s="247"/>
      <c r="M713" s="248"/>
      <c r="N713" s="249"/>
      <c r="O713" s="249"/>
      <c r="P713" s="249"/>
      <c r="Q713" s="249"/>
      <c r="R713" s="249"/>
      <c r="S713" s="249"/>
      <c r="T713" s="250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1" t="s">
        <v>282</v>
      </c>
      <c r="AU713" s="251" t="s">
        <v>91</v>
      </c>
      <c r="AV713" s="13" t="s">
        <v>91</v>
      </c>
      <c r="AW713" s="13" t="s">
        <v>39</v>
      </c>
      <c r="AX713" s="13" t="s">
        <v>78</v>
      </c>
      <c r="AY713" s="251" t="s">
        <v>188</v>
      </c>
    </row>
    <row r="714" s="13" customFormat="1">
      <c r="A714" s="13"/>
      <c r="B714" s="241"/>
      <c r="C714" s="242"/>
      <c r="D714" s="222" t="s">
        <v>282</v>
      </c>
      <c r="E714" s="243" t="s">
        <v>32</v>
      </c>
      <c r="F714" s="244" t="s">
        <v>359</v>
      </c>
      <c r="G714" s="242"/>
      <c r="H714" s="245">
        <v>39.700000000000003</v>
      </c>
      <c r="I714" s="246"/>
      <c r="J714" s="242"/>
      <c r="K714" s="242"/>
      <c r="L714" s="247"/>
      <c r="M714" s="248"/>
      <c r="N714" s="249"/>
      <c r="O714" s="249"/>
      <c r="P714" s="249"/>
      <c r="Q714" s="249"/>
      <c r="R714" s="249"/>
      <c r="S714" s="249"/>
      <c r="T714" s="250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1" t="s">
        <v>282</v>
      </c>
      <c r="AU714" s="251" t="s">
        <v>91</v>
      </c>
      <c r="AV714" s="13" t="s">
        <v>91</v>
      </c>
      <c r="AW714" s="13" t="s">
        <v>39</v>
      </c>
      <c r="AX714" s="13" t="s">
        <v>78</v>
      </c>
      <c r="AY714" s="251" t="s">
        <v>188</v>
      </c>
    </row>
    <row r="715" s="14" customFormat="1">
      <c r="A715" s="14"/>
      <c r="B715" s="252"/>
      <c r="C715" s="253"/>
      <c r="D715" s="222" t="s">
        <v>282</v>
      </c>
      <c r="E715" s="254" t="s">
        <v>32</v>
      </c>
      <c r="F715" s="255" t="s">
        <v>814</v>
      </c>
      <c r="G715" s="253"/>
      <c r="H715" s="254" t="s">
        <v>32</v>
      </c>
      <c r="I715" s="256"/>
      <c r="J715" s="253"/>
      <c r="K715" s="253"/>
      <c r="L715" s="257"/>
      <c r="M715" s="258"/>
      <c r="N715" s="259"/>
      <c r="O715" s="259"/>
      <c r="P715" s="259"/>
      <c r="Q715" s="259"/>
      <c r="R715" s="259"/>
      <c r="S715" s="259"/>
      <c r="T715" s="260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61" t="s">
        <v>282</v>
      </c>
      <c r="AU715" s="261" t="s">
        <v>91</v>
      </c>
      <c r="AV715" s="14" t="s">
        <v>86</v>
      </c>
      <c r="AW715" s="14" t="s">
        <v>39</v>
      </c>
      <c r="AX715" s="14" t="s">
        <v>78</v>
      </c>
      <c r="AY715" s="261" t="s">
        <v>188</v>
      </c>
    </row>
    <row r="716" s="13" customFormat="1">
      <c r="A716" s="13"/>
      <c r="B716" s="241"/>
      <c r="C716" s="242"/>
      <c r="D716" s="222" t="s">
        <v>282</v>
      </c>
      <c r="E716" s="243" t="s">
        <v>32</v>
      </c>
      <c r="F716" s="244" t="s">
        <v>815</v>
      </c>
      <c r="G716" s="242"/>
      <c r="H716" s="245">
        <v>49.200000000000003</v>
      </c>
      <c r="I716" s="246"/>
      <c r="J716" s="242"/>
      <c r="K716" s="242"/>
      <c r="L716" s="247"/>
      <c r="M716" s="248"/>
      <c r="N716" s="249"/>
      <c r="O716" s="249"/>
      <c r="P716" s="249"/>
      <c r="Q716" s="249"/>
      <c r="R716" s="249"/>
      <c r="S716" s="249"/>
      <c r="T716" s="250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1" t="s">
        <v>282</v>
      </c>
      <c r="AU716" s="251" t="s">
        <v>91</v>
      </c>
      <c r="AV716" s="13" t="s">
        <v>91</v>
      </c>
      <c r="AW716" s="13" t="s">
        <v>39</v>
      </c>
      <c r="AX716" s="13" t="s">
        <v>78</v>
      </c>
      <c r="AY716" s="251" t="s">
        <v>188</v>
      </c>
    </row>
    <row r="717" s="13" customFormat="1">
      <c r="A717" s="13"/>
      <c r="B717" s="241"/>
      <c r="C717" s="242"/>
      <c r="D717" s="222" t="s">
        <v>282</v>
      </c>
      <c r="E717" s="243" t="s">
        <v>32</v>
      </c>
      <c r="F717" s="244" t="s">
        <v>816</v>
      </c>
      <c r="G717" s="242"/>
      <c r="H717" s="245">
        <v>477.64999999999998</v>
      </c>
      <c r="I717" s="246"/>
      <c r="J717" s="242"/>
      <c r="K717" s="242"/>
      <c r="L717" s="247"/>
      <c r="M717" s="248"/>
      <c r="N717" s="249"/>
      <c r="O717" s="249"/>
      <c r="P717" s="249"/>
      <c r="Q717" s="249"/>
      <c r="R717" s="249"/>
      <c r="S717" s="249"/>
      <c r="T717" s="250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1" t="s">
        <v>282</v>
      </c>
      <c r="AU717" s="251" t="s">
        <v>91</v>
      </c>
      <c r="AV717" s="13" t="s">
        <v>91</v>
      </c>
      <c r="AW717" s="13" t="s">
        <v>39</v>
      </c>
      <c r="AX717" s="13" t="s">
        <v>78</v>
      </c>
      <c r="AY717" s="251" t="s">
        <v>188</v>
      </c>
    </row>
    <row r="718" s="13" customFormat="1">
      <c r="A718" s="13"/>
      <c r="B718" s="241"/>
      <c r="C718" s="242"/>
      <c r="D718" s="222" t="s">
        <v>282</v>
      </c>
      <c r="E718" s="243" t="s">
        <v>32</v>
      </c>
      <c r="F718" s="244" t="s">
        <v>817</v>
      </c>
      <c r="G718" s="242"/>
      <c r="H718" s="245">
        <v>150</v>
      </c>
      <c r="I718" s="246"/>
      <c r="J718" s="242"/>
      <c r="K718" s="242"/>
      <c r="L718" s="247"/>
      <c r="M718" s="248"/>
      <c r="N718" s="249"/>
      <c r="O718" s="249"/>
      <c r="P718" s="249"/>
      <c r="Q718" s="249"/>
      <c r="R718" s="249"/>
      <c r="S718" s="249"/>
      <c r="T718" s="250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1" t="s">
        <v>282</v>
      </c>
      <c r="AU718" s="251" t="s">
        <v>91</v>
      </c>
      <c r="AV718" s="13" t="s">
        <v>91</v>
      </c>
      <c r="AW718" s="13" t="s">
        <v>39</v>
      </c>
      <c r="AX718" s="13" t="s">
        <v>78</v>
      </c>
      <c r="AY718" s="251" t="s">
        <v>188</v>
      </c>
    </row>
    <row r="719" s="13" customFormat="1">
      <c r="A719" s="13"/>
      <c r="B719" s="241"/>
      <c r="C719" s="242"/>
      <c r="D719" s="222" t="s">
        <v>282</v>
      </c>
      <c r="E719" s="243" t="s">
        <v>32</v>
      </c>
      <c r="F719" s="244" t="s">
        <v>818</v>
      </c>
      <c r="G719" s="242"/>
      <c r="H719" s="245">
        <v>161.13</v>
      </c>
      <c r="I719" s="246"/>
      <c r="J719" s="242"/>
      <c r="K719" s="242"/>
      <c r="L719" s="247"/>
      <c r="M719" s="248"/>
      <c r="N719" s="249"/>
      <c r="O719" s="249"/>
      <c r="P719" s="249"/>
      <c r="Q719" s="249"/>
      <c r="R719" s="249"/>
      <c r="S719" s="249"/>
      <c r="T719" s="250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1" t="s">
        <v>282</v>
      </c>
      <c r="AU719" s="251" t="s">
        <v>91</v>
      </c>
      <c r="AV719" s="13" t="s">
        <v>91</v>
      </c>
      <c r="AW719" s="13" t="s">
        <v>39</v>
      </c>
      <c r="AX719" s="13" t="s">
        <v>78</v>
      </c>
      <c r="AY719" s="251" t="s">
        <v>188</v>
      </c>
    </row>
    <row r="720" s="13" customFormat="1">
      <c r="A720" s="13"/>
      <c r="B720" s="241"/>
      <c r="C720" s="242"/>
      <c r="D720" s="222" t="s">
        <v>282</v>
      </c>
      <c r="E720" s="243" t="s">
        <v>32</v>
      </c>
      <c r="F720" s="244" t="s">
        <v>819</v>
      </c>
      <c r="G720" s="242"/>
      <c r="H720" s="245">
        <v>300</v>
      </c>
      <c r="I720" s="246"/>
      <c r="J720" s="242"/>
      <c r="K720" s="242"/>
      <c r="L720" s="247"/>
      <c r="M720" s="248"/>
      <c r="N720" s="249"/>
      <c r="O720" s="249"/>
      <c r="P720" s="249"/>
      <c r="Q720" s="249"/>
      <c r="R720" s="249"/>
      <c r="S720" s="249"/>
      <c r="T720" s="250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1" t="s">
        <v>282</v>
      </c>
      <c r="AU720" s="251" t="s">
        <v>91</v>
      </c>
      <c r="AV720" s="13" t="s">
        <v>91</v>
      </c>
      <c r="AW720" s="13" t="s">
        <v>39</v>
      </c>
      <c r="AX720" s="13" t="s">
        <v>78</v>
      </c>
      <c r="AY720" s="251" t="s">
        <v>188</v>
      </c>
    </row>
    <row r="721" s="13" customFormat="1">
      <c r="A721" s="13"/>
      <c r="B721" s="241"/>
      <c r="C721" s="242"/>
      <c r="D721" s="222" t="s">
        <v>282</v>
      </c>
      <c r="E721" s="243" t="s">
        <v>32</v>
      </c>
      <c r="F721" s="244" t="s">
        <v>820</v>
      </c>
      <c r="G721" s="242"/>
      <c r="H721" s="245">
        <v>-85</v>
      </c>
      <c r="I721" s="246"/>
      <c r="J721" s="242"/>
      <c r="K721" s="242"/>
      <c r="L721" s="247"/>
      <c r="M721" s="248"/>
      <c r="N721" s="249"/>
      <c r="O721" s="249"/>
      <c r="P721" s="249"/>
      <c r="Q721" s="249"/>
      <c r="R721" s="249"/>
      <c r="S721" s="249"/>
      <c r="T721" s="250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1" t="s">
        <v>282</v>
      </c>
      <c r="AU721" s="251" t="s">
        <v>91</v>
      </c>
      <c r="AV721" s="13" t="s">
        <v>91</v>
      </c>
      <c r="AW721" s="13" t="s">
        <v>39</v>
      </c>
      <c r="AX721" s="13" t="s">
        <v>78</v>
      </c>
      <c r="AY721" s="251" t="s">
        <v>188</v>
      </c>
    </row>
    <row r="722" s="15" customFormat="1">
      <c r="A722" s="15"/>
      <c r="B722" s="272"/>
      <c r="C722" s="273"/>
      <c r="D722" s="222" t="s">
        <v>282</v>
      </c>
      <c r="E722" s="274" t="s">
        <v>32</v>
      </c>
      <c r="F722" s="275" t="s">
        <v>338</v>
      </c>
      <c r="G722" s="273"/>
      <c r="H722" s="276">
        <v>1620.0799999999999</v>
      </c>
      <c r="I722" s="277"/>
      <c r="J722" s="273"/>
      <c r="K722" s="273"/>
      <c r="L722" s="278"/>
      <c r="M722" s="279"/>
      <c r="N722" s="280"/>
      <c r="O722" s="280"/>
      <c r="P722" s="280"/>
      <c r="Q722" s="280"/>
      <c r="R722" s="280"/>
      <c r="S722" s="280"/>
      <c r="T722" s="281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82" t="s">
        <v>282</v>
      </c>
      <c r="AU722" s="282" t="s">
        <v>91</v>
      </c>
      <c r="AV722" s="15" t="s">
        <v>187</v>
      </c>
      <c r="AW722" s="15" t="s">
        <v>39</v>
      </c>
      <c r="AX722" s="15" t="s">
        <v>86</v>
      </c>
      <c r="AY722" s="282" t="s">
        <v>188</v>
      </c>
    </row>
    <row r="723" s="2" customFormat="1" ht="21.75" customHeight="1">
      <c r="A723" s="42"/>
      <c r="B723" s="43"/>
      <c r="C723" s="209" t="s">
        <v>869</v>
      </c>
      <c r="D723" s="209" t="s">
        <v>189</v>
      </c>
      <c r="E723" s="210" t="s">
        <v>870</v>
      </c>
      <c r="F723" s="211" t="s">
        <v>871</v>
      </c>
      <c r="G723" s="212" t="s">
        <v>278</v>
      </c>
      <c r="H723" s="213">
        <v>8.8000000000000007</v>
      </c>
      <c r="I723" s="214"/>
      <c r="J723" s="215">
        <f>ROUND(I723*H723,2)</f>
        <v>0</v>
      </c>
      <c r="K723" s="211" t="s">
        <v>32</v>
      </c>
      <c r="L723" s="48"/>
      <c r="M723" s="216" t="s">
        <v>32</v>
      </c>
      <c r="N723" s="217" t="s">
        <v>49</v>
      </c>
      <c r="O723" s="88"/>
      <c r="P723" s="218">
        <f>O723*H723</f>
        <v>0</v>
      </c>
      <c r="Q723" s="218">
        <v>0</v>
      </c>
      <c r="R723" s="218">
        <f>Q723*H723</f>
        <v>0</v>
      </c>
      <c r="S723" s="218">
        <v>0</v>
      </c>
      <c r="T723" s="219">
        <f>S723*H723</f>
        <v>0</v>
      </c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R723" s="220" t="s">
        <v>405</v>
      </c>
      <c r="AT723" s="220" t="s">
        <v>189</v>
      </c>
      <c r="AU723" s="220" t="s">
        <v>91</v>
      </c>
      <c r="AY723" s="20" t="s">
        <v>188</v>
      </c>
      <c r="BE723" s="221">
        <f>IF(N723="základní",J723,0)</f>
        <v>0</v>
      </c>
      <c r="BF723" s="221">
        <f>IF(N723="snížená",J723,0)</f>
        <v>0</v>
      </c>
      <c r="BG723" s="221">
        <f>IF(N723="zákl. přenesená",J723,0)</f>
        <v>0</v>
      </c>
      <c r="BH723" s="221">
        <f>IF(N723="sníž. přenesená",J723,0)</f>
        <v>0</v>
      </c>
      <c r="BI723" s="221">
        <f>IF(N723="nulová",J723,0)</f>
        <v>0</v>
      </c>
      <c r="BJ723" s="20" t="s">
        <v>86</v>
      </c>
      <c r="BK723" s="221">
        <f>ROUND(I723*H723,2)</f>
        <v>0</v>
      </c>
      <c r="BL723" s="20" t="s">
        <v>405</v>
      </c>
      <c r="BM723" s="220" t="s">
        <v>872</v>
      </c>
    </row>
    <row r="724" s="2" customFormat="1">
      <c r="A724" s="42"/>
      <c r="B724" s="43"/>
      <c r="C724" s="44"/>
      <c r="D724" s="222" t="s">
        <v>194</v>
      </c>
      <c r="E724" s="44"/>
      <c r="F724" s="223" t="s">
        <v>871</v>
      </c>
      <c r="G724" s="44"/>
      <c r="H724" s="44"/>
      <c r="I724" s="224"/>
      <c r="J724" s="44"/>
      <c r="K724" s="44"/>
      <c r="L724" s="48"/>
      <c r="M724" s="225"/>
      <c r="N724" s="226"/>
      <c r="O724" s="88"/>
      <c r="P724" s="88"/>
      <c r="Q724" s="88"/>
      <c r="R724" s="88"/>
      <c r="S724" s="88"/>
      <c r="T724" s="89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T724" s="20" t="s">
        <v>194</v>
      </c>
      <c r="AU724" s="20" t="s">
        <v>91</v>
      </c>
    </row>
    <row r="725" s="2" customFormat="1">
      <c r="A725" s="42"/>
      <c r="B725" s="43"/>
      <c r="C725" s="44"/>
      <c r="D725" s="222" t="s">
        <v>202</v>
      </c>
      <c r="E725" s="44"/>
      <c r="F725" s="227" t="s">
        <v>873</v>
      </c>
      <c r="G725" s="44"/>
      <c r="H725" s="44"/>
      <c r="I725" s="224"/>
      <c r="J725" s="44"/>
      <c r="K725" s="44"/>
      <c r="L725" s="48"/>
      <c r="M725" s="225"/>
      <c r="N725" s="226"/>
      <c r="O725" s="88"/>
      <c r="P725" s="88"/>
      <c r="Q725" s="88"/>
      <c r="R725" s="88"/>
      <c r="S725" s="88"/>
      <c r="T725" s="89"/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T725" s="20" t="s">
        <v>202</v>
      </c>
      <c r="AU725" s="20" t="s">
        <v>91</v>
      </c>
    </row>
    <row r="726" s="13" customFormat="1">
      <c r="A726" s="13"/>
      <c r="B726" s="241"/>
      <c r="C726" s="242"/>
      <c r="D726" s="222" t="s">
        <v>282</v>
      </c>
      <c r="E726" s="243" t="s">
        <v>32</v>
      </c>
      <c r="F726" s="244" t="s">
        <v>874</v>
      </c>
      <c r="G726" s="242"/>
      <c r="H726" s="245">
        <v>8.8000000000000007</v>
      </c>
      <c r="I726" s="246"/>
      <c r="J726" s="242"/>
      <c r="K726" s="242"/>
      <c r="L726" s="247"/>
      <c r="M726" s="248"/>
      <c r="N726" s="249"/>
      <c r="O726" s="249"/>
      <c r="P726" s="249"/>
      <c r="Q726" s="249"/>
      <c r="R726" s="249"/>
      <c r="S726" s="249"/>
      <c r="T726" s="250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1" t="s">
        <v>282</v>
      </c>
      <c r="AU726" s="251" t="s">
        <v>91</v>
      </c>
      <c r="AV726" s="13" t="s">
        <v>91</v>
      </c>
      <c r="AW726" s="13" t="s">
        <v>39</v>
      </c>
      <c r="AX726" s="13" t="s">
        <v>86</v>
      </c>
      <c r="AY726" s="251" t="s">
        <v>188</v>
      </c>
    </row>
    <row r="727" s="2" customFormat="1" ht="24.15" customHeight="1">
      <c r="A727" s="42"/>
      <c r="B727" s="43"/>
      <c r="C727" s="209" t="s">
        <v>875</v>
      </c>
      <c r="D727" s="209" t="s">
        <v>189</v>
      </c>
      <c r="E727" s="210" t="s">
        <v>876</v>
      </c>
      <c r="F727" s="211" t="s">
        <v>877</v>
      </c>
      <c r="G727" s="212" t="s">
        <v>278</v>
      </c>
      <c r="H727" s="213">
        <v>243.012</v>
      </c>
      <c r="I727" s="214"/>
      <c r="J727" s="215">
        <f>ROUND(I727*H727,2)</f>
        <v>0</v>
      </c>
      <c r="K727" s="211" t="s">
        <v>32</v>
      </c>
      <c r="L727" s="48"/>
      <c r="M727" s="216" t="s">
        <v>32</v>
      </c>
      <c r="N727" s="217" t="s">
        <v>49</v>
      </c>
      <c r="O727" s="88"/>
      <c r="P727" s="218">
        <f>O727*H727</f>
        <v>0</v>
      </c>
      <c r="Q727" s="218">
        <v>0</v>
      </c>
      <c r="R727" s="218">
        <f>Q727*H727</f>
        <v>0</v>
      </c>
      <c r="S727" s="218">
        <v>0</v>
      </c>
      <c r="T727" s="219">
        <f>S727*H727</f>
        <v>0</v>
      </c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R727" s="220" t="s">
        <v>405</v>
      </c>
      <c r="AT727" s="220" t="s">
        <v>189</v>
      </c>
      <c r="AU727" s="220" t="s">
        <v>91</v>
      </c>
      <c r="AY727" s="20" t="s">
        <v>188</v>
      </c>
      <c r="BE727" s="221">
        <f>IF(N727="základní",J727,0)</f>
        <v>0</v>
      </c>
      <c r="BF727" s="221">
        <f>IF(N727="snížená",J727,0)</f>
        <v>0</v>
      </c>
      <c r="BG727" s="221">
        <f>IF(N727="zákl. přenesená",J727,0)</f>
        <v>0</v>
      </c>
      <c r="BH727" s="221">
        <f>IF(N727="sníž. přenesená",J727,0)</f>
        <v>0</v>
      </c>
      <c r="BI727" s="221">
        <f>IF(N727="nulová",J727,0)</f>
        <v>0</v>
      </c>
      <c r="BJ727" s="20" t="s">
        <v>86</v>
      </c>
      <c r="BK727" s="221">
        <f>ROUND(I727*H727,2)</f>
        <v>0</v>
      </c>
      <c r="BL727" s="20" t="s">
        <v>405</v>
      </c>
      <c r="BM727" s="220" t="s">
        <v>878</v>
      </c>
    </row>
    <row r="728" s="2" customFormat="1">
      <c r="A728" s="42"/>
      <c r="B728" s="43"/>
      <c r="C728" s="44"/>
      <c r="D728" s="222" t="s">
        <v>194</v>
      </c>
      <c r="E728" s="44"/>
      <c r="F728" s="223" t="s">
        <v>877</v>
      </c>
      <c r="G728" s="44"/>
      <c r="H728" s="44"/>
      <c r="I728" s="224"/>
      <c r="J728" s="44"/>
      <c r="K728" s="44"/>
      <c r="L728" s="48"/>
      <c r="M728" s="225"/>
      <c r="N728" s="226"/>
      <c r="O728" s="88"/>
      <c r="P728" s="88"/>
      <c r="Q728" s="88"/>
      <c r="R728" s="88"/>
      <c r="S728" s="88"/>
      <c r="T728" s="89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T728" s="20" t="s">
        <v>194</v>
      </c>
      <c r="AU728" s="20" t="s">
        <v>91</v>
      </c>
    </row>
    <row r="729" s="14" customFormat="1">
      <c r="A729" s="14"/>
      <c r="B729" s="252"/>
      <c r="C729" s="253"/>
      <c r="D729" s="222" t="s">
        <v>282</v>
      </c>
      <c r="E729" s="254" t="s">
        <v>32</v>
      </c>
      <c r="F729" s="255" t="s">
        <v>879</v>
      </c>
      <c r="G729" s="253"/>
      <c r="H729" s="254" t="s">
        <v>32</v>
      </c>
      <c r="I729" s="256"/>
      <c r="J729" s="253"/>
      <c r="K729" s="253"/>
      <c r="L729" s="257"/>
      <c r="M729" s="258"/>
      <c r="N729" s="259"/>
      <c r="O729" s="259"/>
      <c r="P729" s="259"/>
      <c r="Q729" s="259"/>
      <c r="R729" s="259"/>
      <c r="S729" s="259"/>
      <c r="T729" s="260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61" t="s">
        <v>282</v>
      </c>
      <c r="AU729" s="261" t="s">
        <v>91</v>
      </c>
      <c r="AV729" s="14" t="s">
        <v>86</v>
      </c>
      <c r="AW729" s="14" t="s">
        <v>39</v>
      </c>
      <c r="AX729" s="14" t="s">
        <v>78</v>
      </c>
      <c r="AY729" s="261" t="s">
        <v>188</v>
      </c>
    </row>
    <row r="730" s="13" customFormat="1">
      <c r="A730" s="13"/>
      <c r="B730" s="241"/>
      <c r="C730" s="242"/>
      <c r="D730" s="222" t="s">
        <v>282</v>
      </c>
      <c r="E730" s="243" t="s">
        <v>32</v>
      </c>
      <c r="F730" s="244" t="s">
        <v>880</v>
      </c>
      <c r="G730" s="242"/>
      <c r="H730" s="245">
        <v>243.012</v>
      </c>
      <c r="I730" s="246"/>
      <c r="J730" s="242"/>
      <c r="K730" s="242"/>
      <c r="L730" s="247"/>
      <c r="M730" s="248"/>
      <c r="N730" s="249"/>
      <c r="O730" s="249"/>
      <c r="P730" s="249"/>
      <c r="Q730" s="249"/>
      <c r="R730" s="249"/>
      <c r="S730" s="249"/>
      <c r="T730" s="250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1" t="s">
        <v>282</v>
      </c>
      <c r="AU730" s="251" t="s">
        <v>91</v>
      </c>
      <c r="AV730" s="13" t="s">
        <v>91</v>
      </c>
      <c r="AW730" s="13" t="s">
        <v>39</v>
      </c>
      <c r="AX730" s="13" t="s">
        <v>86</v>
      </c>
      <c r="AY730" s="251" t="s">
        <v>188</v>
      </c>
    </row>
    <row r="731" s="11" customFormat="1" ht="25.92" customHeight="1">
      <c r="A731" s="11"/>
      <c r="B731" s="195"/>
      <c r="C731" s="196"/>
      <c r="D731" s="197" t="s">
        <v>77</v>
      </c>
      <c r="E731" s="198" t="s">
        <v>881</v>
      </c>
      <c r="F731" s="198" t="s">
        <v>882</v>
      </c>
      <c r="G731" s="196"/>
      <c r="H731" s="196"/>
      <c r="I731" s="199"/>
      <c r="J731" s="200">
        <f>BK731</f>
        <v>0</v>
      </c>
      <c r="K731" s="196"/>
      <c r="L731" s="201"/>
      <c r="M731" s="202"/>
      <c r="N731" s="203"/>
      <c r="O731" s="203"/>
      <c r="P731" s="204">
        <f>SUM(P732:P741)</f>
        <v>0</v>
      </c>
      <c r="Q731" s="203"/>
      <c r="R731" s="204">
        <f>SUM(R732:R741)</f>
        <v>0</v>
      </c>
      <c r="S731" s="203"/>
      <c r="T731" s="205">
        <f>SUM(T732:T741)</f>
        <v>0</v>
      </c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R731" s="206" t="s">
        <v>187</v>
      </c>
      <c r="AT731" s="207" t="s">
        <v>77</v>
      </c>
      <c r="AU731" s="207" t="s">
        <v>78</v>
      </c>
      <c r="AY731" s="206" t="s">
        <v>188</v>
      </c>
      <c r="BK731" s="208">
        <f>SUM(BK732:BK741)</f>
        <v>0</v>
      </c>
    </row>
    <row r="732" s="2" customFormat="1" ht="21.75" customHeight="1">
      <c r="A732" s="42"/>
      <c r="B732" s="43"/>
      <c r="C732" s="209" t="s">
        <v>883</v>
      </c>
      <c r="D732" s="209" t="s">
        <v>189</v>
      </c>
      <c r="E732" s="210" t="s">
        <v>884</v>
      </c>
      <c r="F732" s="211" t="s">
        <v>885</v>
      </c>
      <c r="G732" s="212" t="s">
        <v>886</v>
      </c>
      <c r="H732" s="213">
        <v>85</v>
      </c>
      <c r="I732" s="214"/>
      <c r="J732" s="215">
        <f>ROUND(I732*H732,2)</f>
        <v>0</v>
      </c>
      <c r="K732" s="211" t="s">
        <v>236</v>
      </c>
      <c r="L732" s="48"/>
      <c r="M732" s="216" t="s">
        <v>32</v>
      </c>
      <c r="N732" s="217" t="s">
        <v>49</v>
      </c>
      <c r="O732" s="88"/>
      <c r="P732" s="218">
        <f>O732*H732</f>
        <v>0</v>
      </c>
      <c r="Q732" s="218">
        <v>0</v>
      </c>
      <c r="R732" s="218">
        <f>Q732*H732</f>
        <v>0</v>
      </c>
      <c r="S732" s="218">
        <v>0</v>
      </c>
      <c r="T732" s="219">
        <f>S732*H732</f>
        <v>0</v>
      </c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R732" s="220" t="s">
        <v>192</v>
      </c>
      <c r="AT732" s="220" t="s">
        <v>189</v>
      </c>
      <c r="AU732" s="220" t="s">
        <v>86</v>
      </c>
      <c r="AY732" s="20" t="s">
        <v>188</v>
      </c>
      <c r="BE732" s="221">
        <f>IF(N732="základní",J732,0)</f>
        <v>0</v>
      </c>
      <c r="BF732" s="221">
        <f>IF(N732="snížená",J732,0)</f>
        <v>0</v>
      </c>
      <c r="BG732" s="221">
        <f>IF(N732="zákl. přenesená",J732,0)</f>
        <v>0</v>
      </c>
      <c r="BH732" s="221">
        <f>IF(N732="sníž. přenesená",J732,0)</f>
        <v>0</v>
      </c>
      <c r="BI732" s="221">
        <f>IF(N732="nulová",J732,0)</f>
        <v>0</v>
      </c>
      <c r="BJ732" s="20" t="s">
        <v>86</v>
      </c>
      <c r="BK732" s="221">
        <f>ROUND(I732*H732,2)</f>
        <v>0</v>
      </c>
      <c r="BL732" s="20" t="s">
        <v>192</v>
      </c>
      <c r="BM732" s="220" t="s">
        <v>887</v>
      </c>
    </row>
    <row r="733" s="2" customFormat="1">
      <c r="A733" s="42"/>
      <c r="B733" s="43"/>
      <c r="C733" s="44"/>
      <c r="D733" s="222" t="s">
        <v>194</v>
      </c>
      <c r="E733" s="44"/>
      <c r="F733" s="223" t="s">
        <v>888</v>
      </c>
      <c r="G733" s="44"/>
      <c r="H733" s="44"/>
      <c r="I733" s="224"/>
      <c r="J733" s="44"/>
      <c r="K733" s="44"/>
      <c r="L733" s="48"/>
      <c r="M733" s="225"/>
      <c r="N733" s="226"/>
      <c r="O733" s="88"/>
      <c r="P733" s="88"/>
      <c r="Q733" s="88"/>
      <c r="R733" s="88"/>
      <c r="S733" s="88"/>
      <c r="T733" s="89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T733" s="20" t="s">
        <v>194</v>
      </c>
      <c r="AU733" s="20" t="s">
        <v>86</v>
      </c>
    </row>
    <row r="734" s="2" customFormat="1">
      <c r="A734" s="42"/>
      <c r="B734" s="43"/>
      <c r="C734" s="44"/>
      <c r="D734" s="239" t="s">
        <v>239</v>
      </c>
      <c r="E734" s="44"/>
      <c r="F734" s="240" t="s">
        <v>889</v>
      </c>
      <c r="G734" s="44"/>
      <c r="H734" s="44"/>
      <c r="I734" s="224"/>
      <c r="J734" s="44"/>
      <c r="K734" s="44"/>
      <c r="L734" s="48"/>
      <c r="M734" s="225"/>
      <c r="N734" s="226"/>
      <c r="O734" s="88"/>
      <c r="P734" s="88"/>
      <c r="Q734" s="88"/>
      <c r="R734" s="88"/>
      <c r="S734" s="88"/>
      <c r="T734" s="89"/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T734" s="20" t="s">
        <v>239</v>
      </c>
      <c r="AU734" s="20" t="s">
        <v>86</v>
      </c>
    </row>
    <row r="735" s="14" customFormat="1">
      <c r="A735" s="14"/>
      <c r="B735" s="252"/>
      <c r="C735" s="253"/>
      <c r="D735" s="222" t="s">
        <v>282</v>
      </c>
      <c r="E735" s="254" t="s">
        <v>32</v>
      </c>
      <c r="F735" s="255" t="s">
        <v>890</v>
      </c>
      <c r="G735" s="253"/>
      <c r="H735" s="254" t="s">
        <v>32</v>
      </c>
      <c r="I735" s="256"/>
      <c r="J735" s="253"/>
      <c r="K735" s="253"/>
      <c r="L735" s="257"/>
      <c r="M735" s="258"/>
      <c r="N735" s="259"/>
      <c r="O735" s="259"/>
      <c r="P735" s="259"/>
      <c r="Q735" s="259"/>
      <c r="R735" s="259"/>
      <c r="S735" s="259"/>
      <c r="T735" s="260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1" t="s">
        <v>282</v>
      </c>
      <c r="AU735" s="261" t="s">
        <v>86</v>
      </c>
      <c r="AV735" s="14" t="s">
        <v>86</v>
      </c>
      <c r="AW735" s="14" t="s">
        <v>39</v>
      </c>
      <c r="AX735" s="14" t="s">
        <v>78</v>
      </c>
      <c r="AY735" s="261" t="s">
        <v>188</v>
      </c>
    </row>
    <row r="736" s="14" customFormat="1">
      <c r="A736" s="14"/>
      <c r="B736" s="252"/>
      <c r="C736" s="253"/>
      <c r="D736" s="222" t="s">
        <v>282</v>
      </c>
      <c r="E736" s="254" t="s">
        <v>32</v>
      </c>
      <c r="F736" s="255" t="s">
        <v>891</v>
      </c>
      <c r="G736" s="253"/>
      <c r="H736" s="254" t="s">
        <v>32</v>
      </c>
      <c r="I736" s="256"/>
      <c r="J736" s="253"/>
      <c r="K736" s="253"/>
      <c r="L736" s="257"/>
      <c r="M736" s="258"/>
      <c r="N736" s="259"/>
      <c r="O736" s="259"/>
      <c r="P736" s="259"/>
      <c r="Q736" s="259"/>
      <c r="R736" s="259"/>
      <c r="S736" s="259"/>
      <c r="T736" s="260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1" t="s">
        <v>282</v>
      </c>
      <c r="AU736" s="261" t="s">
        <v>86</v>
      </c>
      <c r="AV736" s="14" t="s">
        <v>86</v>
      </c>
      <c r="AW736" s="14" t="s">
        <v>39</v>
      </c>
      <c r="AX736" s="14" t="s">
        <v>78</v>
      </c>
      <c r="AY736" s="261" t="s">
        <v>188</v>
      </c>
    </row>
    <row r="737" s="14" customFormat="1">
      <c r="A737" s="14"/>
      <c r="B737" s="252"/>
      <c r="C737" s="253"/>
      <c r="D737" s="222" t="s">
        <v>282</v>
      </c>
      <c r="E737" s="254" t="s">
        <v>32</v>
      </c>
      <c r="F737" s="255" t="s">
        <v>892</v>
      </c>
      <c r="G737" s="253"/>
      <c r="H737" s="254" t="s">
        <v>32</v>
      </c>
      <c r="I737" s="256"/>
      <c r="J737" s="253"/>
      <c r="K737" s="253"/>
      <c r="L737" s="257"/>
      <c r="M737" s="258"/>
      <c r="N737" s="259"/>
      <c r="O737" s="259"/>
      <c r="P737" s="259"/>
      <c r="Q737" s="259"/>
      <c r="R737" s="259"/>
      <c r="S737" s="259"/>
      <c r="T737" s="260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61" t="s">
        <v>282</v>
      </c>
      <c r="AU737" s="261" t="s">
        <v>86</v>
      </c>
      <c r="AV737" s="14" t="s">
        <v>86</v>
      </c>
      <c r="AW737" s="14" t="s">
        <v>39</v>
      </c>
      <c r="AX737" s="14" t="s">
        <v>78</v>
      </c>
      <c r="AY737" s="261" t="s">
        <v>188</v>
      </c>
    </row>
    <row r="738" s="14" customFormat="1">
      <c r="A738" s="14"/>
      <c r="B738" s="252"/>
      <c r="C738" s="253"/>
      <c r="D738" s="222" t="s">
        <v>282</v>
      </c>
      <c r="E738" s="254" t="s">
        <v>32</v>
      </c>
      <c r="F738" s="255" t="s">
        <v>893</v>
      </c>
      <c r="G738" s="253"/>
      <c r="H738" s="254" t="s">
        <v>32</v>
      </c>
      <c r="I738" s="256"/>
      <c r="J738" s="253"/>
      <c r="K738" s="253"/>
      <c r="L738" s="257"/>
      <c r="M738" s="258"/>
      <c r="N738" s="259"/>
      <c r="O738" s="259"/>
      <c r="P738" s="259"/>
      <c r="Q738" s="259"/>
      <c r="R738" s="259"/>
      <c r="S738" s="259"/>
      <c r="T738" s="260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1" t="s">
        <v>282</v>
      </c>
      <c r="AU738" s="261" t="s">
        <v>86</v>
      </c>
      <c r="AV738" s="14" t="s">
        <v>86</v>
      </c>
      <c r="AW738" s="14" t="s">
        <v>39</v>
      </c>
      <c r="AX738" s="14" t="s">
        <v>78</v>
      </c>
      <c r="AY738" s="261" t="s">
        <v>188</v>
      </c>
    </row>
    <row r="739" s="14" customFormat="1">
      <c r="A739" s="14"/>
      <c r="B739" s="252"/>
      <c r="C739" s="253"/>
      <c r="D739" s="222" t="s">
        <v>282</v>
      </c>
      <c r="E739" s="254" t="s">
        <v>32</v>
      </c>
      <c r="F739" s="255" t="s">
        <v>894</v>
      </c>
      <c r="G739" s="253"/>
      <c r="H739" s="254" t="s">
        <v>32</v>
      </c>
      <c r="I739" s="256"/>
      <c r="J739" s="253"/>
      <c r="K739" s="253"/>
      <c r="L739" s="257"/>
      <c r="M739" s="258"/>
      <c r="N739" s="259"/>
      <c r="O739" s="259"/>
      <c r="P739" s="259"/>
      <c r="Q739" s="259"/>
      <c r="R739" s="259"/>
      <c r="S739" s="259"/>
      <c r="T739" s="260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1" t="s">
        <v>282</v>
      </c>
      <c r="AU739" s="261" t="s">
        <v>86</v>
      </c>
      <c r="AV739" s="14" t="s">
        <v>86</v>
      </c>
      <c r="AW739" s="14" t="s">
        <v>39</v>
      </c>
      <c r="AX739" s="14" t="s">
        <v>78</v>
      </c>
      <c r="AY739" s="261" t="s">
        <v>188</v>
      </c>
    </row>
    <row r="740" s="14" customFormat="1">
      <c r="A740" s="14"/>
      <c r="B740" s="252"/>
      <c r="C740" s="253"/>
      <c r="D740" s="222" t="s">
        <v>282</v>
      </c>
      <c r="E740" s="254" t="s">
        <v>32</v>
      </c>
      <c r="F740" s="255" t="s">
        <v>895</v>
      </c>
      <c r="G740" s="253"/>
      <c r="H740" s="254" t="s">
        <v>32</v>
      </c>
      <c r="I740" s="256"/>
      <c r="J740" s="253"/>
      <c r="K740" s="253"/>
      <c r="L740" s="257"/>
      <c r="M740" s="258"/>
      <c r="N740" s="259"/>
      <c r="O740" s="259"/>
      <c r="P740" s="259"/>
      <c r="Q740" s="259"/>
      <c r="R740" s="259"/>
      <c r="S740" s="259"/>
      <c r="T740" s="260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1" t="s">
        <v>282</v>
      </c>
      <c r="AU740" s="261" t="s">
        <v>86</v>
      </c>
      <c r="AV740" s="14" t="s">
        <v>86</v>
      </c>
      <c r="AW740" s="14" t="s">
        <v>39</v>
      </c>
      <c r="AX740" s="14" t="s">
        <v>78</v>
      </c>
      <c r="AY740" s="261" t="s">
        <v>188</v>
      </c>
    </row>
    <row r="741" s="13" customFormat="1">
      <c r="A741" s="13"/>
      <c r="B741" s="241"/>
      <c r="C741" s="242"/>
      <c r="D741" s="222" t="s">
        <v>282</v>
      </c>
      <c r="E741" s="243" t="s">
        <v>32</v>
      </c>
      <c r="F741" s="244" t="s">
        <v>896</v>
      </c>
      <c r="G741" s="242"/>
      <c r="H741" s="245">
        <v>85</v>
      </c>
      <c r="I741" s="246"/>
      <c r="J741" s="242"/>
      <c r="K741" s="242"/>
      <c r="L741" s="247"/>
      <c r="M741" s="248"/>
      <c r="N741" s="249"/>
      <c r="O741" s="249"/>
      <c r="P741" s="249"/>
      <c r="Q741" s="249"/>
      <c r="R741" s="249"/>
      <c r="S741" s="249"/>
      <c r="T741" s="250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1" t="s">
        <v>282</v>
      </c>
      <c r="AU741" s="251" t="s">
        <v>86</v>
      </c>
      <c r="AV741" s="13" t="s">
        <v>91</v>
      </c>
      <c r="AW741" s="13" t="s">
        <v>39</v>
      </c>
      <c r="AX741" s="13" t="s">
        <v>86</v>
      </c>
      <c r="AY741" s="251" t="s">
        <v>188</v>
      </c>
    </row>
    <row r="742" s="11" customFormat="1" ht="25.92" customHeight="1">
      <c r="A742" s="11"/>
      <c r="B742" s="195"/>
      <c r="C742" s="196"/>
      <c r="D742" s="197" t="s">
        <v>77</v>
      </c>
      <c r="E742" s="198" t="s">
        <v>185</v>
      </c>
      <c r="F742" s="198" t="s">
        <v>186</v>
      </c>
      <c r="G742" s="196"/>
      <c r="H742" s="196"/>
      <c r="I742" s="199"/>
      <c r="J742" s="200">
        <f>BK742</f>
        <v>0</v>
      </c>
      <c r="K742" s="196"/>
      <c r="L742" s="201"/>
      <c r="M742" s="202"/>
      <c r="N742" s="203"/>
      <c r="O742" s="203"/>
      <c r="P742" s="204">
        <f>SUM(P743:P758)</f>
        <v>0</v>
      </c>
      <c r="Q742" s="203"/>
      <c r="R742" s="204">
        <f>SUM(R743:R758)</f>
        <v>0</v>
      </c>
      <c r="S742" s="203"/>
      <c r="T742" s="205">
        <f>SUM(T743:T758)</f>
        <v>0</v>
      </c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R742" s="206" t="s">
        <v>187</v>
      </c>
      <c r="AT742" s="207" t="s">
        <v>77</v>
      </c>
      <c r="AU742" s="207" t="s">
        <v>78</v>
      </c>
      <c r="AY742" s="206" t="s">
        <v>188</v>
      </c>
      <c r="BK742" s="208">
        <f>SUM(BK743:BK758)</f>
        <v>0</v>
      </c>
    </row>
    <row r="743" s="2" customFormat="1" ht="33" customHeight="1">
      <c r="A743" s="42"/>
      <c r="B743" s="43"/>
      <c r="C743" s="209" t="s">
        <v>897</v>
      </c>
      <c r="D743" s="209" t="s">
        <v>189</v>
      </c>
      <c r="E743" s="210" t="s">
        <v>898</v>
      </c>
      <c r="F743" s="211" t="s">
        <v>899</v>
      </c>
      <c r="G743" s="212" t="s">
        <v>900</v>
      </c>
      <c r="H743" s="213">
        <v>2</v>
      </c>
      <c r="I743" s="214"/>
      <c r="J743" s="215">
        <f>ROUND(I743*H743,2)</f>
        <v>0</v>
      </c>
      <c r="K743" s="211" t="s">
        <v>32</v>
      </c>
      <c r="L743" s="48"/>
      <c r="M743" s="216" t="s">
        <v>32</v>
      </c>
      <c r="N743" s="217" t="s">
        <v>49</v>
      </c>
      <c r="O743" s="88"/>
      <c r="P743" s="218">
        <f>O743*H743</f>
        <v>0</v>
      </c>
      <c r="Q743" s="218">
        <v>0</v>
      </c>
      <c r="R743" s="218">
        <f>Q743*H743</f>
        <v>0</v>
      </c>
      <c r="S743" s="218">
        <v>0</v>
      </c>
      <c r="T743" s="219">
        <f>S743*H743</f>
        <v>0</v>
      </c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R743" s="220" t="s">
        <v>901</v>
      </c>
      <c r="AT743" s="220" t="s">
        <v>189</v>
      </c>
      <c r="AU743" s="220" t="s">
        <v>86</v>
      </c>
      <c r="AY743" s="20" t="s">
        <v>188</v>
      </c>
      <c r="BE743" s="221">
        <f>IF(N743="základní",J743,0)</f>
        <v>0</v>
      </c>
      <c r="BF743" s="221">
        <f>IF(N743="snížená",J743,0)</f>
        <v>0</v>
      </c>
      <c r="BG743" s="221">
        <f>IF(N743="zákl. přenesená",J743,0)</f>
        <v>0</v>
      </c>
      <c r="BH743" s="221">
        <f>IF(N743="sníž. přenesená",J743,0)</f>
        <v>0</v>
      </c>
      <c r="BI743" s="221">
        <f>IF(N743="nulová",J743,0)</f>
        <v>0</v>
      </c>
      <c r="BJ743" s="20" t="s">
        <v>86</v>
      </c>
      <c r="BK743" s="221">
        <f>ROUND(I743*H743,2)</f>
        <v>0</v>
      </c>
      <c r="BL743" s="20" t="s">
        <v>901</v>
      </c>
      <c r="BM743" s="220" t="s">
        <v>902</v>
      </c>
    </row>
    <row r="744" s="2" customFormat="1">
      <c r="A744" s="42"/>
      <c r="B744" s="43"/>
      <c r="C744" s="44"/>
      <c r="D744" s="222" t="s">
        <v>194</v>
      </c>
      <c r="E744" s="44"/>
      <c r="F744" s="223" t="s">
        <v>899</v>
      </c>
      <c r="G744" s="44"/>
      <c r="H744" s="44"/>
      <c r="I744" s="224"/>
      <c r="J744" s="44"/>
      <c r="K744" s="44"/>
      <c r="L744" s="48"/>
      <c r="M744" s="225"/>
      <c r="N744" s="226"/>
      <c r="O744" s="88"/>
      <c r="P744" s="88"/>
      <c r="Q744" s="88"/>
      <c r="R744" s="88"/>
      <c r="S744" s="88"/>
      <c r="T744" s="89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T744" s="20" t="s">
        <v>194</v>
      </c>
      <c r="AU744" s="20" t="s">
        <v>86</v>
      </c>
    </row>
    <row r="745" s="2" customFormat="1">
      <c r="A745" s="42"/>
      <c r="B745" s="43"/>
      <c r="C745" s="44"/>
      <c r="D745" s="222" t="s">
        <v>202</v>
      </c>
      <c r="E745" s="44"/>
      <c r="F745" s="227" t="s">
        <v>903</v>
      </c>
      <c r="G745" s="44"/>
      <c r="H745" s="44"/>
      <c r="I745" s="224"/>
      <c r="J745" s="44"/>
      <c r="K745" s="44"/>
      <c r="L745" s="48"/>
      <c r="M745" s="225"/>
      <c r="N745" s="226"/>
      <c r="O745" s="88"/>
      <c r="P745" s="88"/>
      <c r="Q745" s="88"/>
      <c r="R745" s="88"/>
      <c r="S745" s="88"/>
      <c r="T745" s="89"/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T745" s="20" t="s">
        <v>202</v>
      </c>
      <c r="AU745" s="20" t="s">
        <v>86</v>
      </c>
    </row>
    <row r="746" s="13" customFormat="1">
      <c r="A746" s="13"/>
      <c r="B746" s="241"/>
      <c r="C746" s="242"/>
      <c r="D746" s="222" t="s">
        <v>282</v>
      </c>
      <c r="E746" s="243" t="s">
        <v>32</v>
      </c>
      <c r="F746" s="244" t="s">
        <v>904</v>
      </c>
      <c r="G746" s="242"/>
      <c r="H746" s="245">
        <v>2</v>
      </c>
      <c r="I746" s="246"/>
      <c r="J746" s="242"/>
      <c r="K746" s="242"/>
      <c r="L746" s="247"/>
      <c r="M746" s="248"/>
      <c r="N746" s="249"/>
      <c r="O746" s="249"/>
      <c r="P746" s="249"/>
      <c r="Q746" s="249"/>
      <c r="R746" s="249"/>
      <c r="S746" s="249"/>
      <c r="T746" s="250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1" t="s">
        <v>282</v>
      </c>
      <c r="AU746" s="251" t="s">
        <v>86</v>
      </c>
      <c r="AV746" s="13" t="s">
        <v>91</v>
      </c>
      <c r="AW746" s="13" t="s">
        <v>39</v>
      </c>
      <c r="AX746" s="13" t="s">
        <v>86</v>
      </c>
      <c r="AY746" s="251" t="s">
        <v>188</v>
      </c>
    </row>
    <row r="747" s="2" customFormat="1" ht="33" customHeight="1">
      <c r="A747" s="42"/>
      <c r="B747" s="43"/>
      <c r="C747" s="209" t="s">
        <v>905</v>
      </c>
      <c r="D747" s="209" t="s">
        <v>189</v>
      </c>
      <c r="E747" s="210" t="s">
        <v>906</v>
      </c>
      <c r="F747" s="211" t="s">
        <v>907</v>
      </c>
      <c r="G747" s="212" t="s">
        <v>900</v>
      </c>
      <c r="H747" s="213">
        <v>2</v>
      </c>
      <c r="I747" s="214"/>
      <c r="J747" s="215">
        <f>ROUND(I747*H747,2)</f>
        <v>0</v>
      </c>
      <c r="K747" s="211" t="s">
        <v>32</v>
      </c>
      <c r="L747" s="48"/>
      <c r="M747" s="216" t="s">
        <v>32</v>
      </c>
      <c r="N747" s="217" t="s">
        <v>49</v>
      </c>
      <c r="O747" s="88"/>
      <c r="P747" s="218">
        <f>O747*H747</f>
        <v>0</v>
      </c>
      <c r="Q747" s="218">
        <v>0</v>
      </c>
      <c r="R747" s="218">
        <f>Q747*H747</f>
        <v>0</v>
      </c>
      <c r="S747" s="218">
        <v>0</v>
      </c>
      <c r="T747" s="219">
        <f>S747*H747</f>
        <v>0</v>
      </c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R747" s="220" t="s">
        <v>901</v>
      </c>
      <c r="AT747" s="220" t="s">
        <v>189</v>
      </c>
      <c r="AU747" s="220" t="s">
        <v>86</v>
      </c>
      <c r="AY747" s="20" t="s">
        <v>188</v>
      </c>
      <c r="BE747" s="221">
        <f>IF(N747="základní",J747,0)</f>
        <v>0</v>
      </c>
      <c r="BF747" s="221">
        <f>IF(N747="snížená",J747,0)</f>
        <v>0</v>
      </c>
      <c r="BG747" s="221">
        <f>IF(N747="zákl. přenesená",J747,0)</f>
        <v>0</v>
      </c>
      <c r="BH747" s="221">
        <f>IF(N747="sníž. přenesená",J747,0)</f>
        <v>0</v>
      </c>
      <c r="BI747" s="221">
        <f>IF(N747="nulová",J747,0)</f>
        <v>0</v>
      </c>
      <c r="BJ747" s="20" t="s">
        <v>86</v>
      </c>
      <c r="BK747" s="221">
        <f>ROUND(I747*H747,2)</f>
        <v>0</v>
      </c>
      <c r="BL747" s="20" t="s">
        <v>901</v>
      </c>
      <c r="BM747" s="220" t="s">
        <v>908</v>
      </c>
    </row>
    <row r="748" s="2" customFormat="1">
      <c r="A748" s="42"/>
      <c r="B748" s="43"/>
      <c r="C748" s="44"/>
      <c r="D748" s="222" t="s">
        <v>194</v>
      </c>
      <c r="E748" s="44"/>
      <c r="F748" s="223" t="s">
        <v>907</v>
      </c>
      <c r="G748" s="44"/>
      <c r="H748" s="44"/>
      <c r="I748" s="224"/>
      <c r="J748" s="44"/>
      <c r="K748" s="44"/>
      <c r="L748" s="48"/>
      <c r="M748" s="225"/>
      <c r="N748" s="226"/>
      <c r="O748" s="88"/>
      <c r="P748" s="88"/>
      <c r="Q748" s="88"/>
      <c r="R748" s="88"/>
      <c r="S748" s="88"/>
      <c r="T748" s="89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T748" s="20" t="s">
        <v>194</v>
      </c>
      <c r="AU748" s="20" t="s">
        <v>86</v>
      </c>
    </row>
    <row r="749" s="2" customFormat="1">
      <c r="A749" s="42"/>
      <c r="B749" s="43"/>
      <c r="C749" s="44"/>
      <c r="D749" s="222" t="s">
        <v>202</v>
      </c>
      <c r="E749" s="44"/>
      <c r="F749" s="227" t="s">
        <v>909</v>
      </c>
      <c r="G749" s="44"/>
      <c r="H749" s="44"/>
      <c r="I749" s="224"/>
      <c r="J749" s="44"/>
      <c r="K749" s="44"/>
      <c r="L749" s="48"/>
      <c r="M749" s="225"/>
      <c r="N749" s="226"/>
      <c r="O749" s="88"/>
      <c r="P749" s="88"/>
      <c r="Q749" s="88"/>
      <c r="R749" s="88"/>
      <c r="S749" s="88"/>
      <c r="T749" s="89"/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T749" s="20" t="s">
        <v>202</v>
      </c>
      <c r="AU749" s="20" t="s">
        <v>86</v>
      </c>
    </row>
    <row r="750" s="13" customFormat="1">
      <c r="A750" s="13"/>
      <c r="B750" s="241"/>
      <c r="C750" s="242"/>
      <c r="D750" s="222" t="s">
        <v>282</v>
      </c>
      <c r="E750" s="243" t="s">
        <v>32</v>
      </c>
      <c r="F750" s="244" t="s">
        <v>904</v>
      </c>
      <c r="G750" s="242"/>
      <c r="H750" s="245">
        <v>2</v>
      </c>
      <c r="I750" s="246"/>
      <c r="J750" s="242"/>
      <c r="K750" s="242"/>
      <c r="L750" s="247"/>
      <c r="M750" s="248"/>
      <c r="N750" s="249"/>
      <c r="O750" s="249"/>
      <c r="P750" s="249"/>
      <c r="Q750" s="249"/>
      <c r="R750" s="249"/>
      <c r="S750" s="249"/>
      <c r="T750" s="250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1" t="s">
        <v>282</v>
      </c>
      <c r="AU750" s="251" t="s">
        <v>86</v>
      </c>
      <c r="AV750" s="13" t="s">
        <v>91</v>
      </c>
      <c r="AW750" s="13" t="s">
        <v>39</v>
      </c>
      <c r="AX750" s="13" t="s">
        <v>86</v>
      </c>
      <c r="AY750" s="251" t="s">
        <v>188</v>
      </c>
    </row>
    <row r="751" s="2" customFormat="1" ht="24.15" customHeight="1">
      <c r="A751" s="42"/>
      <c r="B751" s="43"/>
      <c r="C751" s="209" t="s">
        <v>910</v>
      </c>
      <c r="D751" s="209" t="s">
        <v>189</v>
      </c>
      <c r="E751" s="210" t="s">
        <v>911</v>
      </c>
      <c r="F751" s="211" t="s">
        <v>912</v>
      </c>
      <c r="G751" s="212" t="s">
        <v>900</v>
      </c>
      <c r="H751" s="213">
        <v>2</v>
      </c>
      <c r="I751" s="214"/>
      <c r="J751" s="215">
        <f>ROUND(I751*H751,2)</f>
        <v>0</v>
      </c>
      <c r="K751" s="211" t="s">
        <v>32</v>
      </c>
      <c r="L751" s="48"/>
      <c r="M751" s="216" t="s">
        <v>32</v>
      </c>
      <c r="N751" s="217" t="s">
        <v>49</v>
      </c>
      <c r="O751" s="88"/>
      <c r="P751" s="218">
        <f>O751*H751</f>
        <v>0</v>
      </c>
      <c r="Q751" s="218">
        <v>0</v>
      </c>
      <c r="R751" s="218">
        <f>Q751*H751</f>
        <v>0</v>
      </c>
      <c r="S751" s="218">
        <v>0</v>
      </c>
      <c r="T751" s="219">
        <f>S751*H751</f>
        <v>0</v>
      </c>
      <c r="U751" s="42"/>
      <c r="V751" s="42"/>
      <c r="W751" s="42"/>
      <c r="X751" s="42"/>
      <c r="Y751" s="42"/>
      <c r="Z751" s="42"/>
      <c r="AA751" s="42"/>
      <c r="AB751" s="42"/>
      <c r="AC751" s="42"/>
      <c r="AD751" s="42"/>
      <c r="AE751" s="42"/>
      <c r="AR751" s="220" t="s">
        <v>901</v>
      </c>
      <c r="AT751" s="220" t="s">
        <v>189</v>
      </c>
      <c r="AU751" s="220" t="s">
        <v>86</v>
      </c>
      <c r="AY751" s="20" t="s">
        <v>188</v>
      </c>
      <c r="BE751" s="221">
        <f>IF(N751="základní",J751,0)</f>
        <v>0</v>
      </c>
      <c r="BF751" s="221">
        <f>IF(N751="snížená",J751,0)</f>
        <v>0</v>
      </c>
      <c r="BG751" s="221">
        <f>IF(N751="zákl. přenesená",J751,0)</f>
        <v>0</v>
      </c>
      <c r="BH751" s="221">
        <f>IF(N751="sníž. přenesená",J751,0)</f>
        <v>0</v>
      </c>
      <c r="BI751" s="221">
        <f>IF(N751="nulová",J751,0)</f>
        <v>0</v>
      </c>
      <c r="BJ751" s="20" t="s">
        <v>86</v>
      </c>
      <c r="BK751" s="221">
        <f>ROUND(I751*H751,2)</f>
        <v>0</v>
      </c>
      <c r="BL751" s="20" t="s">
        <v>901</v>
      </c>
      <c r="BM751" s="220" t="s">
        <v>913</v>
      </c>
    </row>
    <row r="752" s="2" customFormat="1">
      <c r="A752" s="42"/>
      <c r="B752" s="43"/>
      <c r="C752" s="44"/>
      <c r="D752" s="222" t="s">
        <v>194</v>
      </c>
      <c r="E752" s="44"/>
      <c r="F752" s="223" t="s">
        <v>912</v>
      </c>
      <c r="G752" s="44"/>
      <c r="H752" s="44"/>
      <c r="I752" s="224"/>
      <c r="J752" s="44"/>
      <c r="K752" s="44"/>
      <c r="L752" s="48"/>
      <c r="M752" s="225"/>
      <c r="N752" s="226"/>
      <c r="O752" s="88"/>
      <c r="P752" s="88"/>
      <c r="Q752" s="88"/>
      <c r="R752" s="88"/>
      <c r="S752" s="88"/>
      <c r="T752" s="89"/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T752" s="20" t="s">
        <v>194</v>
      </c>
      <c r="AU752" s="20" t="s">
        <v>86</v>
      </c>
    </row>
    <row r="753" s="2" customFormat="1">
      <c r="A753" s="42"/>
      <c r="B753" s="43"/>
      <c r="C753" s="44"/>
      <c r="D753" s="222" t="s">
        <v>202</v>
      </c>
      <c r="E753" s="44"/>
      <c r="F753" s="227" t="s">
        <v>914</v>
      </c>
      <c r="G753" s="44"/>
      <c r="H753" s="44"/>
      <c r="I753" s="224"/>
      <c r="J753" s="44"/>
      <c r="K753" s="44"/>
      <c r="L753" s="48"/>
      <c r="M753" s="225"/>
      <c r="N753" s="226"/>
      <c r="O753" s="88"/>
      <c r="P753" s="88"/>
      <c r="Q753" s="88"/>
      <c r="R753" s="88"/>
      <c r="S753" s="88"/>
      <c r="T753" s="89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T753" s="20" t="s">
        <v>202</v>
      </c>
      <c r="AU753" s="20" t="s">
        <v>86</v>
      </c>
    </row>
    <row r="754" s="13" customFormat="1">
      <c r="A754" s="13"/>
      <c r="B754" s="241"/>
      <c r="C754" s="242"/>
      <c r="D754" s="222" t="s">
        <v>282</v>
      </c>
      <c r="E754" s="243" t="s">
        <v>32</v>
      </c>
      <c r="F754" s="244" t="s">
        <v>915</v>
      </c>
      <c r="G754" s="242"/>
      <c r="H754" s="245">
        <v>2</v>
      </c>
      <c r="I754" s="246"/>
      <c r="J754" s="242"/>
      <c r="K754" s="242"/>
      <c r="L754" s="247"/>
      <c r="M754" s="248"/>
      <c r="N754" s="249"/>
      <c r="O754" s="249"/>
      <c r="P754" s="249"/>
      <c r="Q754" s="249"/>
      <c r="R754" s="249"/>
      <c r="S754" s="249"/>
      <c r="T754" s="250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1" t="s">
        <v>282</v>
      </c>
      <c r="AU754" s="251" t="s">
        <v>86</v>
      </c>
      <c r="AV754" s="13" t="s">
        <v>91</v>
      </c>
      <c r="AW754" s="13" t="s">
        <v>39</v>
      </c>
      <c r="AX754" s="13" t="s">
        <v>86</v>
      </c>
      <c r="AY754" s="251" t="s">
        <v>188</v>
      </c>
    </row>
    <row r="755" s="2" customFormat="1" ht="24.15" customHeight="1">
      <c r="A755" s="42"/>
      <c r="B755" s="43"/>
      <c r="C755" s="209" t="s">
        <v>916</v>
      </c>
      <c r="D755" s="209" t="s">
        <v>189</v>
      </c>
      <c r="E755" s="210" t="s">
        <v>917</v>
      </c>
      <c r="F755" s="211" t="s">
        <v>918</v>
      </c>
      <c r="G755" s="212" t="s">
        <v>235</v>
      </c>
      <c r="H755" s="213">
        <v>18</v>
      </c>
      <c r="I755" s="214"/>
      <c r="J755" s="215">
        <f>ROUND(I755*H755,2)</f>
        <v>0</v>
      </c>
      <c r="K755" s="211" t="s">
        <v>32</v>
      </c>
      <c r="L755" s="48"/>
      <c r="M755" s="216" t="s">
        <v>32</v>
      </c>
      <c r="N755" s="217" t="s">
        <v>49</v>
      </c>
      <c r="O755" s="88"/>
      <c r="P755" s="218">
        <f>O755*H755</f>
        <v>0</v>
      </c>
      <c r="Q755" s="218">
        <v>0</v>
      </c>
      <c r="R755" s="218">
        <f>Q755*H755</f>
        <v>0</v>
      </c>
      <c r="S755" s="218">
        <v>0</v>
      </c>
      <c r="T755" s="219">
        <f>S755*H755</f>
        <v>0</v>
      </c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  <c r="AE755" s="42"/>
      <c r="AR755" s="220" t="s">
        <v>901</v>
      </c>
      <c r="AT755" s="220" t="s">
        <v>189</v>
      </c>
      <c r="AU755" s="220" t="s">
        <v>86</v>
      </c>
      <c r="AY755" s="20" t="s">
        <v>188</v>
      </c>
      <c r="BE755" s="221">
        <f>IF(N755="základní",J755,0)</f>
        <v>0</v>
      </c>
      <c r="BF755" s="221">
        <f>IF(N755="snížená",J755,0)</f>
        <v>0</v>
      </c>
      <c r="BG755" s="221">
        <f>IF(N755="zákl. přenesená",J755,0)</f>
        <v>0</v>
      </c>
      <c r="BH755" s="221">
        <f>IF(N755="sníž. přenesená",J755,0)</f>
        <v>0</v>
      </c>
      <c r="BI755" s="221">
        <f>IF(N755="nulová",J755,0)</f>
        <v>0</v>
      </c>
      <c r="BJ755" s="20" t="s">
        <v>86</v>
      </c>
      <c r="BK755" s="221">
        <f>ROUND(I755*H755,2)</f>
        <v>0</v>
      </c>
      <c r="BL755" s="20" t="s">
        <v>901</v>
      </c>
      <c r="BM755" s="220" t="s">
        <v>919</v>
      </c>
    </row>
    <row r="756" s="2" customFormat="1">
      <c r="A756" s="42"/>
      <c r="B756" s="43"/>
      <c r="C756" s="44"/>
      <c r="D756" s="222" t="s">
        <v>194</v>
      </c>
      <c r="E756" s="44"/>
      <c r="F756" s="223" t="s">
        <v>918</v>
      </c>
      <c r="G756" s="44"/>
      <c r="H756" s="44"/>
      <c r="I756" s="224"/>
      <c r="J756" s="44"/>
      <c r="K756" s="44"/>
      <c r="L756" s="48"/>
      <c r="M756" s="225"/>
      <c r="N756" s="226"/>
      <c r="O756" s="88"/>
      <c r="P756" s="88"/>
      <c r="Q756" s="88"/>
      <c r="R756" s="88"/>
      <c r="S756" s="88"/>
      <c r="T756" s="89"/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T756" s="20" t="s">
        <v>194</v>
      </c>
      <c r="AU756" s="20" t="s">
        <v>86</v>
      </c>
    </row>
    <row r="757" s="2" customFormat="1">
      <c r="A757" s="42"/>
      <c r="B757" s="43"/>
      <c r="C757" s="44"/>
      <c r="D757" s="222" t="s">
        <v>202</v>
      </c>
      <c r="E757" s="44"/>
      <c r="F757" s="227" t="s">
        <v>920</v>
      </c>
      <c r="G757" s="44"/>
      <c r="H757" s="44"/>
      <c r="I757" s="224"/>
      <c r="J757" s="44"/>
      <c r="K757" s="44"/>
      <c r="L757" s="48"/>
      <c r="M757" s="225"/>
      <c r="N757" s="226"/>
      <c r="O757" s="88"/>
      <c r="P757" s="88"/>
      <c r="Q757" s="88"/>
      <c r="R757" s="88"/>
      <c r="S757" s="88"/>
      <c r="T757" s="89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T757" s="20" t="s">
        <v>202</v>
      </c>
      <c r="AU757" s="20" t="s">
        <v>86</v>
      </c>
    </row>
    <row r="758" s="13" customFormat="1">
      <c r="A758" s="13"/>
      <c r="B758" s="241"/>
      <c r="C758" s="242"/>
      <c r="D758" s="222" t="s">
        <v>282</v>
      </c>
      <c r="E758" s="243" t="s">
        <v>32</v>
      </c>
      <c r="F758" s="244" t="s">
        <v>921</v>
      </c>
      <c r="G758" s="242"/>
      <c r="H758" s="245">
        <v>18</v>
      </c>
      <c r="I758" s="246"/>
      <c r="J758" s="242"/>
      <c r="K758" s="242"/>
      <c r="L758" s="247"/>
      <c r="M758" s="283"/>
      <c r="N758" s="284"/>
      <c r="O758" s="284"/>
      <c r="P758" s="284"/>
      <c r="Q758" s="284"/>
      <c r="R758" s="284"/>
      <c r="S758" s="284"/>
      <c r="T758" s="285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1" t="s">
        <v>282</v>
      </c>
      <c r="AU758" s="251" t="s">
        <v>86</v>
      </c>
      <c r="AV758" s="13" t="s">
        <v>91</v>
      </c>
      <c r="AW758" s="13" t="s">
        <v>39</v>
      </c>
      <c r="AX758" s="13" t="s">
        <v>86</v>
      </c>
      <c r="AY758" s="251" t="s">
        <v>188</v>
      </c>
    </row>
    <row r="759" s="2" customFormat="1" ht="6.96" customHeight="1">
      <c r="A759" s="42"/>
      <c r="B759" s="63"/>
      <c r="C759" s="64"/>
      <c r="D759" s="64"/>
      <c r="E759" s="64"/>
      <c r="F759" s="64"/>
      <c r="G759" s="64"/>
      <c r="H759" s="64"/>
      <c r="I759" s="64"/>
      <c r="J759" s="64"/>
      <c r="K759" s="64"/>
      <c r="L759" s="48"/>
      <c r="M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</row>
  </sheetData>
  <sheetProtection sheet="1" autoFilter="0" formatColumns="0" formatRows="0" objects="1" scenarios="1" spinCount="100000" saltValue="DQG5pOUkDTH/QEIjzje+WhRrovAx3xCByrkGQ9y83P9FEwVpwa7qrEF8piCsFpeHXOl7iNBHAZU6lE8POD6kXw==" hashValue="oTY9sbukC4bUZz9t9jBiDsOCsKl2fM9b66Te63ED9sBPr/fBPZZwSnAvZj6rhJONgIfaxCxDx+mWKZtpn9m/3g==" algorithmName="SHA-512" password="EC2B"/>
  <autoFilter ref="C101:K75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hyperlinks>
    <hyperlink ref="F107" r:id="rId1" display="https://podminky.urs.cz/item/CS_URS_2023_02/611321131"/>
    <hyperlink ref="F111" r:id="rId2" display="https://podminky.urs.cz/item/CS_URS_2023_02/611325421"/>
    <hyperlink ref="F115" r:id="rId3" display="https://podminky.urs.cz/item/CS_URS_2023_02/612131321"/>
    <hyperlink ref="F120" r:id="rId4" display="https://podminky.urs.cz/item/CS_URS_2023_02/612321131"/>
    <hyperlink ref="F124" r:id="rId5" display="https://podminky.urs.cz/item/CS_URS_2023_02/612325421"/>
    <hyperlink ref="F128" r:id="rId6" display="https://podminky.urs.cz/item/CS_URS_2023_02/612341121"/>
    <hyperlink ref="F133" r:id="rId7" display="https://podminky.urs.cz/item/CS_URS_2023_02/622143003"/>
    <hyperlink ref="F154" r:id="rId8" display="https://podminky.urs.cz/item/CS_URS_2023_02/949101112"/>
    <hyperlink ref="F172" r:id="rId9" display="https://podminky.urs.cz/item/CS_URS_2023_02/952901111"/>
    <hyperlink ref="F208" r:id="rId10" display="https://podminky.urs.cz/item/CS_URS_2023_02/997013211"/>
    <hyperlink ref="F211" r:id="rId11" display="https://podminky.urs.cz/item/CS_URS_2023_02/997013501"/>
    <hyperlink ref="F214" r:id="rId12" display="https://podminky.urs.cz/item/CS_URS_2023_02/997013509"/>
    <hyperlink ref="F218" r:id="rId13" display="https://podminky.urs.cz/item/CS_URS_2023_02/997013871"/>
    <hyperlink ref="F222" r:id="rId14" display="https://podminky.urs.cz/item/CS_URS_2023_02/998017001"/>
    <hyperlink ref="F367" r:id="rId15" display="https://podminky.urs.cz/item/CS_URS_2023_02/767531111"/>
    <hyperlink ref="F374" r:id="rId16" display="https://podminky.urs.cz/item/CS_URS_2023_02/767531126"/>
    <hyperlink ref="F397" r:id="rId17" display="https://podminky.urs.cz/item/CS_URS_2023_02/771111011"/>
    <hyperlink ref="F415" r:id="rId18" display="https://podminky.urs.cz/item/CS_URS_2023_02/771121011"/>
    <hyperlink ref="F433" r:id="rId19" display="https://podminky.urs.cz/item/CS_URS_2023_02/771151014"/>
    <hyperlink ref="F458" r:id="rId20" display="https://podminky.urs.cz/item/CS_URS_2023_02/771574122"/>
    <hyperlink ref="F497" r:id="rId21" display="https://podminky.urs.cz/item/CS_URS_2023_02/998771101"/>
    <hyperlink ref="F501" r:id="rId22" display="https://podminky.urs.cz/item/CS_URS_2023_02/773999091"/>
    <hyperlink ref="F513" r:id="rId23" display="https://podminky.urs.cz/item/CS_URS_2023_02/776421312"/>
    <hyperlink ref="F521" r:id="rId24" display="https://podminky.urs.cz/item/CS_URS_2023_02/998776102"/>
    <hyperlink ref="F525" r:id="rId25" display="https://podminky.urs.cz/item/CS_URS_2023_02/781491011"/>
    <hyperlink ref="F533" r:id="rId26" display="https://podminky.urs.cz/item/CS_URS_2023_02/998781101"/>
    <hyperlink ref="F554" r:id="rId27" display="https://podminky.urs.cz/item/CS_URS_2023_02/998782101"/>
    <hyperlink ref="F558" r:id="rId28" display="https://podminky.urs.cz/item/CS_URS_2023_02/784121003"/>
    <hyperlink ref="F584" r:id="rId29" display="https://podminky.urs.cz/item/CS_URS_2023_02/784121013"/>
    <hyperlink ref="F614" r:id="rId30" display="https://podminky.urs.cz/item/CS_URS_2023_02/784161413"/>
    <hyperlink ref="F640" r:id="rId31" display="https://podminky.urs.cz/item/CS_URS_2023_02/784171113"/>
    <hyperlink ref="F647" r:id="rId32" display="https://podminky.urs.cz/item/CS_URS_2023_02/784181103"/>
    <hyperlink ref="F673" r:id="rId33" display="https://podminky.urs.cz/item/CS_URS_2023_02/784211103"/>
    <hyperlink ref="F699" r:id="rId34" display="https://podminky.urs.cz/item/CS_URS_2023_02/784211165"/>
    <hyperlink ref="F734" r:id="rId35" display="https://podminky.urs.cz/item/CS_URS_2023_02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91</v>
      </c>
    </row>
    <row r="4" s="1" customFormat="1" ht="24.96" customHeight="1">
      <c r="B4" s="23"/>
      <c r="D4" s="144" t="s">
        <v>164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26.25" customHeight="1">
      <c r="B7" s="23"/>
      <c r="E7" s="147" t="str">
        <f>'Rekapitulace stavby'!K6</f>
        <v>Dům kultury v Ostrově - vybudování kulturního a kreativního centra (interiér)</v>
      </c>
      <c r="F7" s="146"/>
      <c r="G7" s="146"/>
      <c r="H7" s="146"/>
      <c r="L7" s="23"/>
    </row>
    <row r="8" s="1" customFormat="1" ht="12" customHeight="1">
      <c r="B8" s="23"/>
      <c r="D8" s="146" t="s">
        <v>165</v>
      </c>
      <c r="L8" s="23"/>
    </row>
    <row r="9" s="2" customFormat="1" ht="16.5" customHeight="1">
      <c r="A9" s="42"/>
      <c r="B9" s="48"/>
      <c r="C9" s="42"/>
      <c r="D9" s="42"/>
      <c r="E9" s="147" t="s">
        <v>254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255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922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32</v>
      </c>
      <c r="G13" s="42"/>
      <c r="H13" s="42"/>
      <c r="I13" s="146" t="s">
        <v>20</v>
      </c>
      <c r="J13" s="137" t="s">
        <v>32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23</v>
      </c>
      <c r="G14" s="42"/>
      <c r="H14" s="42"/>
      <c r="I14" s="146" t="s">
        <v>24</v>
      </c>
      <c r="J14" s="150" t="str">
        <f>'Rekapitulace stavby'!AN8</f>
        <v>13. 3. 2024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30</v>
      </c>
      <c r="E16" s="42"/>
      <c r="F16" s="42"/>
      <c r="G16" s="42"/>
      <c r="H16" s="42"/>
      <c r="I16" s="146" t="s">
        <v>31</v>
      </c>
      <c r="J16" s="137" t="s">
        <v>32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33</v>
      </c>
      <c r="F17" s="42"/>
      <c r="G17" s="42"/>
      <c r="H17" s="42"/>
      <c r="I17" s="146" t="s">
        <v>34</v>
      </c>
      <c r="J17" s="137" t="s">
        <v>32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35</v>
      </c>
      <c r="E19" s="42"/>
      <c r="F19" s="42"/>
      <c r="G19" s="42"/>
      <c r="H19" s="42"/>
      <c r="I19" s="146" t="s">
        <v>31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34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37</v>
      </c>
      <c r="E22" s="42"/>
      <c r="F22" s="42"/>
      <c r="G22" s="42"/>
      <c r="H22" s="42"/>
      <c r="I22" s="146" t="s">
        <v>31</v>
      </c>
      <c r="J22" s="137" t="s">
        <v>32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38</v>
      </c>
      <c r="F23" s="42"/>
      <c r="G23" s="42"/>
      <c r="H23" s="42"/>
      <c r="I23" s="146" t="s">
        <v>34</v>
      </c>
      <c r="J23" s="137" t="s">
        <v>32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40</v>
      </c>
      <c r="E25" s="42"/>
      <c r="F25" s="42"/>
      <c r="G25" s="42"/>
      <c r="H25" s="42"/>
      <c r="I25" s="146" t="s">
        <v>31</v>
      </c>
      <c r="J25" s="137" t="s">
        <v>32</v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">
        <v>41</v>
      </c>
      <c r="F26" s="42"/>
      <c r="G26" s="42"/>
      <c r="H26" s="42"/>
      <c r="I26" s="146" t="s">
        <v>34</v>
      </c>
      <c r="J26" s="137" t="s">
        <v>32</v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42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71.25" customHeight="1">
      <c r="A29" s="151"/>
      <c r="B29" s="152"/>
      <c r="C29" s="151"/>
      <c r="D29" s="151"/>
      <c r="E29" s="153" t="s">
        <v>43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44</v>
      </c>
      <c r="E32" s="42"/>
      <c r="F32" s="42"/>
      <c r="G32" s="42"/>
      <c r="H32" s="42"/>
      <c r="I32" s="42"/>
      <c r="J32" s="157">
        <f>ROUND(J96,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46</v>
      </c>
      <c r="G34" s="42"/>
      <c r="H34" s="42"/>
      <c r="I34" s="158" t="s">
        <v>45</v>
      </c>
      <c r="J34" s="158" t="s">
        <v>47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48</v>
      </c>
      <c r="E35" s="146" t="s">
        <v>49</v>
      </c>
      <c r="F35" s="160">
        <f>ROUND((SUM(BE96:BE455)),  2)</f>
        <v>0</v>
      </c>
      <c r="G35" s="42"/>
      <c r="H35" s="42"/>
      <c r="I35" s="161">
        <v>0.20999999999999999</v>
      </c>
      <c r="J35" s="160">
        <f>ROUND(((SUM(BE96:BE455))*I35),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50</v>
      </c>
      <c r="F36" s="160">
        <f>ROUND((SUM(BF96:BF455)),  2)</f>
        <v>0</v>
      </c>
      <c r="G36" s="42"/>
      <c r="H36" s="42"/>
      <c r="I36" s="161">
        <v>0.14999999999999999</v>
      </c>
      <c r="J36" s="160">
        <f>ROUND(((SUM(BF96:BF455))*I36),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51</v>
      </c>
      <c r="F37" s="160">
        <f>ROUND((SUM(BG96:BG455)),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52</v>
      </c>
      <c r="F38" s="160">
        <f>ROUND((SUM(BH96:BH455)),  2)</f>
        <v>0</v>
      </c>
      <c r="G38" s="42"/>
      <c r="H38" s="42"/>
      <c r="I38" s="161">
        <v>0.14999999999999999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53</v>
      </c>
      <c r="F39" s="160">
        <f>ROUND((SUM(BI96:BI455)),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54</v>
      </c>
      <c r="E41" s="164"/>
      <c r="F41" s="164"/>
      <c r="G41" s="165" t="s">
        <v>55</v>
      </c>
      <c r="H41" s="166" t="s">
        <v>56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167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26.25" customHeight="1">
      <c r="A50" s="42"/>
      <c r="B50" s="43"/>
      <c r="C50" s="44"/>
      <c r="D50" s="44"/>
      <c r="E50" s="173" t="str">
        <f>E7</f>
        <v>Dům kultury v Ostrově - vybudování kulturního a kreativního centra (interiér)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165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3" t="s">
        <v>254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255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03 - Statické úpravy (Velký sál, Kanceláře, Schodiště)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>Ostrov</v>
      </c>
      <c r="G56" s="44"/>
      <c r="H56" s="44"/>
      <c r="I56" s="35" t="s">
        <v>24</v>
      </c>
      <c r="J56" s="76" t="str">
        <f>IF(J14="","",J14)</f>
        <v>13. 3. 2024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54.45" customHeight="1">
      <c r="A58" s="42"/>
      <c r="B58" s="43"/>
      <c r="C58" s="35" t="s">
        <v>30</v>
      </c>
      <c r="D58" s="44"/>
      <c r="E58" s="44"/>
      <c r="F58" s="30" t="str">
        <f>E17</f>
        <v>Město Ostrov, Jáchymovská 1 , 363 01 Ostrov</v>
      </c>
      <c r="G58" s="44"/>
      <c r="H58" s="44"/>
      <c r="I58" s="35" t="s">
        <v>37</v>
      </c>
      <c r="J58" s="40" t="str">
        <f>E23</f>
        <v>Ing arch Olga Růžičková, Gagarinova, Karlovy Vary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5" t="s">
        <v>35</v>
      </c>
      <c r="D59" s="44"/>
      <c r="E59" s="44"/>
      <c r="F59" s="30" t="str">
        <f>IF(E20="","",E20)</f>
        <v>Vyplň údaj</v>
      </c>
      <c r="G59" s="44"/>
      <c r="H59" s="44"/>
      <c r="I59" s="35" t="s">
        <v>40</v>
      </c>
      <c r="J59" s="40" t="str">
        <f>E26</f>
        <v>Jakub Vilingr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168</v>
      </c>
      <c r="D61" s="175"/>
      <c r="E61" s="175"/>
      <c r="F61" s="175"/>
      <c r="G61" s="175"/>
      <c r="H61" s="175"/>
      <c r="I61" s="175"/>
      <c r="J61" s="176" t="s">
        <v>169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76</v>
      </c>
      <c r="D63" s="44"/>
      <c r="E63" s="44"/>
      <c r="F63" s="44"/>
      <c r="G63" s="44"/>
      <c r="H63" s="44"/>
      <c r="I63" s="44"/>
      <c r="J63" s="106">
        <f>J96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170</v>
      </c>
    </row>
    <row r="64" s="9" customFormat="1" ht="24.96" customHeight="1">
      <c r="A64" s="9"/>
      <c r="B64" s="178"/>
      <c r="C64" s="179"/>
      <c r="D64" s="180" t="s">
        <v>257</v>
      </c>
      <c r="E64" s="181"/>
      <c r="F64" s="181"/>
      <c r="G64" s="181"/>
      <c r="H64" s="181"/>
      <c r="I64" s="181"/>
      <c r="J64" s="182">
        <f>J97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2" customFormat="1" ht="19.92" customHeight="1">
      <c r="A65" s="12"/>
      <c r="B65" s="232"/>
      <c r="C65" s="129"/>
      <c r="D65" s="233" t="s">
        <v>923</v>
      </c>
      <c r="E65" s="234"/>
      <c r="F65" s="234"/>
      <c r="G65" s="234"/>
      <c r="H65" s="234"/>
      <c r="I65" s="234"/>
      <c r="J65" s="235">
        <f>J98</f>
        <v>0</v>
      </c>
      <c r="K65" s="129"/>
      <c r="L65" s="236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9.92" customHeight="1">
      <c r="A66" s="12"/>
      <c r="B66" s="232"/>
      <c r="C66" s="129"/>
      <c r="D66" s="233" t="s">
        <v>924</v>
      </c>
      <c r="E66" s="234"/>
      <c r="F66" s="234"/>
      <c r="G66" s="234"/>
      <c r="H66" s="234"/>
      <c r="I66" s="234"/>
      <c r="J66" s="235">
        <f>J136</f>
        <v>0</v>
      </c>
      <c r="K66" s="129"/>
      <c r="L66" s="236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12" customFormat="1" ht="19.92" customHeight="1">
      <c r="A67" s="12"/>
      <c r="B67" s="232"/>
      <c r="C67" s="129"/>
      <c r="D67" s="233" t="s">
        <v>258</v>
      </c>
      <c r="E67" s="234"/>
      <c r="F67" s="234"/>
      <c r="G67" s="234"/>
      <c r="H67" s="234"/>
      <c r="I67" s="234"/>
      <c r="J67" s="235">
        <f>J225</f>
        <v>0</v>
      </c>
      <c r="K67" s="129"/>
      <c r="L67" s="236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="12" customFormat="1" ht="19.92" customHeight="1">
      <c r="A68" s="12"/>
      <c r="B68" s="232"/>
      <c r="C68" s="129"/>
      <c r="D68" s="233" t="s">
        <v>259</v>
      </c>
      <c r="E68" s="234"/>
      <c r="F68" s="234"/>
      <c r="G68" s="234"/>
      <c r="H68" s="234"/>
      <c r="I68" s="234"/>
      <c r="J68" s="235">
        <f>J285</f>
        <v>0</v>
      </c>
      <c r="K68" s="129"/>
      <c r="L68" s="236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="12" customFormat="1" ht="19.92" customHeight="1">
      <c r="A69" s="12"/>
      <c r="B69" s="232"/>
      <c r="C69" s="129"/>
      <c r="D69" s="233" t="s">
        <v>260</v>
      </c>
      <c r="E69" s="234"/>
      <c r="F69" s="234"/>
      <c r="G69" s="234"/>
      <c r="H69" s="234"/>
      <c r="I69" s="234"/>
      <c r="J69" s="235">
        <f>J383</f>
        <v>0</v>
      </c>
      <c r="K69" s="129"/>
      <c r="L69" s="236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s="12" customFormat="1" ht="19.92" customHeight="1">
      <c r="A70" s="12"/>
      <c r="B70" s="232"/>
      <c r="C70" s="129"/>
      <c r="D70" s="233" t="s">
        <v>261</v>
      </c>
      <c r="E70" s="234"/>
      <c r="F70" s="234"/>
      <c r="G70" s="234"/>
      <c r="H70" s="234"/>
      <c r="I70" s="234"/>
      <c r="J70" s="235">
        <f>J397</f>
        <v>0</v>
      </c>
      <c r="K70" s="129"/>
      <c r="L70" s="236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s="9" customFormat="1" ht="24.96" customHeight="1">
      <c r="A71" s="9"/>
      <c r="B71" s="178"/>
      <c r="C71" s="179"/>
      <c r="D71" s="180" t="s">
        <v>262</v>
      </c>
      <c r="E71" s="181"/>
      <c r="F71" s="181"/>
      <c r="G71" s="181"/>
      <c r="H71" s="181"/>
      <c r="I71" s="181"/>
      <c r="J71" s="182">
        <f>J401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2" customFormat="1" ht="19.92" customHeight="1">
      <c r="A72" s="12"/>
      <c r="B72" s="232"/>
      <c r="C72" s="129"/>
      <c r="D72" s="233" t="s">
        <v>264</v>
      </c>
      <c r="E72" s="234"/>
      <c r="F72" s="234"/>
      <c r="G72" s="234"/>
      <c r="H72" s="234"/>
      <c r="I72" s="234"/>
      <c r="J72" s="235">
        <f>J402</f>
        <v>0</v>
      </c>
      <c r="K72" s="129"/>
      <c r="L72" s="236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</row>
    <row r="73" s="12" customFormat="1" ht="19.92" customHeight="1">
      <c r="A73" s="12"/>
      <c r="B73" s="232"/>
      <c r="C73" s="129"/>
      <c r="D73" s="233" t="s">
        <v>265</v>
      </c>
      <c r="E73" s="234"/>
      <c r="F73" s="234"/>
      <c r="G73" s="234"/>
      <c r="H73" s="234"/>
      <c r="I73" s="234"/>
      <c r="J73" s="235">
        <f>J410</f>
        <v>0</v>
      </c>
      <c r="K73" s="129"/>
      <c r="L73" s="236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</row>
    <row r="74" s="9" customFormat="1" ht="24.96" customHeight="1">
      <c r="A74" s="9"/>
      <c r="B74" s="178"/>
      <c r="C74" s="179"/>
      <c r="D74" s="180" t="s">
        <v>272</v>
      </c>
      <c r="E74" s="181"/>
      <c r="F74" s="181"/>
      <c r="G74" s="181"/>
      <c r="H74" s="181"/>
      <c r="I74" s="181"/>
      <c r="J74" s="182">
        <f>J450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2" customFormat="1" ht="21.84" customHeight="1">
      <c r="A75" s="4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14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80" s="2" customFormat="1" ht="6.96" customHeight="1">
      <c r="A80" s="42"/>
      <c r="B80" s="65"/>
      <c r="C80" s="66"/>
      <c r="D80" s="66"/>
      <c r="E80" s="66"/>
      <c r="F80" s="66"/>
      <c r="G80" s="66"/>
      <c r="H80" s="66"/>
      <c r="I80" s="66"/>
      <c r="J80" s="66"/>
      <c r="K80" s="66"/>
      <c r="L80" s="14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24.96" customHeight="1">
      <c r="A81" s="42"/>
      <c r="B81" s="43"/>
      <c r="C81" s="26" t="s">
        <v>172</v>
      </c>
      <c r="D81" s="44"/>
      <c r="E81" s="44"/>
      <c r="F81" s="44"/>
      <c r="G81" s="44"/>
      <c r="H81" s="44"/>
      <c r="I81" s="44"/>
      <c r="J81" s="44"/>
      <c r="K81" s="44"/>
      <c r="L81" s="14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6.96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4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2" customHeight="1">
      <c r="A83" s="42"/>
      <c r="B83" s="43"/>
      <c r="C83" s="35" t="s">
        <v>16</v>
      </c>
      <c r="D83" s="44"/>
      <c r="E83" s="44"/>
      <c r="F83" s="44"/>
      <c r="G83" s="44"/>
      <c r="H83" s="44"/>
      <c r="I83" s="44"/>
      <c r="J83" s="44"/>
      <c r="K83" s="44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26.25" customHeight="1">
      <c r="A84" s="42"/>
      <c r="B84" s="43"/>
      <c r="C84" s="44"/>
      <c r="D84" s="44"/>
      <c r="E84" s="173" t="str">
        <f>E7</f>
        <v>Dům kultury v Ostrově - vybudování kulturního a kreativního centra (interiér)</v>
      </c>
      <c r="F84" s="35"/>
      <c r="G84" s="35"/>
      <c r="H84" s="35"/>
      <c r="I84" s="44"/>
      <c r="J84" s="44"/>
      <c r="K84" s="44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1" customFormat="1" ht="12" customHeight="1">
      <c r="B85" s="24"/>
      <c r="C85" s="35" t="s">
        <v>165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2"/>
      <c r="B86" s="43"/>
      <c r="C86" s="44"/>
      <c r="D86" s="44"/>
      <c r="E86" s="173" t="s">
        <v>254</v>
      </c>
      <c r="F86" s="44"/>
      <c r="G86" s="44"/>
      <c r="H86" s="44"/>
      <c r="I86" s="44"/>
      <c r="J86" s="44"/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2" customHeight="1">
      <c r="A87" s="42"/>
      <c r="B87" s="43"/>
      <c r="C87" s="35" t="s">
        <v>255</v>
      </c>
      <c r="D87" s="44"/>
      <c r="E87" s="44"/>
      <c r="F87" s="44"/>
      <c r="G87" s="44"/>
      <c r="H87" s="44"/>
      <c r="I87" s="44"/>
      <c r="J87" s="44"/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6.5" customHeight="1">
      <c r="A88" s="42"/>
      <c r="B88" s="43"/>
      <c r="C88" s="44"/>
      <c r="D88" s="44"/>
      <c r="E88" s="73" t="str">
        <f>E11</f>
        <v>03 - Statické úpravy (Velký sál, Kanceláře, Schodiště)</v>
      </c>
      <c r="F88" s="44"/>
      <c r="G88" s="44"/>
      <c r="H88" s="44"/>
      <c r="I88" s="44"/>
      <c r="J88" s="44"/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6.96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4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2" customHeight="1">
      <c r="A90" s="42"/>
      <c r="B90" s="43"/>
      <c r="C90" s="35" t="s">
        <v>22</v>
      </c>
      <c r="D90" s="44"/>
      <c r="E90" s="44"/>
      <c r="F90" s="30" t="str">
        <f>F14</f>
        <v>Ostrov</v>
      </c>
      <c r="G90" s="44"/>
      <c r="H90" s="44"/>
      <c r="I90" s="35" t="s">
        <v>24</v>
      </c>
      <c r="J90" s="76" t="str">
        <f>IF(J14="","",J14)</f>
        <v>13. 3. 2024</v>
      </c>
      <c r="K90" s="44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6.96" customHeight="1">
      <c r="A91" s="42"/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14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54.45" customHeight="1">
      <c r="A92" s="42"/>
      <c r="B92" s="43"/>
      <c r="C92" s="35" t="s">
        <v>30</v>
      </c>
      <c r="D92" s="44"/>
      <c r="E92" s="44"/>
      <c r="F92" s="30" t="str">
        <f>E17</f>
        <v>Město Ostrov, Jáchymovská 1 , 363 01 Ostrov</v>
      </c>
      <c r="G92" s="44"/>
      <c r="H92" s="44"/>
      <c r="I92" s="35" t="s">
        <v>37</v>
      </c>
      <c r="J92" s="40" t="str">
        <f>E23</f>
        <v>Ing arch Olga Růžičková, Gagarinova, Karlovy Vary</v>
      </c>
      <c r="K92" s="44"/>
      <c r="L92" s="14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5.15" customHeight="1">
      <c r="A93" s="42"/>
      <c r="B93" s="43"/>
      <c r="C93" s="35" t="s">
        <v>35</v>
      </c>
      <c r="D93" s="44"/>
      <c r="E93" s="44"/>
      <c r="F93" s="30" t="str">
        <f>IF(E20="","",E20)</f>
        <v>Vyplň údaj</v>
      </c>
      <c r="G93" s="44"/>
      <c r="H93" s="44"/>
      <c r="I93" s="35" t="s">
        <v>40</v>
      </c>
      <c r="J93" s="40" t="str">
        <f>E26</f>
        <v>Jakub Vilingr</v>
      </c>
      <c r="K93" s="44"/>
      <c r="L93" s="14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10.32" customHeight="1">
      <c r="A94" s="42"/>
      <c r="B94" s="43"/>
      <c r="C94" s="44"/>
      <c r="D94" s="44"/>
      <c r="E94" s="44"/>
      <c r="F94" s="44"/>
      <c r="G94" s="44"/>
      <c r="H94" s="44"/>
      <c r="I94" s="44"/>
      <c r="J94" s="44"/>
      <c r="K94" s="44"/>
      <c r="L94" s="14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10" customFormat="1" ht="29.28" customHeight="1">
      <c r="A95" s="184"/>
      <c r="B95" s="185"/>
      <c r="C95" s="186" t="s">
        <v>173</v>
      </c>
      <c r="D95" s="187" t="s">
        <v>63</v>
      </c>
      <c r="E95" s="187" t="s">
        <v>59</v>
      </c>
      <c r="F95" s="187" t="s">
        <v>60</v>
      </c>
      <c r="G95" s="187" t="s">
        <v>174</v>
      </c>
      <c r="H95" s="187" t="s">
        <v>175</v>
      </c>
      <c r="I95" s="187" t="s">
        <v>176</v>
      </c>
      <c r="J95" s="187" t="s">
        <v>169</v>
      </c>
      <c r="K95" s="188" t="s">
        <v>177</v>
      </c>
      <c r="L95" s="189"/>
      <c r="M95" s="96" t="s">
        <v>32</v>
      </c>
      <c r="N95" s="97" t="s">
        <v>48</v>
      </c>
      <c r="O95" s="97" t="s">
        <v>178</v>
      </c>
      <c r="P95" s="97" t="s">
        <v>179</v>
      </c>
      <c r="Q95" s="97" t="s">
        <v>180</v>
      </c>
      <c r="R95" s="97" t="s">
        <v>181</v>
      </c>
      <c r="S95" s="97" t="s">
        <v>182</v>
      </c>
      <c r="T95" s="98" t="s">
        <v>183</v>
      </c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</row>
    <row r="96" s="2" customFormat="1" ht="22.8" customHeight="1">
      <c r="A96" s="42"/>
      <c r="B96" s="43"/>
      <c r="C96" s="103" t="s">
        <v>184</v>
      </c>
      <c r="D96" s="44"/>
      <c r="E96" s="44"/>
      <c r="F96" s="44"/>
      <c r="G96" s="44"/>
      <c r="H96" s="44"/>
      <c r="I96" s="44"/>
      <c r="J96" s="190">
        <f>BK96</f>
        <v>0</v>
      </c>
      <c r="K96" s="44"/>
      <c r="L96" s="48"/>
      <c r="M96" s="99"/>
      <c r="N96" s="191"/>
      <c r="O96" s="100"/>
      <c r="P96" s="192">
        <f>P97+P401+P450</f>
        <v>0</v>
      </c>
      <c r="Q96" s="100"/>
      <c r="R96" s="192">
        <f>R97+R401+R450</f>
        <v>7.3974052200000013</v>
      </c>
      <c r="S96" s="100"/>
      <c r="T96" s="193">
        <f>T97+T401+T450</f>
        <v>5.2191000000000001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77</v>
      </c>
      <c r="AU96" s="20" t="s">
        <v>170</v>
      </c>
      <c r="BK96" s="194">
        <f>BK97+BK401+BK450</f>
        <v>0</v>
      </c>
    </row>
    <row r="97" s="11" customFormat="1" ht="25.92" customHeight="1">
      <c r="A97" s="11"/>
      <c r="B97" s="195"/>
      <c r="C97" s="196"/>
      <c r="D97" s="197" t="s">
        <v>77</v>
      </c>
      <c r="E97" s="198" t="s">
        <v>273</v>
      </c>
      <c r="F97" s="198" t="s">
        <v>274</v>
      </c>
      <c r="G97" s="196"/>
      <c r="H97" s="196"/>
      <c r="I97" s="199"/>
      <c r="J97" s="200">
        <f>BK97</f>
        <v>0</v>
      </c>
      <c r="K97" s="196"/>
      <c r="L97" s="201"/>
      <c r="M97" s="202"/>
      <c r="N97" s="203"/>
      <c r="O97" s="203"/>
      <c r="P97" s="204">
        <f>P98+P136+P225+P285+P383+P397</f>
        <v>0</v>
      </c>
      <c r="Q97" s="203"/>
      <c r="R97" s="204">
        <f>R98+R136+R225+R285+R383+R397</f>
        <v>4.9858452200000007</v>
      </c>
      <c r="S97" s="203"/>
      <c r="T97" s="205">
        <f>T98+T136+T225+T285+T383+T397</f>
        <v>5.0690999999999997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206" t="s">
        <v>86</v>
      </c>
      <c r="AT97" s="207" t="s">
        <v>77</v>
      </c>
      <c r="AU97" s="207" t="s">
        <v>78</v>
      </c>
      <c r="AY97" s="206" t="s">
        <v>188</v>
      </c>
      <c r="BK97" s="208">
        <f>BK98+BK136+BK225+BK285+BK383+BK397</f>
        <v>0</v>
      </c>
    </row>
    <row r="98" s="11" customFormat="1" ht="22.8" customHeight="1">
      <c r="A98" s="11"/>
      <c r="B98" s="195"/>
      <c r="C98" s="196"/>
      <c r="D98" s="197" t="s">
        <v>77</v>
      </c>
      <c r="E98" s="237" t="s">
        <v>198</v>
      </c>
      <c r="F98" s="237" t="s">
        <v>925</v>
      </c>
      <c r="G98" s="196"/>
      <c r="H98" s="196"/>
      <c r="I98" s="199"/>
      <c r="J98" s="238">
        <f>BK98</f>
        <v>0</v>
      </c>
      <c r="K98" s="196"/>
      <c r="L98" s="201"/>
      <c r="M98" s="202"/>
      <c r="N98" s="203"/>
      <c r="O98" s="203"/>
      <c r="P98" s="204">
        <f>SUM(P99:P135)</f>
        <v>0</v>
      </c>
      <c r="Q98" s="203"/>
      <c r="R98" s="204">
        <f>SUM(R99:R135)</f>
        <v>1.2857449100000002</v>
      </c>
      <c r="S98" s="203"/>
      <c r="T98" s="205">
        <f>SUM(T99:T135)</f>
        <v>0</v>
      </c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R98" s="206" t="s">
        <v>86</v>
      </c>
      <c r="AT98" s="207" t="s">
        <v>77</v>
      </c>
      <c r="AU98" s="207" t="s">
        <v>86</v>
      </c>
      <c r="AY98" s="206" t="s">
        <v>188</v>
      </c>
      <c r="BK98" s="208">
        <f>SUM(BK99:BK135)</f>
        <v>0</v>
      </c>
    </row>
    <row r="99" s="2" customFormat="1" ht="37.8" customHeight="1">
      <c r="A99" s="42"/>
      <c r="B99" s="43"/>
      <c r="C99" s="209" t="s">
        <v>86</v>
      </c>
      <c r="D99" s="209" t="s">
        <v>189</v>
      </c>
      <c r="E99" s="210" t="s">
        <v>926</v>
      </c>
      <c r="F99" s="211" t="s">
        <v>927</v>
      </c>
      <c r="G99" s="212" t="s">
        <v>389</v>
      </c>
      <c r="H99" s="213">
        <v>0.16500000000000001</v>
      </c>
      <c r="I99" s="214"/>
      <c r="J99" s="215">
        <f>ROUND(I99*H99,2)</f>
        <v>0</v>
      </c>
      <c r="K99" s="211" t="s">
        <v>236</v>
      </c>
      <c r="L99" s="48"/>
      <c r="M99" s="216" t="s">
        <v>32</v>
      </c>
      <c r="N99" s="217" t="s">
        <v>49</v>
      </c>
      <c r="O99" s="88"/>
      <c r="P99" s="218">
        <f>O99*H99</f>
        <v>0</v>
      </c>
      <c r="Q99" s="218">
        <v>0.017090000000000001</v>
      </c>
      <c r="R99" s="218">
        <f>Q99*H99</f>
        <v>0.0028198500000000005</v>
      </c>
      <c r="S99" s="218">
        <v>0</v>
      </c>
      <c r="T99" s="219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20" t="s">
        <v>187</v>
      </c>
      <c r="AT99" s="220" t="s">
        <v>189</v>
      </c>
      <c r="AU99" s="220" t="s">
        <v>91</v>
      </c>
      <c r="AY99" s="20" t="s">
        <v>188</v>
      </c>
      <c r="BE99" s="221">
        <f>IF(N99="základní",J99,0)</f>
        <v>0</v>
      </c>
      <c r="BF99" s="221">
        <f>IF(N99="snížená",J99,0)</f>
        <v>0</v>
      </c>
      <c r="BG99" s="221">
        <f>IF(N99="zákl. přenesená",J99,0)</f>
        <v>0</v>
      </c>
      <c r="BH99" s="221">
        <f>IF(N99="sníž. přenesená",J99,0)</f>
        <v>0</v>
      </c>
      <c r="BI99" s="221">
        <f>IF(N99="nulová",J99,0)</f>
        <v>0</v>
      </c>
      <c r="BJ99" s="20" t="s">
        <v>86</v>
      </c>
      <c r="BK99" s="221">
        <f>ROUND(I99*H99,2)</f>
        <v>0</v>
      </c>
      <c r="BL99" s="20" t="s">
        <v>187</v>
      </c>
      <c r="BM99" s="220" t="s">
        <v>928</v>
      </c>
    </row>
    <row r="100" s="2" customFormat="1">
      <c r="A100" s="42"/>
      <c r="B100" s="43"/>
      <c r="C100" s="44"/>
      <c r="D100" s="222" t="s">
        <v>194</v>
      </c>
      <c r="E100" s="44"/>
      <c r="F100" s="223" t="s">
        <v>929</v>
      </c>
      <c r="G100" s="44"/>
      <c r="H100" s="44"/>
      <c r="I100" s="224"/>
      <c r="J100" s="44"/>
      <c r="K100" s="44"/>
      <c r="L100" s="48"/>
      <c r="M100" s="225"/>
      <c r="N100" s="226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194</v>
      </c>
      <c r="AU100" s="20" t="s">
        <v>91</v>
      </c>
    </row>
    <row r="101" s="2" customFormat="1">
      <c r="A101" s="42"/>
      <c r="B101" s="43"/>
      <c r="C101" s="44"/>
      <c r="D101" s="239" t="s">
        <v>239</v>
      </c>
      <c r="E101" s="44"/>
      <c r="F101" s="240" t="s">
        <v>930</v>
      </c>
      <c r="G101" s="44"/>
      <c r="H101" s="44"/>
      <c r="I101" s="224"/>
      <c r="J101" s="44"/>
      <c r="K101" s="44"/>
      <c r="L101" s="48"/>
      <c r="M101" s="225"/>
      <c r="N101" s="226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239</v>
      </c>
      <c r="AU101" s="20" t="s">
        <v>91</v>
      </c>
    </row>
    <row r="102" s="14" customFormat="1">
      <c r="A102" s="14"/>
      <c r="B102" s="252"/>
      <c r="C102" s="253"/>
      <c r="D102" s="222" t="s">
        <v>282</v>
      </c>
      <c r="E102" s="254" t="s">
        <v>32</v>
      </c>
      <c r="F102" s="255" t="s">
        <v>931</v>
      </c>
      <c r="G102" s="253"/>
      <c r="H102" s="254" t="s">
        <v>32</v>
      </c>
      <c r="I102" s="256"/>
      <c r="J102" s="253"/>
      <c r="K102" s="253"/>
      <c r="L102" s="257"/>
      <c r="M102" s="258"/>
      <c r="N102" s="259"/>
      <c r="O102" s="259"/>
      <c r="P102" s="259"/>
      <c r="Q102" s="259"/>
      <c r="R102" s="259"/>
      <c r="S102" s="259"/>
      <c r="T102" s="260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61" t="s">
        <v>282</v>
      </c>
      <c r="AU102" s="261" t="s">
        <v>91</v>
      </c>
      <c r="AV102" s="14" t="s">
        <v>86</v>
      </c>
      <c r="AW102" s="14" t="s">
        <v>39</v>
      </c>
      <c r="AX102" s="14" t="s">
        <v>78</v>
      </c>
      <c r="AY102" s="261" t="s">
        <v>188</v>
      </c>
    </row>
    <row r="103" s="14" customFormat="1">
      <c r="A103" s="14"/>
      <c r="B103" s="252"/>
      <c r="C103" s="253"/>
      <c r="D103" s="222" t="s">
        <v>282</v>
      </c>
      <c r="E103" s="254" t="s">
        <v>32</v>
      </c>
      <c r="F103" s="255" t="s">
        <v>932</v>
      </c>
      <c r="G103" s="253"/>
      <c r="H103" s="254" t="s">
        <v>32</v>
      </c>
      <c r="I103" s="256"/>
      <c r="J103" s="253"/>
      <c r="K103" s="253"/>
      <c r="L103" s="257"/>
      <c r="M103" s="258"/>
      <c r="N103" s="259"/>
      <c r="O103" s="259"/>
      <c r="P103" s="259"/>
      <c r="Q103" s="259"/>
      <c r="R103" s="259"/>
      <c r="S103" s="259"/>
      <c r="T103" s="260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61" t="s">
        <v>282</v>
      </c>
      <c r="AU103" s="261" t="s">
        <v>91</v>
      </c>
      <c r="AV103" s="14" t="s">
        <v>86</v>
      </c>
      <c r="AW103" s="14" t="s">
        <v>39</v>
      </c>
      <c r="AX103" s="14" t="s">
        <v>78</v>
      </c>
      <c r="AY103" s="261" t="s">
        <v>188</v>
      </c>
    </row>
    <row r="104" s="13" customFormat="1">
      <c r="A104" s="13"/>
      <c r="B104" s="241"/>
      <c r="C104" s="242"/>
      <c r="D104" s="222" t="s">
        <v>282</v>
      </c>
      <c r="E104" s="243" t="s">
        <v>32</v>
      </c>
      <c r="F104" s="244" t="s">
        <v>933</v>
      </c>
      <c r="G104" s="242"/>
      <c r="H104" s="245">
        <v>0.16500000000000001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51" t="s">
        <v>282</v>
      </c>
      <c r="AU104" s="251" t="s">
        <v>91</v>
      </c>
      <c r="AV104" s="13" t="s">
        <v>91</v>
      </c>
      <c r="AW104" s="13" t="s">
        <v>39</v>
      </c>
      <c r="AX104" s="13" t="s">
        <v>86</v>
      </c>
      <c r="AY104" s="251" t="s">
        <v>188</v>
      </c>
    </row>
    <row r="105" s="2" customFormat="1" ht="21.75" customHeight="1">
      <c r="A105" s="42"/>
      <c r="B105" s="43"/>
      <c r="C105" s="262" t="s">
        <v>91</v>
      </c>
      <c r="D105" s="262" t="s">
        <v>319</v>
      </c>
      <c r="E105" s="263" t="s">
        <v>934</v>
      </c>
      <c r="F105" s="264" t="s">
        <v>935</v>
      </c>
      <c r="G105" s="265" t="s">
        <v>389</v>
      </c>
      <c r="H105" s="266">
        <v>0.182</v>
      </c>
      <c r="I105" s="267"/>
      <c r="J105" s="268">
        <f>ROUND(I105*H105,2)</f>
        <v>0</v>
      </c>
      <c r="K105" s="264" t="s">
        <v>236</v>
      </c>
      <c r="L105" s="269"/>
      <c r="M105" s="270" t="s">
        <v>32</v>
      </c>
      <c r="N105" s="271" t="s">
        <v>49</v>
      </c>
      <c r="O105" s="88"/>
      <c r="P105" s="218">
        <f>O105*H105</f>
        <v>0</v>
      </c>
      <c r="Q105" s="218">
        <v>1</v>
      </c>
      <c r="R105" s="218">
        <f>Q105*H105</f>
        <v>0.182</v>
      </c>
      <c r="S105" s="218">
        <v>0</v>
      </c>
      <c r="T105" s="219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20" t="s">
        <v>221</v>
      </c>
      <c r="AT105" s="220" t="s">
        <v>319</v>
      </c>
      <c r="AU105" s="220" t="s">
        <v>91</v>
      </c>
      <c r="AY105" s="20" t="s">
        <v>188</v>
      </c>
      <c r="BE105" s="221">
        <f>IF(N105="základní",J105,0)</f>
        <v>0</v>
      </c>
      <c r="BF105" s="221">
        <f>IF(N105="snížená",J105,0)</f>
        <v>0</v>
      </c>
      <c r="BG105" s="221">
        <f>IF(N105="zákl. přenesená",J105,0)</f>
        <v>0</v>
      </c>
      <c r="BH105" s="221">
        <f>IF(N105="sníž. přenesená",J105,0)</f>
        <v>0</v>
      </c>
      <c r="BI105" s="221">
        <f>IF(N105="nulová",J105,0)</f>
        <v>0</v>
      </c>
      <c r="BJ105" s="20" t="s">
        <v>86</v>
      </c>
      <c r="BK105" s="221">
        <f>ROUND(I105*H105,2)</f>
        <v>0</v>
      </c>
      <c r="BL105" s="20" t="s">
        <v>187</v>
      </c>
      <c r="BM105" s="220" t="s">
        <v>936</v>
      </c>
    </row>
    <row r="106" s="2" customFormat="1">
      <c r="A106" s="42"/>
      <c r="B106" s="43"/>
      <c r="C106" s="44"/>
      <c r="D106" s="222" t="s">
        <v>194</v>
      </c>
      <c r="E106" s="44"/>
      <c r="F106" s="223" t="s">
        <v>935</v>
      </c>
      <c r="G106" s="44"/>
      <c r="H106" s="44"/>
      <c r="I106" s="224"/>
      <c r="J106" s="44"/>
      <c r="K106" s="44"/>
      <c r="L106" s="48"/>
      <c r="M106" s="225"/>
      <c r="N106" s="226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194</v>
      </c>
      <c r="AU106" s="20" t="s">
        <v>91</v>
      </c>
    </row>
    <row r="107" s="2" customFormat="1">
      <c r="A107" s="42"/>
      <c r="B107" s="43"/>
      <c r="C107" s="44"/>
      <c r="D107" s="222" t="s">
        <v>202</v>
      </c>
      <c r="E107" s="44"/>
      <c r="F107" s="227" t="s">
        <v>937</v>
      </c>
      <c r="G107" s="44"/>
      <c r="H107" s="44"/>
      <c r="I107" s="224"/>
      <c r="J107" s="44"/>
      <c r="K107" s="44"/>
      <c r="L107" s="48"/>
      <c r="M107" s="225"/>
      <c r="N107" s="226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202</v>
      </c>
      <c r="AU107" s="20" t="s">
        <v>91</v>
      </c>
    </row>
    <row r="108" s="13" customFormat="1">
      <c r="A108" s="13"/>
      <c r="B108" s="241"/>
      <c r="C108" s="242"/>
      <c r="D108" s="222" t="s">
        <v>282</v>
      </c>
      <c r="E108" s="242"/>
      <c r="F108" s="244" t="s">
        <v>938</v>
      </c>
      <c r="G108" s="242"/>
      <c r="H108" s="245">
        <v>0.182</v>
      </c>
      <c r="I108" s="246"/>
      <c r="J108" s="242"/>
      <c r="K108" s="242"/>
      <c r="L108" s="247"/>
      <c r="M108" s="248"/>
      <c r="N108" s="249"/>
      <c r="O108" s="249"/>
      <c r="P108" s="249"/>
      <c r="Q108" s="249"/>
      <c r="R108" s="249"/>
      <c r="S108" s="249"/>
      <c r="T108" s="25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51" t="s">
        <v>282</v>
      </c>
      <c r="AU108" s="251" t="s">
        <v>91</v>
      </c>
      <c r="AV108" s="13" t="s">
        <v>91</v>
      </c>
      <c r="AW108" s="13" t="s">
        <v>4</v>
      </c>
      <c r="AX108" s="13" t="s">
        <v>86</v>
      </c>
      <c r="AY108" s="251" t="s">
        <v>188</v>
      </c>
    </row>
    <row r="109" s="2" customFormat="1" ht="21.75" customHeight="1">
      <c r="A109" s="42"/>
      <c r="B109" s="43"/>
      <c r="C109" s="209" t="s">
        <v>198</v>
      </c>
      <c r="D109" s="209" t="s">
        <v>189</v>
      </c>
      <c r="E109" s="210" t="s">
        <v>939</v>
      </c>
      <c r="F109" s="211" t="s">
        <v>940</v>
      </c>
      <c r="G109" s="212" t="s">
        <v>941</v>
      </c>
      <c r="H109" s="213">
        <v>0.17999999999999999</v>
      </c>
      <c r="I109" s="214"/>
      <c r="J109" s="215">
        <f>ROUND(I109*H109,2)</f>
        <v>0</v>
      </c>
      <c r="K109" s="211" t="s">
        <v>236</v>
      </c>
      <c r="L109" s="48"/>
      <c r="M109" s="216" t="s">
        <v>32</v>
      </c>
      <c r="N109" s="217" t="s">
        <v>49</v>
      </c>
      <c r="O109" s="88"/>
      <c r="P109" s="218">
        <f>O109*H109</f>
        <v>0</v>
      </c>
      <c r="Q109" s="218">
        <v>2.1183200000000002</v>
      </c>
      <c r="R109" s="218">
        <f>Q109*H109</f>
        <v>0.38129760000000001</v>
      </c>
      <c r="S109" s="218">
        <v>0</v>
      </c>
      <c r="T109" s="219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20" t="s">
        <v>187</v>
      </c>
      <c r="AT109" s="220" t="s">
        <v>189</v>
      </c>
      <c r="AU109" s="220" t="s">
        <v>91</v>
      </c>
      <c r="AY109" s="20" t="s">
        <v>188</v>
      </c>
      <c r="BE109" s="221">
        <f>IF(N109="základní",J109,0)</f>
        <v>0</v>
      </c>
      <c r="BF109" s="221">
        <f>IF(N109="snížená",J109,0)</f>
        <v>0</v>
      </c>
      <c r="BG109" s="221">
        <f>IF(N109="zákl. přenesená",J109,0)</f>
        <v>0</v>
      </c>
      <c r="BH109" s="221">
        <f>IF(N109="sníž. přenesená",J109,0)</f>
        <v>0</v>
      </c>
      <c r="BI109" s="221">
        <f>IF(N109="nulová",J109,0)</f>
        <v>0</v>
      </c>
      <c r="BJ109" s="20" t="s">
        <v>86</v>
      </c>
      <c r="BK109" s="221">
        <f>ROUND(I109*H109,2)</f>
        <v>0</v>
      </c>
      <c r="BL109" s="20" t="s">
        <v>187</v>
      </c>
      <c r="BM109" s="220" t="s">
        <v>942</v>
      </c>
    </row>
    <row r="110" s="2" customFormat="1">
      <c r="A110" s="42"/>
      <c r="B110" s="43"/>
      <c r="C110" s="44"/>
      <c r="D110" s="222" t="s">
        <v>194</v>
      </c>
      <c r="E110" s="44"/>
      <c r="F110" s="223" t="s">
        <v>943</v>
      </c>
      <c r="G110" s="44"/>
      <c r="H110" s="44"/>
      <c r="I110" s="224"/>
      <c r="J110" s="44"/>
      <c r="K110" s="44"/>
      <c r="L110" s="48"/>
      <c r="M110" s="225"/>
      <c r="N110" s="226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194</v>
      </c>
      <c r="AU110" s="20" t="s">
        <v>91</v>
      </c>
    </row>
    <row r="111" s="2" customFormat="1">
      <c r="A111" s="42"/>
      <c r="B111" s="43"/>
      <c r="C111" s="44"/>
      <c r="D111" s="239" t="s">
        <v>239</v>
      </c>
      <c r="E111" s="44"/>
      <c r="F111" s="240" t="s">
        <v>944</v>
      </c>
      <c r="G111" s="44"/>
      <c r="H111" s="44"/>
      <c r="I111" s="224"/>
      <c r="J111" s="44"/>
      <c r="K111" s="44"/>
      <c r="L111" s="48"/>
      <c r="M111" s="225"/>
      <c r="N111" s="226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239</v>
      </c>
      <c r="AU111" s="20" t="s">
        <v>91</v>
      </c>
    </row>
    <row r="112" s="14" customFormat="1">
      <c r="A112" s="14"/>
      <c r="B112" s="252"/>
      <c r="C112" s="253"/>
      <c r="D112" s="222" t="s">
        <v>282</v>
      </c>
      <c r="E112" s="254" t="s">
        <v>32</v>
      </c>
      <c r="F112" s="255" t="s">
        <v>931</v>
      </c>
      <c r="G112" s="253"/>
      <c r="H112" s="254" t="s">
        <v>32</v>
      </c>
      <c r="I112" s="256"/>
      <c r="J112" s="253"/>
      <c r="K112" s="253"/>
      <c r="L112" s="257"/>
      <c r="M112" s="258"/>
      <c r="N112" s="259"/>
      <c r="O112" s="259"/>
      <c r="P112" s="259"/>
      <c r="Q112" s="259"/>
      <c r="R112" s="259"/>
      <c r="S112" s="259"/>
      <c r="T112" s="26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61" t="s">
        <v>282</v>
      </c>
      <c r="AU112" s="261" t="s">
        <v>91</v>
      </c>
      <c r="AV112" s="14" t="s">
        <v>86</v>
      </c>
      <c r="AW112" s="14" t="s">
        <v>39</v>
      </c>
      <c r="AX112" s="14" t="s">
        <v>78</v>
      </c>
      <c r="AY112" s="261" t="s">
        <v>188</v>
      </c>
    </row>
    <row r="113" s="14" customFormat="1">
      <c r="A113" s="14"/>
      <c r="B113" s="252"/>
      <c r="C113" s="253"/>
      <c r="D113" s="222" t="s">
        <v>282</v>
      </c>
      <c r="E113" s="254" t="s">
        <v>32</v>
      </c>
      <c r="F113" s="255" t="s">
        <v>945</v>
      </c>
      <c r="G113" s="253"/>
      <c r="H113" s="254" t="s">
        <v>32</v>
      </c>
      <c r="I113" s="256"/>
      <c r="J113" s="253"/>
      <c r="K113" s="253"/>
      <c r="L113" s="257"/>
      <c r="M113" s="258"/>
      <c r="N113" s="259"/>
      <c r="O113" s="259"/>
      <c r="P113" s="259"/>
      <c r="Q113" s="259"/>
      <c r="R113" s="259"/>
      <c r="S113" s="259"/>
      <c r="T113" s="26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61" t="s">
        <v>282</v>
      </c>
      <c r="AU113" s="261" t="s">
        <v>91</v>
      </c>
      <c r="AV113" s="14" t="s">
        <v>86</v>
      </c>
      <c r="AW113" s="14" t="s">
        <v>39</v>
      </c>
      <c r="AX113" s="14" t="s">
        <v>78</v>
      </c>
      <c r="AY113" s="261" t="s">
        <v>188</v>
      </c>
    </row>
    <row r="114" s="13" customFormat="1">
      <c r="A114" s="13"/>
      <c r="B114" s="241"/>
      <c r="C114" s="242"/>
      <c r="D114" s="222" t="s">
        <v>282</v>
      </c>
      <c r="E114" s="243" t="s">
        <v>32</v>
      </c>
      <c r="F114" s="244" t="s">
        <v>946</v>
      </c>
      <c r="G114" s="242"/>
      <c r="H114" s="245">
        <v>0.17999999999999999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51" t="s">
        <v>282</v>
      </c>
      <c r="AU114" s="251" t="s">
        <v>91</v>
      </c>
      <c r="AV114" s="13" t="s">
        <v>91</v>
      </c>
      <c r="AW114" s="13" t="s">
        <v>39</v>
      </c>
      <c r="AX114" s="13" t="s">
        <v>86</v>
      </c>
      <c r="AY114" s="251" t="s">
        <v>188</v>
      </c>
    </row>
    <row r="115" s="2" customFormat="1" ht="21.75" customHeight="1">
      <c r="A115" s="42"/>
      <c r="B115" s="43"/>
      <c r="C115" s="209" t="s">
        <v>187</v>
      </c>
      <c r="D115" s="209" t="s">
        <v>189</v>
      </c>
      <c r="E115" s="210" t="s">
        <v>947</v>
      </c>
      <c r="F115" s="211" t="s">
        <v>948</v>
      </c>
      <c r="G115" s="212" t="s">
        <v>389</v>
      </c>
      <c r="H115" s="213">
        <v>0.0080000000000000002</v>
      </c>
      <c r="I115" s="214"/>
      <c r="J115" s="215">
        <f>ROUND(I115*H115,2)</f>
        <v>0</v>
      </c>
      <c r="K115" s="211" t="s">
        <v>236</v>
      </c>
      <c r="L115" s="48"/>
      <c r="M115" s="216" t="s">
        <v>32</v>
      </c>
      <c r="N115" s="217" t="s">
        <v>49</v>
      </c>
      <c r="O115" s="88"/>
      <c r="P115" s="218">
        <f>O115*H115</f>
        <v>0</v>
      </c>
      <c r="Q115" s="218">
        <v>1.05237</v>
      </c>
      <c r="R115" s="218">
        <f>Q115*H115</f>
        <v>0.0084189599999999996</v>
      </c>
      <c r="S115" s="218">
        <v>0</v>
      </c>
      <c r="T115" s="219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20" t="s">
        <v>187</v>
      </c>
      <c r="AT115" s="220" t="s">
        <v>189</v>
      </c>
      <c r="AU115" s="220" t="s">
        <v>91</v>
      </c>
      <c r="AY115" s="20" t="s">
        <v>188</v>
      </c>
      <c r="BE115" s="221">
        <f>IF(N115="základní",J115,0)</f>
        <v>0</v>
      </c>
      <c r="BF115" s="221">
        <f>IF(N115="snížená",J115,0)</f>
        <v>0</v>
      </c>
      <c r="BG115" s="221">
        <f>IF(N115="zákl. přenesená",J115,0)</f>
        <v>0</v>
      </c>
      <c r="BH115" s="221">
        <f>IF(N115="sníž. přenesená",J115,0)</f>
        <v>0</v>
      </c>
      <c r="BI115" s="221">
        <f>IF(N115="nulová",J115,0)</f>
        <v>0</v>
      </c>
      <c r="BJ115" s="20" t="s">
        <v>86</v>
      </c>
      <c r="BK115" s="221">
        <f>ROUND(I115*H115,2)</f>
        <v>0</v>
      </c>
      <c r="BL115" s="20" t="s">
        <v>187</v>
      </c>
      <c r="BM115" s="220" t="s">
        <v>949</v>
      </c>
    </row>
    <row r="116" s="2" customFormat="1">
      <c r="A116" s="42"/>
      <c r="B116" s="43"/>
      <c r="C116" s="44"/>
      <c r="D116" s="222" t="s">
        <v>194</v>
      </c>
      <c r="E116" s="44"/>
      <c r="F116" s="223" t="s">
        <v>950</v>
      </c>
      <c r="G116" s="44"/>
      <c r="H116" s="44"/>
      <c r="I116" s="224"/>
      <c r="J116" s="44"/>
      <c r="K116" s="44"/>
      <c r="L116" s="48"/>
      <c r="M116" s="225"/>
      <c r="N116" s="226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194</v>
      </c>
      <c r="AU116" s="20" t="s">
        <v>91</v>
      </c>
    </row>
    <row r="117" s="2" customFormat="1">
      <c r="A117" s="42"/>
      <c r="B117" s="43"/>
      <c r="C117" s="44"/>
      <c r="D117" s="239" t="s">
        <v>239</v>
      </c>
      <c r="E117" s="44"/>
      <c r="F117" s="240" t="s">
        <v>951</v>
      </c>
      <c r="G117" s="44"/>
      <c r="H117" s="44"/>
      <c r="I117" s="224"/>
      <c r="J117" s="44"/>
      <c r="K117" s="44"/>
      <c r="L117" s="48"/>
      <c r="M117" s="225"/>
      <c r="N117" s="226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239</v>
      </c>
      <c r="AU117" s="20" t="s">
        <v>91</v>
      </c>
    </row>
    <row r="118" s="14" customFormat="1">
      <c r="A118" s="14"/>
      <c r="B118" s="252"/>
      <c r="C118" s="253"/>
      <c r="D118" s="222" t="s">
        <v>282</v>
      </c>
      <c r="E118" s="254" t="s">
        <v>32</v>
      </c>
      <c r="F118" s="255" t="s">
        <v>931</v>
      </c>
      <c r="G118" s="253"/>
      <c r="H118" s="254" t="s">
        <v>32</v>
      </c>
      <c r="I118" s="256"/>
      <c r="J118" s="253"/>
      <c r="K118" s="253"/>
      <c r="L118" s="257"/>
      <c r="M118" s="258"/>
      <c r="N118" s="259"/>
      <c r="O118" s="259"/>
      <c r="P118" s="259"/>
      <c r="Q118" s="259"/>
      <c r="R118" s="259"/>
      <c r="S118" s="259"/>
      <c r="T118" s="26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61" t="s">
        <v>282</v>
      </c>
      <c r="AU118" s="261" t="s">
        <v>91</v>
      </c>
      <c r="AV118" s="14" t="s">
        <v>86</v>
      </c>
      <c r="AW118" s="14" t="s">
        <v>39</v>
      </c>
      <c r="AX118" s="14" t="s">
        <v>78</v>
      </c>
      <c r="AY118" s="261" t="s">
        <v>188</v>
      </c>
    </row>
    <row r="119" s="14" customFormat="1">
      <c r="A119" s="14"/>
      <c r="B119" s="252"/>
      <c r="C119" s="253"/>
      <c r="D119" s="222" t="s">
        <v>282</v>
      </c>
      <c r="E119" s="254" t="s">
        <v>32</v>
      </c>
      <c r="F119" s="255" t="s">
        <v>945</v>
      </c>
      <c r="G119" s="253"/>
      <c r="H119" s="254" t="s">
        <v>32</v>
      </c>
      <c r="I119" s="256"/>
      <c r="J119" s="253"/>
      <c r="K119" s="253"/>
      <c r="L119" s="257"/>
      <c r="M119" s="258"/>
      <c r="N119" s="259"/>
      <c r="O119" s="259"/>
      <c r="P119" s="259"/>
      <c r="Q119" s="259"/>
      <c r="R119" s="259"/>
      <c r="S119" s="259"/>
      <c r="T119" s="260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61" t="s">
        <v>282</v>
      </c>
      <c r="AU119" s="261" t="s">
        <v>91</v>
      </c>
      <c r="AV119" s="14" t="s">
        <v>86</v>
      </c>
      <c r="AW119" s="14" t="s">
        <v>39</v>
      </c>
      <c r="AX119" s="14" t="s">
        <v>78</v>
      </c>
      <c r="AY119" s="261" t="s">
        <v>188</v>
      </c>
    </row>
    <row r="120" s="13" customFormat="1">
      <c r="A120" s="13"/>
      <c r="B120" s="241"/>
      <c r="C120" s="242"/>
      <c r="D120" s="222" t="s">
        <v>282</v>
      </c>
      <c r="E120" s="243" t="s">
        <v>32</v>
      </c>
      <c r="F120" s="244" t="s">
        <v>952</v>
      </c>
      <c r="G120" s="242"/>
      <c r="H120" s="245">
        <v>0.0040000000000000001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51" t="s">
        <v>282</v>
      </c>
      <c r="AU120" s="251" t="s">
        <v>91</v>
      </c>
      <c r="AV120" s="13" t="s">
        <v>91</v>
      </c>
      <c r="AW120" s="13" t="s">
        <v>39</v>
      </c>
      <c r="AX120" s="13" t="s">
        <v>78</v>
      </c>
      <c r="AY120" s="251" t="s">
        <v>188</v>
      </c>
    </row>
    <row r="121" s="13" customFormat="1">
      <c r="A121" s="13"/>
      <c r="B121" s="241"/>
      <c r="C121" s="242"/>
      <c r="D121" s="222" t="s">
        <v>282</v>
      </c>
      <c r="E121" s="243" t="s">
        <v>32</v>
      </c>
      <c r="F121" s="244" t="s">
        <v>953</v>
      </c>
      <c r="G121" s="242"/>
      <c r="H121" s="245">
        <v>0.0030000000000000001</v>
      </c>
      <c r="I121" s="246"/>
      <c r="J121" s="242"/>
      <c r="K121" s="242"/>
      <c r="L121" s="247"/>
      <c r="M121" s="248"/>
      <c r="N121" s="249"/>
      <c r="O121" s="249"/>
      <c r="P121" s="249"/>
      <c r="Q121" s="249"/>
      <c r="R121" s="249"/>
      <c r="S121" s="249"/>
      <c r="T121" s="25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51" t="s">
        <v>282</v>
      </c>
      <c r="AU121" s="251" t="s">
        <v>91</v>
      </c>
      <c r="AV121" s="13" t="s">
        <v>91</v>
      </c>
      <c r="AW121" s="13" t="s">
        <v>39</v>
      </c>
      <c r="AX121" s="13" t="s">
        <v>78</v>
      </c>
      <c r="AY121" s="251" t="s">
        <v>188</v>
      </c>
    </row>
    <row r="122" s="15" customFormat="1">
      <c r="A122" s="15"/>
      <c r="B122" s="272"/>
      <c r="C122" s="273"/>
      <c r="D122" s="222" t="s">
        <v>282</v>
      </c>
      <c r="E122" s="274" t="s">
        <v>32</v>
      </c>
      <c r="F122" s="275" t="s">
        <v>338</v>
      </c>
      <c r="G122" s="273"/>
      <c r="H122" s="276">
        <v>0.0070000000000000001</v>
      </c>
      <c r="I122" s="277"/>
      <c r="J122" s="273"/>
      <c r="K122" s="273"/>
      <c r="L122" s="278"/>
      <c r="M122" s="279"/>
      <c r="N122" s="280"/>
      <c r="O122" s="280"/>
      <c r="P122" s="280"/>
      <c r="Q122" s="280"/>
      <c r="R122" s="280"/>
      <c r="S122" s="280"/>
      <c r="T122" s="281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82" t="s">
        <v>282</v>
      </c>
      <c r="AU122" s="282" t="s">
        <v>91</v>
      </c>
      <c r="AV122" s="15" t="s">
        <v>187</v>
      </c>
      <c r="AW122" s="15" t="s">
        <v>39</v>
      </c>
      <c r="AX122" s="15" t="s">
        <v>86</v>
      </c>
      <c r="AY122" s="282" t="s">
        <v>188</v>
      </c>
    </row>
    <row r="123" s="13" customFormat="1">
      <c r="A123" s="13"/>
      <c r="B123" s="241"/>
      <c r="C123" s="242"/>
      <c r="D123" s="222" t="s">
        <v>282</v>
      </c>
      <c r="E123" s="242"/>
      <c r="F123" s="244" t="s">
        <v>954</v>
      </c>
      <c r="G123" s="242"/>
      <c r="H123" s="245">
        <v>0.0080000000000000002</v>
      </c>
      <c r="I123" s="246"/>
      <c r="J123" s="242"/>
      <c r="K123" s="242"/>
      <c r="L123" s="247"/>
      <c r="M123" s="248"/>
      <c r="N123" s="249"/>
      <c r="O123" s="249"/>
      <c r="P123" s="249"/>
      <c r="Q123" s="249"/>
      <c r="R123" s="249"/>
      <c r="S123" s="249"/>
      <c r="T123" s="25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1" t="s">
        <v>282</v>
      </c>
      <c r="AU123" s="251" t="s">
        <v>91</v>
      </c>
      <c r="AV123" s="13" t="s">
        <v>91</v>
      </c>
      <c r="AW123" s="13" t="s">
        <v>4</v>
      </c>
      <c r="AX123" s="13" t="s">
        <v>86</v>
      </c>
      <c r="AY123" s="251" t="s">
        <v>188</v>
      </c>
    </row>
    <row r="124" s="2" customFormat="1" ht="24.15" customHeight="1">
      <c r="A124" s="42"/>
      <c r="B124" s="43"/>
      <c r="C124" s="209" t="s">
        <v>208</v>
      </c>
      <c r="D124" s="209" t="s">
        <v>189</v>
      </c>
      <c r="E124" s="210" t="s">
        <v>955</v>
      </c>
      <c r="F124" s="211" t="s">
        <v>956</v>
      </c>
      <c r="G124" s="212" t="s">
        <v>278</v>
      </c>
      <c r="H124" s="213">
        <v>2.7450000000000001</v>
      </c>
      <c r="I124" s="214"/>
      <c r="J124" s="215">
        <f>ROUND(I124*H124,2)</f>
        <v>0</v>
      </c>
      <c r="K124" s="211" t="s">
        <v>236</v>
      </c>
      <c r="L124" s="48"/>
      <c r="M124" s="216" t="s">
        <v>32</v>
      </c>
      <c r="N124" s="217" t="s">
        <v>49</v>
      </c>
      <c r="O124" s="88"/>
      <c r="P124" s="218">
        <f>O124*H124</f>
        <v>0</v>
      </c>
      <c r="Q124" s="218">
        <v>0.17330000000000001</v>
      </c>
      <c r="R124" s="218">
        <f>Q124*H124</f>
        <v>0.47570850000000003</v>
      </c>
      <c r="S124" s="218">
        <v>0</v>
      </c>
      <c r="T124" s="219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20" t="s">
        <v>187</v>
      </c>
      <c r="AT124" s="220" t="s">
        <v>189</v>
      </c>
      <c r="AU124" s="220" t="s">
        <v>91</v>
      </c>
      <c r="AY124" s="20" t="s">
        <v>188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0" t="s">
        <v>86</v>
      </c>
      <c r="BK124" s="221">
        <f>ROUND(I124*H124,2)</f>
        <v>0</v>
      </c>
      <c r="BL124" s="20" t="s">
        <v>187</v>
      </c>
      <c r="BM124" s="220" t="s">
        <v>957</v>
      </c>
    </row>
    <row r="125" s="2" customFormat="1">
      <c r="A125" s="42"/>
      <c r="B125" s="43"/>
      <c r="C125" s="44"/>
      <c r="D125" s="222" t="s">
        <v>194</v>
      </c>
      <c r="E125" s="44"/>
      <c r="F125" s="223" t="s">
        <v>958</v>
      </c>
      <c r="G125" s="44"/>
      <c r="H125" s="44"/>
      <c r="I125" s="224"/>
      <c r="J125" s="44"/>
      <c r="K125" s="44"/>
      <c r="L125" s="48"/>
      <c r="M125" s="225"/>
      <c r="N125" s="226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194</v>
      </c>
      <c r="AU125" s="20" t="s">
        <v>91</v>
      </c>
    </row>
    <row r="126" s="2" customFormat="1">
      <c r="A126" s="42"/>
      <c r="B126" s="43"/>
      <c r="C126" s="44"/>
      <c r="D126" s="239" t="s">
        <v>239</v>
      </c>
      <c r="E126" s="44"/>
      <c r="F126" s="240" t="s">
        <v>959</v>
      </c>
      <c r="G126" s="44"/>
      <c r="H126" s="44"/>
      <c r="I126" s="224"/>
      <c r="J126" s="44"/>
      <c r="K126" s="44"/>
      <c r="L126" s="48"/>
      <c r="M126" s="225"/>
      <c r="N126" s="226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239</v>
      </c>
      <c r="AU126" s="20" t="s">
        <v>91</v>
      </c>
    </row>
    <row r="127" s="14" customFormat="1">
      <c r="A127" s="14"/>
      <c r="B127" s="252"/>
      <c r="C127" s="253"/>
      <c r="D127" s="222" t="s">
        <v>282</v>
      </c>
      <c r="E127" s="254" t="s">
        <v>32</v>
      </c>
      <c r="F127" s="255" t="s">
        <v>931</v>
      </c>
      <c r="G127" s="253"/>
      <c r="H127" s="254" t="s">
        <v>32</v>
      </c>
      <c r="I127" s="256"/>
      <c r="J127" s="253"/>
      <c r="K127" s="253"/>
      <c r="L127" s="257"/>
      <c r="M127" s="258"/>
      <c r="N127" s="259"/>
      <c r="O127" s="259"/>
      <c r="P127" s="259"/>
      <c r="Q127" s="259"/>
      <c r="R127" s="259"/>
      <c r="S127" s="259"/>
      <c r="T127" s="26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1" t="s">
        <v>282</v>
      </c>
      <c r="AU127" s="261" t="s">
        <v>91</v>
      </c>
      <c r="AV127" s="14" t="s">
        <v>86</v>
      </c>
      <c r="AW127" s="14" t="s">
        <v>39</v>
      </c>
      <c r="AX127" s="14" t="s">
        <v>78</v>
      </c>
      <c r="AY127" s="261" t="s">
        <v>188</v>
      </c>
    </row>
    <row r="128" s="14" customFormat="1">
      <c r="A128" s="14"/>
      <c r="B128" s="252"/>
      <c r="C128" s="253"/>
      <c r="D128" s="222" t="s">
        <v>282</v>
      </c>
      <c r="E128" s="254" t="s">
        <v>32</v>
      </c>
      <c r="F128" s="255" t="s">
        <v>932</v>
      </c>
      <c r="G128" s="253"/>
      <c r="H128" s="254" t="s">
        <v>32</v>
      </c>
      <c r="I128" s="256"/>
      <c r="J128" s="253"/>
      <c r="K128" s="253"/>
      <c r="L128" s="257"/>
      <c r="M128" s="258"/>
      <c r="N128" s="259"/>
      <c r="O128" s="259"/>
      <c r="P128" s="259"/>
      <c r="Q128" s="259"/>
      <c r="R128" s="259"/>
      <c r="S128" s="259"/>
      <c r="T128" s="26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1" t="s">
        <v>282</v>
      </c>
      <c r="AU128" s="261" t="s">
        <v>91</v>
      </c>
      <c r="AV128" s="14" t="s">
        <v>86</v>
      </c>
      <c r="AW128" s="14" t="s">
        <v>39</v>
      </c>
      <c r="AX128" s="14" t="s">
        <v>78</v>
      </c>
      <c r="AY128" s="261" t="s">
        <v>188</v>
      </c>
    </row>
    <row r="129" s="13" customFormat="1">
      <c r="A129" s="13"/>
      <c r="B129" s="241"/>
      <c r="C129" s="242"/>
      <c r="D129" s="222" t="s">
        <v>282</v>
      </c>
      <c r="E129" s="243" t="s">
        <v>32</v>
      </c>
      <c r="F129" s="244" t="s">
        <v>960</v>
      </c>
      <c r="G129" s="242"/>
      <c r="H129" s="245">
        <v>2.7450000000000001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1" t="s">
        <v>282</v>
      </c>
      <c r="AU129" s="251" t="s">
        <v>91</v>
      </c>
      <c r="AV129" s="13" t="s">
        <v>91</v>
      </c>
      <c r="AW129" s="13" t="s">
        <v>39</v>
      </c>
      <c r="AX129" s="13" t="s">
        <v>86</v>
      </c>
      <c r="AY129" s="251" t="s">
        <v>188</v>
      </c>
    </row>
    <row r="130" s="2" customFormat="1" ht="24.15" customHeight="1">
      <c r="A130" s="42"/>
      <c r="B130" s="43"/>
      <c r="C130" s="209" t="s">
        <v>213</v>
      </c>
      <c r="D130" s="209" t="s">
        <v>189</v>
      </c>
      <c r="E130" s="210" t="s">
        <v>961</v>
      </c>
      <c r="F130" s="211" t="s">
        <v>962</v>
      </c>
      <c r="G130" s="212" t="s">
        <v>278</v>
      </c>
      <c r="H130" s="213">
        <v>30</v>
      </c>
      <c r="I130" s="214"/>
      <c r="J130" s="215">
        <f>ROUND(I130*H130,2)</f>
        <v>0</v>
      </c>
      <c r="K130" s="211" t="s">
        <v>236</v>
      </c>
      <c r="L130" s="48"/>
      <c r="M130" s="216" t="s">
        <v>32</v>
      </c>
      <c r="N130" s="217" t="s">
        <v>49</v>
      </c>
      <c r="O130" s="88"/>
      <c r="P130" s="218">
        <f>O130*H130</f>
        <v>0</v>
      </c>
      <c r="Q130" s="218">
        <v>0.0078499999999999993</v>
      </c>
      <c r="R130" s="218">
        <f>Q130*H130</f>
        <v>0.23549999999999999</v>
      </c>
      <c r="S130" s="218">
        <v>0</v>
      </c>
      <c r="T130" s="219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20" t="s">
        <v>187</v>
      </c>
      <c r="AT130" s="220" t="s">
        <v>189</v>
      </c>
      <c r="AU130" s="220" t="s">
        <v>91</v>
      </c>
      <c r="AY130" s="20" t="s">
        <v>188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20" t="s">
        <v>86</v>
      </c>
      <c r="BK130" s="221">
        <f>ROUND(I130*H130,2)</f>
        <v>0</v>
      </c>
      <c r="BL130" s="20" t="s">
        <v>187</v>
      </c>
      <c r="BM130" s="220" t="s">
        <v>963</v>
      </c>
    </row>
    <row r="131" s="2" customFormat="1">
      <c r="A131" s="42"/>
      <c r="B131" s="43"/>
      <c r="C131" s="44"/>
      <c r="D131" s="222" t="s">
        <v>194</v>
      </c>
      <c r="E131" s="44"/>
      <c r="F131" s="223" t="s">
        <v>964</v>
      </c>
      <c r="G131" s="44"/>
      <c r="H131" s="44"/>
      <c r="I131" s="224"/>
      <c r="J131" s="44"/>
      <c r="K131" s="44"/>
      <c r="L131" s="48"/>
      <c r="M131" s="225"/>
      <c r="N131" s="226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194</v>
      </c>
      <c r="AU131" s="20" t="s">
        <v>91</v>
      </c>
    </row>
    <row r="132" s="2" customFormat="1">
      <c r="A132" s="42"/>
      <c r="B132" s="43"/>
      <c r="C132" s="44"/>
      <c r="D132" s="239" t="s">
        <v>239</v>
      </c>
      <c r="E132" s="44"/>
      <c r="F132" s="240" t="s">
        <v>965</v>
      </c>
      <c r="G132" s="44"/>
      <c r="H132" s="44"/>
      <c r="I132" s="224"/>
      <c r="J132" s="44"/>
      <c r="K132" s="44"/>
      <c r="L132" s="48"/>
      <c r="M132" s="225"/>
      <c r="N132" s="226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239</v>
      </c>
      <c r="AU132" s="20" t="s">
        <v>91</v>
      </c>
    </row>
    <row r="133" s="14" customFormat="1">
      <c r="A133" s="14"/>
      <c r="B133" s="252"/>
      <c r="C133" s="253"/>
      <c r="D133" s="222" t="s">
        <v>282</v>
      </c>
      <c r="E133" s="254" t="s">
        <v>32</v>
      </c>
      <c r="F133" s="255" t="s">
        <v>931</v>
      </c>
      <c r="G133" s="253"/>
      <c r="H133" s="254" t="s">
        <v>32</v>
      </c>
      <c r="I133" s="256"/>
      <c r="J133" s="253"/>
      <c r="K133" s="253"/>
      <c r="L133" s="257"/>
      <c r="M133" s="258"/>
      <c r="N133" s="259"/>
      <c r="O133" s="259"/>
      <c r="P133" s="259"/>
      <c r="Q133" s="259"/>
      <c r="R133" s="259"/>
      <c r="S133" s="259"/>
      <c r="T133" s="26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1" t="s">
        <v>282</v>
      </c>
      <c r="AU133" s="261" t="s">
        <v>91</v>
      </c>
      <c r="AV133" s="14" t="s">
        <v>86</v>
      </c>
      <c r="AW133" s="14" t="s">
        <v>39</v>
      </c>
      <c r="AX133" s="14" t="s">
        <v>78</v>
      </c>
      <c r="AY133" s="261" t="s">
        <v>188</v>
      </c>
    </row>
    <row r="134" s="14" customFormat="1">
      <c r="A134" s="14"/>
      <c r="B134" s="252"/>
      <c r="C134" s="253"/>
      <c r="D134" s="222" t="s">
        <v>282</v>
      </c>
      <c r="E134" s="254" t="s">
        <v>32</v>
      </c>
      <c r="F134" s="255" t="s">
        <v>966</v>
      </c>
      <c r="G134" s="253"/>
      <c r="H134" s="254" t="s">
        <v>32</v>
      </c>
      <c r="I134" s="256"/>
      <c r="J134" s="253"/>
      <c r="K134" s="253"/>
      <c r="L134" s="257"/>
      <c r="M134" s="258"/>
      <c r="N134" s="259"/>
      <c r="O134" s="259"/>
      <c r="P134" s="259"/>
      <c r="Q134" s="259"/>
      <c r="R134" s="259"/>
      <c r="S134" s="259"/>
      <c r="T134" s="26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1" t="s">
        <v>282</v>
      </c>
      <c r="AU134" s="261" t="s">
        <v>91</v>
      </c>
      <c r="AV134" s="14" t="s">
        <v>86</v>
      </c>
      <c r="AW134" s="14" t="s">
        <v>39</v>
      </c>
      <c r="AX134" s="14" t="s">
        <v>78</v>
      </c>
      <c r="AY134" s="261" t="s">
        <v>188</v>
      </c>
    </row>
    <row r="135" s="13" customFormat="1">
      <c r="A135" s="13"/>
      <c r="B135" s="241"/>
      <c r="C135" s="242"/>
      <c r="D135" s="222" t="s">
        <v>282</v>
      </c>
      <c r="E135" s="243" t="s">
        <v>32</v>
      </c>
      <c r="F135" s="244" t="s">
        <v>476</v>
      </c>
      <c r="G135" s="242"/>
      <c r="H135" s="245">
        <v>30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282</v>
      </c>
      <c r="AU135" s="251" t="s">
        <v>91</v>
      </c>
      <c r="AV135" s="13" t="s">
        <v>91</v>
      </c>
      <c r="AW135" s="13" t="s">
        <v>39</v>
      </c>
      <c r="AX135" s="13" t="s">
        <v>86</v>
      </c>
      <c r="AY135" s="251" t="s">
        <v>188</v>
      </c>
    </row>
    <row r="136" s="11" customFormat="1" ht="22.8" customHeight="1">
      <c r="A136" s="11"/>
      <c r="B136" s="195"/>
      <c r="C136" s="196"/>
      <c r="D136" s="197" t="s">
        <v>77</v>
      </c>
      <c r="E136" s="237" t="s">
        <v>187</v>
      </c>
      <c r="F136" s="237" t="s">
        <v>967</v>
      </c>
      <c r="G136" s="196"/>
      <c r="H136" s="196"/>
      <c r="I136" s="199"/>
      <c r="J136" s="238">
        <f>BK136</f>
        <v>0</v>
      </c>
      <c r="K136" s="196"/>
      <c r="L136" s="201"/>
      <c r="M136" s="202"/>
      <c r="N136" s="203"/>
      <c r="O136" s="203"/>
      <c r="P136" s="204">
        <f>SUM(P137:P224)</f>
        <v>0</v>
      </c>
      <c r="Q136" s="203"/>
      <c r="R136" s="204">
        <f>SUM(R137:R224)</f>
        <v>3.3762622700000002</v>
      </c>
      <c r="S136" s="203"/>
      <c r="T136" s="205">
        <f>SUM(T137:T224)</f>
        <v>0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206" t="s">
        <v>86</v>
      </c>
      <c r="AT136" s="207" t="s">
        <v>77</v>
      </c>
      <c r="AU136" s="207" t="s">
        <v>86</v>
      </c>
      <c r="AY136" s="206" t="s">
        <v>188</v>
      </c>
      <c r="BK136" s="208">
        <f>SUM(BK137:BK224)</f>
        <v>0</v>
      </c>
    </row>
    <row r="137" s="2" customFormat="1" ht="24.15" customHeight="1">
      <c r="A137" s="42"/>
      <c r="B137" s="43"/>
      <c r="C137" s="209" t="s">
        <v>217</v>
      </c>
      <c r="D137" s="209" t="s">
        <v>189</v>
      </c>
      <c r="E137" s="210" t="s">
        <v>968</v>
      </c>
      <c r="F137" s="211" t="s">
        <v>969</v>
      </c>
      <c r="G137" s="212" t="s">
        <v>278</v>
      </c>
      <c r="H137" s="213">
        <v>8</v>
      </c>
      <c r="I137" s="214"/>
      <c r="J137" s="215">
        <f>ROUND(I137*H137,2)</f>
        <v>0</v>
      </c>
      <c r="K137" s="211" t="s">
        <v>236</v>
      </c>
      <c r="L137" s="48"/>
      <c r="M137" s="216" t="s">
        <v>32</v>
      </c>
      <c r="N137" s="217" t="s">
        <v>49</v>
      </c>
      <c r="O137" s="88"/>
      <c r="P137" s="218">
        <f>O137*H137</f>
        <v>0</v>
      </c>
      <c r="Q137" s="218">
        <v>0.001</v>
      </c>
      <c r="R137" s="218">
        <f>Q137*H137</f>
        <v>0.0080000000000000002</v>
      </c>
      <c r="S137" s="218">
        <v>0</v>
      </c>
      <c r="T137" s="219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20" t="s">
        <v>187</v>
      </c>
      <c r="AT137" s="220" t="s">
        <v>189</v>
      </c>
      <c r="AU137" s="220" t="s">
        <v>91</v>
      </c>
      <c r="AY137" s="20" t="s">
        <v>188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20" t="s">
        <v>86</v>
      </c>
      <c r="BK137" s="221">
        <f>ROUND(I137*H137,2)</f>
        <v>0</v>
      </c>
      <c r="BL137" s="20" t="s">
        <v>187</v>
      </c>
      <c r="BM137" s="220" t="s">
        <v>970</v>
      </c>
    </row>
    <row r="138" s="2" customFormat="1">
      <c r="A138" s="42"/>
      <c r="B138" s="43"/>
      <c r="C138" s="44"/>
      <c r="D138" s="222" t="s">
        <v>194</v>
      </c>
      <c r="E138" s="44"/>
      <c r="F138" s="223" t="s">
        <v>971</v>
      </c>
      <c r="G138" s="44"/>
      <c r="H138" s="44"/>
      <c r="I138" s="224"/>
      <c r="J138" s="44"/>
      <c r="K138" s="44"/>
      <c r="L138" s="48"/>
      <c r="M138" s="225"/>
      <c r="N138" s="226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194</v>
      </c>
      <c r="AU138" s="20" t="s">
        <v>91</v>
      </c>
    </row>
    <row r="139" s="2" customFormat="1">
      <c r="A139" s="42"/>
      <c r="B139" s="43"/>
      <c r="C139" s="44"/>
      <c r="D139" s="239" t="s">
        <v>239</v>
      </c>
      <c r="E139" s="44"/>
      <c r="F139" s="240" t="s">
        <v>972</v>
      </c>
      <c r="G139" s="44"/>
      <c r="H139" s="44"/>
      <c r="I139" s="224"/>
      <c r="J139" s="44"/>
      <c r="K139" s="44"/>
      <c r="L139" s="48"/>
      <c r="M139" s="225"/>
      <c r="N139" s="226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0" t="s">
        <v>239</v>
      </c>
      <c r="AU139" s="20" t="s">
        <v>91</v>
      </c>
    </row>
    <row r="140" s="14" customFormat="1">
      <c r="A140" s="14"/>
      <c r="B140" s="252"/>
      <c r="C140" s="253"/>
      <c r="D140" s="222" t="s">
        <v>282</v>
      </c>
      <c r="E140" s="254" t="s">
        <v>32</v>
      </c>
      <c r="F140" s="255" t="s">
        <v>931</v>
      </c>
      <c r="G140" s="253"/>
      <c r="H140" s="254" t="s">
        <v>32</v>
      </c>
      <c r="I140" s="256"/>
      <c r="J140" s="253"/>
      <c r="K140" s="253"/>
      <c r="L140" s="257"/>
      <c r="M140" s="258"/>
      <c r="N140" s="259"/>
      <c r="O140" s="259"/>
      <c r="P140" s="259"/>
      <c r="Q140" s="259"/>
      <c r="R140" s="259"/>
      <c r="S140" s="259"/>
      <c r="T140" s="26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1" t="s">
        <v>282</v>
      </c>
      <c r="AU140" s="261" t="s">
        <v>91</v>
      </c>
      <c r="AV140" s="14" t="s">
        <v>86</v>
      </c>
      <c r="AW140" s="14" t="s">
        <v>39</v>
      </c>
      <c r="AX140" s="14" t="s">
        <v>78</v>
      </c>
      <c r="AY140" s="261" t="s">
        <v>188</v>
      </c>
    </row>
    <row r="141" s="14" customFormat="1">
      <c r="A141" s="14"/>
      <c r="B141" s="252"/>
      <c r="C141" s="253"/>
      <c r="D141" s="222" t="s">
        <v>282</v>
      </c>
      <c r="E141" s="254" t="s">
        <v>32</v>
      </c>
      <c r="F141" s="255" t="s">
        <v>973</v>
      </c>
      <c r="G141" s="253"/>
      <c r="H141" s="254" t="s">
        <v>32</v>
      </c>
      <c r="I141" s="256"/>
      <c r="J141" s="253"/>
      <c r="K141" s="253"/>
      <c r="L141" s="257"/>
      <c r="M141" s="258"/>
      <c r="N141" s="259"/>
      <c r="O141" s="259"/>
      <c r="P141" s="259"/>
      <c r="Q141" s="259"/>
      <c r="R141" s="259"/>
      <c r="S141" s="259"/>
      <c r="T141" s="26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1" t="s">
        <v>282</v>
      </c>
      <c r="AU141" s="261" t="s">
        <v>91</v>
      </c>
      <c r="AV141" s="14" t="s">
        <v>86</v>
      </c>
      <c r="AW141" s="14" t="s">
        <v>39</v>
      </c>
      <c r="AX141" s="14" t="s">
        <v>78</v>
      </c>
      <c r="AY141" s="261" t="s">
        <v>188</v>
      </c>
    </row>
    <row r="142" s="13" customFormat="1">
      <c r="A142" s="13"/>
      <c r="B142" s="241"/>
      <c r="C142" s="242"/>
      <c r="D142" s="222" t="s">
        <v>282</v>
      </c>
      <c r="E142" s="243" t="s">
        <v>32</v>
      </c>
      <c r="F142" s="244" t="s">
        <v>974</v>
      </c>
      <c r="G142" s="242"/>
      <c r="H142" s="245">
        <v>8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282</v>
      </c>
      <c r="AU142" s="251" t="s">
        <v>91</v>
      </c>
      <c r="AV142" s="13" t="s">
        <v>91</v>
      </c>
      <c r="AW142" s="13" t="s">
        <v>39</v>
      </c>
      <c r="AX142" s="13" t="s">
        <v>86</v>
      </c>
      <c r="AY142" s="251" t="s">
        <v>188</v>
      </c>
    </row>
    <row r="143" s="2" customFormat="1" ht="24.15" customHeight="1">
      <c r="A143" s="42"/>
      <c r="B143" s="43"/>
      <c r="C143" s="209" t="s">
        <v>221</v>
      </c>
      <c r="D143" s="209" t="s">
        <v>189</v>
      </c>
      <c r="E143" s="210" t="s">
        <v>975</v>
      </c>
      <c r="F143" s="211" t="s">
        <v>976</v>
      </c>
      <c r="G143" s="212" t="s">
        <v>278</v>
      </c>
      <c r="H143" s="213">
        <v>8</v>
      </c>
      <c r="I143" s="214"/>
      <c r="J143" s="215">
        <f>ROUND(I143*H143,2)</f>
        <v>0</v>
      </c>
      <c r="K143" s="211" t="s">
        <v>236</v>
      </c>
      <c r="L143" s="48"/>
      <c r="M143" s="216" t="s">
        <v>32</v>
      </c>
      <c r="N143" s="217" t="s">
        <v>49</v>
      </c>
      <c r="O143" s="88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20" t="s">
        <v>187</v>
      </c>
      <c r="AT143" s="220" t="s">
        <v>189</v>
      </c>
      <c r="AU143" s="220" t="s">
        <v>91</v>
      </c>
      <c r="AY143" s="20" t="s">
        <v>188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20" t="s">
        <v>86</v>
      </c>
      <c r="BK143" s="221">
        <f>ROUND(I143*H143,2)</f>
        <v>0</v>
      </c>
      <c r="BL143" s="20" t="s">
        <v>187</v>
      </c>
      <c r="BM143" s="220" t="s">
        <v>977</v>
      </c>
    </row>
    <row r="144" s="2" customFormat="1">
      <c r="A144" s="42"/>
      <c r="B144" s="43"/>
      <c r="C144" s="44"/>
      <c r="D144" s="222" t="s">
        <v>194</v>
      </c>
      <c r="E144" s="44"/>
      <c r="F144" s="223" t="s">
        <v>978</v>
      </c>
      <c r="G144" s="44"/>
      <c r="H144" s="44"/>
      <c r="I144" s="224"/>
      <c r="J144" s="44"/>
      <c r="K144" s="44"/>
      <c r="L144" s="48"/>
      <c r="M144" s="225"/>
      <c r="N144" s="226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194</v>
      </c>
      <c r="AU144" s="20" t="s">
        <v>91</v>
      </c>
    </row>
    <row r="145" s="2" customFormat="1">
      <c r="A145" s="42"/>
      <c r="B145" s="43"/>
      <c r="C145" s="44"/>
      <c r="D145" s="239" t="s">
        <v>239</v>
      </c>
      <c r="E145" s="44"/>
      <c r="F145" s="240" t="s">
        <v>979</v>
      </c>
      <c r="G145" s="44"/>
      <c r="H145" s="44"/>
      <c r="I145" s="224"/>
      <c r="J145" s="44"/>
      <c r="K145" s="44"/>
      <c r="L145" s="48"/>
      <c r="M145" s="225"/>
      <c r="N145" s="226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239</v>
      </c>
      <c r="AU145" s="20" t="s">
        <v>91</v>
      </c>
    </row>
    <row r="146" s="14" customFormat="1">
      <c r="A146" s="14"/>
      <c r="B146" s="252"/>
      <c r="C146" s="253"/>
      <c r="D146" s="222" t="s">
        <v>282</v>
      </c>
      <c r="E146" s="254" t="s">
        <v>32</v>
      </c>
      <c r="F146" s="255" t="s">
        <v>931</v>
      </c>
      <c r="G146" s="253"/>
      <c r="H146" s="254" t="s">
        <v>32</v>
      </c>
      <c r="I146" s="256"/>
      <c r="J146" s="253"/>
      <c r="K146" s="253"/>
      <c r="L146" s="257"/>
      <c r="M146" s="258"/>
      <c r="N146" s="259"/>
      <c r="O146" s="259"/>
      <c r="P146" s="259"/>
      <c r="Q146" s="259"/>
      <c r="R146" s="259"/>
      <c r="S146" s="259"/>
      <c r="T146" s="26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1" t="s">
        <v>282</v>
      </c>
      <c r="AU146" s="261" t="s">
        <v>91</v>
      </c>
      <c r="AV146" s="14" t="s">
        <v>86</v>
      </c>
      <c r="AW146" s="14" t="s">
        <v>39</v>
      </c>
      <c r="AX146" s="14" t="s">
        <v>78</v>
      </c>
      <c r="AY146" s="261" t="s">
        <v>188</v>
      </c>
    </row>
    <row r="147" s="14" customFormat="1">
      <c r="A147" s="14"/>
      <c r="B147" s="252"/>
      <c r="C147" s="253"/>
      <c r="D147" s="222" t="s">
        <v>282</v>
      </c>
      <c r="E147" s="254" t="s">
        <v>32</v>
      </c>
      <c r="F147" s="255" t="s">
        <v>973</v>
      </c>
      <c r="G147" s="253"/>
      <c r="H147" s="254" t="s">
        <v>32</v>
      </c>
      <c r="I147" s="256"/>
      <c r="J147" s="253"/>
      <c r="K147" s="253"/>
      <c r="L147" s="257"/>
      <c r="M147" s="258"/>
      <c r="N147" s="259"/>
      <c r="O147" s="259"/>
      <c r="P147" s="259"/>
      <c r="Q147" s="259"/>
      <c r="R147" s="259"/>
      <c r="S147" s="259"/>
      <c r="T147" s="26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1" t="s">
        <v>282</v>
      </c>
      <c r="AU147" s="261" t="s">
        <v>91</v>
      </c>
      <c r="AV147" s="14" t="s">
        <v>86</v>
      </c>
      <c r="AW147" s="14" t="s">
        <v>39</v>
      </c>
      <c r="AX147" s="14" t="s">
        <v>78</v>
      </c>
      <c r="AY147" s="261" t="s">
        <v>188</v>
      </c>
    </row>
    <row r="148" s="13" customFormat="1">
      <c r="A148" s="13"/>
      <c r="B148" s="241"/>
      <c r="C148" s="242"/>
      <c r="D148" s="222" t="s">
        <v>282</v>
      </c>
      <c r="E148" s="243" t="s">
        <v>32</v>
      </c>
      <c r="F148" s="244" t="s">
        <v>974</v>
      </c>
      <c r="G148" s="242"/>
      <c r="H148" s="245">
        <v>8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282</v>
      </c>
      <c r="AU148" s="251" t="s">
        <v>91</v>
      </c>
      <c r="AV148" s="13" t="s">
        <v>91</v>
      </c>
      <c r="AW148" s="13" t="s">
        <v>39</v>
      </c>
      <c r="AX148" s="13" t="s">
        <v>86</v>
      </c>
      <c r="AY148" s="251" t="s">
        <v>188</v>
      </c>
    </row>
    <row r="149" s="2" customFormat="1" ht="24.15" customHeight="1">
      <c r="A149" s="42"/>
      <c r="B149" s="43"/>
      <c r="C149" s="209" t="s">
        <v>324</v>
      </c>
      <c r="D149" s="209" t="s">
        <v>189</v>
      </c>
      <c r="E149" s="210" t="s">
        <v>980</v>
      </c>
      <c r="F149" s="211" t="s">
        <v>981</v>
      </c>
      <c r="G149" s="212" t="s">
        <v>982</v>
      </c>
      <c r="H149" s="213">
        <v>2</v>
      </c>
      <c r="I149" s="214"/>
      <c r="J149" s="215">
        <f>ROUND(I149*H149,2)</f>
        <v>0</v>
      </c>
      <c r="K149" s="211" t="s">
        <v>236</v>
      </c>
      <c r="L149" s="48"/>
      <c r="M149" s="216" t="s">
        <v>32</v>
      </c>
      <c r="N149" s="217" t="s">
        <v>49</v>
      </c>
      <c r="O149" s="88"/>
      <c r="P149" s="218">
        <f>O149*H149</f>
        <v>0</v>
      </c>
      <c r="Q149" s="218">
        <v>0.058999999999999997</v>
      </c>
      <c r="R149" s="218">
        <f>Q149*H149</f>
        <v>0.11799999999999999</v>
      </c>
      <c r="S149" s="218">
        <v>0</v>
      </c>
      <c r="T149" s="219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20" t="s">
        <v>187</v>
      </c>
      <c r="AT149" s="220" t="s">
        <v>189</v>
      </c>
      <c r="AU149" s="220" t="s">
        <v>91</v>
      </c>
      <c r="AY149" s="20" t="s">
        <v>188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20" t="s">
        <v>86</v>
      </c>
      <c r="BK149" s="221">
        <f>ROUND(I149*H149,2)</f>
        <v>0</v>
      </c>
      <c r="BL149" s="20" t="s">
        <v>187</v>
      </c>
      <c r="BM149" s="220" t="s">
        <v>983</v>
      </c>
    </row>
    <row r="150" s="2" customFormat="1">
      <c r="A150" s="42"/>
      <c r="B150" s="43"/>
      <c r="C150" s="44"/>
      <c r="D150" s="222" t="s">
        <v>194</v>
      </c>
      <c r="E150" s="44"/>
      <c r="F150" s="223" t="s">
        <v>984</v>
      </c>
      <c r="G150" s="44"/>
      <c r="H150" s="44"/>
      <c r="I150" s="224"/>
      <c r="J150" s="44"/>
      <c r="K150" s="44"/>
      <c r="L150" s="48"/>
      <c r="M150" s="225"/>
      <c r="N150" s="226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194</v>
      </c>
      <c r="AU150" s="20" t="s">
        <v>91</v>
      </c>
    </row>
    <row r="151" s="2" customFormat="1">
      <c r="A151" s="42"/>
      <c r="B151" s="43"/>
      <c r="C151" s="44"/>
      <c r="D151" s="239" t="s">
        <v>239</v>
      </c>
      <c r="E151" s="44"/>
      <c r="F151" s="240" t="s">
        <v>985</v>
      </c>
      <c r="G151" s="44"/>
      <c r="H151" s="44"/>
      <c r="I151" s="224"/>
      <c r="J151" s="44"/>
      <c r="K151" s="44"/>
      <c r="L151" s="48"/>
      <c r="M151" s="225"/>
      <c r="N151" s="226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239</v>
      </c>
      <c r="AU151" s="20" t="s">
        <v>91</v>
      </c>
    </row>
    <row r="152" s="13" customFormat="1">
      <c r="A152" s="13"/>
      <c r="B152" s="241"/>
      <c r="C152" s="242"/>
      <c r="D152" s="222" t="s">
        <v>282</v>
      </c>
      <c r="E152" s="243" t="s">
        <v>32</v>
      </c>
      <c r="F152" s="244" t="s">
        <v>986</v>
      </c>
      <c r="G152" s="242"/>
      <c r="H152" s="245">
        <v>2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1" t="s">
        <v>282</v>
      </c>
      <c r="AU152" s="251" t="s">
        <v>91</v>
      </c>
      <c r="AV152" s="13" t="s">
        <v>91</v>
      </c>
      <c r="AW152" s="13" t="s">
        <v>39</v>
      </c>
      <c r="AX152" s="13" t="s">
        <v>86</v>
      </c>
      <c r="AY152" s="251" t="s">
        <v>188</v>
      </c>
    </row>
    <row r="153" s="2" customFormat="1" ht="16.5" customHeight="1">
      <c r="A153" s="42"/>
      <c r="B153" s="43"/>
      <c r="C153" s="209" t="s">
        <v>340</v>
      </c>
      <c r="D153" s="209" t="s">
        <v>189</v>
      </c>
      <c r="E153" s="210" t="s">
        <v>987</v>
      </c>
      <c r="F153" s="211" t="s">
        <v>988</v>
      </c>
      <c r="G153" s="212" t="s">
        <v>941</v>
      </c>
      <c r="H153" s="213">
        <v>0.45700000000000002</v>
      </c>
      <c r="I153" s="214"/>
      <c r="J153" s="215">
        <f>ROUND(I153*H153,2)</f>
        <v>0</v>
      </c>
      <c r="K153" s="211" t="s">
        <v>236</v>
      </c>
      <c r="L153" s="48"/>
      <c r="M153" s="216" t="s">
        <v>32</v>
      </c>
      <c r="N153" s="217" t="s">
        <v>49</v>
      </c>
      <c r="O153" s="88"/>
      <c r="P153" s="218">
        <f>O153*H153</f>
        <v>0</v>
      </c>
      <c r="Q153" s="218">
        <v>2.5019399999999998</v>
      </c>
      <c r="R153" s="218">
        <f>Q153*H153</f>
        <v>1.14338658</v>
      </c>
      <c r="S153" s="218">
        <v>0</v>
      </c>
      <c r="T153" s="219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20" t="s">
        <v>187</v>
      </c>
      <c r="AT153" s="220" t="s">
        <v>189</v>
      </c>
      <c r="AU153" s="220" t="s">
        <v>91</v>
      </c>
      <c r="AY153" s="20" t="s">
        <v>188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20" t="s">
        <v>86</v>
      </c>
      <c r="BK153" s="221">
        <f>ROUND(I153*H153,2)</f>
        <v>0</v>
      </c>
      <c r="BL153" s="20" t="s">
        <v>187</v>
      </c>
      <c r="BM153" s="220" t="s">
        <v>989</v>
      </c>
    </row>
    <row r="154" s="2" customFormat="1">
      <c r="A154" s="42"/>
      <c r="B154" s="43"/>
      <c r="C154" s="44"/>
      <c r="D154" s="222" t="s">
        <v>194</v>
      </c>
      <c r="E154" s="44"/>
      <c r="F154" s="223" t="s">
        <v>990</v>
      </c>
      <c r="G154" s="44"/>
      <c r="H154" s="44"/>
      <c r="I154" s="224"/>
      <c r="J154" s="44"/>
      <c r="K154" s="44"/>
      <c r="L154" s="48"/>
      <c r="M154" s="225"/>
      <c r="N154" s="226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194</v>
      </c>
      <c r="AU154" s="20" t="s">
        <v>91</v>
      </c>
    </row>
    <row r="155" s="2" customFormat="1">
      <c r="A155" s="42"/>
      <c r="B155" s="43"/>
      <c r="C155" s="44"/>
      <c r="D155" s="239" t="s">
        <v>239</v>
      </c>
      <c r="E155" s="44"/>
      <c r="F155" s="240" t="s">
        <v>991</v>
      </c>
      <c r="G155" s="44"/>
      <c r="H155" s="44"/>
      <c r="I155" s="224"/>
      <c r="J155" s="44"/>
      <c r="K155" s="44"/>
      <c r="L155" s="48"/>
      <c r="M155" s="225"/>
      <c r="N155" s="226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239</v>
      </c>
      <c r="AU155" s="20" t="s">
        <v>91</v>
      </c>
    </row>
    <row r="156" s="14" customFormat="1">
      <c r="A156" s="14"/>
      <c r="B156" s="252"/>
      <c r="C156" s="253"/>
      <c r="D156" s="222" t="s">
        <v>282</v>
      </c>
      <c r="E156" s="254" t="s">
        <v>32</v>
      </c>
      <c r="F156" s="255" t="s">
        <v>931</v>
      </c>
      <c r="G156" s="253"/>
      <c r="H156" s="254" t="s">
        <v>32</v>
      </c>
      <c r="I156" s="256"/>
      <c r="J156" s="253"/>
      <c r="K156" s="253"/>
      <c r="L156" s="257"/>
      <c r="M156" s="258"/>
      <c r="N156" s="259"/>
      <c r="O156" s="259"/>
      <c r="P156" s="259"/>
      <c r="Q156" s="259"/>
      <c r="R156" s="259"/>
      <c r="S156" s="259"/>
      <c r="T156" s="26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1" t="s">
        <v>282</v>
      </c>
      <c r="AU156" s="261" t="s">
        <v>91</v>
      </c>
      <c r="AV156" s="14" t="s">
        <v>86</v>
      </c>
      <c r="AW156" s="14" t="s">
        <v>39</v>
      </c>
      <c r="AX156" s="14" t="s">
        <v>78</v>
      </c>
      <c r="AY156" s="261" t="s">
        <v>188</v>
      </c>
    </row>
    <row r="157" s="14" customFormat="1">
      <c r="A157" s="14"/>
      <c r="B157" s="252"/>
      <c r="C157" s="253"/>
      <c r="D157" s="222" t="s">
        <v>282</v>
      </c>
      <c r="E157" s="254" t="s">
        <v>32</v>
      </c>
      <c r="F157" s="255" t="s">
        <v>992</v>
      </c>
      <c r="G157" s="253"/>
      <c r="H157" s="254" t="s">
        <v>32</v>
      </c>
      <c r="I157" s="256"/>
      <c r="J157" s="253"/>
      <c r="K157" s="253"/>
      <c r="L157" s="257"/>
      <c r="M157" s="258"/>
      <c r="N157" s="259"/>
      <c r="O157" s="259"/>
      <c r="P157" s="259"/>
      <c r="Q157" s="259"/>
      <c r="R157" s="259"/>
      <c r="S157" s="259"/>
      <c r="T157" s="26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1" t="s">
        <v>282</v>
      </c>
      <c r="AU157" s="261" t="s">
        <v>91</v>
      </c>
      <c r="AV157" s="14" t="s">
        <v>86</v>
      </c>
      <c r="AW157" s="14" t="s">
        <v>39</v>
      </c>
      <c r="AX157" s="14" t="s">
        <v>78</v>
      </c>
      <c r="AY157" s="261" t="s">
        <v>188</v>
      </c>
    </row>
    <row r="158" s="13" customFormat="1">
      <c r="A158" s="13"/>
      <c r="B158" s="241"/>
      <c r="C158" s="242"/>
      <c r="D158" s="222" t="s">
        <v>282</v>
      </c>
      <c r="E158" s="243" t="s">
        <v>32</v>
      </c>
      <c r="F158" s="244" t="s">
        <v>993</v>
      </c>
      <c r="G158" s="242"/>
      <c r="H158" s="245">
        <v>0.45700000000000002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282</v>
      </c>
      <c r="AU158" s="251" t="s">
        <v>91</v>
      </c>
      <c r="AV158" s="13" t="s">
        <v>91</v>
      </c>
      <c r="AW158" s="13" t="s">
        <v>39</v>
      </c>
      <c r="AX158" s="13" t="s">
        <v>86</v>
      </c>
      <c r="AY158" s="251" t="s">
        <v>188</v>
      </c>
    </row>
    <row r="159" s="2" customFormat="1" ht="24.15" customHeight="1">
      <c r="A159" s="42"/>
      <c r="B159" s="43"/>
      <c r="C159" s="209" t="s">
        <v>360</v>
      </c>
      <c r="D159" s="209" t="s">
        <v>189</v>
      </c>
      <c r="E159" s="210" t="s">
        <v>994</v>
      </c>
      <c r="F159" s="211" t="s">
        <v>995</v>
      </c>
      <c r="G159" s="212" t="s">
        <v>278</v>
      </c>
      <c r="H159" s="213">
        <v>2.214</v>
      </c>
      <c r="I159" s="214"/>
      <c r="J159" s="215">
        <f>ROUND(I159*H159,2)</f>
        <v>0</v>
      </c>
      <c r="K159" s="211" t="s">
        <v>236</v>
      </c>
      <c r="L159" s="48"/>
      <c r="M159" s="216" t="s">
        <v>32</v>
      </c>
      <c r="N159" s="217" t="s">
        <v>49</v>
      </c>
      <c r="O159" s="88"/>
      <c r="P159" s="218">
        <f>O159*H159</f>
        <v>0</v>
      </c>
      <c r="Q159" s="218">
        <v>0.0066299999999999996</v>
      </c>
      <c r="R159" s="218">
        <f>Q159*H159</f>
        <v>0.014678819999999999</v>
      </c>
      <c r="S159" s="218">
        <v>0</v>
      </c>
      <c r="T159" s="219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20" t="s">
        <v>187</v>
      </c>
      <c r="AT159" s="220" t="s">
        <v>189</v>
      </c>
      <c r="AU159" s="220" t="s">
        <v>91</v>
      </c>
      <c r="AY159" s="20" t="s">
        <v>188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20" t="s">
        <v>86</v>
      </c>
      <c r="BK159" s="221">
        <f>ROUND(I159*H159,2)</f>
        <v>0</v>
      </c>
      <c r="BL159" s="20" t="s">
        <v>187</v>
      </c>
      <c r="BM159" s="220" t="s">
        <v>996</v>
      </c>
    </row>
    <row r="160" s="2" customFormat="1">
      <c r="A160" s="42"/>
      <c r="B160" s="43"/>
      <c r="C160" s="44"/>
      <c r="D160" s="222" t="s">
        <v>194</v>
      </c>
      <c r="E160" s="44"/>
      <c r="F160" s="223" t="s">
        <v>997</v>
      </c>
      <c r="G160" s="44"/>
      <c r="H160" s="44"/>
      <c r="I160" s="224"/>
      <c r="J160" s="44"/>
      <c r="K160" s="44"/>
      <c r="L160" s="48"/>
      <c r="M160" s="225"/>
      <c r="N160" s="226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194</v>
      </c>
      <c r="AU160" s="20" t="s">
        <v>91</v>
      </c>
    </row>
    <row r="161" s="2" customFormat="1">
      <c r="A161" s="42"/>
      <c r="B161" s="43"/>
      <c r="C161" s="44"/>
      <c r="D161" s="239" t="s">
        <v>239</v>
      </c>
      <c r="E161" s="44"/>
      <c r="F161" s="240" t="s">
        <v>998</v>
      </c>
      <c r="G161" s="44"/>
      <c r="H161" s="44"/>
      <c r="I161" s="224"/>
      <c r="J161" s="44"/>
      <c r="K161" s="44"/>
      <c r="L161" s="48"/>
      <c r="M161" s="225"/>
      <c r="N161" s="226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239</v>
      </c>
      <c r="AU161" s="20" t="s">
        <v>91</v>
      </c>
    </row>
    <row r="162" s="14" customFormat="1">
      <c r="A162" s="14"/>
      <c r="B162" s="252"/>
      <c r="C162" s="253"/>
      <c r="D162" s="222" t="s">
        <v>282</v>
      </c>
      <c r="E162" s="254" t="s">
        <v>32</v>
      </c>
      <c r="F162" s="255" t="s">
        <v>931</v>
      </c>
      <c r="G162" s="253"/>
      <c r="H162" s="254" t="s">
        <v>32</v>
      </c>
      <c r="I162" s="256"/>
      <c r="J162" s="253"/>
      <c r="K162" s="253"/>
      <c r="L162" s="257"/>
      <c r="M162" s="258"/>
      <c r="N162" s="259"/>
      <c r="O162" s="259"/>
      <c r="P162" s="259"/>
      <c r="Q162" s="259"/>
      <c r="R162" s="259"/>
      <c r="S162" s="259"/>
      <c r="T162" s="26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1" t="s">
        <v>282</v>
      </c>
      <c r="AU162" s="261" t="s">
        <v>91</v>
      </c>
      <c r="AV162" s="14" t="s">
        <v>86</v>
      </c>
      <c r="AW162" s="14" t="s">
        <v>39</v>
      </c>
      <c r="AX162" s="14" t="s">
        <v>78</v>
      </c>
      <c r="AY162" s="261" t="s">
        <v>188</v>
      </c>
    </row>
    <row r="163" s="14" customFormat="1">
      <c r="A163" s="14"/>
      <c r="B163" s="252"/>
      <c r="C163" s="253"/>
      <c r="D163" s="222" t="s">
        <v>282</v>
      </c>
      <c r="E163" s="254" t="s">
        <v>32</v>
      </c>
      <c r="F163" s="255" t="s">
        <v>992</v>
      </c>
      <c r="G163" s="253"/>
      <c r="H163" s="254" t="s">
        <v>32</v>
      </c>
      <c r="I163" s="256"/>
      <c r="J163" s="253"/>
      <c r="K163" s="253"/>
      <c r="L163" s="257"/>
      <c r="M163" s="258"/>
      <c r="N163" s="259"/>
      <c r="O163" s="259"/>
      <c r="P163" s="259"/>
      <c r="Q163" s="259"/>
      <c r="R163" s="259"/>
      <c r="S163" s="259"/>
      <c r="T163" s="26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1" t="s">
        <v>282</v>
      </c>
      <c r="AU163" s="261" t="s">
        <v>91</v>
      </c>
      <c r="AV163" s="14" t="s">
        <v>86</v>
      </c>
      <c r="AW163" s="14" t="s">
        <v>39</v>
      </c>
      <c r="AX163" s="14" t="s">
        <v>78</v>
      </c>
      <c r="AY163" s="261" t="s">
        <v>188</v>
      </c>
    </row>
    <row r="164" s="13" customFormat="1">
      <c r="A164" s="13"/>
      <c r="B164" s="241"/>
      <c r="C164" s="242"/>
      <c r="D164" s="222" t="s">
        <v>282</v>
      </c>
      <c r="E164" s="243" t="s">
        <v>32</v>
      </c>
      <c r="F164" s="244" t="s">
        <v>999</v>
      </c>
      <c r="G164" s="242"/>
      <c r="H164" s="245">
        <v>2.214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1" t="s">
        <v>282</v>
      </c>
      <c r="AU164" s="251" t="s">
        <v>91</v>
      </c>
      <c r="AV164" s="13" t="s">
        <v>91</v>
      </c>
      <c r="AW164" s="13" t="s">
        <v>39</v>
      </c>
      <c r="AX164" s="13" t="s">
        <v>86</v>
      </c>
      <c r="AY164" s="251" t="s">
        <v>188</v>
      </c>
    </row>
    <row r="165" s="2" customFormat="1" ht="24.15" customHeight="1">
      <c r="A165" s="42"/>
      <c r="B165" s="43"/>
      <c r="C165" s="209" t="s">
        <v>366</v>
      </c>
      <c r="D165" s="209" t="s">
        <v>189</v>
      </c>
      <c r="E165" s="210" t="s">
        <v>1000</v>
      </c>
      <c r="F165" s="211" t="s">
        <v>1001</v>
      </c>
      <c r="G165" s="212" t="s">
        <v>278</v>
      </c>
      <c r="H165" s="213">
        <v>2.214</v>
      </c>
      <c r="I165" s="214"/>
      <c r="J165" s="215">
        <f>ROUND(I165*H165,2)</f>
        <v>0</v>
      </c>
      <c r="K165" s="211" t="s">
        <v>236</v>
      </c>
      <c r="L165" s="48"/>
      <c r="M165" s="216" t="s">
        <v>32</v>
      </c>
      <c r="N165" s="217" t="s">
        <v>49</v>
      </c>
      <c r="O165" s="88"/>
      <c r="P165" s="218">
        <f>O165*H165</f>
        <v>0</v>
      </c>
      <c r="Q165" s="218">
        <v>0</v>
      </c>
      <c r="R165" s="218">
        <f>Q165*H165</f>
        <v>0</v>
      </c>
      <c r="S165" s="218">
        <v>0</v>
      </c>
      <c r="T165" s="219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20" t="s">
        <v>187</v>
      </c>
      <c r="AT165" s="220" t="s">
        <v>189</v>
      </c>
      <c r="AU165" s="220" t="s">
        <v>91</v>
      </c>
      <c r="AY165" s="20" t="s">
        <v>188</v>
      </c>
      <c r="BE165" s="221">
        <f>IF(N165="základní",J165,0)</f>
        <v>0</v>
      </c>
      <c r="BF165" s="221">
        <f>IF(N165="snížená",J165,0)</f>
        <v>0</v>
      </c>
      <c r="BG165" s="221">
        <f>IF(N165="zákl. přenesená",J165,0)</f>
        <v>0</v>
      </c>
      <c r="BH165" s="221">
        <f>IF(N165="sníž. přenesená",J165,0)</f>
        <v>0</v>
      </c>
      <c r="BI165" s="221">
        <f>IF(N165="nulová",J165,0)</f>
        <v>0</v>
      </c>
      <c r="BJ165" s="20" t="s">
        <v>86</v>
      </c>
      <c r="BK165" s="221">
        <f>ROUND(I165*H165,2)</f>
        <v>0</v>
      </c>
      <c r="BL165" s="20" t="s">
        <v>187</v>
      </c>
      <c r="BM165" s="220" t="s">
        <v>1002</v>
      </c>
    </row>
    <row r="166" s="2" customFormat="1">
      <c r="A166" s="42"/>
      <c r="B166" s="43"/>
      <c r="C166" s="44"/>
      <c r="D166" s="222" t="s">
        <v>194</v>
      </c>
      <c r="E166" s="44"/>
      <c r="F166" s="223" t="s">
        <v>1003</v>
      </c>
      <c r="G166" s="44"/>
      <c r="H166" s="44"/>
      <c r="I166" s="224"/>
      <c r="J166" s="44"/>
      <c r="K166" s="44"/>
      <c r="L166" s="48"/>
      <c r="M166" s="225"/>
      <c r="N166" s="226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194</v>
      </c>
      <c r="AU166" s="20" t="s">
        <v>91</v>
      </c>
    </row>
    <row r="167" s="2" customFormat="1">
      <c r="A167" s="42"/>
      <c r="B167" s="43"/>
      <c r="C167" s="44"/>
      <c r="D167" s="239" t="s">
        <v>239</v>
      </c>
      <c r="E167" s="44"/>
      <c r="F167" s="240" t="s">
        <v>1004</v>
      </c>
      <c r="G167" s="44"/>
      <c r="H167" s="44"/>
      <c r="I167" s="224"/>
      <c r="J167" s="44"/>
      <c r="K167" s="44"/>
      <c r="L167" s="48"/>
      <c r="M167" s="225"/>
      <c r="N167" s="226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239</v>
      </c>
      <c r="AU167" s="20" t="s">
        <v>91</v>
      </c>
    </row>
    <row r="168" s="14" customFormat="1">
      <c r="A168" s="14"/>
      <c r="B168" s="252"/>
      <c r="C168" s="253"/>
      <c r="D168" s="222" t="s">
        <v>282</v>
      </c>
      <c r="E168" s="254" t="s">
        <v>32</v>
      </c>
      <c r="F168" s="255" t="s">
        <v>931</v>
      </c>
      <c r="G168" s="253"/>
      <c r="H168" s="254" t="s">
        <v>32</v>
      </c>
      <c r="I168" s="256"/>
      <c r="J168" s="253"/>
      <c r="K168" s="253"/>
      <c r="L168" s="257"/>
      <c r="M168" s="258"/>
      <c r="N168" s="259"/>
      <c r="O168" s="259"/>
      <c r="P168" s="259"/>
      <c r="Q168" s="259"/>
      <c r="R168" s="259"/>
      <c r="S168" s="259"/>
      <c r="T168" s="26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1" t="s">
        <v>282</v>
      </c>
      <c r="AU168" s="261" t="s">
        <v>91</v>
      </c>
      <c r="AV168" s="14" t="s">
        <v>86</v>
      </c>
      <c r="AW168" s="14" t="s">
        <v>39</v>
      </c>
      <c r="AX168" s="14" t="s">
        <v>78</v>
      </c>
      <c r="AY168" s="261" t="s">
        <v>188</v>
      </c>
    </row>
    <row r="169" s="14" customFormat="1">
      <c r="A169" s="14"/>
      <c r="B169" s="252"/>
      <c r="C169" s="253"/>
      <c r="D169" s="222" t="s">
        <v>282</v>
      </c>
      <c r="E169" s="254" t="s">
        <v>32</v>
      </c>
      <c r="F169" s="255" t="s">
        <v>992</v>
      </c>
      <c r="G169" s="253"/>
      <c r="H169" s="254" t="s">
        <v>32</v>
      </c>
      <c r="I169" s="256"/>
      <c r="J169" s="253"/>
      <c r="K169" s="253"/>
      <c r="L169" s="257"/>
      <c r="M169" s="258"/>
      <c r="N169" s="259"/>
      <c r="O169" s="259"/>
      <c r="P169" s="259"/>
      <c r="Q169" s="259"/>
      <c r="R169" s="259"/>
      <c r="S169" s="259"/>
      <c r="T169" s="26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1" t="s">
        <v>282</v>
      </c>
      <c r="AU169" s="261" t="s">
        <v>91</v>
      </c>
      <c r="AV169" s="14" t="s">
        <v>86</v>
      </c>
      <c r="AW169" s="14" t="s">
        <v>39</v>
      </c>
      <c r="AX169" s="14" t="s">
        <v>78</v>
      </c>
      <c r="AY169" s="261" t="s">
        <v>188</v>
      </c>
    </row>
    <row r="170" s="13" customFormat="1">
      <c r="A170" s="13"/>
      <c r="B170" s="241"/>
      <c r="C170" s="242"/>
      <c r="D170" s="222" t="s">
        <v>282</v>
      </c>
      <c r="E170" s="243" t="s">
        <v>32</v>
      </c>
      <c r="F170" s="244" t="s">
        <v>999</v>
      </c>
      <c r="G170" s="242"/>
      <c r="H170" s="245">
        <v>2.214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1" t="s">
        <v>282</v>
      </c>
      <c r="AU170" s="251" t="s">
        <v>91</v>
      </c>
      <c r="AV170" s="13" t="s">
        <v>91</v>
      </c>
      <c r="AW170" s="13" t="s">
        <v>39</v>
      </c>
      <c r="AX170" s="13" t="s">
        <v>86</v>
      </c>
      <c r="AY170" s="251" t="s">
        <v>188</v>
      </c>
    </row>
    <row r="171" s="2" customFormat="1" ht="33" customHeight="1">
      <c r="A171" s="42"/>
      <c r="B171" s="43"/>
      <c r="C171" s="209" t="s">
        <v>386</v>
      </c>
      <c r="D171" s="209" t="s">
        <v>189</v>
      </c>
      <c r="E171" s="210" t="s">
        <v>1005</v>
      </c>
      <c r="F171" s="211" t="s">
        <v>1006</v>
      </c>
      <c r="G171" s="212" t="s">
        <v>278</v>
      </c>
      <c r="H171" s="213">
        <v>1.3839999999999999</v>
      </c>
      <c r="I171" s="214"/>
      <c r="J171" s="215">
        <f>ROUND(I171*H171,2)</f>
        <v>0</v>
      </c>
      <c r="K171" s="211" t="s">
        <v>236</v>
      </c>
      <c r="L171" s="48"/>
      <c r="M171" s="216" t="s">
        <v>32</v>
      </c>
      <c r="N171" s="217" t="s">
        <v>49</v>
      </c>
      <c r="O171" s="88"/>
      <c r="P171" s="218">
        <f>O171*H171</f>
        <v>0</v>
      </c>
      <c r="Q171" s="218">
        <v>0.0013400000000000001</v>
      </c>
      <c r="R171" s="218">
        <f>Q171*H171</f>
        <v>0.0018545599999999999</v>
      </c>
      <c r="S171" s="218">
        <v>0</v>
      </c>
      <c r="T171" s="219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20" t="s">
        <v>187</v>
      </c>
      <c r="AT171" s="220" t="s">
        <v>189</v>
      </c>
      <c r="AU171" s="220" t="s">
        <v>91</v>
      </c>
      <c r="AY171" s="20" t="s">
        <v>188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20" t="s">
        <v>86</v>
      </c>
      <c r="BK171" s="221">
        <f>ROUND(I171*H171,2)</f>
        <v>0</v>
      </c>
      <c r="BL171" s="20" t="s">
        <v>187</v>
      </c>
      <c r="BM171" s="220" t="s">
        <v>1007</v>
      </c>
    </row>
    <row r="172" s="2" customFormat="1">
      <c r="A172" s="42"/>
      <c r="B172" s="43"/>
      <c r="C172" s="44"/>
      <c r="D172" s="222" t="s">
        <v>194</v>
      </c>
      <c r="E172" s="44"/>
      <c r="F172" s="223" t="s">
        <v>1008</v>
      </c>
      <c r="G172" s="44"/>
      <c r="H172" s="44"/>
      <c r="I172" s="224"/>
      <c r="J172" s="44"/>
      <c r="K172" s="44"/>
      <c r="L172" s="48"/>
      <c r="M172" s="225"/>
      <c r="N172" s="226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194</v>
      </c>
      <c r="AU172" s="20" t="s">
        <v>91</v>
      </c>
    </row>
    <row r="173" s="2" customFormat="1">
      <c r="A173" s="42"/>
      <c r="B173" s="43"/>
      <c r="C173" s="44"/>
      <c r="D173" s="239" t="s">
        <v>239</v>
      </c>
      <c r="E173" s="44"/>
      <c r="F173" s="240" t="s">
        <v>1009</v>
      </c>
      <c r="G173" s="44"/>
      <c r="H173" s="44"/>
      <c r="I173" s="224"/>
      <c r="J173" s="44"/>
      <c r="K173" s="44"/>
      <c r="L173" s="48"/>
      <c r="M173" s="225"/>
      <c r="N173" s="226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239</v>
      </c>
      <c r="AU173" s="20" t="s">
        <v>91</v>
      </c>
    </row>
    <row r="174" s="14" customFormat="1">
      <c r="A174" s="14"/>
      <c r="B174" s="252"/>
      <c r="C174" s="253"/>
      <c r="D174" s="222" t="s">
        <v>282</v>
      </c>
      <c r="E174" s="254" t="s">
        <v>32</v>
      </c>
      <c r="F174" s="255" t="s">
        <v>931</v>
      </c>
      <c r="G174" s="253"/>
      <c r="H174" s="254" t="s">
        <v>32</v>
      </c>
      <c r="I174" s="256"/>
      <c r="J174" s="253"/>
      <c r="K174" s="253"/>
      <c r="L174" s="257"/>
      <c r="M174" s="258"/>
      <c r="N174" s="259"/>
      <c r="O174" s="259"/>
      <c r="P174" s="259"/>
      <c r="Q174" s="259"/>
      <c r="R174" s="259"/>
      <c r="S174" s="259"/>
      <c r="T174" s="26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1" t="s">
        <v>282</v>
      </c>
      <c r="AU174" s="261" t="s">
        <v>91</v>
      </c>
      <c r="AV174" s="14" t="s">
        <v>86</v>
      </c>
      <c r="AW174" s="14" t="s">
        <v>39</v>
      </c>
      <c r="AX174" s="14" t="s">
        <v>78</v>
      </c>
      <c r="AY174" s="261" t="s">
        <v>188</v>
      </c>
    </row>
    <row r="175" s="14" customFormat="1">
      <c r="A175" s="14"/>
      <c r="B175" s="252"/>
      <c r="C175" s="253"/>
      <c r="D175" s="222" t="s">
        <v>282</v>
      </c>
      <c r="E175" s="254" t="s">
        <v>32</v>
      </c>
      <c r="F175" s="255" t="s">
        <v>992</v>
      </c>
      <c r="G175" s="253"/>
      <c r="H175" s="254" t="s">
        <v>32</v>
      </c>
      <c r="I175" s="256"/>
      <c r="J175" s="253"/>
      <c r="K175" s="253"/>
      <c r="L175" s="257"/>
      <c r="M175" s="258"/>
      <c r="N175" s="259"/>
      <c r="O175" s="259"/>
      <c r="P175" s="259"/>
      <c r="Q175" s="259"/>
      <c r="R175" s="259"/>
      <c r="S175" s="259"/>
      <c r="T175" s="26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1" t="s">
        <v>282</v>
      </c>
      <c r="AU175" s="261" t="s">
        <v>91</v>
      </c>
      <c r="AV175" s="14" t="s">
        <v>86</v>
      </c>
      <c r="AW175" s="14" t="s">
        <v>39</v>
      </c>
      <c r="AX175" s="14" t="s">
        <v>78</v>
      </c>
      <c r="AY175" s="261" t="s">
        <v>188</v>
      </c>
    </row>
    <row r="176" s="13" customFormat="1">
      <c r="A176" s="13"/>
      <c r="B176" s="241"/>
      <c r="C176" s="242"/>
      <c r="D176" s="222" t="s">
        <v>282</v>
      </c>
      <c r="E176" s="243" t="s">
        <v>32</v>
      </c>
      <c r="F176" s="244" t="s">
        <v>1010</v>
      </c>
      <c r="G176" s="242"/>
      <c r="H176" s="245">
        <v>1.3839999999999999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1" t="s">
        <v>282</v>
      </c>
      <c r="AU176" s="251" t="s">
        <v>91</v>
      </c>
      <c r="AV176" s="13" t="s">
        <v>91</v>
      </c>
      <c r="AW176" s="13" t="s">
        <v>39</v>
      </c>
      <c r="AX176" s="13" t="s">
        <v>86</v>
      </c>
      <c r="AY176" s="251" t="s">
        <v>188</v>
      </c>
    </row>
    <row r="177" s="2" customFormat="1" ht="33" customHeight="1">
      <c r="A177" s="42"/>
      <c r="B177" s="43"/>
      <c r="C177" s="209" t="s">
        <v>393</v>
      </c>
      <c r="D177" s="209" t="s">
        <v>189</v>
      </c>
      <c r="E177" s="210" t="s">
        <v>1011</v>
      </c>
      <c r="F177" s="211" t="s">
        <v>1012</v>
      </c>
      <c r="G177" s="212" t="s">
        <v>278</v>
      </c>
      <c r="H177" s="213">
        <v>1.3839999999999999</v>
      </c>
      <c r="I177" s="214"/>
      <c r="J177" s="215">
        <f>ROUND(I177*H177,2)</f>
        <v>0</v>
      </c>
      <c r="K177" s="211" t="s">
        <v>236</v>
      </c>
      <c r="L177" s="48"/>
      <c r="M177" s="216" t="s">
        <v>32</v>
      </c>
      <c r="N177" s="217" t="s">
        <v>49</v>
      </c>
      <c r="O177" s="88"/>
      <c r="P177" s="218">
        <f>O177*H177</f>
        <v>0</v>
      </c>
      <c r="Q177" s="218">
        <v>0</v>
      </c>
      <c r="R177" s="218">
        <f>Q177*H177</f>
        <v>0</v>
      </c>
      <c r="S177" s="218">
        <v>0</v>
      </c>
      <c r="T177" s="219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20" t="s">
        <v>187</v>
      </c>
      <c r="AT177" s="220" t="s">
        <v>189</v>
      </c>
      <c r="AU177" s="220" t="s">
        <v>91</v>
      </c>
      <c r="AY177" s="20" t="s">
        <v>188</v>
      </c>
      <c r="BE177" s="221">
        <f>IF(N177="základní",J177,0)</f>
        <v>0</v>
      </c>
      <c r="BF177" s="221">
        <f>IF(N177="snížená",J177,0)</f>
        <v>0</v>
      </c>
      <c r="BG177" s="221">
        <f>IF(N177="zákl. přenesená",J177,0)</f>
        <v>0</v>
      </c>
      <c r="BH177" s="221">
        <f>IF(N177="sníž. přenesená",J177,0)</f>
        <v>0</v>
      </c>
      <c r="BI177" s="221">
        <f>IF(N177="nulová",J177,0)</f>
        <v>0</v>
      </c>
      <c r="BJ177" s="20" t="s">
        <v>86</v>
      </c>
      <c r="BK177" s="221">
        <f>ROUND(I177*H177,2)</f>
        <v>0</v>
      </c>
      <c r="BL177" s="20" t="s">
        <v>187</v>
      </c>
      <c r="BM177" s="220" t="s">
        <v>1013</v>
      </c>
    </row>
    <row r="178" s="2" customFormat="1">
      <c r="A178" s="42"/>
      <c r="B178" s="43"/>
      <c r="C178" s="44"/>
      <c r="D178" s="222" t="s">
        <v>194</v>
      </c>
      <c r="E178" s="44"/>
      <c r="F178" s="223" t="s">
        <v>1014</v>
      </c>
      <c r="G178" s="44"/>
      <c r="H178" s="44"/>
      <c r="I178" s="224"/>
      <c r="J178" s="44"/>
      <c r="K178" s="44"/>
      <c r="L178" s="48"/>
      <c r="M178" s="225"/>
      <c r="N178" s="226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0" t="s">
        <v>194</v>
      </c>
      <c r="AU178" s="20" t="s">
        <v>91</v>
      </c>
    </row>
    <row r="179" s="2" customFormat="1">
      <c r="A179" s="42"/>
      <c r="B179" s="43"/>
      <c r="C179" s="44"/>
      <c r="D179" s="239" t="s">
        <v>239</v>
      </c>
      <c r="E179" s="44"/>
      <c r="F179" s="240" t="s">
        <v>1015</v>
      </c>
      <c r="G179" s="44"/>
      <c r="H179" s="44"/>
      <c r="I179" s="224"/>
      <c r="J179" s="44"/>
      <c r="K179" s="44"/>
      <c r="L179" s="48"/>
      <c r="M179" s="225"/>
      <c r="N179" s="226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239</v>
      </c>
      <c r="AU179" s="20" t="s">
        <v>91</v>
      </c>
    </row>
    <row r="180" s="14" customFormat="1">
      <c r="A180" s="14"/>
      <c r="B180" s="252"/>
      <c r="C180" s="253"/>
      <c r="D180" s="222" t="s">
        <v>282</v>
      </c>
      <c r="E180" s="254" t="s">
        <v>32</v>
      </c>
      <c r="F180" s="255" t="s">
        <v>931</v>
      </c>
      <c r="G180" s="253"/>
      <c r="H180" s="254" t="s">
        <v>32</v>
      </c>
      <c r="I180" s="256"/>
      <c r="J180" s="253"/>
      <c r="K180" s="253"/>
      <c r="L180" s="257"/>
      <c r="M180" s="258"/>
      <c r="N180" s="259"/>
      <c r="O180" s="259"/>
      <c r="P180" s="259"/>
      <c r="Q180" s="259"/>
      <c r="R180" s="259"/>
      <c r="S180" s="259"/>
      <c r="T180" s="26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1" t="s">
        <v>282</v>
      </c>
      <c r="AU180" s="261" t="s">
        <v>91</v>
      </c>
      <c r="AV180" s="14" t="s">
        <v>86</v>
      </c>
      <c r="AW180" s="14" t="s">
        <v>39</v>
      </c>
      <c r="AX180" s="14" t="s">
        <v>78</v>
      </c>
      <c r="AY180" s="261" t="s">
        <v>188</v>
      </c>
    </row>
    <row r="181" s="14" customFormat="1">
      <c r="A181" s="14"/>
      <c r="B181" s="252"/>
      <c r="C181" s="253"/>
      <c r="D181" s="222" t="s">
        <v>282</v>
      </c>
      <c r="E181" s="254" t="s">
        <v>32</v>
      </c>
      <c r="F181" s="255" t="s">
        <v>992</v>
      </c>
      <c r="G181" s="253"/>
      <c r="H181" s="254" t="s">
        <v>32</v>
      </c>
      <c r="I181" s="256"/>
      <c r="J181" s="253"/>
      <c r="K181" s="253"/>
      <c r="L181" s="257"/>
      <c r="M181" s="258"/>
      <c r="N181" s="259"/>
      <c r="O181" s="259"/>
      <c r="P181" s="259"/>
      <c r="Q181" s="259"/>
      <c r="R181" s="259"/>
      <c r="S181" s="259"/>
      <c r="T181" s="26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1" t="s">
        <v>282</v>
      </c>
      <c r="AU181" s="261" t="s">
        <v>91</v>
      </c>
      <c r="AV181" s="14" t="s">
        <v>86</v>
      </c>
      <c r="AW181" s="14" t="s">
        <v>39</v>
      </c>
      <c r="AX181" s="14" t="s">
        <v>78</v>
      </c>
      <c r="AY181" s="261" t="s">
        <v>188</v>
      </c>
    </row>
    <row r="182" s="13" customFormat="1">
      <c r="A182" s="13"/>
      <c r="B182" s="241"/>
      <c r="C182" s="242"/>
      <c r="D182" s="222" t="s">
        <v>282</v>
      </c>
      <c r="E182" s="243" t="s">
        <v>32</v>
      </c>
      <c r="F182" s="244" t="s">
        <v>1010</v>
      </c>
      <c r="G182" s="242"/>
      <c r="H182" s="245">
        <v>1.3839999999999999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1" t="s">
        <v>282</v>
      </c>
      <c r="AU182" s="251" t="s">
        <v>91</v>
      </c>
      <c r="AV182" s="13" t="s">
        <v>91</v>
      </c>
      <c r="AW182" s="13" t="s">
        <v>39</v>
      </c>
      <c r="AX182" s="13" t="s">
        <v>86</v>
      </c>
      <c r="AY182" s="251" t="s">
        <v>188</v>
      </c>
    </row>
    <row r="183" s="2" customFormat="1" ht="24.15" customHeight="1">
      <c r="A183" s="42"/>
      <c r="B183" s="43"/>
      <c r="C183" s="209" t="s">
        <v>8</v>
      </c>
      <c r="D183" s="209" t="s">
        <v>189</v>
      </c>
      <c r="E183" s="210" t="s">
        <v>1016</v>
      </c>
      <c r="F183" s="211" t="s">
        <v>1017</v>
      </c>
      <c r="G183" s="212" t="s">
        <v>389</v>
      </c>
      <c r="H183" s="213">
        <v>0.26200000000000001</v>
      </c>
      <c r="I183" s="214"/>
      <c r="J183" s="215">
        <f>ROUND(I183*H183,2)</f>
        <v>0</v>
      </c>
      <c r="K183" s="211" t="s">
        <v>236</v>
      </c>
      <c r="L183" s="48"/>
      <c r="M183" s="216" t="s">
        <v>32</v>
      </c>
      <c r="N183" s="217" t="s">
        <v>49</v>
      </c>
      <c r="O183" s="88"/>
      <c r="P183" s="218">
        <f>O183*H183</f>
        <v>0</v>
      </c>
      <c r="Q183" s="218">
        <v>1.0551200000000001</v>
      </c>
      <c r="R183" s="218">
        <f>Q183*H183</f>
        <v>0.27644144000000004</v>
      </c>
      <c r="S183" s="218">
        <v>0</v>
      </c>
      <c r="T183" s="219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20" t="s">
        <v>187</v>
      </c>
      <c r="AT183" s="220" t="s">
        <v>189</v>
      </c>
      <c r="AU183" s="220" t="s">
        <v>91</v>
      </c>
      <c r="AY183" s="20" t="s">
        <v>188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20" t="s">
        <v>86</v>
      </c>
      <c r="BK183" s="221">
        <f>ROUND(I183*H183,2)</f>
        <v>0</v>
      </c>
      <c r="BL183" s="20" t="s">
        <v>187</v>
      </c>
      <c r="BM183" s="220" t="s">
        <v>1018</v>
      </c>
    </row>
    <row r="184" s="2" customFormat="1">
      <c r="A184" s="42"/>
      <c r="B184" s="43"/>
      <c r="C184" s="44"/>
      <c r="D184" s="222" t="s">
        <v>194</v>
      </c>
      <c r="E184" s="44"/>
      <c r="F184" s="223" t="s">
        <v>1019</v>
      </c>
      <c r="G184" s="44"/>
      <c r="H184" s="44"/>
      <c r="I184" s="224"/>
      <c r="J184" s="44"/>
      <c r="K184" s="44"/>
      <c r="L184" s="48"/>
      <c r="M184" s="225"/>
      <c r="N184" s="226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194</v>
      </c>
      <c r="AU184" s="20" t="s">
        <v>91</v>
      </c>
    </row>
    <row r="185" s="2" customFormat="1">
      <c r="A185" s="42"/>
      <c r="B185" s="43"/>
      <c r="C185" s="44"/>
      <c r="D185" s="239" t="s">
        <v>239</v>
      </c>
      <c r="E185" s="44"/>
      <c r="F185" s="240" t="s">
        <v>1020</v>
      </c>
      <c r="G185" s="44"/>
      <c r="H185" s="44"/>
      <c r="I185" s="224"/>
      <c r="J185" s="44"/>
      <c r="K185" s="44"/>
      <c r="L185" s="48"/>
      <c r="M185" s="225"/>
      <c r="N185" s="226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239</v>
      </c>
      <c r="AU185" s="20" t="s">
        <v>91</v>
      </c>
    </row>
    <row r="186" s="14" customFormat="1">
      <c r="A186" s="14"/>
      <c r="B186" s="252"/>
      <c r="C186" s="253"/>
      <c r="D186" s="222" t="s">
        <v>282</v>
      </c>
      <c r="E186" s="254" t="s">
        <v>32</v>
      </c>
      <c r="F186" s="255" t="s">
        <v>931</v>
      </c>
      <c r="G186" s="253"/>
      <c r="H186" s="254" t="s">
        <v>32</v>
      </c>
      <c r="I186" s="256"/>
      <c r="J186" s="253"/>
      <c r="K186" s="253"/>
      <c r="L186" s="257"/>
      <c r="M186" s="258"/>
      <c r="N186" s="259"/>
      <c r="O186" s="259"/>
      <c r="P186" s="259"/>
      <c r="Q186" s="259"/>
      <c r="R186" s="259"/>
      <c r="S186" s="259"/>
      <c r="T186" s="26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1" t="s">
        <v>282</v>
      </c>
      <c r="AU186" s="261" t="s">
        <v>91</v>
      </c>
      <c r="AV186" s="14" t="s">
        <v>86</v>
      </c>
      <c r="AW186" s="14" t="s">
        <v>39</v>
      </c>
      <c r="AX186" s="14" t="s">
        <v>78</v>
      </c>
      <c r="AY186" s="261" t="s">
        <v>188</v>
      </c>
    </row>
    <row r="187" s="13" customFormat="1">
      <c r="A187" s="13"/>
      <c r="B187" s="241"/>
      <c r="C187" s="242"/>
      <c r="D187" s="222" t="s">
        <v>282</v>
      </c>
      <c r="E187" s="243" t="s">
        <v>32</v>
      </c>
      <c r="F187" s="244" t="s">
        <v>1021</v>
      </c>
      <c r="G187" s="242"/>
      <c r="H187" s="245">
        <v>0.23799999999999999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1" t="s">
        <v>282</v>
      </c>
      <c r="AU187" s="251" t="s">
        <v>91</v>
      </c>
      <c r="AV187" s="13" t="s">
        <v>91</v>
      </c>
      <c r="AW187" s="13" t="s">
        <v>39</v>
      </c>
      <c r="AX187" s="13" t="s">
        <v>86</v>
      </c>
      <c r="AY187" s="251" t="s">
        <v>188</v>
      </c>
    </row>
    <row r="188" s="13" customFormat="1">
      <c r="A188" s="13"/>
      <c r="B188" s="241"/>
      <c r="C188" s="242"/>
      <c r="D188" s="222" t="s">
        <v>282</v>
      </c>
      <c r="E188" s="242"/>
      <c r="F188" s="244" t="s">
        <v>1022</v>
      </c>
      <c r="G188" s="242"/>
      <c r="H188" s="245">
        <v>0.26200000000000001</v>
      </c>
      <c r="I188" s="246"/>
      <c r="J188" s="242"/>
      <c r="K188" s="242"/>
      <c r="L188" s="247"/>
      <c r="M188" s="248"/>
      <c r="N188" s="249"/>
      <c r="O188" s="249"/>
      <c r="P188" s="249"/>
      <c r="Q188" s="249"/>
      <c r="R188" s="249"/>
      <c r="S188" s="249"/>
      <c r="T188" s="25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1" t="s">
        <v>282</v>
      </c>
      <c r="AU188" s="251" t="s">
        <v>91</v>
      </c>
      <c r="AV188" s="13" t="s">
        <v>91</v>
      </c>
      <c r="AW188" s="13" t="s">
        <v>4</v>
      </c>
      <c r="AX188" s="13" t="s">
        <v>86</v>
      </c>
      <c r="AY188" s="251" t="s">
        <v>188</v>
      </c>
    </row>
    <row r="189" s="2" customFormat="1" ht="21.75" customHeight="1">
      <c r="A189" s="42"/>
      <c r="B189" s="43"/>
      <c r="C189" s="209" t="s">
        <v>405</v>
      </c>
      <c r="D189" s="209" t="s">
        <v>189</v>
      </c>
      <c r="E189" s="210" t="s">
        <v>1023</v>
      </c>
      <c r="F189" s="211" t="s">
        <v>1024</v>
      </c>
      <c r="G189" s="212" t="s">
        <v>941</v>
      </c>
      <c r="H189" s="213">
        <v>0.66000000000000003</v>
      </c>
      <c r="I189" s="214"/>
      <c r="J189" s="215">
        <f>ROUND(I189*H189,2)</f>
        <v>0</v>
      </c>
      <c r="K189" s="211" t="s">
        <v>236</v>
      </c>
      <c r="L189" s="48"/>
      <c r="M189" s="216" t="s">
        <v>32</v>
      </c>
      <c r="N189" s="217" t="s">
        <v>49</v>
      </c>
      <c r="O189" s="88"/>
      <c r="P189" s="218">
        <f>O189*H189</f>
        <v>0</v>
      </c>
      <c r="Q189" s="218">
        <v>2.5019499999999999</v>
      </c>
      <c r="R189" s="218">
        <f>Q189*H189</f>
        <v>1.651287</v>
      </c>
      <c r="S189" s="218">
        <v>0</v>
      </c>
      <c r="T189" s="219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20" t="s">
        <v>187</v>
      </c>
      <c r="AT189" s="220" t="s">
        <v>189</v>
      </c>
      <c r="AU189" s="220" t="s">
        <v>91</v>
      </c>
      <c r="AY189" s="20" t="s">
        <v>188</v>
      </c>
      <c r="BE189" s="221">
        <f>IF(N189="základní",J189,0)</f>
        <v>0</v>
      </c>
      <c r="BF189" s="221">
        <f>IF(N189="snížená",J189,0)</f>
        <v>0</v>
      </c>
      <c r="BG189" s="221">
        <f>IF(N189="zákl. přenesená",J189,0)</f>
        <v>0</v>
      </c>
      <c r="BH189" s="221">
        <f>IF(N189="sníž. přenesená",J189,0)</f>
        <v>0</v>
      </c>
      <c r="BI189" s="221">
        <f>IF(N189="nulová",J189,0)</f>
        <v>0</v>
      </c>
      <c r="BJ189" s="20" t="s">
        <v>86</v>
      </c>
      <c r="BK189" s="221">
        <f>ROUND(I189*H189,2)</f>
        <v>0</v>
      </c>
      <c r="BL189" s="20" t="s">
        <v>187</v>
      </c>
      <c r="BM189" s="220" t="s">
        <v>1025</v>
      </c>
    </row>
    <row r="190" s="2" customFormat="1">
      <c r="A190" s="42"/>
      <c r="B190" s="43"/>
      <c r="C190" s="44"/>
      <c r="D190" s="222" t="s">
        <v>194</v>
      </c>
      <c r="E190" s="44"/>
      <c r="F190" s="223" t="s">
        <v>1026</v>
      </c>
      <c r="G190" s="44"/>
      <c r="H190" s="44"/>
      <c r="I190" s="224"/>
      <c r="J190" s="44"/>
      <c r="K190" s="44"/>
      <c r="L190" s="48"/>
      <c r="M190" s="225"/>
      <c r="N190" s="226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194</v>
      </c>
      <c r="AU190" s="20" t="s">
        <v>91</v>
      </c>
    </row>
    <row r="191" s="2" customFormat="1">
      <c r="A191" s="42"/>
      <c r="B191" s="43"/>
      <c r="C191" s="44"/>
      <c r="D191" s="239" t="s">
        <v>239</v>
      </c>
      <c r="E191" s="44"/>
      <c r="F191" s="240" t="s">
        <v>1027</v>
      </c>
      <c r="G191" s="44"/>
      <c r="H191" s="44"/>
      <c r="I191" s="224"/>
      <c r="J191" s="44"/>
      <c r="K191" s="44"/>
      <c r="L191" s="48"/>
      <c r="M191" s="225"/>
      <c r="N191" s="226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239</v>
      </c>
      <c r="AU191" s="20" t="s">
        <v>91</v>
      </c>
    </row>
    <row r="192" s="14" customFormat="1">
      <c r="A192" s="14"/>
      <c r="B192" s="252"/>
      <c r="C192" s="253"/>
      <c r="D192" s="222" t="s">
        <v>282</v>
      </c>
      <c r="E192" s="254" t="s">
        <v>32</v>
      </c>
      <c r="F192" s="255" t="s">
        <v>931</v>
      </c>
      <c r="G192" s="253"/>
      <c r="H192" s="254" t="s">
        <v>32</v>
      </c>
      <c r="I192" s="256"/>
      <c r="J192" s="253"/>
      <c r="K192" s="253"/>
      <c r="L192" s="257"/>
      <c r="M192" s="258"/>
      <c r="N192" s="259"/>
      <c r="O192" s="259"/>
      <c r="P192" s="259"/>
      <c r="Q192" s="259"/>
      <c r="R192" s="259"/>
      <c r="S192" s="259"/>
      <c r="T192" s="26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1" t="s">
        <v>282</v>
      </c>
      <c r="AU192" s="261" t="s">
        <v>91</v>
      </c>
      <c r="AV192" s="14" t="s">
        <v>86</v>
      </c>
      <c r="AW192" s="14" t="s">
        <v>39</v>
      </c>
      <c r="AX192" s="14" t="s">
        <v>78</v>
      </c>
      <c r="AY192" s="261" t="s">
        <v>188</v>
      </c>
    </row>
    <row r="193" s="14" customFormat="1">
      <c r="A193" s="14"/>
      <c r="B193" s="252"/>
      <c r="C193" s="253"/>
      <c r="D193" s="222" t="s">
        <v>282</v>
      </c>
      <c r="E193" s="254" t="s">
        <v>32</v>
      </c>
      <c r="F193" s="255" t="s">
        <v>1028</v>
      </c>
      <c r="G193" s="253"/>
      <c r="H193" s="254" t="s">
        <v>32</v>
      </c>
      <c r="I193" s="256"/>
      <c r="J193" s="253"/>
      <c r="K193" s="253"/>
      <c r="L193" s="257"/>
      <c r="M193" s="258"/>
      <c r="N193" s="259"/>
      <c r="O193" s="259"/>
      <c r="P193" s="259"/>
      <c r="Q193" s="259"/>
      <c r="R193" s="259"/>
      <c r="S193" s="259"/>
      <c r="T193" s="26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1" t="s">
        <v>282</v>
      </c>
      <c r="AU193" s="261" t="s">
        <v>91</v>
      </c>
      <c r="AV193" s="14" t="s">
        <v>86</v>
      </c>
      <c r="AW193" s="14" t="s">
        <v>39</v>
      </c>
      <c r="AX193" s="14" t="s">
        <v>78</v>
      </c>
      <c r="AY193" s="261" t="s">
        <v>188</v>
      </c>
    </row>
    <row r="194" s="13" customFormat="1">
      <c r="A194" s="13"/>
      <c r="B194" s="241"/>
      <c r="C194" s="242"/>
      <c r="D194" s="222" t="s">
        <v>282</v>
      </c>
      <c r="E194" s="243" t="s">
        <v>32</v>
      </c>
      <c r="F194" s="244" t="s">
        <v>1029</v>
      </c>
      <c r="G194" s="242"/>
      <c r="H194" s="245">
        <v>0.63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1" t="s">
        <v>282</v>
      </c>
      <c r="AU194" s="251" t="s">
        <v>91</v>
      </c>
      <c r="AV194" s="13" t="s">
        <v>91</v>
      </c>
      <c r="AW194" s="13" t="s">
        <v>39</v>
      </c>
      <c r="AX194" s="13" t="s">
        <v>78</v>
      </c>
      <c r="AY194" s="251" t="s">
        <v>188</v>
      </c>
    </row>
    <row r="195" s="13" customFormat="1">
      <c r="A195" s="13"/>
      <c r="B195" s="241"/>
      <c r="C195" s="242"/>
      <c r="D195" s="222" t="s">
        <v>282</v>
      </c>
      <c r="E195" s="243" t="s">
        <v>32</v>
      </c>
      <c r="F195" s="244" t="s">
        <v>1030</v>
      </c>
      <c r="G195" s="242"/>
      <c r="H195" s="245">
        <v>0.019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1" t="s">
        <v>282</v>
      </c>
      <c r="AU195" s="251" t="s">
        <v>91</v>
      </c>
      <c r="AV195" s="13" t="s">
        <v>91</v>
      </c>
      <c r="AW195" s="13" t="s">
        <v>39</v>
      </c>
      <c r="AX195" s="13" t="s">
        <v>78</v>
      </c>
      <c r="AY195" s="251" t="s">
        <v>188</v>
      </c>
    </row>
    <row r="196" s="13" customFormat="1">
      <c r="A196" s="13"/>
      <c r="B196" s="241"/>
      <c r="C196" s="242"/>
      <c r="D196" s="222" t="s">
        <v>282</v>
      </c>
      <c r="E196" s="243" t="s">
        <v>32</v>
      </c>
      <c r="F196" s="244" t="s">
        <v>1031</v>
      </c>
      <c r="G196" s="242"/>
      <c r="H196" s="245">
        <v>0.010999999999999999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1" t="s">
        <v>282</v>
      </c>
      <c r="AU196" s="251" t="s">
        <v>91</v>
      </c>
      <c r="AV196" s="13" t="s">
        <v>91</v>
      </c>
      <c r="AW196" s="13" t="s">
        <v>39</v>
      </c>
      <c r="AX196" s="13" t="s">
        <v>78</v>
      </c>
      <c r="AY196" s="251" t="s">
        <v>188</v>
      </c>
    </row>
    <row r="197" s="15" customFormat="1">
      <c r="A197" s="15"/>
      <c r="B197" s="272"/>
      <c r="C197" s="273"/>
      <c r="D197" s="222" t="s">
        <v>282</v>
      </c>
      <c r="E197" s="274" t="s">
        <v>32</v>
      </c>
      <c r="F197" s="275" t="s">
        <v>338</v>
      </c>
      <c r="G197" s="273"/>
      <c r="H197" s="276">
        <v>0.66000000000000003</v>
      </c>
      <c r="I197" s="277"/>
      <c r="J197" s="273"/>
      <c r="K197" s="273"/>
      <c r="L197" s="278"/>
      <c r="M197" s="279"/>
      <c r="N197" s="280"/>
      <c r="O197" s="280"/>
      <c r="P197" s="280"/>
      <c r="Q197" s="280"/>
      <c r="R197" s="280"/>
      <c r="S197" s="280"/>
      <c r="T197" s="281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2" t="s">
        <v>282</v>
      </c>
      <c r="AU197" s="282" t="s">
        <v>91</v>
      </c>
      <c r="AV197" s="15" t="s">
        <v>187</v>
      </c>
      <c r="AW197" s="15" t="s">
        <v>39</v>
      </c>
      <c r="AX197" s="15" t="s">
        <v>86</v>
      </c>
      <c r="AY197" s="282" t="s">
        <v>188</v>
      </c>
    </row>
    <row r="198" s="2" customFormat="1" ht="24.15" customHeight="1">
      <c r="A198" s="42"/>
      <c r="B198" s="43"/>
      <c r="C198" s="209" t="s">
        <v>413</v>
      </c>
      <c r="D198" s="209" t="s">
        <v>189</v>
      </c>
      <c r="E198" s="210" t="s">
        <v>1032</v>
      </c>
      <c r="F198" s="211" t="s">
        <v>1033</v>
      </c>
      <c r="G198" s="212" t="s">
        <v>389</v>
      </c>
      <c r="H198" s="213">
        <v>0.14899999999999999</v>
      </c>
      <c r="I198" s="214"/>
      <c r="J198" s="215">
        <f>ROUND(I198*H198,2)</f>
        <v>0</v>
      </c>
      <c r="K198" s="211" t="s">
        <v>236</v>
      </c>
      <c r="L198" s="48"/>
      <c r="M198" s="216" t="s">
        <v>32</v>
      </c>
      <c r="N198" s="217" t="s">
        <v>49</v>
      </c>
      <c r="O198" s="88"/>
      <c r="P198" s="218">
        <f>O198*H198</f>
        <v>0</v>
      </c>
      <c r="Q198" s="218">
        <v>1.0492699999999999</v>
      </c>
      <c r="R198" s="218">
        <f>Q198*H198</f>
        <v>0.15634122999999997</v>
      </c>
      <c r="S198" s="218">
        <v>0</v>
      </c>
      <c r="T198" s="219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20" t="s">
        <v>187</v>
      </c>
      <c r="AT198" s="220" t="s">
        <v>189</v>
      </c>
      <c r="AU198" s="220" t="s">
        <v>91</v>
      </c>
      <c r="AY198" s="20" t="s">
        <v>188</v>
      </c>
      <c r="BE198" s="221">
        <f>IF(N198="základní",J198,0)</f>
        <v>0</v>
      </c>
      <c r="BF198" s="221">
        <f>IF(N198="snížená",J198,0)</f>
        <v>0</v>
      </c>
      <c r="BG198" s="221">
        <f>IF(N198="zákl. přenesená",J198,0)</f>
        <v>0</v>
      </c>
      <c r="BH198" s="221">
        <f>IF(N198="sníž. přenesená",J198,0)</f>
        <v>0</v>
      </c>
      <c r="BI198" s="221">
        <f>IF(N198="nulová",J198,0)</f>
        <v>0</v>
      </c>
      <c r="BJ198" s="20" t="s">
        <v>86</v>
      </c>
      <c r="BK198" s="221">
        <f>ROUND(I198*H198,2)</f>
        <v>0</v>
      </c>
      <c r="BL198" s="20" t="s">
        <v>187</v>
      </c>
      <c r="BM198" s="220" t="s">
        <v>1034</v>
      </c>
    </row>
    <row r="199" s="2" customFormat="1">
      <c r="A199" s="42"/>
      <c r="B199" s="43"/>
      <c r="C199" s="44"/>
      <c r="D199" s="222" t="s">
        <v>194</v>
      </c>
      <c r="E199" s="44"/>
      <c r="F199" s="223" t="s">
        <v>1035</v>
      </c>
      <c r="G199" s="44"/>
      <c r="H199" s="44"/>
      <c r="I199" s="224"/>
      <c r="J199" s="44"/>
      <c r="K199" s="44"/>
      <c r="L199" s="48"/>
      <c r="M199" s="225"/>
      <c r="N199" s="226"/>
      <c r="O199" s="88"/>
      <c r="P199" s="88"/>
      <c r="Q199" s="88"/>
      <c r="R199" s="88"/>
      <c r="S199" s="88"/>
      <c r="T199" s="89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T199" s="20" t="s">
        <v>194</v>
      </c>
      <c r="AU199" s="20" t="s">
        <v>91</v>
      </c>
    </row>
    <row r="200" s="2" customFormat="1">
      <c r="A200" s="42"/>
      <c r="B200" s="43"/>
      <c r="C200" s="44"/>
      <c r="D200" s="239" t="s">
        <v>239</v>
      </c>
      <c r="E200" s="44"/>
      <c r="F200" s="240" t="s">
        <v>1036</v>
      </c>
      <c r="G200" s="44"/>
      <c r="H200" s="44"/>
      <c r="I200" s="224"/>
      <c r="J200" s="44"/>
      <c r="K200" s="44"/>
      <c r="L200" s="48"/>
      <c r="M200" s="225"/>
      <c r="N200" s="226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239</v>
      </c>
      <c r="AU200" s="20" t="s">
        <v>91</v>
      </c>
    </row>
    <row r="201" s="14" customFormat="1">
      <c r="A201" s="14"/>
      <c r="B201" s="252"/>
      <c r="C201" s="253"/>
      <c r="D201" s="222" t="s">
        <v>282</v>
      </c>
      <c r="E201" s="254" t="s">
        <v>32</v>
      </c>
      <c r="F201" s="255" t="s">
        <v>931</v>
      </c>
      <c r="G201" s="253"/>
      <c r="H201" s="254" t="s">
        <v>32</v>
      </c>
      <c r="I201" s="256"/>
      <c r="J201" s="253"/>
      <c r="K201" s="253"/>
      <c r="L201" s="257"/>
      <c r="M201" s="258"/>
      <c r="N201" s="259"/>
      <c r="O201" s="259"/>
      <c r="P201" s="259"/>
      <c r="Q201" s="259"/>
      <c r="R201" s="259"/>
      <c r="S201" s="259"/>
      <c r="T201" s="26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1" t="s">
        <v>282</v>
      </c>
      <c r="AU201" s="261" t="s">
        <v>91</v>
      </c>
      <c r="AV201" s="14" t="s">
        <v>86</v>
      </c>
      <c r="AW201" s="14" t="s">
        <v>39</v>
      </c>
      <c r="AX201" s="14" t="s">
        <v>78</v>
      </c>
      <c r="AY201" s="261" t="s">
        <v>188</v>
      </c>
    </row>
    <row r="202" s="14" customFormat="1">
      <c r="A202" s="14"/>
      <c r="B202" s="252"/>
      <c r="C202" s="253"/>
      <c r="D202" s="222" t="s">
        <v>282</v>
      </c>
      <c r="E202" s="254" t="s">
        <v>32</v>
      </c>
      <c r="F202" s="255" t="s">
        <v>1028</v>
      </c>
      <c r="G202" s="253"/>
      <c r="H202" s="254" t="s">
        <v>32</v>
      </c>
      <c r="I202" s="256"/>
      <c r="J202" s="253"/>
      <c r="K202" s="253"/>
      <c r="L202" s="257"/>
      <c r="M202" s="258"/>
      <c r="N202" s="259"/>
      <c r="O202" s="259"/>
      <c r="P202" s="259"/>
      <c r="Q202" s="259"/>
      <c r="R202" s="259"/>
      <c r="S202" s="259"/>
      <c r="T202" s="26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1" t="s">
        <v>282</v>
      </c>
      <c r="AU202" s="261" t="s">
        <v>91</v>
      </c>
      <c r="AV202" s="14" t="s">
        <v>86</v>
      </c>
      <c r="AW202" s="14" t="s">
        <v>39</v>
      </c>
      <c r="AX202" s="14" t="s">
        <v>78</v>
      </c>
      <c r="AY202" s="261" t="s">
        <v>188</v>
      </c>
    </row>
    <row r="203" s="13" customFormat="1">
      <c r="A203" s="13"/>
      <c r="B203" s="241"/>
      <c r="C203" s="242"/>
      <c r="D203" s="222" t="s">
        <v>282</v>
      </c>
      <c r="E203" s="243" t="s">
        <v>32</v>
      </c>
      <c r="F203" s="244" t="s">
        <v>1037</v>
      </c>
      <c r="G203" s="242"/>
      <c r="H203" s="245">
        <v>0.021000000000000001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1" t="s">
        <v>282</v>
      </c>
      <c r="AU203" s="251" t="s">
        <v>91</v>
      </c>
      <c r="AV203" s="13" t="s">
        <v>91</v>
      </c>
      <c r="AW203" s="13" t="s">
        <v>39</v>
      </c>
      <c r="AX203" s="13" t="s">
        <v>78</v>
      </c>
      <c r="AY203" s="251" t="s">
        <v>188</v>
      </c>
    </row>
    <row r="204" s="13" customFormat="1">
      <c r="A204" s="13"/>
      <c r="B204" s="241"/>
      <c r="C204" s="242"/>
      <c r="D204" s="222" t="s">
        <v>282</v>
      </c>
      <c r="E204" s="243" t="s">
        <v>32</v>
      </c>
      <c r="F204" s="244" t="s">
        <v>1038</v>
      </c>
      <c r="G204" s="242"/>
      <c r="H204" s="245">
        <v>0.010999999999999999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1" t="s">
        <v>282</v>
      </c>
      <c r="AU204" s="251" t="s">
        <v>91</v>
      </c>
      <c r="AV204" s="13" t="s">
        <v>91</v>
      </c>
      <c r="AW204" s="13" t="s">
        <v>39</v>
      </c>
      <c r="AX204" s="13" t="s">
        <v>78</v>
      </c>
      <c r="AY204" s="251" t="s">
        <v>188</v>
      </c>
    </row>
    <row r="205" s="13" customFormat="1">
      <c r="A205" s="13"/>
      <c r="B205" s="241"/>
      <c r="C205" s="242"/>
      <c r="D205" s="222" t="s">
        <v>282</v>
      </c>
      <c r="E205" s="243" t="s">
        <v>32</v>
      </c>
      <c r="F205" s="244" t="s">
        <v>1039</v>
      </c>
      <c r="G205" s="242"/>
      <c r="H205" s="245">
        <v>0.034000000000000002</v>
      </c>
      <c r="I205" s="246"/>
      <c r="J205" s="242"/>
      <c r="K205" s="242"/>
      <c r="L205" s="247"/>
      <c r="M205" s="248"/>
      <c r="N205" s="249"/>
      <c r="O205" s="249"/>
      <c r="P205" s="249"/>
      <c r="Q205" s="249"/>
      <c r="R205" s="249"/>
      <c r="S205" s="249"/>
      <c r="T205" s="25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1" t="s">
        <v>282</v>
      </c>
      <c r="AU205" s="251" t="s">
        <v>91</v>
      </c>
      <c r="AV205" s="13" t="s">
        <v>91</v>
      </c>
      <c r="AW205" s="13" t="s">
        <v>39</v>
      </c>
      <c r="AX205" s="13" t="s">
        <v>78</v>
      </c>
      <c r="AY205" s="251" t="s">
        <v>188</v>
      </c>
    </row>
    <row r="206" s="13" customFormat="1">
      <c r="A206" s="13"/>
      <c r="B206" s="241"/>
      <c r="C206" s="242"/>
      <c r="D206" s="222" t="s">
        <v>282</v>
      </c>
      <c r="E206" s="243" t="s">
        <v>32</v>
      </c>
      <c r="F206" s="244" t="s">
        <v>1040</v>
      </c>
      <c r="G206" s="242"/>
      <c r="H206" s="245">
        <v>0.0089999999999999993</v>
      </c>
      <c r="I206" s="246"/>
      <c r="J206" s="242"/>
      <c r="K206" s="242"/>
      <c r="L206" s="247"/>
      <c r="M206" s="248"/>
      <c r="N206" s="249"/>
      <c r="O206" s="249"/>
      <c r="P206" s="249"/>
      <c r="Q206" s="249"/>
      <c r="R206" s="249"/>
      <c r="S206" s="249"/>
      <c r="T206" s="25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1" t="s">
        <v>282</v>
      </c>
      <c r="AU206" s="251" t="s">
        <v>91</v>
      </c>
      <c r="AV206" s="13" t="s">
        <v>91</v>
      </c>
      <c r="AW206" s="13" t="s">
        <v>39</v>
      </c>
      <c r="AX206" s="13" t="s">
        <v>78</v>
      </c>
      <c r="AY206" s="251" t="s">
        <v>188</v>
      </c>
    </row>
    <row r="207" s="13" customFormat="1">
      <c r="A207" s="13"/>
      <c r="B207" s="241"/>
      <c r="C207" s="242"/>
      <c r="D207" s="222" t="s">
        <v>282</v>
      </c>
      <c r="E207" s="243" t="s">
        <v>32</v>
      </c>
      <c r="F207" s="244" t="s">
        <v>1041</v>
      </c>
      <c r="G207" s="242"/>
      <c r="H207" s="245">
        <v>0.0070000000000000001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1" t="s">
        <v>282</v>
      </c>
      <c r="AU207" s="251" t="s">
        <v>91</v>
      </c>
      <c r="AV207" s="13" t="s">
        <v>91</v>
      </c>
      <c r="AW207" s="13" t="s">
        <v>39</v>
      </c>
      <c r="AX207" s="13" t="s">
        <v>78</v>
      </c>
      <c r="AY207" s="251" t="s">
        <v>188</v>
      </c>
    </row>
    <row r="208" s="13" customFormat="1">
      <c r="A208" s="13"/>
      <c r="B208" s="241"/>
      <c r="C208" s="242"/>
      <c r="D208" s="222" t="s">
        <v>282</v>
      </c>
      <c r="E208" s="243" t="s">
        <v>32</v>
      </c>
      <c r="F208" s="244" t="s">
        <v>1042</v>
      </c>
      <c r="G208" s="242"/>
      <c r="H208" s="245">
        <v>0.029999999999999999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1" t="s">
        <v>282</v>
      </c>
      <c r="AU208" s="251" t="s">
        <v>91</v>
      </c>
      <c r="AV208" s="13" t="s">
        <v>91</v>
      </c>
      <c r="AW208" s="13" t="s">
        <v>39</v>
      </c>
      <c r="AX208" s="13" t="s">
        <v>78</v>
      </c>
      <c r="AY208" s="251" t="s">
        <v>188</v>
      </c>
    </row>
    <row r="209" s="13" customFormat="1">
      <c r="A209" s="13"/>
      <c r="B209" s="241"/>
      <c r="C209" s="242"/>
      <c r="D209" s="222" t="s">
        <v>282</v>
      </c>
      <c r="E209" s="243" t="s">
        <v>32</v>
      </c>
      <c r="F209" s="244" t="s">
        <v>1043</v>
      </c>
      <c r="G209" s="242"/>
      <c r="H209" s="245">
        <v>0.002</v>
      </c>
      <c r="I209" s="246"/>
      <c r="J209" s="242"/>
      <c r="K209" s="242"/>
      <c r="L209" s="247"/>
      <c r="M209" s="248"/>
      <c r="N209" s="249"/>
      <c r="O209" s="249"/>
      <c r="P209" s="249"/>
      <c r="Q209" s="249"/>
      <c r="R209" s="249"/>
      <c r="S209" s="249"/>
      <c r="T209" s="25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1" t="s">
        <v>282</v>
      </c>
      <c r="AU209" s="251" t="s">
        <v>91</v>
      </c>
      <c r="AV209" s="13" t="s">
        <v>91</v>
      </c>
      <c r="AW209" s="13" t="s">
        <v>39</v>
      </c>
      <c r="AX209" s="13" t="s">
        <v>78</v>
      </c>
      <c r="AY209" s="251" t="s">
        <v>188</v>
      </c>
    </row>
    <row r="210" s="13" customFormat="1">
      <c r="A210" s="13"/>
      <c r="B210" s="241"/>
      <c r="C210" s="242"/>
      <c r="D210" s="222" t="s">
        <v>282</v>
      </c>
      <c r="E210" s="243" t="s">
        <v>32</v>
      </c>
      <c r="F210" s="244" t="s">
        <v>1044</v>
      </c>
      <c r="G210" s="242"/>
      <c r="H210" s="245">
        <v>0.021000000000000001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5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1" t="s">
        <v>282</v>
      </c>
      <c r="AU210" s="251" t="s">
        <v>91</v>
      </c>
      <c r="AV210" s="13" t="s">
        <v>91</v>
      </c>
      <c r="AW210" s="13" t="s">
        <v>39</v>
      </c>
      <c r="AX210" s="13" t="s">
        <v>78</v>
      </c>
      <c r="AY210" s="251" t="s">
        <v>188</v>
      </c>
    </row>
    <row r="211" s="15" customFormat="1">
      <c r="A211" s="15"/>
      <c r="B211" s="272"/>
      <c r="C211" s="273"/>
      <c r="D211" s="222" t="s">
        <v>282</v>
      </c>
      <c r="E211" s="274" t="s">
        <v>32</v>
      </c>
      <c r="F211" s="275" t="s">
        <v>338</v>
      </c>
      <c r="G211" s="273"/>
      <c r="H211" s="276">
        <v>0.13500000000000001</v>
      </c>
      <c r="I211" s="277"/>
      <c r="J211" s="273"/>
      <c r="K211" s="273"/>
      <c r="L211" s="278"/>
      <c r="M211" s="279"/>
      <c r="N211" s="280"/>
      <c r="O211" s="280"/>
      <c r="P211" s="280"/>
      <c r="Q211" s="280"/>
      <c r="R211" s="280"/>
      <c r="S211" s="280"/>
      <c r="T211" s="281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2" t="s">
        <v>282</v>
      </c>
      <c r="AU211" s="282" t="s">
        <v>91</v>
      </c>
      <c r="AV211" s="15" t="s">
        <v>187</v>
      </c>
      <c r="AW211" s="15" t="s">
        <v>39</v>
      </c>
      <c r="AX211" s="15" t="s">
        <v>86</v>
      </c>
      <c r="AY211" s="282" t="s">
        <v>188</v>
      </c>
    </row>
    <row r="212" s="13" customFormat="1">
      <c r="A212" s="13"/>
      <c r="B212" s="241"/>
      <c r="C212" s="242"/>
      <c r="D212" s="222" t="s">
        <v>282</v>
      </c>
      <c r="E212" s="242"/>
      <c r="F212" s="244" t="s">
        <v>1045</v>
      </c>
      <c r="G212" s="242"/>
      <c r="H212" s="245">
        <v>0.14899999999999999</v>
      </c>
      <c r="I212" s="246"/>
      <c r="J212" s="242"/>
      <c r="K212" s="242"/>
      <c r="L212" s="247"/>
      <c r="M212" s="248"/>
      <c r="N212" s="249"/>
      <c r="O212" s="249"/>
      <c r="P212" s="249"/>
      <c r="Q212" s="249"/>
      <c r="R212" s="249"/>
      <c r="S212" s="249"/>
      <c r="T212" s="25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1" t="s">
        <v>282</v>
      </c>
      <c r="AU212" s="251" t="s">
        <v>91</v>
      </c>
      <c r="AV212" s="13" t="s">
        <v>91</v>
      </c>
      <c r="AW212" s="13" t="s">
        <v>4</v>
      </c>
      <c r="AX212" s="13" t="s">
        <v>86</v>
      </c>
      <c r="AY212" s="251" t="s">
        <v>188</v>
      </c>
    </row>
    <row r="213" s="2" customFormat="1" ht="24.15" customHeight="1">
      <c r="A213" s="42"/>
      <c r="B213" s="43"/>
      <c r="C213" s="209" t="s">
        <v>423</v>
      </c>
      <c r="D213" s="209" t="s">
        <v>189</v>
      </c>
      <c r="E213" s="210" t="s">
        <v>1046</v>
      </c>
      <c r="F213" s="211" t="s">
        <v>1047</v>
      </c>
      <c r="G213" s="212" t="s">
        <v>278</v>
      </c>
      <c r="H213" s="213">
        <v>0.48399999999999999</v>
      </c>
      <c r="I213" s="214"/>
      <c r="J213" s="215">
        <f>ROUND(I213*H213,2)</f>
        <v>0</v>
      </c>
      <c r="K213" s="211" t="s">
        <v>236</v>
      </c>
      <c r="L213" s="48"/>
      <c r="M213" s="216" t="s">
        <v>32</v>
      </c>
      <c r="N213" s="217" t="s">
        <v>49</v>
      </c>
      <c r="O213" s="88"/>
      <c r="P213" s="218">
        <f>O213*H213</f>
        <v>0</v>
      </c>
      <c r="Q213" s="218">
        <v>0.012959999999999999</v>
      </c>
      <c r="R213" s="218">
        <f>Q213*H213</f>
        <v>0.0062726399999999995</v>
      </c>
      <c r="S213" s="218">
        <v>0</v>
      </c>
      <c r="T213" s="219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20" t="s">
        <v>187</v>
      </c>
      <c r="AT213" s="220" t="s">
        <v>189</v>
      </c>
      <c r="AU213" s="220" t="s">
        <v>91</v>
      </c>
      <c r="AY213" s="20" t="s">
        <v>188</v>
      </c>
      <c r="BE213" s="221">
        <f>IF(N213="základní",J213,0)</f>
        <v>0</v>
      </c>
      <c r="BF213" s="221">
        <f>IF(N213="snížená",J213,0)</f>
        <v>0</v>
      </c>
      <c r="BG213" s="221">
        <f>IF(N213="zákl. přenesená",J213,0)</f>
        <v>0</v>
      </c>
      <c r="BH213" s="221">
        <f>IF(N213="sníž. přenesená",J213,0)</f>
        <v>0</v>
      </c>
      <c r="BI213" s="221">
        <f>IF(N213="nulová",J213,0)</f>
        <v>0</v>
      </c>
      <c r="BJ213" s="20" t="s">
        <v>86</v>
      </c>
      <c r="BK213" s="221">
        <f>ROUND(I213*H213,2)</f>
        <v>0</v>
      </c>
      <c r="BL213" s="20" t="s">
        <v>187</v>
      </c>
      <c r="BM213" s="220" t="s">
        <v>1048</v>
      </c>
    </row>
    <row r="214" s="2" customFormat="1">
      <c r="A214" s="42"/>
      <c r="B214" s="43"/>
      <c r="C214" s="44"/>
      <c r="D214" s="222" t="s">
        <v>194</v>
      </c>
      <c r="E214" s="44"/>
      <c r="F214" s="223" t="s">
        <v>1049</v>
      </c>
      <c r="G214" s="44"/>
      <c r="H214" s="44"/>
      <c r="I214" s="224"/>
      <c r="J214" s="44"/>
      <c r="K214" s="44"/>
      <c r="L214" s="48"/>
      <c r="M214" s="225"/>
      <c r="N214" s="226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194</v>
      </c>
      <c r="AU214" s="20" t="s">
        <v>91</v>
      </c>
    </row>
    <row r="215" s="2" customFormat="1">
      <c r="A215" s="42"/>
      <c r="B215" s="43"/>
      <c r="C215" s="44"/>
      <c r="D215" s="239" t="s">
        <v>239</v>
      </c>
      <c r="E215" s="44"/>
      <c r="F215" s="240" t="s">
        <v>1050</v>
      </c>
      <c r="G215" s="44"/>
      <c r="H215" s="44"/>
      <c r="I215" s="224"/>
      <c r="J215" s="44"/>
      <c r="K215" s="44"/>
      <c r="L215" s="48"/>
      <c r="M215" s="225"/>
      <c r="N215" s="226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239</v>
      </c>
      <c r="AU215" s="20" t="s">
        <v>91</v>
      </c>
    </row>
    <row r="216" s="14" customFormat="1">
      <c r="A216" s="14"/>
      <c r="B216" s="252"/>
      <c r="C216" s="253"/>
      <c r="D216" s="222" t="s">
        <v>282</v>
      </c>
      <c r="E216" s="254" t="s">
        <v>32</v>
      </c>
      <c r="F216" s="255" t="s">
        <v>931</v>
      </c>
      <c r="G216" s="253"/>
      <c r="H216" s="254" t="s">
        <v>32</v>
      </c>
      <c r="I216" s="256"/>
      <c r="J216" s="253"/>
      <c r="K216" s="253"/>
      <c r="L216" s="257"/>
      <c r="M216" s="258"/>
      <c r="N216" s="259"/>
      <c r="O216" s="259"/>
      <c r="P216" s="259"/>
      <c r="Q216" s="259"/>
      <c r="R216" s="259"/>
      <c r="S216" s="259"/>
      <c r="T216" s="26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1" t="s">
        <v>282</v>
      </c>
      <c r="AU216" s="261" t="s">
        <v>91</v>
      </c>
      <c r="AV216" s="14" t="s">
        <v>86</v>
      </c>
      <c r="AW216" s="14" t="s">
        <v>39</v>
      </c>
      <c r="AX216" s="14" t="s">
        <v>78</v>
      </c>
      <c r="AY216" s="261" t="s">
        <v>188</v>
      </c>
    </row>
    <row r="217" s="14" customFormat="1">
      <c r="A217" s="14"/>
      <c r="B217" s="252"/>
      <c r="C217" s="253"/>
      <c r="D217" s="222" t="s">
        <v>282</v>
      </c>
      <c r="E217" s="254" t="s">
        <v>32</v>
      </c>
      <c r="F217" s="255" t="s">
        <v>1028</v>
      </c>
      <c r="G217" s="253"/>
      <c r="H217" s="254" t="s">
        <v>32</v>
      </c>
      <c r="I217" s="256"/>
      <c r="J217" s="253"/>
      <c r="K217" s="253"/>
      <c r="L217" s="257"/>
      <c r="M217" s="258"/>
      <c r="N217" s="259"/>
      <c r="O217" s="259"/>
      <c r="P217" s="259"/>
      <c r="Q217" s="259"/>
      <c r="R217" s="259"/>
      <c r="S217" s="259"/>
      <c r="T217" s="26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1" t="s">
        <v>282</v>
      </c>
      <c r="AU217" s="261" t="s">
        <v>91</v>
      </c>
      <c r="AV217" s="14" t="s">
        <v>86</v>
      </c>
      <c r="AW217" s="14" t="s">
        <v>39</v>
      </c>
      <c r="AX217" s="14" t="s">
        <v>78</v>
      </c>
      <c r="AY217" s="261" t="s">
        <v>188</v>
      </c>
    </row>
    <row r="218" s="13" customFormat="1">
      <c r="A218" s="13"/>
      <c r="B218" s="241"/>
      <c r="C218" s="242"/>
      <c r="D218" s="222" t="s">
        <v>282</v>
      </c>
      <c r="E218" s="243" t="s">
        <v>32</v>
      </c>
      <c r="F218" s="244" t="s">
        <v>1051</v>
      </c>
      <c r="G218" s="242"/>
      <c r="H218" s="245">
        <v>0.48399999999999999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1" t="s">
        <v>282</v>
      </c>
      <c r="AU218" s="251" t="s">
        <v>91</v>
      </c>
      <c r="AV218" s="13" t="s">
        <v>91</v>
      </c>
      <c r="AW218" s="13" t="s">
        <v>39</v>
      </c>
      <c r="AX218" s="13" t="s">
        <v>86</v>
      </c>
      <c r="AY218" s="251" t="s">
        <v>188</v>
      </c>
    </row>
    <row r="219" s="2" customFormat="1" ht="24.15" customHeight="1">
      <c r="A219" s="42"/>
      <c r="B219" s="43"/>
      <c r="C219" s="209" t="s">
        <v>429</v>
      </c>
      <c r="D219" s="209" t="s">
        <v>189</v>
      </c>
      <c r="E219" s="210" t="s">
        <v>1052</v>
      </c>
      <c r="F219" s="211" t="s">
        <v>1053</v>
      </c>
      <c r="G219" s="212" t="s">
        <v>278</v>
      </c>
      <c r="H219" s="213">
        <v>0.48399999999999999</v>
      </c>
      <c r="I219" s="214"/>
      <c r="J219" s="215">
        <f>ROUND(I219*H219,2)</f>
        <v>0</v>
      </c>
      <c r="K219" s="211" t="s">
        <v>236</v>
      </c>
      <c r="L219" s="48"/>
      <c r="M219" s="216" t="s">
        <v>32</v>
      </c>
      <c r="N219" s="217" t="s">
        <v>49</v>
      </c>
      <c r="O219" s="88"/>
      <c r="P219" s="218">
        <f>O219*H219</f>
        <v>0</v>
      </c>
      <c r="Q219" s="218">
        <v>0</v>
      </c>
      <c r="R219" s="218">
        <f>Q219*H219</f>
        <v>0</v>
      </c>
      <c r="S219" s="218">
        <v>0</v>
      </c>
      <c r="T219" s="219">
        <f>S219*H219</f>
        <v>0</v>
      </c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R219" s="220" t="s">
        <v>187</v>
      </c>
      <c r="AT219" s="220" t="s">
        <v>189</v>
      </c>
      <c r="AU219" s="220" t="s">
        <v>91</v>
      </c>
      <c r="AY219" s="20" t="s">
        <v>188</v>
      </c>
      <c r="BE219" s="221">
        <f>IF(N219="základní",J219,0)</f>
        <v>0</v>
      </c>
      <c r="BF219" s="221">
        <f>IF(N219="snížená",J219,0)</f>
        <v>0</v>
      </c>
      <c r="BG219" s="221">
        <f>IF(N219="zákl. přenesená",J219,0)</f>
        <v>0</v>
      </c>
      <c r="BH219" s="221">
        <f>IF(N219="sníž. přenesená",J219,0)</f>
        <v>0</v>
      </c>
      <c r="BI219" s="221">
        <f>IF(N219="nulová",J219,0)</f>
        <v>0</v>
      </c>
      <c r="BJ219" s="20" t="s">
        <v>86</v>
      </c>
      <c r="BK219" s="221">
        <f>ROUND(I219*H219,2)</f>
        <v>0</v>
      </c>
      <c r="BL219" s="20" t="s">
        <v>187</v>
      </c>
      <c r="BM219" s="220" t="s">
        <v>1054</v>
      </c>
    </row>
    <row r="220" s="2" customFormat="1">
      <c r="A220" s="42"/>
      <c r="B220" s="43"/>
      <c r="C220" s="44"/>
      <c r="D220" s="222" t="s">
        <v>194</v>
      </c>
      <c r="E220" s="44"/>
      <c r="F220" s="223" t="s">
        <v>1055</v>
      </c>
      <c r="G220" s="44"/>
      <c r="H220" s="44"/>
      <c r="I220" s="224"/>
      <c r="J220" s="44"/>
      <c r="K220" s="44"/>
      <c r="L220" s="48"/>
      <c r="M220" s="225"/>
      <c r="N220" s="226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194</v>
      </c>
      <c r="AU220" s="20" t="s">
        <v>91</v>
      </c>
    </row>
    <row r="221" s="2" customFormat="1">
      <c r="A221" s="42"/>
      <c r="B221" s="43"/>
      <c r="C221" s="44"/>
      <c r="D221" s="239" t="s">
        <v>239</v>
      </c>
      <c r="E221" s="44"/>
      <c r="F221" s="240" t="s">
        <v>1056</v>
      </c>
      <c r="G221" s="44"/>
      <c r="H221" s="44"/>
      <c r="I221" s="224"/>
      <c r="J221" s="44"/>
      <c r="K221" s="44"/>
      <c r="L221" s="48"/>
      <c r="M221" s="225"/>
      <c r="N221" s="226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239</v>
      </c>
      <c r="AU221" s="20" t="s">
        <v>91</v>
      </c>
    </row>
    <row r="222" s="14" customFormat="1">
      <c r="A222" s="14"/>
      <c r="B222" s="252"/>
      <c r="C222" s="253"/>
      <c r="D222" s="222" t="s">
        <v>282</v>
      </c>
      <c r="E222" s="254" t="s">
        <v>32</v>
      </c>
      <c r="F222" s="255" t="s">
        <v>931</v>
      </c>
      <c r="G222" s="253"/>
      <c r="H222" s="254" t="s">
        <v>32</v>
      </c>
      <c r="I222" s="256"/>
      <c r="J222" s="253"/>
      <c r="K222" s="253"/>
      <c r="L222" s="257"/>
      <c r="M222" s="258"/>
      <c r="N222" s="259"/>
      <c r="O222" s="259"/>
      <c r="P222" s="259"/>
      <c r="Q222" s="259"/>
      <c r="R222" s="259"/>
      <c r="S222" s="259"/>
      <c r="T222" s="26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1" t="s">
        <v>282</v>
      </c>
      <c r="AU222" s="261" t="s">
        <v>91</v>
      </c>
      <c r="AV222" s="14" t="s">
        <v>86</v>
      </c>
      <c r="AW222" s="14" t="s">
        <v>39</v>
      </c>
      <c r="AX222" s="14" t="s">
        <v>78</v>
      </c>
      <c r="AY222" s="261" t="s">
        <v>188</v>
      </c>
    </row>
    <row r="223" s="14" customFormat="1">
      <c r="A223" s="14"/>
      <c r="B223" s="252"/>
      <c r="C223" s="253"/>
      <c r="D223" s="222" t="s">
        <v>282</v>
      </c>
      <c r="E223" s="254" t="s">
        <v>32</v>
      </c>
      <c r="F223" s="255" t="s">
        <v>1028</v>
      </c>
      <c r="G223" s="253"/>
      <c r="H223" s="254" t="s">
        <v>32</v>
      </c>
      <c r="I223" s="256"/>
      <c r="J223" s="253"/>
      <c r="K223" s="253"/>
      <c r="L223" s="257"/>
      <c r="M223" s="258"/>
      <c r="N223" s="259"/>
      <c r="O223" s="259"/>
      <c r="P223" s="259"/>
      <c r="Q223" s="259"/>
      <c r="R223" s="259"/>
      <c r="S223" s="259"/>
      <c r="T223" s="26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1" t="s">
        <v>282</v>
      </c>
      <c r="AU223" s="261" t="s">
        <v>91</v>
      </c>
      <c r="AV223" s="14" t="s">
        <v>86</v>
      </c>
      <c r="AW223" s="14" t="s">
        <v>39</v>
      </c>
      <c r="AX223" s="14" t="s">
        <v>78</v>
      </c>
      <c r="AY223" s="261" t="s">
        <v>188</v>
      </c>
    </row>
    <row r="224" s="13" customFormat="1">
      <c r="A224" s="13"/>
      <c r="B224" s="241"/>
      <c r="C224" s="242"/>
      <c r="D224" s="222" t="s">
        <v>282</v>
      </c>
      <c r="E224" s="243" t="s">
        <v>32</v>
      </c>
      <c r="F224" s="244" t="s">
        <v>1051</v>
      </c>
      <c r="G224" s="242"/>
      <c r="H224" s="245">
        <v>0.48399999999999999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1" t="s">
        <v>282</v>
      </c>
      <c r="AU224" s="251" t="s">
        <v>91</v>
      </c>
      <c r="AV224" s="13" t="s">
        <v>91</v>
      </c>
      <c r="AW224" s="13" t="s">
        <v>39</v>
      </c>
      <c r="AX224" s="13" t="s">
        <v>86</v>
      </c>
      <c r="AY224" s="251" t="s">
        <v>188</v>
      </c>
    </row>
    <row r="225" s="11" customFormat="1" ht="22.8" customHeight="1">
      <c r="A225" s="11"/>
      <c r="B225" s="195"/>
      <c r="C225" s="196"/>
      <c r="D225" s="197" t="s">
        <v>77</v>
      </c>
      <c r="E225" s="237" t="s">
        <v>213</v>
      </c>
      <c r="F225" s="237" t="s">
        <v>275</v>
      </c>
      <c r="G225" s="196"/>
      <c r="H225" s="196"/>
      <c r="I225" s="199"/>
      <c r="J225" s="238">
        <f>BK225</f>
        <v>0</v>
      </c>
      <c r="K225" s="196"/>
      <c r="L225" s="201"/>
      <c r="M225" s="202"/>
      <c r="N225" s="203"/>
      <c r="O225" s="203"/>
      <c r="P225" s="204">
        <f>SUM(P226:P284)</f>
        <v>0</v>
      </c>
      <c r="Q225" s="203"/>
      <c r="R225" s="204">
        <f>SUM(R226:R284)</f>
        <v>0.30581703999999998</v>
      </c>
      <c r="S225" s="203"/>
      <c r="T225" s="205">
        <f>SUM(T226:T284)</f>
        <v>0</v>
      </c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R225" s="206" t="s">
        <v>86</v>
      </c>
      <c r="AT225" s="207" t="s">
        <v>77</v>
      </c>
      <c r="AU225" s="207" t="s">
        <v>86</v>
      </c>
      <c r="AY225" s="206" t="s">
        <v>188</v>
      </c>
      <c r="BK225" s="208">
        <f>SUM(BK226:BK284)</f>
        <v>0</v>
      </c>
    </row>
    <row r="226" s="2" customFormat="1" ht="24.15" customHeight="1">
      <c r="A226" s="42"/>
      <c r="B226" s="43"/>
      <c r="C226" s="209" t="s">
        <v>434</v>
      </c>
      <c r="D226" s="209" t="s">
        <v>189</v>
      </c>
      <c r="E226" s="210" t="s">
        <v>1057</v>
      </c>
      <c r="F226" s="211" t="s">
        <v>1058</v>
      </c>
      <c r="G226" s="212" t="s">
        <v>278</v>
      </c>
      <c r="H226" s="213">
        <v>5.1260000000000003</v>
      </c>
      <c r="I226" s="214"/>
      <c r="J226" s="215">
        <f>ROUND(I226*H226,2)</f>
        <v>0</v>
      </c>
      <c r="K226" s="211" t="s">
        <v>236</v>
      </c>
      <c r="L226" s="48"/>
      <c r="M226" s="216" t="s">
        <v>32</v>
      </c>
      <c r="N226" s="217" t="s">
        <v>49</v>
      </c>
      <c r="O226" s="88"/>
      <c r="P226" s="218">
        <f>O226*H226</f>
        <v>0</v>
      </c>
      <c r="Q226" s="218">
        <v>0.00025999999999999998</v>
      </c>
      <c r="R226" s="218">
        <f>Q226*H226</f>
        <v>0.0013327599999999999</v>
      </c>
      <c r="S226" s="218">
        <v>0</v>
      </c>
      <c r="T226" s="219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20" t="s">
        <v>187</v>
      </c>
      <c r="AT226" s="220" t="s">
        <v>189</v>
      </c>
      <c r="AU226" s="220" t="s">
        <v>91</v>
      </c>
      <c r="AY226" s="20" t="s">
        <v>188</v>
      </c>
      <c r="BE226" s="221">
        <f>IF(N226="základní",J226,0)</f>
        <v>0</v>
      </c>
      <c r="BF226" s="221">
        <f>IF(N226="snížená",J226,0)</f>
        <v>0</v>
      </c>
      <c r="BG226" s="221">
        <f>IF(N226="zákl. přenesená",J226,0)</f>
        <v>0</v>
      </c>
      <c r="BH226" s="221">
        <f>IF(N226="sníž. přenesená",J226,0)</f>
        <v>0</v>
      </c>
      <c r="BI226" s="221">
        <f>IF(N226="nulová",J226,0)</f>
        <v>0</v>
      </c>
      <c r="BJ226" s="20" t="s">
        <v>86</v>
      </c>
      <c r="BK226" s="221">
        <f>ROUND(I226*H226,2)</f>
        <v>0</v>
      </c>
      <c r="BL226" s="20" t="s">
        <v>187</v>
      </c>
      <c r="BM226" s="220" t="s">
        <v>1059</v>
      </c>
    </row>
    <row r="227" s="2" customFormat="1">
      <c r="A227" s="42"/>
      <c r="B227" s="43"/>
      <c r="C227" s="44"/>
      <c r="D227" s="222" t="s">
        <v>194</v>
      </c>
      <c r="E227" s="44"/>
      <c r="F227" s="223" t="s">
        <v>1060</v>
      </c>
      <c r="G227" s="44"/>
      <c r="H227" s="44"/>
      <c r="I227" s="224"/>
      <c r="J227" s="44"/>
      <c r="K227" s="44"/>
      <c r="L227" s="48"/>
      <c r="M227" s="225"/>
      <c r="N227" s="226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194</v>
      </c>
      <c r="AU227" s="20" t="s">
        <v>91</v>
      </c>
    </row>
    <row r="228" s="2" customFormat="1">
      <c r="A228" s="42"/>
      <c r="B228" s="43"/>
      <c r="C228" s="44"/>
      <c r="D228" s="239" t="s">
        <v>239</v>
      </c>
      <c r="E228" s="44"/>
      <c r="F228" s="240" t="s">
        <v>1061</v>
      </c>
      <c r="G228" s="44"/>
      <c r="H228" s="44"/>
      <c r="I228" s="224"/>
      <c r="J228" s="44"/>
      <c r="K228" s="44"/>
      <c r="L228" s="48"/>
      <c r="M228" s="225"/>
      <c r="N228" s="226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239</v>
      </c>
      <c r="AU228" s="20" t="s">
        <v>91</v>
      </c>
    </row>
    <row r="229" s="14" customFormat="1">
      <c r="A229" s="14"/>
      <c r="B229" s="252"/>
      <c r="C229" s="253"/>
      <c r="D229" s="222" t="s">
        <v>282</v>
      </c>
      <c r="E229" s="254" t="s">
        <v>32</v>
      </c>
      <c r="F229" s="255" t="s">
        <v>931</v>
      </c>
      <c r="G229" s="253"/>
      <c r="H229" s="254" t="s">
        <v>32</v>
      </c>
      <c r="I229" s="256"/>
      <c r="J229" s="253"/>
      <c r="K229" s="253"/>
      <c r="L229" s="257"/>
      <c r="M229" s="258"/>
      <c r="N229" s="259"/>
      <c r="O229" s="259"/>
      <c r="P229" s="259"/>
      <c r="Q229" s="259"/>
      <c r="R229" s="259"/>
      <c r="S229" s="259"/>
      <c r="T229" s="26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1" t="s">
        <v>282</v>
      </c>
      <c r="AU229" s="261" t="s">
        <v>91</v>
      </c>
      <c r="AV229" s="14" t="s">
        <v>86</v>
      </c>
      <c r="AW229" s="14" t="s">
        <v>39</v>
      </c>
      <c r="AX229" s="14" t="s">
        <v>78</v>
      </c>
      <c r="AY229" s="261" t="s">
        <v>188</v>
      </c>
    </row>
    <row r="230" s="14" customFormat="1">
      <c r="A230" s="14"/>
      <c r="B230" s="252"/>
      <c r="C230" s="253"/>
      <c r="D230" s="222" t="s">
        <v>282</v>
      </c>
      <c r="E230" s="254" t="s">
        <v>32</v>
      </c>
      <c r="F230" s="255" t="s">
        <v>1062</v>
      </c>
      <c r="G230" s="253"/>
      <c r="H230" s="254" t="s">
        <v>32</v>
      </c>
      <c r="I230" s="256"/>
      <c r="J230" s="253"/>
      <c r="K230" s="253"/>
      <c r="L230" s="257"/>
      <c r="M230" s="258"/>
      <c r="N230" s="259"/>
      <c r="O230" s="259"/>
      <c r="P230" s="259"/>
      <c r="Q230" s="259"/>
      <c r="R230" s="259"/>
      <c r="S230" s="259"/>
      <c r="T230" s="26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1" t="s">
        <v>282</v>
      </c>
      <c r="AU230" s="261" t="s">
        <v>91</v>
      </c>
      <c r="AV230" s="14" t="s">
        <v>86</v>
      </c>
      <c r="AW230" s="14" t="s">
        <v>39</v>
      </c>
      <c r="AX230" s="14" t="s">
        <v>78</v>
      </c>
      <c r="AY230" s="261" t="s">
        <v>188</v>
      </c>
    </row>
    <row r="231" s="13" customFormat="1">
      <c r="A231" s="13"/>
      <c r="B231" s="241"/>
      <c r="C231" s="242"/>
      <c r="D231" s="222" t="s">
        <v>282</v>
      </c>
      <c r="E231" s="243" t="s">
        <v>32</v>
      </c>
      <c r="F231" s="244" t="s">
        <v>1063</v>
      </c>
      <c r="G231" s="242"/>
      <c r="H231" s="245">
        <v>5.1260000000000003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1" t="s">
        <v>282</v>
      </c>
      <c r="AU231" s="251" t="s">
        <v>91</v>
      </c>
      <c r="AV231" s="13" t="s">
        <v>91</v>
      </c>
      <c r="AW231" s="13" t="s">
        <v>39</v>
      </c>
      <c r="AX231" s="13" t="s">
        <v>86</v>
      </c>
      <c r="AY231" s="251" t="s">
        <v>188</v>
      </c>
    </row>
    <row r="232" s="2" customFormat="1" ht="24.15" customHeight="1">
      <c r="A232" s="42"/>
      <c r="B232" s="43"/>
      <c r="C232" s="209" t="s">
        <v>7</v>
      </c>
      <c r="D232" s="209" t="s">
        <v>189</v>
      </c>
      <c r="E232" s="210" t="s">
        <v>1064</v>
      </c>
      <c r="F232" s="211" t="s">
        <v>1065</v>
      </c>
      <c r="G232" s="212" t="s">
        <v>278</v>
      </c>
      <c r="H232" s="213">
        <v>5.1260000000000003</v>
      </c>
      <c r="I232" s="214"/>
      <c r="J232" s="215">
        <f>ROUND(I232*H232,2)</f>
        <v>0</v>
      </c>
      <c r="K232" s="211" t="s">
        <v>236</v>
      </c>
      <c r="L232" s="48"/>
      <c r="M232" s="216" t="s">
        <v>32</v>
      </c>
      <c r="N232" s="217" t="s">
        <v>49</v>
      </c>
      <c r="O232" s="88"/>
      <c r="P232" s="218">
        <f>O232*H232</f>
        <v>0</v>
      </c>
      <c r="Q232" s="218">
        <v>0.0043800000000000002</v>
      </c>
      <c r="R232" s="218">
        <f>Q232*H232</f>
        <v>0.022451880000000004</v>
      </c>
      <c r="S232" s="218">
        <v>0</v>
      </c>
      <c r="T232" s="219">
        <f>S232*H232</f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R232" s="220" t="s">
        <v>187</v>
      </c>
      <c r="AT232" s="220" t="s">
        <v>189</v>
      </c>
      <c r="AU232" s="220" t="s">
        <v>91</v>
      </c>
      <c r="AY232" s="20" t="s">
        <v>188</v>
      </c>
      <c r="BE232" s="221">
        <f>IF(N232="základní",J232,0)</f>
        <v>0</v>
      </c>
      <c r="BF232" s="221">
        <f>IF(N232="snížená",J232,0)</f>
        <v>0</v>
      </c>
      <c r="BG232" s="221">
        <f>IF(N232="zákl. přenesená",J232,0)</f>
        <v>0</v>
      </c>
      <c r="BH232" s="221">
        <f>IF(N232="sníž. přenesená",J232,0)</f>
        <v>0</v>
      </c>
      <c r="BI232" s="221">
        <f>IF(N232="nulová",J232,0)</f>
        <v>0</v>
      </c>
      <c r="BJ232" s="20" t="s">
        <v>86</v>
      </c>
      <c r="BK232" s="221">
        <f>ROUND(I232*H232,2)</f>
        <v>0</v>
      </c>
      <c r="BL232" s="20" t="s">
        <v>187</v>
      </c>
      <c r="BM232" s="220" t="s">
        <v>1066</v>
      </c>
    </row>
    <row r="233" s="2" customFormat="1">
      <c r="A233" s="42"/>
      <c r="B233" s="43"/>
      <c r="C233" s="44"/>
      <c r="D233" s="222" t="s">
        <v>194</v>
      </c>
      <c r="E233" s="44"/>
      <c r="F233" s="223" t="s">
        <v>1067</v>
      </c>
      <c r="G233" s="44"/>
      <c r="H233" s="44"/>
      <c r="I233" s="224"/>
      <c r="J233" s="44"/>
      <c r="K233" s="44"/>
      <c r="L233" s="48"/>
      <c r="M233" s="225"/>
      <c r="N233" s="226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T233" s="20" t="s">
        <v>194</v>
      </c>
      <c r="AU233" s="20" t="s">
        <v>91</v>
      </c>
    </row>
    <row r="234" s="2" customFormat="1">
      <c r="A234" s="42"/>
      <c r="B234" s="43"/>
      <c r="C234" s="44"/>
      <c r="D234" s="239" t="s">
        <v>239</v>
      </c>
      <c r="E234" s="44"/>
      <c r="F234" s="240" t="s">
        <v>1068</v>
      </c>
      <c r="G234" s="44"/>
      <c r="H234" s="44"/>
      <c r="I234" s="224"/>
      <c r="J234" s="44"/>
      <c r="K234" s="44"/>
      <c r="L234" s="48"/>
      <c r="M234" s="225"/>
      <c r="N234" s="226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239</v>
      </c>
      <c r="AU234" s="20" t="s">
        <v>91</v>
      </c>
    </row>
    <row r="235" s="14" customFormat="1">
      <c r="A235" s="14"/>
      <c r="B235" s="252"/>
      <c r="C235" s="253"/>
      <c r="D235" s="222" t="s">
        <v>282</v>
      </c>
      <c r="E235" s="254" t="s">
        <v>32</v>
      </c>
      <c r="F235" s="255" t="s">
        <v>931</v>
      </c>
      <c r="G235" s="253"/>
      <c r="H235" s="254" t="s">
        <v>32</v>
      </c>
      <c r="I235" s="256"/>
      <c r="J235" s="253"/>
      <c r="K235" s="253"/>
      <c r="L235" s="257"/>
      <c r="M235" s="258"/>
      <c r="N235" s="259"/>
      <c r="O235" s="259"/>
      <c r="P235" s="259"/>
      <c r="Q235" s="259"/>
      <c r="R235" s="259"/>
      <c r="S235" s="259"/>
      <c r="T235" s="26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1" t="s">
        <v>282</v>
      </c>
      <c r="AU235" s="261" t="s">
        <v>91</v>
      </c>
      <c r="AV235" s="14" t="s">
        <v>86</v>
      </c>
      <c r="AW235" s="14" t="s">
        <v>39</v>
      </c>
      <c r="AX235" s="14" t="s">
        <v>78</v>
      </c>
      <c r="AY235" s="261" t="s">
        <v>188</v>
      </c>
    </row>
    <row r="236" s="14" customFormat="1">
      <c r="A236" s="14"/>
      <c r="B236" s="252"/>
      <c r="C236" s="253"/>
      <c r="D236" s="222" t="s">
        <v>282</v>
      </c>
      <c r="E236" s="254" t="s">
        <v>32</v>
      </c>
      <c r="F236" s="255" t="s">
        <v>1062</v>
      </c>
      <c r="G236" s="253"/>
      <c r="H236" s="254" t="s">
        <v>32</v>
      </c>
      <c r="I236" s="256"/>
      <c r="J236" s="253"/>
      <c r="K236" s="253"/>
      <c r="L236" s="257"/>
      <c r="M236" s="258"/>
      <c r="N236" s="259"/>
      <c r="O236" s="259"/>
      <c r="P236" s="259"/>
      <c r="Q236" s="259"/>
      <c r="R236" s="259"/>
      <c r="S236" s="259"/>
      <c r="T236" s="26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1" t="s">
        <v>282</v>
      </c>
      <c r="AU236" s="261" t="s">
        <v>91</v>
      </c>
      <c r="AV236" s="14" t="s">
        <v>86</v>
      </c>
      <c r="AW236" s="14" t="s">
        <v>39</v>
      </c>
      <c r="AX236" s="14" t="s">
        <v>78</v>
      </c>
      <c r="AY236" s="261" t="s">
        <v>188</v>
      </c>
    </row>
    <row r="237" s="13" customFormat="1">
      <c r="A237" s="13"/>
      <c r="B237" s="241"/>
      <c r="C237" s="242"/>
      <c r="D237" s="222" t="s">
        <v>282</v>
      </c>
      <c r="E237" s="243" t="s">
        <v>32</v>
      </c>
      <c r="F237" s="244" t="s">
        <v>1063</v>
      </c>
      <c r="G237" s="242"/>
      <c r="H237" s="245">
        <v>5.1260000000000003</v>
      </c>
      <c r="I237" s="246"/>
      <c r="J237" s="242"/>
      <c r="K237" s="242"/>
      <c r="L237" s="247"/>
      <c r="M237" s="248"/>
      <c r="N237" s="249"/>
      <c r="O237" s="249"/>
      <c r="P237" s="249"/>
      <c r="Q237" s="249"/>
      <c r="R237" s="249"/>
      <c r="S237" s="249"/>
      <c r="T237" s="25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1" t="s">
        <v>282</v>
      </c>
      <c r="AU237" s="251" t="s">
        <v>91</v>
      </c>
      <c r="AV237" s="13" t="s">
        <v>91</v>
      </c>
      <c r="AW237" s="13" t="s">
        <v>39</v>
      </c>
      <c r="AX237" s="13" t="s">
        <v>86</v>
      </c>
      <c r="AY237" s="251" t="s">
        <v>188</v>
      </c>
    </row>
    <row r="238" s="2" customFormat="1" ht="24.15" customHeight="1">
      <c r="A238" s="42"/>
      <c r="B238" s="43"/>
      <c r="C238" s="209" t="s">
        <v>441</v>
      </c>
      <c r="D238" s="209" t="s">
        <v>189</v>
      </c>
      <c r="E238" s="210" t="s">
        <v>1069</v>
      </c>
      <c r="F238" s="211" t="s">
        <v>1070</v>
      </c>
      <c r="G238" s="212" t="s">
        <v>278</v>
      </c>
      <c r="H238" s="213">
        <v>5.1260000000000003</v>
      </c>
      <c r="I238" s="214"/>
      <c r="J238" s="215">
        <f>ROUND(I238*H238,2)</f>
        <v>0</v>
      </c>
      <c r="K238" s="211" t="s">
        <v>236</v>
      </c>
      <c r="L238" s="48"/>
      <c r="M238" s="216" t="s">
        <v>32</v>
      </c>
      <c r="N238" s="217" t="s">
        <v>49</v>
      </c>
      <c r="O238" s="88"/>
      <c r="P238" s="218">
        <f>O238*H238</f>
        <v>0</v>
      </c>
      <c r="Q238" s="218">
        <v>0.018380000000000001</v>
      </c>
      <c r="R238" s="218">
        <f>Q238*H238</f>
        <v>0.094215880000000002</v>
      </c>
      <c r="S238" s="218">
        <v>0</v>
      </c>
      <c r="T238" s="219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20" t="s">
        <v>187</v>
      </c>
      <c r="AT238" s="220" t="s">
        <v>189</v>
      </c>
      <c r="AU238" s="220" t="s">
        <v>91</v>
      </c>
      <c r="AY238" s="20" t="s">
        <v>188</v>
      </c>
      <c r="BE238" s="221">
        <f>IF(N238="základní",J238,0)</f>
        <v>0</v>
      </c>
      <c r="BF238" s="221">
        <f>IF(N238="snížená",J238,0)</f>
        <v>0</v>
      </c>
      <c r="BG238" s="221">
        <f>IF(N238="zákl. přenesená",J238,0)</f>
        <v>0</v>
      </c>
      <c r="BH238" s="221">
        <f>IF(N238="sníž. přenesená",J238,0)</f>
        <v>0</v>
      </c>
      <c r="BI238" s="221">
        <f>IF(N238="nulová",J238,0)</f>
        <v>0</v>
      </c>
      <c r="BJ238" s="20" t="s">
        <v>86</v>
      </c>
      <c r="BK238" s="221">
        <f>ROUND(I238*H238,2)</f>
        <v>0</v>
      </c>
      <c r="BL238" s="20" t="s">
        <v>187</v>
      </c>
      <c r="BM238" s="220" t="s">
        <v>1071</v>
      </c>
    </row>
    <row r="239" s="2" customFormat="1">
      <c r="A239" s="42"/>
      <c r="B239" s="43"/>
      <c r="C239" s="44"/>
      <c r="D239" s="222" t="s">
        <v>194</v>
      </c>
      <c r="E239" s="44"/>
      <c r="F239" s="223" t="s">
        <v>1072</v>
      </c>
      <c r="G239" s="44"/>
      <c r="H239" s="44"/>
      <c r="I239" s="224"/>
      <c r="J239" s="44"/>
      <c r="K239" s="44"/>
      <c r="L239" s="48"/>
      <c r="M239" s="225"/>
      <c r="N239" s="226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194</v>
      </c>
      <c r="AU239" s="20" t="s">
        <v>91</v>
      </c>
    </row>
    <row r="240" s="2" customFormat="1">
      <c r="A240" s="42"/>
      <c r="B240" s="43"/>
      <c r="C240" s="44"/>
      <c r="D240" s="239" t="s">
        <v>239</v>
      </c>
      <c r="E240" s="44"/>
      <c r="F240" s="240" t="s">
        <v>1073</v>
      </c>
      <c r="G240" s="44"/>
      <c r="H240" s="44"/>
      <c r="I240" s="224"/>
      <c r="J240" s="44"/>
      <c r="K240" s="44"/>
      <c r="L240" s="48"/>
      <c r="M240" s="225"/>
      <c r="N240" s="226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239</v>
      </c>
      <c r="AU240" s="20" t="s">
        <v>91</v>
      </c>
    </row>
    <row r="241" s="14" customFormat="1">
      <c r="A241" s="14"/>
      <c r="B241" s="252"/>
      <c r="C241" s="253"/>
      <c r="D241" s="222" t="s">
        <v>282</v>
      </c>
      <c r="E241" s="254" t="s">
        <v>32</v>
      </c>
      <c r="F241" s="255" t="s">
        <v>931</v>
      </c>
      <c r="G241" s="253"/>
      <c r="H241" s="254" t="s">
        <v>32</v>
      </c>
      <c r="I241" s="256"/>
      <c r="J241" s="253"/>
      <c r="K241" s="253"/>
      <c r="L241" s="257"/>
      <c r="M241" s="258"/>
      <c r="N241" s="259"/>
      <c r="O241" s="259"/>
      <c r="P241" s="259"/>
      <c r="Q241" s="259"/>
      <c r="R241" s="259"/>
      <c r="S241" s="259"/>
      <c r="T241" s="26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1" t="s">
        <v>282</v>
      </c>
      <c r="AU241" s="261" t="s">
        <v>91</v>
      </c>
      <c r="AV241" s="14" t="s">
        <v>86</v>
      </c>
      <c r="AW241" s="14" t="s">
        <v>39</v>
      </c>
      <c r="AX241" s="14" t="s">
        <v>78</v>
      </c>
      <c r="AY241" s="261" t="s">
        <v>188</v>
      </c>
    </row>
    <row r="242" s="14" customFormat="1">
      <c r="A242" s="14"/>
      <c r="B242" s="252"/>
      <c r="C242" s="253"/>
      <c r="D242" s="222" t="s">
        <v>282</v>
      </c>
      <c r="E242" s="254" t="s">
        <v>32</v>
      </c>
      <c r="F242" s="255" t="s">
        <v>1062</v>
      </c>
      <c r="G242" s="253"/>
      <c r="H242" s="254" t="s">
        <v>32</v>
      </c>
      <c r="I242" s="256"/>
      <c r="J242" s="253"/>
      <c r="K242" s="253"/>
      <c r="L242" s="257"/>
      <c r="M242" s="258"/>
      <c r="N242" s="259"/>
      <c r="O242" s="259"/>
      <c r="P242" s="259"/>
      <c r="Q242" s="259"/>
      <c r="R242" s="259"/>
      <c r="S242" s="259"/>
      <c r="T242" s="26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1" t="s">
        <v>282</v>
      </c>
      <c r="AU242" s="261" t="s">
        <v>91</v>
      </c>
      <c r="AV242" s="14" t="s">
        <v>86</v>
      </c>
      <c r="AW242" s="14" t="s">
        <v>39</v>
      </c>
      <c r="AX242" s="14" t="s">
        <v>78</v>
      </c>
      <c r="AY242" s="261" t="s">
        <v>188</v>
      </c>
    </row>
    <row r="243" s="13" customFormat="1">
      <c r="A243" s="13"/>
      <c r="B243" s="241"/>
      <c r="C243" s="242"/>
      <c r="D243" s="222" t="s">
        <v>282</v>
      </c>
      <c r="E243" s="243" t="s">
        <v>32</v>
      </c>
      <c r="F243" s="244" t="s">
        <v>1063</v>
      </c>
      <c r="G243" s="242"/>
      <c r="H243" s="245">
        <v>5.1260000000000003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1" t="s">
        <v>282</v>
      </c>
      <c r="AU243" s="251" t="s">
        <v>91</v>
      </c>
      <c r="AV243" s="13" t="s">
        <v>91</v>
      </c>
      <c r="AW243" s="13" t="s">
        <v>39</v>
      </c>
      <c r="AX243" s="13" t="s">
        <v>86</v>
      </c>
      <c r="AY243" s="251" t="s">
        <v>188</v>
      </c>
    </row>
    <row r="244" s="2" customFormat="1" ht="24.15" customHeight="1">
      <c r="A244" s="42"/>
      <c r="B244" s="43"/>
      <c r="C244" s="209" t="s">
        <v>445</v>
      </c>
      <c r="D244" s="209" t="s">
        <v>189</v>
      </c>
      <c r="E244" s="210" t="s">
        <v>1074</v>
      </c>
      <c r="F244" s="211" t="s">
        <v>1075</v>
      </c>
      <c r="G244" s="212" t="s">
        <v>278</v>
      </c>
      <c r="H244" s="213">
        <v>2.9060000000000001</v>
      </c>
      <c r="I244" s="214"/>
      <c r="J244" s="215">
        <f>ROUND(I244*H244,2)</f>
        <v>0</v>
      </c>
      <c r="K244" s="211" t="s">
        <v>236</v>
      </c>
      <c r="L244" s="48"/>
      <c r="M244" s="216" t="s">
        <v>32</v>
      </c>
      <c r="N244" s="217" t="s">
        <v>49</v>
      </c>
      <c r="O244" s="88"/>
      <c r="P244" s="218">
        <f>O244*H244</f>
        <v>0</v>
      </c>
      <c r="Q244" s="218">
        <v>0.00025999999999999998</v>
      </c>
      <c r="R244" s="218">
        <f>Q244*H244</f>
        <v>0.00075555999999999996</v>
      </c>
      <c r="S244" s="218">
        <v>0</v>
      </c>
      <c r="T244" s="219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20" t="s">
        <v>187</v>
      </c>
      <c r="AT244" s="220" t="s">
        <v>189</v>
      </c>
      <c r="AU244" s="220" t="s">
        <v>91</v>
      </c>
      <c r="AY244" s="20" t="s">
        <v>188</v>
      </c>
      <c r="BE244" s="221">
        <f>IF(N244="základní",J244,0)</f>
        <v>0</v>
      </c>
      <c r="BF244" s="221">
        <f>IF(N244="snížená",J244,0)</f>
        <v>0</v>
      </c>
      <c r="BG244" s="221">
        <f>IF(N244="zákl. přenesená",J244,0)</f>
        <v>0</v>
      </c>
      <c r="BH244" s="221">
        <f>IF(N244="sníž. přenesená",J244,0)</f>
        <v>0</v>
      </c>
      <c r="BI244" s="221">
        <f>IF(N244="nulová",J244,0)</f>
        <v>0</v>
      </c>
      <c r="BJ244" s="20" t="s">
        <v>86</v>
      </c>
      <c r="BK244" s="221">
        <f>ROUND(I244*H244,2)</f>
        <v>0</v>
      </c>
      <c r="BL244" s="20" t="s">
        <v>187</v>
      </c>
      <c r="BM244" s="220" t="s">
        <v>1076</v>
      </c>
    </row>
    <row r="245" s="2" customFormat="1">
      <c r="A245" s="42"/>
      <c r="B245" s="43"/>
      <c r="C245" s="44"/>
      <c r="D245" s="222" t="s">
        <v>194</v>
      </c>
      <c r="E245" s="44"/>
      <c r="F245" s="223" t="s">
        <v>1077</v>
      </c>
      <c r="G245" s="44"/>
      <c r="H245" s="44"/>
      <c r="I245" s="224"/>
      <c r="J245" s="44"/>
      <c r="K245" s="44"/>
      <c r="L245" s="48"/>
      <c r="M245" s="225"/>
      <c r="N245" s="226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0" t="s">
        <v>194</v>
      </c>
      <c r="AU245" s="20" t="s">
        <v>91</v>
      </c>
    </row>
    <row r="246" s="2" customFormat="1">
      <c r="A246" s="42"/>
      <c r="B246" s="43"/>
      <c r="C246" s="44"/>
      <c r="D246" s="239" t="s">
        <v>239</v>
      </c>
      <c r="E246" s="44"/>
      <c r="F246" s="240" t="s">
        <v>1078</v>
      </c>
      <c r="G246" s="44"/>
      <c r="H246" s="44"/>
      <c r="I246" s="224"/>
      <c r="J246" s="44"/>
      <c r="K246" s="44"/>
      <c r="L246" s="48"/>
      <c r="M246" s="225"/>
      <c r="N246" s="226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239</v>
      </c>
      <c r="AU246" s="20" t="s">
        <v>91</v>
      </c>
    </row>
    <row r="247" s="14" customFormat="1">
      <c r="A247" s="14"/>
      <c r="B247" s="252"/>
      <c r="C247" s="253"/>
      <c r="D247" s="222" t="s">
        <v>282</v>
      </c>
      <c r="E247" s="254" t="s">
        <v>32</v>
      </c>
      <c r="F247" s="255" t="s">
        <v>931</v>
      </c>
      <c r="G247" s="253"/>
      <c r="H247" s="254" t="s">
        <v>32</v>
      </c>
      <c r="I247" s="256"/>
      <c r="J247" s="253"/>
      <c r="K247" s="253"/>
      <c r="L247" s="257"/>
      <c r="M247" s="258"/>
      <c r="N247" s="259"/>
      <c r="O247" s="259"/>
      <c r="P247" s="259"/>
      <c r="Q247" s="259"/>
      <c r="R247" s="259"/>
      <c r="S247" s="259"/>
      <c r="T247" s="26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1" t="s">
        <v>282</v>
      </c>
      <c r="AU247" s="261" t="s">
        <v>91</v>
      </c>
      <c r="AV247" s="14" t="s">
        <v>86</v>
      </c>
      <c r="AW247" s="14" t="s">
        <v>39</v>
      </c>
      <c r="AX247" s="14" t="s">
        <v>78</v>
      </c>
      <c r="AY247" s="261" t="s">
        <v>188</v>
      </c>
    </row>
    <row r="248" s="14" customFormat="1">
      <c r="A248" s="14"/>
      <c r="B248" s="252"/>
      <c r="C248" s="253"/>
      <c r="D248" s="222" t="s">
        <v>282</v>
      </c>
      <c r="E248" s="254" t="s">
        <v>32</v>
      </c>
      <c r="F248" s="255" t="s">
        <v>992</v>
      </c>
      <c r="G248" s="253"/>
      <c r="H248" s="254" t="s">
        <v>32</v>
      </c>
      <c r="I248" s="256"/>
      <c r="J248" s="253"/>
      <c r="K248" s="253"/>
      <c r="L248" s="257"/>
      <c r="M248" s="258"/>
      <c r="N248" s="259"/>
      <c r="O248" s="259"/>
      <c r="P248" s="259"/>
      <c r="Q248" s="259"/>
      <c r="R248" s="259"/>
      <c r="S248" s="259"/>
      <c r="T248" s="26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1" t="s">
        <v>282</v>
      </c>
      <c r="AU248" s="261" t="s">
        <v>91</v>
      </c>
      <c r="AV248" s="14" t="s">
        <v>86</v>
      </c>
      <c r="AW248" s="14" t="s">
        <v>39</v>
      </c>
      <c r="AX248" s="14" t="s">
        <v>78</v>
      </c>
      <c r="AY248" s="261" t="s">
        <v>188</v>
      </c>
    </row>
    <row r="249" s="13" customFormat="1">
      <c r="A249" s="13"/>
      <c r="B249" s="241"/>
      <c r="C249" s="242"/>
      <c r="D249" s="222" t="s">
        <v>282</v>
      </c>
      <c r="E249" s="243" t="s">
        <v>32</v>
      </c>
      <c r="F249" s="244" t="s">
        <v>1079</v>
      </c>
      <c r="G249" s="242"/>
      <c r="H249" s="245">
        <v>2.9060000000000001</v>
      </c>
      <c r="I249" s="246"/>
      <c r="J249" s="242"/>
      <c r="K249" s="242"/>
      <c r="L249" s="247"/>
      <c r="M249" s="248"/>
      <c r="N249" s="249"/>
      <c r="O249" s="249"/>
      <c r="P249" s="249"/>
      <c r="Q249" s="249"/>
      <c r="R249" s="249"/>
      <c r="S249" s="249"/>
      <c r="T249" s="25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1" t="s">
        <v>282</v>
      </c>
      <c r="AU249" s="251" t="s">
        <v>91</v>
      </c>
      <c r="AV249" s="13" t="s">
        <v>91</v>
      </c>
      <c r="AW249" s="13" t="s">
        <v>39</v>
      </c>
      <c r="AX249" s="13" t="s">
        <v>86</v>
      </c>
      <c r="AY249" s="251" t="s">
        <v>188</v>
      </c>
    </row>
    <row r="250" s="2" customFormat="1" ht="24.15" customHeight="1">
      <c r="A250" s="42"/>
      <c r="B250" s="43"/>
      <c r="C250" s="209" t="s">
        <v>449</v>
      </c>
      <c r="D250" s="209" t="s">
        <v>189</v>
      </c>
      <c r="E250" s="210" t="s">
        <v>1080</v>
      </c>
      <c r="F250" s="211" t="s">
        <v>1081</v>
      </c>
      <c r="G250" s="212" t="s">
        <v>278</v>
      </c>
      <c r="H250" s="213">
        <v>2.9060000000000001</v>
      </c>
      <c r="I250" s="214"/>
      <c r="J250" s="215">
        <f>ROUND(I250*H250,2)</f>
        <v>0</v>
      </c>
      <c r="K250" s="211" t="s">
        <v>236</v>
      </c>
      <c r="L250" s="48"/>
      <c r="M250" s="216" t="s">
        <v>32</v>
      </c>
      <c r="N250" s="217" t="s">
        <v>49</v>
      </c>
      <c r="O250" s="88"/>
      <c r="P250" s="218">
        <f>O250*H250</f>
        <v>0</v>
      </c>
      <c r="Q250" s="218">
        <v>0.0043800000000000002</v>
      </c>
      <c r="R250" s="218">
        <f>Q250*H250</f>
        <v>0.012728280000000002</v>
      </c>
      <c r="S250" s="218">
        <v>0</v>
      </c>
      <c r="T250" s="219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20" t="s">
        <v>187</v>
      </c>
      <c r="AT250" s="220" t="s">
        <v>189</v>
      </c>
      <c r="AU250" s="220" t="s">
        <v>91</v>
      </c>
      <c r="AY250" s="20" t="s">
        <v>188</v>
      </c>
      <c r="BE250" s="221">
        <f>IF(N250="základní",J250,0)</f>
        <v>0</v>
      </c>
      <c r="BF250" s="221">
        <f>IF(N250="snížená",J250,0)</f>
        <v>0</v>
      </c>
      <c r="BG250" s="221">
        <f>IF(N250="zákl. přenesená",J250,0)</f>
        <v>0</v>
      </c>
      <c r="BH250" s="221">
        <f>IF(N250="sníž. přenesená",J250,0)</f>
        <v>0</v>
      </c>
      <c r="BI250" s="221">
        <f>IF(N250="nulová",J250,0)</f>
        <v>0</v>
      </c>
      <c r="BJ250" s="20" t="s">
        <v>86</v>
      </c>
      <c r="BK250" s="221">
        <f>ROUND(I250*H250,2)</f>
        <v>0</v>
      </c>
      <c r="BL250" s="20" t="s">
        <v>187</v>
      </c>
      <c r="BM250" s="220" t="s">
        <v>1082</v>
      </c>
    </row>
    <row r="251" s="2" customFormat="1">
      <c r="A251" s="42"/>
      <c r="B251" s="43"/>
      <c r="C251" s="44"/>
      <c r="D251" s="222" t="s">
        <v>194</v>
      </c>
      <c r="E251" s="44"/>
      <c r="F251" s="223" t="s">
        <v>1083</v>
      </c>
      <c r="G251" s="44"/>
      <c r="H251" s="44"/>
      <c r="I251" s="224"/>
      <c r="J251" s="44"/>
      <c r="K251" s="44"/>
      <c r="L251" s="48"/>
      <c r="M251" s="225"/>
      <c r="N251" s="226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194</v>
      </c>
      <c r="AU251" s="20" t="s">
        <v>91</v>
      </c>
    </row>
    <row r="252" s="2" customFormat="1">
      <c r="A252" s="42"/>
      <c r="B252" s="43"/>
      <c r="C252" s="44"/>
      <c r="D252" s="239" t="s">
        <v>239</v>
      </c>
      <c r="E252" s="44"/>
      <c r="F252" s="240" t="s">
        <v>1084</v>
      </c>
      <c r="G252" s="44"/>
      <c r="H252" s="44"/>
      <c r="I252" s="224"/>
      <c r="J252" s="44"/>
      <c r="K252" s="44"/>
      <c r="L252" s="48"/>
      <c r="M252" s="225"/>
      <c r="N252" s="226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239</v>
      </c>
      <c r="AU252" s="20" t="s">
        <v>91</v>
      </c>
    </row>
    <row r="253" s="14" customFormat="1">
      <c r="A253" s="14"/>
      <c r="B253" s="252"/>
      <c r="C253" s="253"/>
      <c r="D253" s="222" t="s">
        <v>282</v>
      </c>
      <c r="E253" s="254" t="s">
        <v>32</v>
      </c>
      <c r="F253" s="255" t="s">
        <v>931</v>
      </c>
      <c r="G253" s="253"/>
      <c r="H253" s="254" t="s">
        <v>32</v>
      </c>
      <c r="I253" s="256"/>
      <c r="J253" s="253"/>
      <c r="K253" s="253"/>
      <c r="L253" s="257"/>
      <c r="M253" s="258"/>
      <c r="N253" s="259"/>
      <c r="O253" s="259"/>
      <c r="P253" s="259"/>
      <c r="Q253" s="259"/>
      <c r="R253" s="259"/>
      <c r="S253" s="259"/>
      <c r="T253" s="26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1" t="s">
        <v>282</v>
      </c>
      <c r="AU253" s="261" t="s">
        <v>91</v>
      </c>
      <c r="AV253" s="14" t="s">
        <v>86</v>
      </c>
      <c r="AW253" s="14" t="s">
        <v>39</v>
      </c>
      <c r="AX253" s="14" t="s">
        <v>78</v>
      </c>
      <c r="AY253" s="261" t="s">
        <v>188</v>
      </c>
    </row>
    <row r="254" s="14" customFormat="1">
      <c r="A254" s="14"/>
      <c r="B254" s="252"/>
      <c r="C254" s="253"/>
      <c r="D254" s="222" t="s">
        <v>282</v>
      </c>
      <c r="E254" s="254" t="s">
        <v>32</v>
      </c>
      <c r="F254" s="255" t="s">
        <v>992</v>
      </c>
      <c r="G254" s="253"/>
      <c r="H254" s="254" t="s">
        <v>32</v>
      </c>
      <c r="I254" s="256"/>
      <c r="J254" s="253"/>
      <c r="K254" s="253"/>
      <c r="L254" s="257"/>
      <c r="M254" s="258"/>
      <c r="N254" s="259"/>
      <c r="O254" s="259"/>
      <c r="P254" s="259"/>
      <c r="Q254" s="259"/>
      <c r="R254" s="259"/>
      <c r="S254" s="259"/>
      <c r="T254" s="26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1" t="s">
        <v>282</v>
      </c>
      <c r="AU254" s="261" t="s">
        <v>91</v>
      </c>
      <c r="AV254" s="14" t="s">
        <v>86</v>
      </c>
      <c r="AW254" s="14" t="s">
        <v>39</v>
      </c>
      <c r="AX254" s="14" t="s">
        <v>78</v>
      </c>
      <c r="AY254" s="261" t="s">
        <v>188</v>
      </c>
    </row>
    <row r="255" s="13" customFormat="1">
      <c r="A255" s="13"/>
      <c r="B255" s="241"/>
      <c r="C255" s="242"/>
      <c r="D255" s="222" t="s">
        <v>282</v>
      </c>
      <c r="E255" s="243" t="s">
        <v>32</v>
      </c>
      <c r="F255" s="244" t="s">
        <v>1079</v>
      </c>
      <c r="G255" s="242"/>
      <c r="H255" s="245">
        <v>2.9060000000000001</v>
      </c>
      <c r="I255" s="246"/>
      <c r="J255" s="242"/>
      <c r="K255" s="242"/>
      <c r="L255" s="247"/>
      <c r="M255" s="248"/>
      <c r="N255" s="249"/>
      <c r="O255" s="249"/>
      <c r="P255" s="249"/>
      <c r="Q255" s="249"/>
      <c r="R255" s="249"/>
      <c r="S255" s="249"/>
      <c r="T255" s="25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1" t="s">
        <v>282</v>
      </c>
      <c r="AU255" s="251" t="s">
        <v>91</v>
      </c>
      <c r="AV255" s="13" t="s">
        <v>91</v>
      </c>
      <c r="AW255" s="13" t="s">
        <v>39</v>
      </c>
      <c r="AX255" s="13" t="s">
        <v>86</v>
      </c>
      <c r="AY255" s="251" t="s">
        <v>188</v>
      </c>
    </row>
    <row r="256" s="2" customFormat="1" ht="24.15" customHeight="1">
      <c r="A256" s="42"/>
      <c r="B256" s="43"/>
      <c r="C256" s="209" t="s">
        <v>453</v>
      </c>
      <c r="D256" s="209" t="s">
        <v>189</v>
      </c>
      <c r="E256" s="210" t="s">
        <v>1085</v>
      </c>
      <c r="F256" s="211" t="s">
        <v>1086</v>
      </c>
      <c r="G256" s="212" t="s">
        <v>278</v>
      </c>
      <c r="H256" s="213">
        <v>2.9060000000000001</v>
      </c>
      <c r="I256" s="214"/>
      <c r="J256" s="215">
        <f>ROUND(I256*H256,2)</f>
        <v>0</v>
      </c>
      <c r="K256" s="211" t="s">
        <v>236</v>
      </c>
      <c r="L256" s="48"/>
      <c r="M256" s="216" t="s">
        <v>32</v>
      </c>
      <c r="N256" s="217" t="s">
        <v>49</v>
      </c>
      <c r="O256" s="88"/>
      <c r="P256" s="218">
        <f>O256*H256</f>
        <v>0</v>
      </c>
      <c r="Q256" s="218">
        <v>0.018380000000000001</v>
      </c>
      <c r="R256" s="218">
        <f>Q256*H256</f>
        <v>0.053412280000000006</v>
      </c>
      <c r="S256" s="218">
        <v>0</v>
      </c>
      <c r="T256" s="219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20" t="s">
        <v>187</v>
      </c>
      <c r="AT256" s="220" t="s">
        <v>189</v>
      </c>
      <c r="AU256" s="220" t="s">
        <v>91</v>
      </c>
      <c r="AY256" s="20" t="s">
        <v>188</v>
      </c>
      <c r="BE256" s="221">
        <f>IF(N256="základní",J256,0)</f>
        <v>0</v>
      </c>
      <c r="BF256" s="221">
        <f>IF(N256="snížená",J256,0)</f>
        <v>0</v>
      </c>
      <c r="BG256" s="221">
        <f>IF(N256="zákl. přenesená",J256,0)</f>
        <v>0</v>
      </c>
      <c r="BH256" s="221">
        <f>IF(N256="sníž. přenesená",J256,0)</f>
        <v>0</v>
      </c>
      <c r="BI256" s="221">
        <f>IF(N256="nulová",J256,0)</f>
        <v>0</v>
      </c>
      <c r="BJ256" s="20" t="s">
        <v>86</v>
      </c>
      <c r="BK256" s="221">
        <f>ROUND(I256*H256,2)</f>
        <v>0</v>
      </c>
      <c r="BL256" s="20" t="s">
        <v>187</v>
      </c>
      <c r="BM256" s="220" t="s">
        <v>1087</v>
      </c>
    </row>
    <row r="257" s="2" customFormat="1">
      <c r="A257" s="42"/>
      <c r="B257" s="43"/>
      <c r="C257" s="44"/>
      <c r="D257" s="222" t="s">
        <v>194</v>
      </c>
      <c r="E257" s="44"/>
      <c r="F257" s="223" t="s">
        <v>1088</v>
      </c>
      <c r="G257" s="44"/>
      <c r="H257" s="44"/>
      <c r="I257" s="224"/>
      <c r="J257" s="44"/>
      <c r="K257" s="44"/>
      <c r="L257" s="48"/>
      <c r="M257" s="225"/>
      <c r="N257" s="226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194</v>
      </c>
      <c r="AU257" s="20" t="s">
        <v>91</v>
      </c>
    </row>
    <row r="258" s="2" customFormat="1">
      <c r="A258" s="42"/>
      <c r="B258" s="43"/>
      <c r="C258" s="44"/>
      <c r="D258" s="239" t="s">
        <v>239</v>
      </c>
      <c r="E258" s="44"/>
      <c r="F258" s="240" t="s">
        <v>1089</v>
      </c>
      <c r="G258" s="44"/>
      <c r="H258" s="44"/>
      <c r="I258" s="224"/>
      <c r="J258" s="44"/>
      <c r="K258" s="44"/>
      <c r="L258" s="48"/>
      <c r="M258" s="225"/>
      <c r="N258" s="226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0" t="s">
        <v>239</v>
      </c>
      <c r="AU258" s="20" t="s">
        <v>91</v>
      </c>
    </row>
    <row r="259" s="14" customFormat="1">
      <c r="A259" s="14"/>
      <c r="B259" s="252"/>
      <c r="C259" s="253"/>
      <c r="D259" s="222" t="s">
        <v>282</v>
      </c>
      <c r="E259" s="254" t="s">
        <v>32</v>
      </c>
      <c r="F259" s="255" t="s">
        <v>931</v>
      </c>
      <c r="G259" s="253"/>
      <c r="H259" s="254" t="s">
        <v>32</v>
      </c>
      <c r="I259" s="256"/>
      <c r="J259" s="253"/>
      <c r="K259" s="253"/>
      <c r="L259" s="257"/>
      <c r="M259" s="258"/>
      <c r="N259" s="259"/>
      <c r="O259" s="259"/>
      <c r="P259" s="259"/>
      <c r="Q259" s="259"/>
      <c r="R259" s="259"/>
      <c r="S259" s="259"/>
      <c r="T259" s="26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1" t="s">
        <v>282</v>
      </c>
      <c r="AU259" s="261" t="s">
        <v>91</v>
      </c>
      <c r="AV259" s="14" t="s">
        <v>86</v>
      </c>
      <c r="AW259" s="14" t="s">
        <v>39</v>
      </c>
      <c r="AX259" s="14" t="s">
        <v>78</v>
      </c>
      <c r="AY259" s="261" t="s">
        <v>188</v>
      </c>
    </row>
    <row r="260" s="14" customFormat="1">
      <c r="A260" s="14"/>
      <c r="B260" s="252"/>
      <c r="C260" s="253"/>
      <c r="D260" s="222" t="s">
        <v>282</v>
      </c>
      <c r="E260" s="254" t="s">
        <v>32</v>
      </c>
      <c r="F260" s="255" t="s">
        <v>992</v>
      </c>
      <c r="G260" s="253"/>
      <c r="H260" s="254" t="s">
        <v>32</v>
      </c>
      <c r="I260" s="256"/>
      <c r="J260" s="253"/>
      <c r="K260" s="253"/>
      <c r="L260" s="257"/>
      <c r="M260" s="258"/>
      <c r="N260" s="259"/>
      <c r="O260" s="259"/>
      <c r="P260" s="259"/>
      <c r="Q260" s="259"/>
      <c r="R260" s="259"/>
      <c r="S260" s="259"/>
      <c r="T260" s="26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1" t="s">
        <v>282</v>
      </c>
      <c r="AU260" s="261" t="s">
        <v>91</v>
      </c>
      <c r="AV260" s="14" t="s">
        <v>86</v>
      </c>
      <c r="AW260" s="14" t="s">
        <v>39</v>
      </c>
      <c r="AX260" s="14" t="s">
        <v>78</v>
      </c>
      <c r="AY260" s="261" t="s">
        <v>188</v>
      </c>
    </row>
    <row r="261" s="13" customFormat="1">
      <c r="A261" s="13"/>
      <c r="B261" s="241"/>
      <c r="C261" s="242"/>
      <c r="D261" s="222" t="s">
        <v>282</v>
      </c>
      <c r="E261" s="243" t="s">
        <v>32</v>
      </c>
      <c r="F261" s="244" t="s">
        <v>1079</v>
      </c>
      <c r="G261" s="242"/>
      <c r="H261" s="245">
        <v>2.9060000000000001</v>
      </c>
      <c r="I261" s="246"/>
      <c r="J261" s="242"/>
      <c r="K261" s="242"/>
      <c r="L261" s="247"/>
      <c r="M261" s="248"/>
      <c r="N261" s="249"/>
      <c r="O261" s="249"/>
      <c r="P261" s="249"/>
      <c r="Q261" s="249"/>
      <c r="R261" s="249"/>
      <c r="S261" s="249"/>
      <c r="T261" s="25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1" t="s">
        <v>282</v>
      </c>
      <c r="AU261" s="251" t="s">
        <v>91</v>
      </c>
      <c r="AV261" s="13" t="s">
        <v>91</v>
      </c>
      <c r="AW261" s="13" t="s">
        <v>39</v>
      </c>
      <c r="AX261" s="13" t="s">
        <v>86</v>
      </c>
      <c r="AY261" s="251" t="s">
        <v>188</v>
      </c>
    </row>
    <row r="262" s="2" customFormat="1" ht="24.15" customHeight="1">
      <c r="A262" s="42"/>
      <c r="B262" s="43"/>
      <c r="C262" s="209" t="s">
        <v>457</v>
      </c>
      <c r="D262" s="209" t="s">
        <v>189</v>
      </c>
      <c r="E262" s="210" t="s">
        <v>1090</v>
      </c>
      <c r="F262" s="211" t="s">
        <v>1091</v>
      </c>
      <c r="G262" s="212" t="s">
        <v>278</v>
      </c>
      <c r="H262" s="213">
        <v>1.8300000000000001</v>
      </c>
      <c r="I262" s="214"/>
      <c r="J262" s="215">
        <f>ROUND(I262*H262,2)</f>
        <v>0</v>
      </c>
      <c r="K262" s="211" t="s">
        <v>236</v>
      </c>
      <c r="L262" s="48"/>
      <c r="M262" s="216" t="s">
        <v>32</v>
      </c>
      <c r="N262" s="217" t="s">
        <v>49</v>
      </c>
      <c r="O262" s="88"/>
      <c r="P262" s="218">
        <f>O262*H262</f>
        <v>0</v>
      </c>
      <c r="Q262" s="218">
        <v>0.033579999999999999</v>
      </c>
      <c r="R262" s="218">
        <f>Q262*H262</f>
        <v>0.061451400000000003</v>
      </c>
      <c r="S262" s="218">
        <v>0</v>
      </c>
      <c r="T262" s="219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20" t="s">
        <v>187</v>
      </c>
      <c r="AT262" s="220" t="s">
        <v>189</v>
      </c>
      <c r="AU262" s="220" t="s">
        <v>91</v>
      </c>
      <c r="AY262" s="20" t="s">
        <v>188</v>
      </c>
      <c r="BE262" s="221">
        <f>IF(N262="základní",J262,0)</f>
        <v>0</v>
      </c>
      <c r="BF262" s="221">
        <f>IF(N262="snížená",J262,0)</f>
        <v>0</v>
      </c>
      <c r="BG262" s="221">
        <f>IF(N262="zákl. přenesená",J262,0)</f>
        <v>0</v>
      </c>
      <c r="BH262" s="221">
        <f>IF(N262="sníž. přenesená",J262,0)</f>
        <v>0</v>
      </c>
      <c r="BI262" s="221">
        <f>IF(N262="nulová",J262,0)</f>
        <v>0</v>
      </c>
      <c r="BJ262" s="20" t="s">
        <v>86</v>
      </c>
      <c r="BK262" s="221">
        <f>ROUND(I262*H262,2)</f>
        <v>0</v>
      </c>
      <c r="BL262" s="20" t="s">
        <v>187</v>
      </c>
      <c r="BM262" s="220" t="s">
        <v>1092</v>
      </c>
    </row>
    <row r="263" s="2" customFormat="1">
      <c r="A263" s="42"/>
      <c r="B263" s="43"/>
      <c r="C263" s="44"/>
      <c r="D263" s="222" t="s">
        <v>194</v>
      </c>
      <c r="E263" s="44"/>
      <c r="F263" s="223" t="s">
        <v>1093</v>
      </c>
      <c r="G263" s="44"/>
      <c r="H263" s="44"/>
      <c r="I263" s="224"/>
      <c r="J263" s="44"/>
      <c r="K263" s="44"/>
      <c r="L263" s="48"/>
      <c r="M263" s="225"/>
      <c r="N263" s="226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194</v>
      </c>
      <c r="AU263" s="20" t="s">
        <v>91</v>
      </c>
    </row>
    <row r="264" s="2" customFormat="1">
      <c r="A264" s="42"/>
      <c r="B264" s="43"/>
      <c r="C264" s="44"/>
      <c r="D264" s="239" t="s">
        <v>239</v>
      </c>
      <c r="E264" s="44"/>
      <c r="F264" s="240" t="s">
        <v>1094</v>
      </c>
      <c r="G264" s="44"/>
      <c r="H264" s="44"/>
      <c r="I264" s="224"/>
      <c r="J264" s="44"/>
      <c r="K264" s="44"/>
      <c r="L264" s="48"/>
      <c r="M264" s="225"/>
      <c r="N264" s="226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0" t="s">
        <v>239</v>
      </c>
      <c r="AU264" s="20" t="s">
        <v>91</v>
      </c>
    </row>
    <row r="265" s="14" customFormat="1">
      <c r="A265" s="14"/>
      <c r="B265" s="252"/>
      <c r="C265" s="253"/>
      <c r="D265" s="222" t="s">
        <v>282</v>
      </c>
      <c r="E265" s="254" t="s">
        <v>32</v>
      </c>
      <c r="F265" s="255" t="s">
        <v>1095</v>
      </c>
      <c r="G265" s="253"/>
      <c r="H265" s="254" t="s">
        <v>32</v>
      </c>
      <c r="I265" s="256"/>
      <c r="J265" s="253"/>
      <c r="K265" s="253"/>
      <c r="L265" s="257"/>
      <c r="M265" s="258"/>
      <c r="N265" s="259"/>
      <c r="O265" s="259"/>
      <c r="P265" s="259"/>
      <c r="Q265" s="259"/>
      <c r="R265" s="259"/>
      <c r="S265" s="259"/>
      <c r="T265" s="26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1" t="s">
        <v>282</v>
      </c>
      <c r="AU265" s="261" t="s">
        <v>91</v>
      </c>
      <c r="AV265" s="14" t="s">
        <v>86</v>
      </c>
      <c r="AW265" s="14" t="s">
        <v>39</v>
      </c>
      <c r="AX265" s="14" t="s">
        <v>78</v>
      </c>
      <c r="AY265" s="261" t="s">
        <v>188</v>
      </c>
    </row>
    <row r="266" s="13" customFormat="1">
      <c r="A266" s="13"/>
      <c r="B266" s="241"/>
      <c r="C266" s="242"/>
      <c r="D266" s="222" t="s">
        <v>282</v>
      </c>
      <c r="E266" s="243" t="s">
        <v>32</v>
      </c>
      <c r="F266" s="244" t="s">
        <v>1096</v>
      </c>
      <c r="G266" s="242"/>
      <c r="H266" s="245">
        <v>1.8300000000000001</v>
      </c>
      <c r="I266" s="246"/>
      <c r="J266" s="242"/>
      <c r="K266" s="242"/>
      <c r="L266" s="247"/>
      <c r="M266" s="248"/>
      <c r="N266" s="249"/>
      <c r="O266" s="249"/>
      <c r="P266" s="249"/>
      <c r="Q266" s="249"/>
      <c r="R266" s="249"/>
      <c r="S266" s="249"/>
      <c r="T266" s="25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1" t="s">
        <v>282</v>
      </c>
      <c r="AU266" s="251" t="s">
        <v>91</v>
      </c>
      <c r="AV266" s="13" t="s">
        <v>91</v>
      </c>
      <c r="AW266" s="13" t="s">
        <v>39</v>
      </c>
      <c r="AX266" s="13" t="s">
        <v>86</v>
      </c>
      <c r="AY266" s="251" t="s">
        <v>188</v>
      </c>
    </row>
    <row r="267" s="2" customFormat="1" ht="24.15" customHeight="1">
      <c r="A267" s="42"/>
      <c r="B267" s="43"/>
      <c r="C267" s="209" t="s">
        <v>461</v>
      </c>
      <c r="D267" s="209" t="s">
        <v>189</v>
      </c>
      <c r="E267" s="210" t="s">
        <v>1097</v>
      </c>
      <c r="F267" s="211" t="s">
        <v>1098</v>
      </c>
      <c r="G267" s="212" t="s">
        <v>278</v>
      </c>
      <c r="H267" s="213">
        <v>2.5800000000000001</v>
      </c>
      <c r="I267" s="214"/>
      <c r="J267" s="215">
        <f>ROUND(I267*H267,2)</f>
        <v>0</v>
      </c>
      <c r="K267" s="211" t="s">
        <v>236</v>
      </c>
      <c r="L267" s="48"/>
      <c r="M267" s="216" t="s">
        <v>32</v>
      </c>
      <c r="N267" s="217" t="s">
        <v>49</v>
      </c>
      <c r="O267" s="88"/>
      <c r="P267" s="218">
        <f>O267*H267</f>
        <v>0</v>
      </c>
      <c r="Q267" s="218">
        <v>0.00025999999999999998</v>
      </c>
      <c r="R267" s="218">
        <f>Q267*H267</f>
        <v>0.00067079999999999993</v>
      </c>
      <c r="S267" s="218">
        <v>0</v>
      </c>
      <c r="T267" s="219">
        <f>S267*H267</f>
        <v>0</v>
      </c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R267" s="220" t="s">
        <v>187</v>
      </c>
      <c r="AT267" s="220" t="s">
        <v>189</v>
      </c>
      <c r="AU267" s="220" t="s">
        <v>91</v>
      </c>
      <c r="AY267" s="20" t="s">
        <v>188</v>
      </c>
      <c r="BE267" s="221">
        <f>IF(N267="základní",J267,0)</f>
        <v>0</v>
      </c>
      <c r="BF267" s="221">
        <f>IF(N267="snížená",J267,0)</f>
        <v>0</v>
      </c>
      <c r="BG267" s="221">
        <f>IF(N267="zákl. přenesená",J267,0)</f>
        <v>0</v>
      </c>
      <c r="BH267" s="221">
        <f>IF(N267="sníž. přenesená",J267,0)</f>
        <v>0</v>
      </c>
      <c r="BI267" s="221">
        <f>IF(N267="nulová",J267,0)</f>
        <v>0</v>
      </c>
      <c r="BJ267" s="20" t="s">
        <v>86</v>
      </c>
      <c r="BK267" s="221">
        <f>ROUND(I267*H267,2)</f>
        <v>0</v>
      </c>
      <c r="BL267" s="20" t="s">
        <v>187</v>
      </c>
      <c r="BM267" s="220" t="s">
        <v>1099</v>
      </c>
    </row>
    <row r="268" s="2" customFormat="1">
      <c r="A268" s="42"/>
      <c r="B268" s="43"/>
      <c r="C268" s="44"/>
      <c r="D268" s="222" t="s">
        <v>194</v>
      </c>
      <c r="E268" s="44"/>
      <c r="F268" s="223" t="s">
        <v>1100</v>
      </c>
      <c r="G268" s="44"/>
      <c r="H268" s="44"/>
      <c r="I268" s="224"/>
      <c r="J268" s="44"/>
      <c r="K268" s="44"/>
      <c r="L268" s="48"/>
      <c r="M268" s="225"/>
      <c r="N268" s="226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T268" s="20" t="s">
        <v>194</v>
      </c>
      <c r="AU268" s="20" t="s">
        <v>91</v>
      </c>
    </row>
    <row r="269" s="2" customFormat="1">
      <c r="A269" s="42"/>
      <c r="B269" s="43"/>
      <c r="C269" s="44"/>
      <c r="D269" s="239" t="s">
        <v>239</v>
      </c>
      <c r="E269" s="44"/>
      <c r="F269" s="240" t="s">
        <v>1101</v>
      </c>
      <c r="G269" s="44"/>
      <c r="H269" s="44"/>
      <c r="I269" s="224"/>
      <c r="J269" s="44"/>
      <c r="K269" s="44"/>
      <c r="L269" s="48"/>
      <c r="M269" s="225"/>
      <c r="N269" s="226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239</v>
      </c>
      <c r="AU269" s="20" t="s">
        <v>91</v>
      </c>
    </row>
    <row r="270" s="14" customFormat="1">
      <c r="A270" s="14"/>
      <c r="B270" s="252"/>
      <c r="C270" s="253"/>
      <c r="D270" s="222" t="s">
        <v>282</v>
      </c>
      <c r="E270" s="254" t="s">
        <v>32</v>
      </c>
      <c r="F270" s="255" t="s">
        <v>931</v>
      </c>
      <c r="G270" s="253"/>
      <c r="H270" s="254" t="s">
        <v>32</v>
      </c>
      <c r="I270" s="256"/>
      <c r="J270" s="253"/>
      <c r="K270" s="253"/>
      <c r="L270" s="257"/>
      <c r="M270" s="258"/>
      <c r="N270" s="259"/>
      <c r="O270" s="259"/>
      <c r="P270" s="259"/>
      <c r="Q270" s="259"/>
      <c r="R270" s="259"/>
      <c r="S270" s="259"/>
      <c r="T270" s="26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1" t="s">
        <v>282</v>
      </c>
      <c r="AU270" s="261" t="s">
        <v>91</v>
      </c>
      <c r="AV270" s="14" t="s">
        <v>86</v>
      </c>
      <c r="AW270" s="14" t="s">
        <v>39</v>
      </c>
      <c r="AX270" s="14" t="s">
        <v>78</v>
      </c>
      <c r="AY270" s="261" t="s">
        <v>188</v>
      </c>
    </row>
    <row r="271" s="14" customFormat="1">
      <c r="A271" s="14"/>
      <c r="B271" s="252"/>
      <c r="C271" s="253"/>
      <c r="D271" s="222" t="s">
        <v>282</v>
      </c>
      <c r="E271" s="254" t="s">
        <v>32</v>
      </c>
      <c r="F271" s="255" t="s">
        <v>945</v>
      </c>
      <c r="G271" s="253"/>
      <c r="H271" s="254" t="s">
        <v>32</v>
      </c>
      <c r="I271" s="256"/>
      <c r="J271" s="253"/>
      <c r="K271" s="253"/>
      <c r="L271" s="257"/>
      <c r="M271" s="258"/>
      <c r="N271" s="259"/>
      <c r="O271" s="259"/>
      <c r="P271" s="259"/>
      <c r="Q271" s="259"/>
      <c r="R271" s="259"/>
      <c r="S271" s="259"/>
      <c r="T271" s="26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1" t="s">
        <v>282</v>
      </c>
      <c r="AU271" s="261" t="s">
        <v>91</v>
      </c>
      <c r="AV271" s="14" t="s">
        <v>86</v>
      </c>
      <c r="AW271" s="14" t="s">
        <v>39</v>
      </c>
      <c r="AX271" s="14" t="s">
        <v>78</v>
      </c>
      <c r="AY271" s="261" t="s">
        <v>188</v>
      </c>
    </row>
    <row r="272" s="13" customFormat="1">
      <c r="A272" s="13"/>
      <c r="B272" s="241"/>
      <c r="C272" s="242"/>
      <c r="D272" s="222" t="s">
        <v>282</v>
      </c>
      <c r="E272" s="243" t="s">
        <v>32</v>
      </c>
      <c r="F272" s="244" t="s">
        <v>1102</v>
      </c>
      <c r="G272" s="242"/>
      <c r="H272" s="245">
        <v>2.5800000000000001</v>
      </c>
      <c r="I272" s="246"/>
      <c r="J272" s="242"/>
      <c r="K272" s="242"/>
      <c r="L272" s="247"/>
      <c r="M272" s="248"/>
      <c r="N272" s="249"/>
      <c r="O272" s="249"/>
      <c r="P272" s="249"/>
      <c r="Q272" s="249"/>
      <c r="R272" s="249"/>
      <c r="S272" s="249"/>
      <c r="T272" s="25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1" t="s">
        <v>282</v>
      </c>
      <c r="AU272" s="251" t="s">
        <v>91</v>
      </c>
      <c r="AV272" s="13" t="s">
        <v>91</v>
      </c>
      <c r="AW272" s="13" t="s">
        <v>39</v>
      </c>
      <c r="AX272" s="13" t="s">
        <v>86</v>
      </c>
      <c r="AY272" s="251" t="s">
        <v>188</v>
      </c>
    </row>
    <row r="273" s="2" customFormat="1" ht="33" customHeight="1">
      <c r="A273" s="42"/>
      <c r="B273" s="43"/>
      <c r="C273" s="209" t="s">
        <v>466</v>
      </c>
      <c r="D273" s="209" t="s">
        <v>189</v>
      </c>
      <c r="E273" s="210" t="s">
        <v>1103</v>
      </c>
      <c r="F273" s="211" t="s">
        <v>1104</v>
      </c>
      <c r="G273" s="212" t="s">
        <v>278</v>
      </c>
      <c r="H273" s="213">
        <v>2.5800000000000001</v>
      </c>
      <c r="I273" s="214"/>
      <c r="J273" s="215">
        <f>ROUND(I273*H273,2)</f>
        <v>0</v>
      </c>
      <c r="K273" s="211" t="s">
        <v>236</v>
      </c>
      <c r="L273" s="48"/>
      <c r="M273" s="216" t="s">
        <v>32</v>
      </c>
      <c r="N273" s="217" t="s">
        <v>49</v>
      </c>
      <c r="O273" s="88"/>
      <c r="P273" s="218">
        <f>O273*H273</f>
        <v>0</v>
      </c>
      <c r="Q273" s="218">
        <v>0.0044099999999999999</v>
      </c>
      <c r="R273" s="218">
        <f>Q273*H273</f>
        <v>0.0113778</v>
      </c>
      <c r="S273" s="218">
        <v>0</v>
      </c>
      <c r="T273" s="219">
        <f>S273*H273</f>
        <v>0</v>
      </c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R273" s="220" t="s">
        <v>187</v>
      </c>
      <c r="AT273" s="220" t="s">
        <v>189</v>
      </c>
      <c r="AU273" s="220" t="s">
        <v>91</v>
      </c>
      <c r="AY273" s="20" t="s">
        <v>188</v>
      </c>
      <c r="BE273" s="221">
        <f>IF(N273="základní",J273,0)</f>
        <v>0</v>
      </c>
      <c r="BF273" s="221">
        <f>IF(N273="snížená",J273,0)</f>
        <v>0</v>
      </c>
      <c r="BG273" s="221">
        <f>IF(N273="zákl. přenesená",J273,0)</f>
        <v>0</v>
      </c>
      <c r="BH273" s="221">
        <f>IF(N273="sníž. přenesená",J273,0)</f>
        <v>0</v>
      </c>
      <c r="BI273" s="221">
        <f>IF(N273="nulová",J273,0)</f>
        <v>0</v>
      </c>
      <c r="BJ273" s="20" t="s">
        <v>86</v>
      </c>
      <c r="BK273" s="221">
        <f>ROUND(I273*H273,2)</f>
        <v>0</v>
      </c>
      <c r="BL273" s="20" t="s">
        <v>187</v>
      </c>
      <c r="BM273" s="220" t="s">
        <v>1105</v>
      </c>
    </row>
    <row r="274" s="2" customFormat="1">
      <c r="A274" s="42"/>
      <c r="B274" s="43"/>
      <c r="C274" s="44"/>
      <c r="D274" s="222" t="s">
        <v>194</v>
      </c>
      <c r="E274" s="44"/>
      <c r="F274" s="223" t="s">
        <v>1106</v>
      </c>
      <c r="G274" s="44"/>
      <c r="H274" s="44"/>
      <c r="I274" s="224"/>
      <c r="J274" s="44"/>
      <c r="K274" s="44"/>
      <c r="L274" s="48"/>
      <c r="M274" s="225"/>
      <c r="N274" s="226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T274" s="20" t="s">
        <v>194</v>
      </c>
      <c r="AU274" s="20" t="s">
        <v>91</v>
      </c>
    </row>
    <row r="275" s="2" customFormat="1">
      <c r="A275" s="42"/>
      <c r="B275" s="43"/>
      <c r="C275" s="44"/>
      <c r="D275" s="239" t="s">
        <v>239</v>
      </c>
      <c r="E275" s="44"/>
      <c r="F275" s="240" t="s">
        <v>1107</v>
      </c>
      <c r="G275" s="44"/>
      <c r="H275" s="44"/>
      <c r="I275" s="224"/>
      <c r="J275" s="44"/>
      <c r="K275" s="44"/>
      <c r="L275" s="48"/>
      <c r="M275" s="225"/>
      <c r="N275" s="226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0" t="s">
        <v>239</v>
      </c>
      <c r="AU275" s="20" t="s">
        <v>91</v>
      </c>
    </row>
    <row r="276" s="14" customFormat="1">
      <c r="A276" s="14"/>
      <c r="B276" s="252"/>
      <c r="C276" s="253"/>
      <c r="D276" s="222" t="s">
        <v>282</v>
      </c>
      <c r="E276" s="254" t="s">
        <v>32</v>
      </c>
      <c r="F276" s="255" t="s">
        <v>931</v>
      </c>
      <c r="G276" s="253"/>
      <c r="H276" s="254" t="s">
        <v>32</v>
      </c>
      <c r="I276" s="256"/>
      <c r="J276" s="253"/>
      <c r="K276" s="253"/>
      <c r="L276" s="257"/>
      <c r="M276" s="258"/>
      <c r="N276" s="259"/>
      <c r="O276" s="259"/>
      <c r="P276" s="259"/>
      <c r="Q276" s="259"/>
      <c r="R276" s="259"/>
      <c r="S276" s="259"/>
      <c r="T276" s="26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1" t="s">
        <v>282</v>
      </c>
      <c r="AU276" s="261" t="s">
        <v>91</v>
      </c>
      <c r="AV276" s="14" t="s">
        <v>86</v>
      </c>
      <c r="AW276" s="14" t="s">
        <v>39</v>
      </c>
      <c r="AX276" s="14" t="s">
        <v>78</v>
      </c>
      <c r="AY276" s="261" t="s">
        <v>188</v>
      </c>
    </row>
    <row r="277" s="14" customFormat="1">
      <c r="A277" s="14"/>
      <c r="B277" s="252"/>
      <c r="C277" s="253"/>
      <c r="D277" s="222" t="s">
        <v>282</v>
      </c>
      <c r="E277" s="254" t="s">
        <v>32</v>
      </c>
      <c r="F277" s="255" t="s">
        <v>945</v>
      </c>
      <c r="G277" s="253"/>
      <c r="H277" s="254" t="s">
        <v>32</v>
      </c>
      <c r="I277" s="256"/>
      <c r="J277" s="253"/>
      <c r="K277" s="253"/>
      <c r="L277" s="257"/>
      <c r="M277" s="258"/>
      <c r="N277" s="259"/>
      <c r="O277" s="259"/>
      <c r="P277" s="259"/>
      <c r="Q277" s="259"/>
      <c r="R277" s="259"/>
      <c r="S277" s="259"/>
      <c r="T277" s="26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1" t="s">
        <v>282</v>
      </c>
      <c r="AU277" s="261" t="s">
        <v>91</v>
      </c>
      <c r="AV277" s="14" t="s">
        <v>86</v>
      </c>
      <c r="AW277" s="14" t="s">
        <v>39</v>
      </c>
      <c r="AX277" s="14" t="s">
        <v>78</v>
      </c>
      <c r="AY277" s="261" t="s">
        <v>188</v>
      </c>
    </row>
    <row r="278" s="13" customFormat="1">
      <c r="A278" s="13"/>
      <c r="B278" s="241"/>
      <c r="C278" s="242"/>
      <c r="D278" s="222" t="s">
        <v>282</v>
      </c>
      <c r="E278" s="243" t="s">
        <v>32</v>
      </c>
      <c r="F278" s="244" t="s">
        <v>1102</v>
      </c>
      <c r="G278" s="242"/>
      <c r="H278" s="245">
        <v>2.5800000000000001</v>
      </c>
      <c r="I278" s="246"/>
      <c r="J278" s="242"/>
      <c r="K278" s="242"/>
      <c r="L278" s="247"/>
      <c r="M278" s="248"/>
      <c r="N278" s="249"/>
      <c r="O278" s="249"/>
      <c r="P278" s="249"/>
      <c r="Q278" s="249"/>
      <c r="R278" s="249"/>
      <c r="S278" s="249"/>
      <c r="T278" s="250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1" t="s">
        <v>282</v>
      </c>
      <c r="AU278" s="251" t="s">
        <v>91</v>
      </c>
      <c r="AV278" s="13" t="s">
        <v>91</v>
      </c>
      <c r="AW278" s="13" t="s">
        <v>39</v>
      </c>
      <c r="AX278" s="13" t="s">
        <v>86</v>
      </c>
      <c r="AY278" s="251" t="s">
        <v>188</v>
      </c>
    </row>
    <row r="279" s="2" customFormat="1" ht="24.15" customHeight="1">
      <c r="A279" s="42"/>
      <c r="B279" s="43"/>
      <c r="C279" s="209" t="s">
        <v>471</v>
      </c>
      <c r="D279" s="209" t="s">
        <v>189</v>
      </c>
      <c r="E279" s="210" t="s">
        <v>1108</v>
      </c>
      <c r="F279" s="211" t="s">
        <v>1109</v>
      </c>
      <c r="G279" s="212" t="s">
        <v>278</v>
      </c>
      <c r="H279" s="213">
        <v>2.5800000000000001</v>
      </c>
      <c r="I279" s="214"/>
      <c r="J279" s="215">
        <f>ROUND(I279*H279,2)</f>
        <v>0</v>
      </c>
      <c r="K279" s="211" t="s">
        <v>236</v>
      </c>
      <c r="L279" s="48"/>
      <c r="M279" s="216" t="s">
        <v>32</v>
      </c>
      <c r="N279" s="217" t="s">
        <v>49</v>
      </c>
      <c r="O279" s="88"/>
      <c r="P279" s="218">
        <f>O279*H279</f>
        <v>0</v>
      </c>
      <c r="Q279" s="218">
        <v>0.018380000000000001</v>
      </c>
      <c r="R279" s="218">
        <f>Q279*H279</f>
        <v>0.047420400000000001</v>
      </c>
      <c r="S279" s="218">
        <v>0</v>
      </c>
      <c r="T279" s="219">
        <f>S279*H279</f>
        <v>0</v>
      </c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R279" s="220" t="s">
        <v>187</v>
      </c>
      <c r="AT279" s="220" t="s">
        <v>189</v>
      </c>
      <c r="AU279" s="220" t="s">
        <v>91</v>
      </c>
      <c r="AY279" s="20" t="s">
        <v>188</v>
      </c>
      <c r="BE279" s="221">
        <f>IF(N279="základní",J279,0)</f>
        <v>0</v>
      </c>
      <c r="BF279" s="221">
        <f>IF(N279="snížená",J279,0)</f>
        <v>0</v>
      </c>
      <c r="BG279" s="221">
        <f>IF(N279="zákl. přenesená",J279,0)</f>
        <v>0</v>
      </c>
      <c r="BH279" s="221">
        <f>IF(N279="sníž. přenesená",J279,0)</f>
        <v>0</v>
      </c>
      <c r="BI279" s="221">
        <f>IF(N279="nulová",J279,0)</f>
        <v>0</v>
      </c>
      <c r="BJ279" s="20" t="s">
        <v>86</v>
      </c>
      <c r="BK279" s="221">
        <f>ROUND(I279*H279,2)</f>
        <v>0</v>
      </c>
      <c r="BL279" s="20" t="s">
        <v>187</v>
      </c>
      <c r="BM279" s="220" t="s">
        <v>1110</v>
      </c>
    </row>
    <row r="280" s="2" customFormat="1">
      <c r="A280" s="42"/>
      <c r="B280" s="43"/>
      <c r="C280" s="44"/>
      <c r="D280" s="222" t="s">
        <v>194</v>
      </c>
      <c r="E280" s="44"/>
      <c r="F280" s="223" t="s">
        <v>1111</v>
      </c>
      <c r="G280" s="44"/>
      <c r="H280" s="44"/>
      <c r="I280" s="224"/>
      <c r="J280" s="44"/>
      <c r="K280" s="44"/>
      <c r="L280" s="48"/>
      <c r="M280" s="225"/>
      <c r="N280" s="226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0" t="s">
        <v>194</v>
      </c>
      <c r="AU280" s="20" t="s">
        <v>91</v>
      </c>
    </row>
    <row r="281" s="2" customFormat="1">
      <c r="A281" s="42"/>
      <c r="B281" s="43"/>
      <c r="C281" s="44"/>
      <c r="D281" s="239" t="s">
        <v>239</v>
      </c>
      <c r="E281" s="44"/>
      <c r="F281" s="240" t="s">
        <v>1112</v>
      </c>
      <c r="G281" s="44"/>
      <c r="H281" s="44"/>
      <c r="I281" s="224"/>
      <c r="J281" s="44"/>
      <c r="K281" s="44"/>
      <c r="L281" s="48"/>
      <c r="M281" s="225"/>
      <c r="N281" s="226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239</v>
      </c>
      <c r="AU281" s="20" t="s">
        <v>91</v>
      </c>
    </row>
    <row r="282" s="14" customFormat="1">
      <c r="A282" s="14"/>
      <c r="B282" s="252"/>
      <c r="C282" s="253"/>
      <c r="D282" s="222" t="s">
        <v>282</v>
      </c>
      <c r="E282" s="254" t="s">
        <v>32</v>
      </c>
      <c r="F282" s="255" t="s">
        <v>931</v>
      </c>
      <c r="G282" s="253"/>
      <c r="H282" s="254" t="s">
        <v>32</v>
      </c>
      <c r="I282" s="256"/>
      <c r="J282" s="253"/>
      <c r="K282" s="253"/>
      <c r="L282" s="257"/>
      <c r="M282" s="258"/>
      <c r="N282" s="259"/>
      <c r="O282" s="259"/>
      <c r="P282" s="259"/>
      <c r="Q282" s="259"/>
      <c r="R282" s="259"/>
      <c r="S282" s="259"/>
      <c r="T282" s="26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1" t="s">
        <v>282</v>
      </c>
      <c r="AU282" s="261" t="s">
        <v>91</v>
      </c>
      <c r="AV282" s="14" t="s">
        <v>86</v>
      </c>
      <c r="AW282" s="14" t="s">
        <v>39</v>
      </c>
      <c r="AX282" s="14" t="s">
        <v>78</v>
      </c>
      <c r="AY282" s="261" t="s">
        <v>188</v>
      </c>
    </row>
    <row r="283" s="14" customFormat="1">
      <c r="A283" s="14"/>
      <c r="B283" s="252"/>
      <c r="C283" s="253"/>
      <c r="D283" s="222" t="s">
        <v>282</v>
      </c>
      <c r="E283" s="254" t="s">
        <v>32</v>
      </c>
      <c r="F283" s="255" t="s">
        <v>945</v>
      </c>
      <c r="G283" s="253"/>
      <c r="H283" s="254" t="s">
        <v>32</v>
      </c>
      <c r="I283" s="256"/>
      <c r="J283" s="253"/>
      <c r="K283" s="253"/>
      <c r="L283" s="257"/>
      <c r="M283" s="258"/>
      <c r="N283" s="259"/>
      <c r="O283" s="259"/>
      <c r="P283" s="259"/>
      <c r="Q283" s="259"/>
      <c r="R283" s="259"/>
      <c r="S283" s="259"/>
      <c r="T283" s="26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1" t="s">
        <v>282</v>
      </c>
      <c r="AU283" s="261" t="s">
        <v>91</v>
      </c>
      <c r="AV283" s="14" t="s">
        <v>86</v>
      </c>
      <c r="AW283" s="14" t="s">
        <v>39</v>
      </c>
      <c r="AX283" s="14" t="s">
        <v>78</v>
      </c>
      <c r="AY283" s="261" t="s">
        <v>188</v>
      </c>
    </row>
    <row r="284" s="13" customFormat="1">
      <c r="A284" s="13"/>
      <c r="B284" s="241"/>
      <c r="C284" s="242"/>
      <c r="D284" s="222" t="s">
        <v>282</v>
      </c>
      <c r="E284" s="243" t="s">
        <v>32</v>
      </c>
      <c r="F284" s="244" t="s">
        <v>1102</v>
      </c>
      <c r="G284" s="242"/>
      <c r="H284" s="245">
        <v>2.5800000000000001</v>
      </c>
      <c r="I284" s="246"/>
      <c r="J284" s="242"/>
      <c r="K284" s="242"/>
      <c r="L284" s="247"/>
      <c r="M284" s="248"/>
      <c r="N284" s="249"/>
      <c r="O284" s="249"/>
      <c r="P284" s="249"/>
      <c r="Q284" s="249"/>
      <c r="R284" s="249"/>
      <c r="S284" s="249"/>
      <c r="T284" s="25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1" t="s">
        <v>282</v>
      </c>
      <c r="AU284" s="251" t="s">
        <v>91</v>
      </c>
      <c r="AV284" s="13" t="s">
        <v>91</v>
      </c>
      <c r="AW284" s="13" t="s">
        <v>39</v>
      </c>
      <c r="AX284" s="13" t="s">
        <v>86</v>
      </c>
      <c r="AY284" s="251" t="s">
        <v>188</v>
      </c>
    </row>
    <row r="285" s="11" customFormat="1" ht="22.8" customHeight="1">
      <c r="A285" s="11"/>
      <c r="B285" s="195"/>
      <c r="C285" s="196"/>
      <c r="D285" s="197" t="s">
        <v>77</v>
      </c>
      <c r="E285" s="237" t="s">
        <v>324</v>
      </c>
      <c r="F285" s="237" t="s">
        <v>339</v>
      </c>
      <c r="G285" s="196"/>
      <c r="H285" s="196"/>
      <c r="I285" s="199"/>
      <c r="J285" s="238">
        <f>BK285</f>
        <v>0</v>
      </c>
      <c r="K285" s="196"/>
      <c r="L285" s="201"/>
      <c r="M285" s="202"/>
      <c r="N285" s="203"/>
      <c r="O285" s="203"/>
      <c r="P285" s="204">
        <f>SUM(P286:P382)</f>
        <v>0</v>
      </c>
      <c r="Q285" s="203"/>
      <c r="R285" s="204">
        <f>SUM(R286:R382)</f>
        <v>0.018020999999999999</v>
      </c>
      <c r="S285" s="203"/>
      <c r="T285" s="205">
        <f>SUM(T286:T382)</f>
        <v>5.0690999999999997</v>
      </c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R285" s="206" t="s">
        <v>86</v>
      </c>
      <c r="AT285" s="207" t="s">
        <v>77</v>
      </c>
      <c r="AU285" s="207" t="s">
        <v>86</v>
      </c>
      <c r="AY285" s="206" t="s">
        <v>188</v>
      </c>
      <c r="BK285" s="208">
        <f>SUM(BK286:BK382)</f>
        <v>0</v>
      </c>
    </row>
    <row r="286" s="2" customFormat="1" ht="37.8" customHeight="1">
      <c r="A286" s="42"/>
      <c r="B286" s="43"/>
      <c r="C286" s="209" t="s">
        <v>476</v>
      </c>
      <c r="D286" s="209" t="s">
        <v>189</v>
      </c>
      <c r="E286" s="210" t="s">
        <v>341</v>
      </c>
      <c r="F286" s="211" t="s">
        <v>342</v>
      </c>
      <c r="G286" s="212" t="s">
        <v>278</v>
      </c>
      <c r="H286" s="213">
        <v>27.68</v>
      </c>
      <c r="I286" s="214"/>
      <c r="J286" s="215">
        <f>ROUND(I286*H286,2)</f>
        <v>0</v>
      </c>
      <c r="K286" s="211" t="s">
        <v>236</v>
      </c>
      <c r="L286" s="48"/>
      <c r="M286" s="216" t="s">
        <v>32</v>
      </c>
      <c r="N286" s="217" t="s">
        <v>49</v>
      </c>
      <c r="O286" s="88"/>
      <c r="P286" s="218">
        <f>O286*H286</f>
        <v>0</v>
      </c>
      <c r="Q286" s="218">
        <v>0.00021000000000000001</v>
      </c>
      <c r="R286" s="218">
        <f>Q286*H286</f>
        <v>0.0058127999999999999</v>
      </c>
      <c r="S286" s="218">
        <v>0</v>
      </c>
      <c r="T286" s="219">
        <f>S286*H286</f>
        <v>0</v>
      </c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R286" s="220" t="s">
        <v>187</v>
      </c>
      <c r="AT286" s="220" t="s">
        <v>189</v>
      </c>
      <c r="AU286" s="220" t="s">
        <v>91</v>
      </c>
      <c r="AY286" s="20" t="s">
        <v>188</v>
      </c>
      <c r="BE286" s="221">
        <f>IF(N286="základní",J286,0)</f>
        <v>0</v>
      </c>
      <c r="BF286" s="221">
        <f>IF(N286="snížená",J286,0)</f>
        <v>0</v>
      </c>
      <c r="BG286" s="221">
        <f>IF(N286="zákl. přenesená",J286,0)</f>
        <v>0</v>
      </c>
      <c r="BH286" s="221">
        <f>IF(N286="sníž. přenesená",J286,0)</f>
        <v>0</v>
      </c>
      <c r="BI286" s="221">
        <f>IF(N286="nulová",J286,0)</f>
        <v>0</v>
      </c>
      <c r="BJ286" s="20" t="s">
        <v>86</v>
      </c>
      <c r="BK286" s="221">
        <f>ROUND(I286*H286,2)</f>
        <v>0</v>
      </c>
      <c r="BL286" s="20" t="s">
        <v>187</v>
      </c>
      <c r="BM286" s="220" t="s">
        <v>1113</v>
      </c>
    </row>
    <row r="287" s="2" customFormat="1">
      <c r="A287" s="42"/>
      <c r="B287" s="43"/>
      <c r="C287" s="44"/>
      <c r="D287" s="222" t="s">
        <v>194</v>
      </c>
      <c r="E287" s="44"/>
      <c r="F287" s="223" t="s">
        <v>344</v>
      </c>
      <c r="G287" s="44"/>
      <c r="H287" s="44"/>
      <c r="I287" s="224"/>
      <c r="J287" s="44"/>
      <c r="K287" s="44"/>
      <c r="L287" s="48"/>
      <c r="M287" s="225"/>
      <c r="N287" s="226"/>
      <c r="O287" s="88"/>
      <c r="P287" s="88"/>
      <c r="Q287" s="88"/>
      <c r="R287" s="88"/>
      <c r="S287" s="88"/>
      <c r="T287" s="89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T287" s="20" t="s">
        <v>194</v>
      </c>
      <c r="AU287" s="20" t="s">
        <v>91</v>
      </c>
    </row>
    <row r="288" s="2" customFormat="1">
      <c r="A288" s="42"/>
      <c r="B288" s="43"/>
      <c r="C288" s="44"/>
      <c r="D288" s="239" t="s">
        <v>239</v>
      </c>
      <c r="E288" s="44"/>
      <c r="F288" s="240" t="s">
        <v>345</v>
      </c>
      <c r="G288" s="44"/>
      <c r="H288" s="44"/>
      <c r="I288" s="224"/>
      <c r="J288" s="44"/>
      <c r="K288" s="44"/>
      <c r="L288" s="48"/>
      <c r="M288" s="225"/>
      <c r="N288" s="226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239</v>
      </c>
      <c r="AU288" s="20" t="s">
        <v>91</v>
      </c>
    </row>
    <row r="289" s="14" customFormat="1">
      <c r="A289" s="14"/>
      <c r="B289" s="252"/>
      <c r="C289" s="253"/>
      <c r="D289" s="222" t="s">
        <v>282</v>
      </c>
      <c r="E289" s="254" t="s">
        <v>32</v>
      </c>
      <c r="F289" s="255" t="s">
        <v>931</v>
      </c>
      <c r="G289" s="253"/>
      <c r="H289" s="254" t="s">
        <v>32</v>
      </c>
      <c r="I289" s="256"/>
      <c r="J289" s="253"/>
      <c r="K289" s="253"/>
      <c r="L289" s="257"/>
      <c r="M289" s="258"/>
      <c r="N289" s="259"/>
      <c r="O289" s="259"/>
      <c r="P289" s="259"/>
      <c r="Q289" s="259"/>
      <c r="R289" s="259"/>
      <c r="S289" s="259"/>
      <c r="T289" s="26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1" t="s">
        <v>282</v>
      </c>
      <c r="AU289" s="261" t="s">
        <v>91</v>
      </c>
      <c r="AV289" s="14" t="s">
        <v>86</v>
      </c>
      <c r="AW289" s="14" t="s">
        <v>39</v>
      </c>
      <c r="AX289" s="14" t="s">
        <v>78</v>
      </c>
      <c r="AY289" s="261" t="s">
        <v>188</v>
      </c>
    </row>
    <row r="290" s="13" customFormat="1">
      <c r="A290" s="13"/>
      <c r="B290" s="241"/>
      <c r="C290" s="242"/>
      <c r="D290" s="222" t="s">
        <v>282</v>
      </c>
      <c r="E290" s="243" t="s">
        <v>32</v>
      </c>
      <c r="F290" s="244" t="s">
        <v>1114</v>
      </c>
      <c r="G290" s="242"/>
      <c r="H290" s="245">
        <v>27.68</v>
      </c>
      <c r="I290" s="246"/>
      <c r="J290" s="242"/>
      <c r="K290" s="242"/>
      <c r="L290" s="247"/>
      <c r="M290" s="248"/>
      <c r="N290" s="249"/>
      <c r="O290" s="249"/>
      <c r="P290" s="249"/>
      <c r="Q290" s="249"/>
      <c r="R290" s="249"/>
      <c r="S290" s="249"/>
      <c r="T290" s="25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1" t="s">
        <v>282</v>
      </c>
      <c r="AU290" s="251" t="s">
        <v>91</v>
      </c>
      <c r="AV290" s="13" t="s">
        <v>91</v>
      </c>
      <c r="AW290" s="13" t="s">
        <v>39</v>
      </c>
      <c r="AX290" s="13" t="s">
        <v>86</v>
      </c>
      <c r="AY290" s="251" t="s">
        <v>188</v>
      </c>
    </row>
    <row r="291" s="2" customFormat="1" ht="24.15" customHeight="1">
      <c r="A291" s="42"/>
      <c r="B291" s="43"/>
      <c r="C291" s="209" t="s">
        <v>480</v>
      </c>
      <c r="D291" s="209" t="s">
        <v>189</v>
      </c>
      <c r="E291" s="210" t="s">
        <v>1115</v>
      </c>
      <c r="F291" s="211" t="s">
        <v>1116</v>
      </c>
      <c r="G291" s="212" t="s">
        <v>278</v>
      </c>
      <c r="H291" s="213">
        <v>27.68</v>
      </c>
      <c r="I291" s="214"/>
      <c r="J291" s="215">
        <f>ROUND(I291*H291,2)</f>
        <v>0</v>
      </c>
      <c r="K291" s="211" t="s">
        <v>236</v>
      </c>
      <c r="L291" s="48"/>
      <c r="M291" s="216" t="s">
        <v>32</v>
      </c>
      <c r="N291" s="217" t="s">
        <v>49</v>
      </c>
      <c r="O291" s="88"/>
      <c r="P291" s="218">
        <f>O291*H291</f>
        <v>0</v>
      </c>
      <c r="Q291" s="218">
        <v>4.0000000000000003E-05</v>
      </c>
      <c r="R291" s="218">
        <f>Q291*H291</f>
        <v>0.0011072</v>
      </c>
      <c r="S291" s="218">
        <v>0</v>
      </c>
      <c r="T291" s="219">
        <f>S291*H291</f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R291" s="220" t="s">
        <v>187</v>
      </c>
      <c r="AT291" s="220" t="s">
        <v>189</v>
      </c>
      <c r="AU291" s="220" t="s">
        <v>91</v>
      </c>
      <c r="AY291" s="20" t="s">
        <v>188</v>
      </c>
      <c r="BE291" s="221">
        <f>IF(N291="základní",J291,0)</f>
        <v>0</v>
      </c>
      <c r="BF291" s="221">
        <f>IF(N291="snížená",J291,0)</f>
        <v>0</v>
      </c>
      <c r="BG291" s="221">
        <f>IF(N291="zákl. přenesená",J291,0)</f>
        <v>0</v>
      </c>
      <c r="BH291" s="221">
        <f>IF(N291="sníž. přenesená",J291,0)</f>
        <v>0</v>
      </c>
      <c r="BI291" s="221">
        <f>IF(N291="nulová",J291,0)</f>
        <v>0</v>
      </c>
      <c r="BJ291" s="20" t="s">
        <v>86</v>
      </c>
      <c r="BK291" s="221">
        <f>ROUND(I291*H291,2)</f>
        <v>0</v>
      </c>
      <c r="BL291" s="20" t="s">
        <v>187</v>
      </c>
      <c r="BM291" s="220" t="s">
        <v>1117</v>
      </c>
    </row>
    <row r="292" s="2" customFormat="1">
      <c r="A292" s="42"/>
      <c r="B292" s="43"/>
      <c r="C292" s="44"/>
      <c r="D292" s="222" t="s">
        <v>194</v>
      </c>
      <c r="E292" s="44"/>
      <c r="F292" s="223" t="s">
        <v>1118</v>
      </c>
      <c r="G292" s="44"/>
      <c r="H292" s="44"/>
      <c r="I292" s="224"/>
      <c r="J292" s="44"/>
      <c r="K292" s="44"/>
      <c r="L292" s="48"/>
      <c r="M292" s="225"/>
      <c r="N292" s="226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0" t="s">
        <v>194</v>
      </c>
      <c r="AU292" s="20" t="s">
        <v>91</v>
      </c>
    </row>
    <row r="293" s="2" customFormat="1">
      <c r="A293" s="42"/>
      <c r="B293" s="43"/>
      <c r="C293" s="44"/>
      <c r="D293" s="239" t="s">
        <v>239</v>
      </c>
      <c r="E293" s="44"/>
      <c r="F293" s="240" t="s">
        <v>1119</v>
      </c>
      <c r="G293" s="44"/>
      <c r="H293" s="44"/>
      <c r="I293" s="224"/>
      <c r="J293" s="44"/>
      <c r="K293" s="44"/>
      <c r="L293" s="48"/>
      <c r="M293" s="225"/>
      <c r="N293" s="226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239</v>
      </c>
      <c r="AU293" s="20" t="s">
        <v>91</v>
      </c>
    </row>
    <row r="294" s="14" customFormat="1">
      <c r="A294" s="14"/>
      <c r="B294" s="252"/>
      <c r="C294" s="253"/>
      <c r="D294" s="222" t="s">
        <v>282</v>
      </c>
      <c r="E294" s="254" t="s">
        <v>32</v>
      </c>
      <c r="F294" s="255" t="s">
        <v>931</v>
      </c>
      <c r="G294" s="253"/>
      <c r="H294" s="254" t="s">
        <v>32</v>
      </c>
      <c r="I294" s="256"/>
      <c r="J294" s="253"/>
      <c r="K294" s="253"/>
      <c r="L294" s="257"/>
      <c r="M294" s="258"/>
      <c r="N294" s="259"/>
      <c r="O294" s="259"/>
      <c r="P294" s="259"/>
      <c r="Q294" s="259"/>
      <c r="R294" s="259"/>
      <c r="S294" s="259"/>
      <c r="T294" s="26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1" t="s">
        <v>282</v>
      </c>
      <c r="AU294" s="261" t="s">
        <v>91</v>
      </c>
      <c r="AV294" s="14" t="s">
        <v>86</v>
      </c>
      <c r="AW294" s="14" t="s">
        <v>39</v>
      </c>
      <c r="AX294" s="14" t="s">
        <v>78</v>
      </c>
      <c r="AY294" s="261" t="s">
        <v>188</v>
      </c>
    </row>
    <row r="295" s="13" customFormat="1">
      <c r="A295" s="13"/>
      <c r="B295" s="241"/>
      <c r="C295" s="242"/>
      <c r="D295" s="222" t="s">
        <v>282</v>
      </c>
      <c r="E295" s="243" t="s">
        <v>32</v>
      </c>
      <c r="F295" s="244" t="s">
        <v>1114</v>
      </c>
      <c r="G295" s="242"/>
      <c r="H295" s="245">
        <v>27.68</v>
      </c>
      <c r="I295" s="246"/>
      <c r="J295" s="242"/>
      <c r="K295" s="242"/>
      <c r="L295" s="247"/>
      <c r="M295" s="248"/>
      <c r="N295" s="249"/>
      <c r="O295" s="249"/>
      <c r="P295" s="249"/>
      <c r="Q295" s="249"/>
      <c r="R295" s="249"/>
      <c r="S295" s="249"/>
      <c r="T295" s="25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1" t="s">
        <v>282</v>
      </c>
      <c r="AU295" s="251" t="s">
        <v>91</v>
      </c>
      <c r="AV295" s="13" t="s">
        <v>91</v>
      </c>
      <c r="AW295" s="13" t="s">
        <v>39</v>
      </c>
      <c r="AX295" s="13" t="s">
        <v>86</v>
      </c>
      <c r="AY295" s="251" t="s">
        <v>188</v>
      </c>
    </row>
    <row r="296" s="2" customFormat="1" ht="24.15" customHeight="1">
      <c r="A296" s="42"/>
      <c r="B296" s="43"/>
      <c r="C296" s="209" t="s">
        <v>484</v>
      </c>
      <c r="D296" s="209" t="s">
        <v>189</v>
      </c>
      <c r="E296" s="210" t="s">
        <v>1120</v>
      </c>
      <c r="F296" s="211" t="s">
        <v>1121</v>
      </c>
      <c r="G296" s="212" t="s">
        <v>982</v>
      </c>
      <c r="H296" s="213">
        <v>88</v>
      </c>
      <c r="I296" s="214"/>
      <c r="J296" s="215">
        <f>ROUND(I296*H296,2)</f>
        <v>0</v>
      </c>
      <c r="K296" s="211" t="s">
        <v>236</v>
      </c>
      <c r="L296" s="48"/>
      <c r="M296" s="216" t="s">
        <v>32</v>
      </c>
      <c r="N296" s="217" t="s">
        <v>49</v>
      </c>
      <c r="O296" s="88"/>
      <c r="P296" s="218">
        <f>O296*H296</f>
        <v>0</v>
      </c>
      <c r="Q296" s="218">
        <v>2.0000000000000002E-05</v>
      </c>
      <c r="R296" s="218">
        <f>Q296*H296</f>
        <v>0.0017600000000000001</v>
      </c>
      <c r="S296" s="218">
        <v>0</v>
      </c>
      <c r="T296" s="219">
        <f>S296*H296</f>
        <v>0</v>
      </c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R296" s="220" t="s">
        <v>187</v>
      </c>
      <c r="AT296" s="220" t="s">
        <v>189</v>
      </c>
      <c r="AU296" s="220" t="s">
        <v>91</v>
      </c>
      <c r="AY296" s="20" t="s">
        <v>188</v>
      </c>
      <c r="BE296" s="221">
        <f>IF(N296="základní",J296,0)</f>
        <v>0</v>
      </c>
      <c r="BF296" s="221">
        <f>IF(N296="snížená",J296,0)</f>
        <v>0</v>
      </c>
      <c r="BG296" s="221">
        <f>IF(N296="zákl. přenesená",J296,0)</f>
        <v>0</v>
      </c>
      <c r="BH296" s="221">
        <f>IF(N296="sníž. přenesená",J296,0)</f>
        <v>0</v>
      </c>
      <c r="BI296" s="221">
        <f>IF(N296="nulová",J296,0)</f>
        <v>0</v>
      </c>
      <c r="BJ296" s="20" t="s">
        <v>86</v>
      </c>
      <c r="BK296" s="221">
        <f>ROUND(I296*H296,2)</f>
        <v>0</v>
      </c>
      <c r="BL296" s="20" t="s">
        <v>187</v>
      </c>
      <c r="BM296" s="220" t="s">
        <v>1122</v>
      </c>
    </row>
    <row r="297" s="2" customFormat="1">
      <c r="A297" s="42"/>
      <c r="B297" s="43"/>
      <c r="C297" s="44"/>
      <c r="D297" s="222" t="s">
        <v>194</v>
      </c>
      <c r="E297" s="44"/>
      <c r="F297" s="223" t="s">
        <v>1123</v>
      </c>
      <c r="G297" s="44"/>
      <c r="H297" s="44"/>
      <c r="I297" s="224"/>
      <c r="J297" s="44"/>
      <c r="K297" s="44"/>
      <c r="L297" s="48"/>
      <c r="M297" s="225"/>
      <c r="N297" s="226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194</v>
      </c>
      <c r="AU297" s="20" t="s">
        <v>91</v>
      </c>
    </row>
    <row r="298" s="2" customFormat="1">
      <c r="A298" s="42"/>
      <c r="B298" s="43"/>
      <c r="C298" s="44"/>
      <c r="D298" s="239" t="s">
        <v>239</v>
      </c>
      <c r="E298" s="44"/>
      <c r="F298" s="240" t="s">
        <v>1124</v>
      </c>
      <c r="G298" s="44"/>
      <c r="H298" s="44"/>
      <c r="I298" s="224"/>
      <c r="J298" s="44"/>
      <c r="K298" s="44"/>
      <c r="L298" s="48"/>
      <c r="M298" s="225"/>
      <c r="N298" s="226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239</v>
      </c>
      <c r="AU298" s="20" t="s">
        <v>91</v>
      </c>
    </row>
    <row r="299" s="14" customFormat="1">
      <c r="A299" s="14"/>
      <c r="B299" s="252"/>
      <c r="C299" s="253"/>
      <c r="D299" s="222" t="s">
        <v>282</v>
      </c>
      <c r="E299" s="254" t="s">
        <v>32</v>
      </c>
      <c r="F299" s="255" t="s">
        <v>931</v>
      </c>
      <c r="G299" s="253"/>
      <c r="H299" s="254" t="s">
        <v>32</v>
      </c>
      <c r="I299" s="256"/>
      <c r="J299" s="253"/>
      <c r="K299" s="253"/>
      <c r="L299" s="257"/>
      <c r="M299" s="258"/>
      <c r="N299" s="259"/>
      <c r="O299" s="259"/>
      <c r="P299" s="259"/>
      <c r="Q299" s="259"/>
      <c r="R299" s="259"/>
      <c r="S299" s="259"/>
      <c r="T299" s="26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1" t="s">
        <v>282</v>
      </c>
      <c r="AU299" s="261" t="s">
        <v>91</v>
      </c>
      <c r="AV299" s="14" t="s">
        <v>86</v>
      </c>
      <c r="AW299" s="14" t="s">
        <v>39</v>
      </c>
      <c r="AX299" s="14" t="s">
        <v>78</v>
      </c>
      <c r="AY299" s="261" t="s">
        <v>188</v>
      </c>
    </row>
    <row r="300" s="14" customFormat="1">
      <c r="A300" s="14"/>
      <c r="B300" s="252"/>
      <c r="C300" s="253"/>
      <c r="D300" s="222" t="s">
        <v>282</v>
      </c>
      <c r="E300" s="254" t="s">
        <v>32</v>
      </c>
      <c r="F300" s="255" t="s">
        <v>1125</v>
      </c>
      <c r="G300" s="253"/>
      <c r="H300" s="254" t="s">
        <v>32</v>
      </c>
      <c r="I300" s="256"/>
      <c r="J300" s="253"/>
      <c r="K300" s="253"/>
      <c r="L300" s="257"/>
      <c r="M300" s="258"/>
      <c r="N300" s="259"/>
      <c r="O300" s="259"/>
      <c r="P300" s="259"/>
      <c r="Q300" s="259"/>
      <c r="R300" s="259"/>
      <c r="S300" s="259"/>
      <c r="T300" s="26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1" t="s">
        <v>282</v>
      </c>
      <c r="AU300" s="261" t="s">
        <v>91</v>
      </c>
      <c r="AV300" s="14" t="s">
        <v>86</v>
      </c>
      <c r="AW300" s="14" t="s">
        <v>39</v>
      </c>
      <c r="AX300" s="14" t="s">
        <v>78</v>
      </c>
      <c r="AY300" s="261" t="s">
        <v>188</v>
      </c>
    </row>
    <row r="301" s="13" customFormat="1">
      <c r="A301" s="13"/>
      <c r="B301" s="241"/>
      <c r="C301" s="242"/>
      <c r="D301" s="222" t="s">
        <v>282</v>
      </c>
      <c r="E301" s="243" t="s">
        <v>32</v>
      </c>
      <c r="F301" s="244" t="s">
        <v>1126</v>
      </c>
      <c r="G301" s="242"/>
      <c r="H301" s="245">
        <v>8</v>
      </c>
      <c r="I301" s="246"/>
      <c r="J301" s="242"/>
      <c r="K301" s="242"/>
      <c r="L301" s="247"/>
      <c r="M301" s="248"/>
      <c r="N301" s="249"/>
      <c r="O301" s="249"/>
      <c r="P301" s="249"/>
      <c r="Q301" s="249"/>
      <c r="R301" s="249"/>
      <c r="S301" s="249"/>
      <c r="T301" s="25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1" t="s">
        <v>282</v>
      </c>
      <c r="AU301" s="251" t="s">
        <v>91</v>
      </c>
      <c r="AV301" s="13" t="s">
        <v>91</v>
      </c>
      <c r="AW301" s="13" t="s">
        <v>39</v>
      </c>
      <c r="AX301" s="13" t="s">
        <v>78</v>
      </c>
      <c r="AY301" s="251" t="s">
        <v>188</v>
      </c>
    </row>
    <row r="302" s="14" customFormat="1">
      <c r="A302" s="14"/>
      <c r="B302" s="252"/>
      <c r="C302" s="253"/>
      <c r="D302" s="222" t="s">
        <v>282</v>
      </c>
      <c r="E302" s="254" t="s">
        <v>32</v>
      </c>
      <c r="F302" s="255" t="s">
        <v>1127</v>
      </c>
      <c r="G302" s="253"/>
      <c r="H302" s="254" t="s">
        <v>32</v>
      </c>
      <c r="I302" s="256"/>
      <c r="J302" s="253"/>
      <c r="K302" s="253"/>
      <c r="L302" s="257"/>
      <c r="M302" s="258"/>
      <c r="N302" s="259"/>
      <c r="O302" s="259"/>
      <c r="P302" s="259"/>
      <c r="Q302" s="259"/>
      <c r="R302" s="259"/>
      <c r="S302" s="259"/>
      <c r="T302" s="26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1" t="s">
        <v>282</v>
      </c>
      <c r="AU302" s="261" t="s">
        <v>91</v>
      </c>
      <c r="AV302" s="14" t="s">
        <v>86</v>
      </c>
      <c r="AW302" s="14" t="s">
        <v>39</v>
      </c>
      <c r="AX302" s="14" t="s">
        <v>78</v>
      </c>
      <c r="AY302" s="261" t="s">
        <v>188</v>
      </c>
    </row>
    <row r="303" s="13" customFormat="1">
      <c r="A303" s="13"/>
      <c r="B303" s="241"/>
      <c r="C303" s="242"/>
      <c r="D303" s="222" t="s">
        <v>282</v>
      </c>
      <c r="E303" s="243" t="s">
        <v>32</v>
      </c>
      <c r="F303" s="244" t="s">
        <v>1128</v>
      </c>
      <c r="G303" s="242"/>
      <c r="H303" s="245">
        <v>34</v>
      </c>
      <c r="I303" s="246"/>
      <c r="J303" s="242"/>
      <c r="K303" s="242"/>
      <c r="L303" s="247"/>
      <c r="M303" s="248"/>
      <c r="N303" s="249"/>
      <c r="O303" s="249"/>
      <c r="P303" s="249"/>
      <c r="Q303" s="249"/>
      <c r="R303" s="249"/>
      <c r="S303" s="249"/>
      <c r="T303" s="25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1" t="s">
        <v>282</v>
      </c>
      <c r="AU303" s="251" t="s">
        <v>91</v>
      </c>
      <c r="AV303" s="13" t="s">
        <v>91</v>
      </c>
      <c r="AW303" s="13" t="s">
        <v>39</v>
      </c>
      <c r="AX303" s="13" t="s">
        <v>78</v>
      </c>
      <c r="AY303" s="251" t="s">
        <v>188</v>
      </c>
    </row>
    <row r="304" s="14" customFormat="1">
      <c r="A304" s="14"/>
      <c r="B304" s="252"/>
      <c r="C304" s="253"/>
      <c r="D304" s="222" t="s">
        <v>282</v>
      </c>
      <c r="E304" s="254" t="s">
        <v>32</v>
      </c>
      <c r="F304" s="255" t="s">
        <v>992</v>
      </c>
      <c r="G304" s="253"/>
      <c r="H304" s="254" t="s">
        <v>32</v>
      </c>
      <c r="I304" s="256"/>
      <c r="J304" s="253"/>
      <c r="K304" s="253"/>
      <c r="L304" s="257"/>
      <c r="M304" s="258"/>
      <c r="N304" s="259"/>
      <c r="O304" s="259"/>
      <c r="P304" s="259"/>
      <c r="Q304" s="259"/>
      <c r="R304" s="259"/>
      <c r="S304" s="259"/>
      <c r="T304" s="26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1" t="s">
        <v>282</v>
      </c>
      <c r="AU304" s="261" t="s">
        <v>91</v>
      </c>
      <c r="AV304" s="14" t="s">
        <v>86</v>
      </c>
      <c r="AW304" s="14" t="s">
        <v>39</v>
      </c>
      <c r="AX304" s="14" t="s">
        <v>78</v>
      </c>
      <c r="AY304" s="261" t="s">
        <v>188</v>
      </c>
    </row>
    <row r="305" s="13" customFormat="1">
      <c r="A305" s="13"/>
      <c r="B305" s="241"/>
      <c r="C305" s="242"/>
      <c r="D305" s="222" t="s">
        <v>282</v>
      </c>
      <c r="E305" s="243" t="s">
        <v>32</v>
      </c>
      <c r="F305" s="244" t="s">
        <v>1129</v>
      </c>
      <c r="G305" s="242"/>
      <c r="H305" s="245">
        <v>23</v>
      </c>
      <c r="I305" s="246"/>
      <c r="J305" s="242"/>
      <c r="K305" s="242"/>
      <c r="L305" s="247"/>
      <c r="M305" s="248"/>
      <c r="N305" s="249"/>
      <c r="O305" s="249"/>
      <c r="P305" s="249"/>
      <c r="Q305" s="249"/>
      <c r="R305" s="249"/>
      <c r="S305" s="249"/>
      <c r="T305" s="25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1" t="s">
        <v>282</v>
      </c>
      <c r="AU305" s="251" t="s">
        <v>91</v>
      </c>
      <c r="AV305" s="13" t="s">
        <v>91</v>
      </c>
      <c r="AW305" s="13" t="s">
        <v>39</v>
      </c>
      <c r="AX305" s="13" t="s">
        <v>78</v>
      </c>
      <c r="AY305" s="251" t="s">
        <v>188</v>
      </c>
    </row>
    <row r="306" s="13" customFormat="1">
      <c r="A306" s="13"/>
      <c r="B306" s="241"/>
      <c r="C306" s="242"/>
      <c r="D306" s="222" t="s">
        <v>282</v>
      </c>
      <c r="E306" s="243" t="s">
        <v>32</v>
      </c>
      <c r="F306" s="244" t="s">
        <v>1130</v>
      </c>
      <c r="G306" s="242"/>
      <c r="H306" s="245">
        <v>23</v>
      </c>
      <c r="I306" s="246"/>
      <c r="J306" s="242"/>
      <c r="K306" s="242"/>
      <c r="L306" s="247"/>
      <c r="M306" s="248"/>
      <c r="N306" s="249"/>
      <c r="O306" s="249"/>
      <c r="P306" s="249"/>
      <c r="Q306" s="249"/>
      <c r="R306" s="249"/>
      <c r="S306" s="249"/>
      <c r="T306" s="25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1" t="s">
        <v>282</v>
      </c>
      <c r="AU306" s="251" t="s">
        <v>91</v>
      </c>
      <c r="AV306" s="13" t="s">
        <v>91</v>
      </c>
      <c r="AW306" s="13" t="s">
        <v>39</v>
      </c>
      <c r="AX306" s="13" t="s">
        <v>78</v>
      </c>
      <c r="AY306" s="251" t="s">
        <v>188</v>
      </c>
    </row>
    <row r="307" s="15" customFormat="1">
      <c r="A307" s="15"/>
      <c r="B307" s="272"/>
      <c r="C307" s="273"/>
      <c r="D307" s="222" t="s">
        <v>282</v>
      </c>
      <c r="E307" s="274" t="s">
        <v>32</v>
      </c>
      <c r="F307" s="275" t="s">
        <v>338</v>
      </c>
      <c r="G307" s="273"/>
      <c r="H307" s="276">
        <v>88</v>
      </c>
      <c r="I307" s="277"/>
      <c r="J307" s="273"/>
      <c r="K307" s="273"/>
      <c r="L307" s="278"/>
      <c r="M307" s="279"/>
      <c r="N307" s="280"/>
      <c r="O307" s="280"/>
      <c r="P307" s="280"/>
      <c r="Q307" s="280"/>
      <c r="R307" s="280"/>
      <c r="S307" s="280"/>
      <c r="T307" s="281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82" t="s">
        <v>282</v>
      </c>
      <c r="AU307" s="282" t="s">
        <v>91</v>
      </c>
      <c r="AV307" s="15" t="s">
        <v>187</v>
      </c>
      <c r="AW307" s="15" t="s">
        <v>39</v>
      </c>
      <c r="AX307" s="15" t="s">
        <v>86</v>
      </c>
      <c r="AY307" s="282" t="s">
        <v>188</v>
      </c>
    </row>
    <row r="308" s="2" customFormat="1" ht="24.15" customHeight="1">
      <c r="A308" s="42"/>
      <c r="B308" s="43"/>
      <c r="C308" s="209" t="s">
        <v>494</v>
      </c>
      <c r="D308" s="209" t="s">
        <v>189</v>
      </c>
      <c r="E308" s="210" t="s">
        <v>1131</v>
      </c>
      <c r="F308" s="211" t="s">
        <v>1132</v>
      </c>
      <c r="G308" s="212" t="s">
        <v>982</v>
      </c>
      <c r="H308" s="213">
        <v>12</v>
      </c>
      <c r="I308" s="214"/>
      <c r="J308" s="215">
        <f>ROUND(I308*H308,2)</f>
        <v>0</v>
      </c>
      <c r="K308" s="211" t="s">
        <v>236</v>
      </c>
      <c r="L308" s="48"/>
      <c r="M308" s="216" t="s">
        <v>32</v>
      </c>
      <c r="N308" s="217" t="s">
        <v>49</v>
      </c>
      <c r="O308" s="88"/>
      <c r="P308" s="218">
        <f>O308*H308</f>
        <v>0</v>
      </c>
      <c r="Q308" s="218">
        <v>4.0000000000000003E-05</v>
      </c>
      <c r="R308" s="218">
        <f>Q308*H308</f>
        <v>0.00048000000000000007</v>
      </c>
      <c r="S308" s="218">
        <v>0</v>
      </c>
      <c r="T308" s="219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R308" s="220" t="s">
        <v>187</v>
      </c>
      <c r="AT308" s="220" t="s">
        <v>189</v>
      </c>
      <c r="AU308" s="220" t="s">
        <v>91</v>
      </c>
      <c r="AY308" s="20" t="s">
        <v>188</v>
      </c>
      <c r="BE308" s="221">
        <f>IF(N308="základní",J308,0)</f>
        <v>0</v>
      </c>
      <c r="BF308" s="221">
        <f>IF(N308="snížená",J308,0)</f>
        <v>0</v>
      </c>
      <c r="BG308" s="221">
        <f>IF(N308="zákl. přenesená",J308,0)</f>
        <v>0</v>
      </c>
      <c r="BH308" s="221">
        <f>IF(N308="sníž. přenesená",J308,0)</f>
        <v>0</v>
      </c>
      <c r="BI308" s="221">
        <f>IF(N308="nulová",J308,0)</f>
        <v>0</v>
      </c>
      <c r="BJ308" s="20" t="s">
        <v>86</v>
      </c>
      <c r="BK308" s="221">
        <f>ROUND(I308*H308,2)</f>
        <v>0</v>
      </c>
      <c r="BL308" s="20" t="s">
        <v>187</v>
      </c>
      <c r="BM308" s="220" t="s">
        <v>1133</v>
      </c>
    </row>
    <row r="309" s="2" customFormat="1">
      <c r="A309" s="42"/>
      <c r="B309" s="43"/>
      <c r="C309" s="44"/>
      <c r="D309" s="222" t="s">
        <v>194</v>
      </c>
      <c r="E309" s="44"/>
      <c r="F309" s="223" t="s">
        <v>1134</v>
      </c>
      <c r="G309" s="44"/>
      <c r="H309" s="44"/>
      <c r="I309" s="224"/>
      <c r="J309" s="44"/>
      <c r="K309" s="44"/>
      <c r="L309" s="48"/>
      <c r="M309" s="225"/>
      <c r="N309" s="226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0" t="s">
        <v>194</v>
      </c>
      <c r="AU309" s="20" t="s">
        <v>91</v>
      </c>
    </row>
    <row r="310" s="2" customFormat="1">
      <c r="A310" s="42"/>
      <c r="B310" s="43"/>
      <c r="C310" s="44"/>
      <c r="D310" s="239" t="s">
        <v>239</v>
      </c>
      <c r="E310" s="44"/>
      <c r="F310" s="240" t="s">
        <v>1135</v>
      </c>
      <c r="G310" s="44"/>
      <c r="H310" s="44"/>
      <c r="I310" s="224"/>
      <c r="J310" s="44"/>
      <c r="K310" s="44"/>
      <c r="L310" s="48"/>
      <c r="M310" s="225"/>
      <c r="N310" s="226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239</v>
      </c>
      <c r="AU310" s="20" t="s">
        <v>91</v>
      </c>
    </row>
    <row r="311" s="14" customFormat="1">
      <c r="A311" s="14"/>
      <c r="B311" s="252"/>
      <c r="C311" s="253"/>
      <c r="D311" s="222" t="s">
        <v>282</v>
      </c>
      <c r="E311" s="254" t="s">
        <v>32</v>
      </c>
      <c r="F311" s="255" t="s">
        <v>1136</v>
      </c>
      <c r="G311" s="253"/>
      <c r="H311" s="254" t="s">
        <v>32</v>
      </c>
      <c r="I311" s="256"/>
      <c r="J311" s="253"/>
      <c r="K311" s="253"/>
      <c r="L311" s="257"/>
      <c r="M311" s="258"/>
      <c r="N311" s="259"/>
      <c r="O311" s="259"/>
      <c r="P311" s="259"/>
      <c r="Q311" s="259"/>
      <c r="R311" s="259"/>
      <c r="S311" s="259"/>
      <c r="T311" s="260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1" t="s">
        <v>282</v>
      </c>
      <c r="AU311" s="261" t="s">
        <v>91</v>
      </c>
      <c r="AV311" s="14" t="s">
        <v>86</v>
      </c>
      <c r="AW311" s="14" t="s">
        <v>39</v>
      </c>
      <c r="AX311" s="14" t="s">
        <v>78</v>
      </c>
      <c r="AY311" s="261" t="s">
        <v>188</v>
      </c>
    </row>
    <row r="312" s="13" customFormat="1">
      <c r="A312" s="13"/>
      <c r="B312" s="241"/>
      <c r="C312" s="242"/>
      <c r="D312" s="222" t="s">
        <v>282</v>
      </c>
      <c r="E312" s="243" t="s">
        <v>32</v>
      </c>
      <c r="F312" s="244" t="s">
        <v>366</v>
      </c>
      <c r="G312" s="242"/>
      <c r="H312" s="245">
        <v>12</v>
      </c>
      <c r="I312" s="246"/>
      <c r="J312" s="242"/>
      <c r="K312" s="242"/>
      <c r="L312" s="247"/>
      <c r="M312" s="248"/>
      <c r="N312" s="249"/>
      <c r="O312" s="249"/>
      <c r="P312" s="249"/>
      <c r="Q312" s="249"/>
      <c r="R312" s="249"/>
      <c r="S312" s="249"/>
      <c r="T312" s="250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1" t="s">
        <v>282</v>
      </c>
      <c r="AU312" s="251" t="s">
        <v>91</v>
      </c>
      <c r="AV312" s="13" t="s">
        <v>91</v>
      </c>
      <c r="AW312" s="13" t="s">
        <v>39</v>
      </c>
      <c r="AX312" s="13" t="s">
        <v>86</v>
      </c>
      <c r="AY312" s="251" t="s">
        <v>188</v>
      </c>
    </row>
    <row r="313" s="2" customFormat="1" ht="24.15" customHeight="1">
      <c r="A313" s="42"/>
      <c r="B313" s="43"/>
      <c r="C313" s="209" t="s">
        <v>500</v>
      </c>
      <c r="D313" s="209" t="s">
        <v>189</v>
      </c>
      <c r="E313" s="210" t="s">
        <v>1137</v>
      </c>
      <c r="F313" s="211" t="s">
        <v>1138</v>
      </c>
      <c r="G313" s="212" t="s">
        <v>982</v>
      </c>
      <c r="H313" s="213">
        <v>16</v>
      </c>
      <c r="I313" s="214"/>
      <c r="J313" s="215">
        <f>ROUND(I313*H313,2)</f>
        <v>0</v>
      </c>
      <c r="K313" s="211" t="s">
        <v>236</v>
      </c>
      <c r="L313" s="48"/>
      <c r="M313" s="216" t="s">
        <v>32</v>
      </c>
      <c r="N313" s="217" t="s">
        <v>49</v>
      </c>
      <c r="O313" s="88"/>
      <c r="P313" s="218">
        <f>O313*H313</f>
        <v>0</v>
      </c>
      <c r="Q313" s="218">
        <v>4.0000000000000003E-05</v>
      </c>
      <c r="R313" s="218">
        <f>Q313*H313</f>
        <v>0.00064000000000000005</v>
      </c>
      <c r="S313" s="218">
        <v>0</v>
      </c>
      <c r="T313" s="219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20" t="s">
        <v>187</v>
      </c>
      <c r="AT313" s="220" t="s">
        <v>189</v>
      </c>
      <c r="AU313" s="220" t="s">
        <v>91</v>
      </c>
      <c r="AY313" s="20" t="s">
        <v>188</v>
      </c>
      <c r="BE313" s="221">
        <f>IF(N313="základní",J313,0)</f>
        <v>0</v>
      </c>
      <c r="BF313" s="221">
        <f>IF(N313="snížená",J313,0)</f>
        <v>0</v>
      </c>
      <c r="BG313" s="221">
        <f>IF(N313="zákl. přenesená",J313,0)</f>
        <v>0</v>
      </c>
      <c r="BH313" s="221">
        <f>IF(N313="sníž. přenesená",J313,0)</f>
        <v>0</v>
      </c>
      <c r="BI313" s="221">
        <f>IF(N313="nulová",J313,0)</f>
        <v>0</v>
      </c>
      <c r="BJ313" s="20" t="s">
        <v>86</v>
      </c>
      <c r="BK313" s="221">
        <f>ROUND(I313*H313,2)</f>
        <v>0</v>
      </c>
      <c r="BL313" s="20" t="s">
        <v>187</v>
      </c>
      <c r="BM313" s="220" t="s">
        <v>1139</v>
      </c>
    </row>
    <row r="314" s="2" customFormat="1">
      <c r="A314" s="42"/>
      <c r="B314" s="43"/>
      <c r="C314" s="44"/>
      <c r="D314" s="222" t="s">
        <v>194</v>
      </c>
      <c r="E314" s="44"/>
      <c r="F314" s="223" t="s">
        <v>1140</v>
      </c>
      <c r="G314" s="44"/>
      <c r="H314" s="44"/>
      <c r="I314" s="224"/>
      <c r="J314" s="44"/>
      <c r="K314" s="44"/>
      <c r="L314" s="48"/>
      <c r="M314" s="225"/>
      <c r="N314" s="226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194</v>
      </c>
      <c r="AU314" s="20" t="s">
        <v>91</v>
      </c>
    </row>
    <row r="315" s="2" customFormat="1">
      <c r="A315" s="42"/>
      <c r="B315" s="43"/>
      <c r="C315" s="44"/>
      <c r="D315" s="239" t="s">
        <v>239</v>
      </c>
      <c r="E315" s="44"/>
      <c r="F315" s="240" t="s">
        <v>1141</v>
      </c>
      <c r="G315" s="44"/>
      <c r="H315" s="44"/>
      <c r="I315" s="224"/>
      <c r="J315" s="44"/>
      <c r="K315" s="44"/>
      <c r="L315" s="48"/>
      <c r="M315" s="225"/>
      <c r="N315" s="226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239</v>
      </c>
      <c r="AU315" s="20" t="s">
        <v>91</v>
      </c>
    </row>
    <row r="316" s="14" customFormat="1">
      <c r="A316" s="14"/>
      <c r="B316" s="252"/>
      <c r="C316" s="253"/>
      <c r="D316" s="222" t="s">
        <v>282</v>
      </c>
      <c r="E316" s="254" t="s">
        <v>32</v>
      </c>
      <c r="F316" s="255" t="s">
        <v>1142</v>
      </c>
      <c r="G316" s="253"/>
      <c r="H316" s="254" t="s">
        <v>32</v>
      </c>
      <c r="I316" s="256"/>
      <c r="J316" s="253"/>
      <c r="K316" s="253"/>
      <c r="L316" s="257"/>
      <c r="M316" s="258"/>
      <c r="N316" s="259"/>
      <c r="O316" s="259"/>
      <c r="P316" s="259"/>
      <c r="Q316" s="259"/>
      <c r="R316" s="259"/>
      <c r="S316" s="259"/>
      <c r="T316" s="26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1" t="s">
        <v>282</v>
      </c>
      <c r="AU316" s="261" t="s">
        <v>91</v>
      </c>
      <c r="AV316" s="14" t="s">
        <v>86</v>
      </c>
      <c r="AW316" s="14" t="s">
        <v>39</v>
      </c>
      <c r="AX316" s="14" t="s">
        <v>78</v>
      </c>
      <c r="AY316" s="261" t="s">
        <v>188</v>
      </c>
    </row>
    <row r="317" s="13" customFormat="1">
      <c r="A317" s="13"/>
      <c r="B317" s="241"/>
      <c r="C317" s="242"/>
      <c r="D317" s="222" t="s">
        <v>282</v>
      </c>
      <c r="E317" s="243" t="s">
        <v>32</v>
      </c>
      <c r="F317" s="244" t="s">
        <v>1143</v>
      </c>
      <c r="G317" s="242"/>
      <c r="H317" s="245">
        <v>4</v>
      </c>
      <c r="I317" s="246"/>
      <c r="J317" s="242"/>
      <c r="K317" s="242"/>
      <c r="L317" s="247"/>
      <c r="M317" s="248"/>
      <c r="N317" s="249"/>
      <c r="O317" s="249"/>
      <c r="P317" s="249"/>
      <c r="Q317" s="249"/>
      <c r="R317" s="249"/>
      <c r="S317" s="249"/>
      <c r="T317" s="25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1" t="s">
        <v>282</v>
      </c>
      <c r="AU317" s="251" t="s">
        <v>91</v>
      </c>
      <c r="AV317" s="13" t="s">
        <v>91</v>
      </c>
      <c r="AW317" s="13" t="s">
        <v>39</v>
      </c>
      <c r="AX317" s="13" t="s">
        <v>78</v>
      </c>
      <c r="AY317" s="251" t="s">
        <v>188</v>
      </c>
    </row>
    <row r="318" s="13" customFormat="1">
      <c r="A318" s="13"/>
      <c r="B318" s="241"/>
      <c r="C318" s="242"/>
      <c r="D318" s="222" t="s">
        <v>282</v>
      </c>
      <c r="E318" s="243" t="s">
        <v>32</v>
      </c>
      <c r="F318" s="244" t="s">
        <v>1144</v>
      </c>
      <c r="G318" s="242"/>
      <c r="H318" s="245">
        <v>10</v>
      </c>
      <c r="I318" s="246"/>
      <c r="J318" s="242"/>
      <c r="K318" s="242"/>
      <c r="L318" s="247"/>
      <c r="M318" s="248"/>
      <c r="N318" s="249"/>
      <c r="O318" s="249"/>
      <c r="P318" s="249"/>
      <c r="Q318" s="249"/>
      <c r="R318" s="249"/>
      <c r="S318" s="249"/>
      <c r="T318" s="25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1" t="s">
        <v>282</v>
      </c>
      <c r="AU318" s="251" t="s">
        <v>91</v>
      </c>
      <c r="AV318" s="13" t="s">
        <v>91</v>
      </c>
      <c r="AW318" s="13" t="s">
        <v>39</v>
      </c>
      <c r="AX318" s="13" t="s">
        <v>78</v>
      </c>
      <c r="AY318" s="251" t="s">
        <v>188</v>
      </c>
    </row>
    <row r="319" s="14" customFormat="1">
      <c r="A319" s="14"/>
      <c r="B319" s="252"/>
      <c r="C319" s="253"/>
      <c r="D319" s="222" t="s">
        <v>282</v>
      </c>
      <c r="E319" s="254" t="s">
        <v>32</v>
      </c>
      <c r="F319" s="255" t="s">
        <v>1136</v>
      </c>
      <c r="G319" s="253"/>
      <c r="H319" s="254" t="s">
        <v>32</v>
      </c>
      <c r="I319" s="256"/>
      <c r="J319" s="253"/>
      <c r="K319" s="253"/>
      <c r="L319" s="257"/>
      <c r="M319" s="258"/>
      <c r="N319" s="259"/>
      <c r="O319" s="259"/>
      <c r="P319" s="259"/>
      <c r="Q319" s="259"/>
      <c r="R319" s="259"/>
      <c r="S319" s="259"/>
      <c r="T319" s="26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1" t="s">
        <v>282</v>
      </c>
      <c r="AU319" s="261" t="s">
        <v>91</v>
      </c>
      <c r="AV319" s="14" t="s">
        <v>86</v>
      </c>
      <c r="AW319" s="14" t="s">
        <v>39</v>
      </c>
      <c r="AX319" s="14" t="s">
        <v>78</v>
      </c>
      <c r="AY319" s="261" t="s">
        <v>188</v>
      </c>
    </row>
    <row r="320" s="13" customFormat="1">
      <c r="A320" s="13"/>
      <c r="B320" s="241"/>
      <c r="C320" s="242"/>
      <c r="D320" s="222" t="s">
        <v>282</v>
      </c>
      <c r="E320" s="243" t="s">
        <v>32</v>
      </c>
      <c r="F320" s="244" t="s">
        <v>91</v>
      </c>
      <c r="G320" s="242"/>
      <c r="H320" s="245">
        <v>2</v>
      </c>
      <c r="I320" s="246"/>
      <c r="J320" s="242"/>
      <c r="K320" s="242"/>
      <c r="L320" s="247"/>
      <c r="M320" s="248"/>
      <c r="N320" s="249"/>
      <c r="O320" s="249"/>
      <c r="P320" s="249"/>
      <c r="Q320" s="249"/>
      <c r="R320" s="249"/>
      <c r="S320" s="249"/>
      <c r="T320" s="25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1" t="s">
        <v>282</v>
      </c>
      <c r="AU320" s="251" t="s">
        <v>91</v>
      </c>
      <c r="AV320" s="13" t="s">
        <v>91</v>
      </c>
      <c r="AW320" s="13" t="s">
        <v>39</v>
      </c>
      <c r="AX320" s="13" t="s">
        <v>78</v>
      </c>
      <c r="AY320" s="251" t="s">
        <v>188</v>
      </c>
    </row>
    <row r="321" s="15" customFormat="1">
      <c r="A321" s="15"/>
      <c r="B321" s="272"/>
      <c r="C321" s="273"/>
      <c r="D321" s="222" t="s">
        <v>282</v>
      </c>
      <c r="E321" s="274" t="s">
        <v>32</v>
      </c>
      <c r="F321" s="275" t="s">
        <v>338</v>
      </c>
      <c r="G321" s="273"/>
      <c r="H321" s="276">
        <v>16</v>
      </c>
      <c r="I321" s="277"/>
      <c r="J321" s="273"/>
      <c r="K321" s="273"/>
      <c r="L321" s="278"/>
      <c r="M321" s="279"/>
      <c r="N321" s="280"/>
      <c r="O321" s="280"/>
      <c r="P321" s="280"/>
      <c r="Q321" s="280"/>
      <c r="R321" s="280"/>
      <c r="S321" s="280"/>
      <c r="T321" s="281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82" t="s">
        <v>282</v>
      </c>
      <c r="AU321" s="282" t="s">
        <v>91</v>
      </c>
      <c r="AV321" s="15" t="s">
        <v>187</v>
      </c>
      <c r="AW321" s="15" t="s">
        <v>39</v>
      </c>
      <c r="AX321" s="15" t="s">
        <v>86</v>
      </c>
      <c r="AY321" s="282" t="s">
        <v>188</v>
      </c>
    </row>
    <row r="322" s="2" customFormat="1" ht="21.75" customHeight="1">
      <c r="A322" s="42"/>
      <c r="B322" s="43"/>
      <c r="C322" s="209" t="s">
        <v>506</v>
      </c>
      <c r="D322" s="209" t="s">
        <v>189</v>
      </c>
      <c r="E322" s="210" t="s">
        <v>1145</v>
      </c>
      <c r="F322" s="211" t="s">
        <v>1146</v>
      </c>
      <c r="G322" s="212" t="s">
        <v>982</v>
      </c>
      <c r="H322" s="213">
        <v>12</v>
      </c>
      <c r="I322" s="214"/>
      <c r="J322" s="215">
        <f>ROUND(I322*H322,2)</f>
        <v>0</v>
      </c>
      <c r="K322" s="211" t="s">
        <v>236</v>
      </c>
      <c r="L322" s="48"/>
      <c r="M322" s="216" t="s">
        <v>32</v>
      </c>
      <c r="N322" s="217" t="s">
        <v>49</v>
      </c>
      <c r="O322" s="88"/>
      <c r="P322" s="218">
        <f>O322*H322</f>
        <v>0</v>
      </c>
      <c r="Q322" s="218">
        <v>0.00010000000000000001</v>
      </c>
      <c r="R322" s="218">
        <f>Q322*H322</f>
        <v>0.0012000000000000001</v>
      </c>
      <c r="S322" s="218">
        <v>0</v>
      </c>
      <c r="T322" s="219">
        <f>S322*H322</f>
        <v>0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R322" s="220" t="s">
        <v>187</v>
      </c>
      <c r="AT322" s="220" t="s">
        <v>189</v>
      </c>
      <c r="AU322" s="220" t="s">
        <v>91</v>
      </c>
      <c r="AY322" s="20" t="s">
        <v>188</v>
      </c>
      <c r="BE322" s="221">
        <f>IF(N322="základní",J322,0)</f>
        <v>0</v>
      </c>
      <c r="BF322" s="221">
        <f>IF(N322="snížená",J322,0)</f>
        <v>0</v>
      </c>
      <c r="BG322" s="221">
        <f>IF(N322="zákl. přenesená",J322,0)</f>
        <v>0</v>
      </c>
      <c r="BH322" s="221">
        <f>IF(N322="sníž. přenesená",J322,0)</f>
        <v>0</v>
      </c>
      <c r="BI322" s="221">
        <f>IF(N322="nulová",J322,0)</f>
        <v>0</v>
      </c>
      <c r="BJ322" s="20" t="s">
        <v>86</v>
      </c>
      <c r="BK322" s="221">
        <f>ROUND(I322*H322,2)</f>
        <v>0</v>
      </c>
      <c r="BL322" s="20" t="s">
        <v>187</v>
      </c>
      <c r="BM322" s="220" t="s">
        <v>1147</v>
      </c>
    </row>
    <row r="323" s="2" customFormat="1">
      <c r="A323" s="42"/>
      <c r="B323" s="43"/>
      <c r="C323" s="44"/>
      <c r="D323" s="222" t="s">
        <v>194</v>
      </c>
      <c r="E323" s="44"/>
      <c r="F323" s="223" t="s">
        <v>1148</v>
      </c>
      <c r="G323" s="44"/>
      <c r="H323" s="44"/>
      <c r="I323" s="224"/>
      <c r="J323" s="44"/>
      <c r="K323" s="44"/>
      <c r="L323" s="48"/>
      <c r="M323" s="225"/>
      <c r="N323" s="226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194</v>
      </c>
      <c r="AU323" s="20" t="s">
        <v>91</v>
      </c>
    </row>
    <row r="324" s="2" customFormat="1">
      <c r="A324" s="42"/>
      <c r="B324" s="43"/>
      <c r="C324" s="44"/>
      <c r="D324" s="239" t="s">
        <v>239</v>
      </c>
      <c r="E324" s="44"/>
      <c r="F324" s="240" t="s">
        <v>1149</v>
      </c>
      <c r="G324" s="44"/>
      <c r="H324" s="44"/>
      <c r="I324" s="224"/>
      <c r="J324" s="44"/>
      <c r="K324" s="44"/>
      <c r="L324" s="48"/>
      <c r="M324" s="225"/>
      <c r="N324" s="226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239</v>
      </c>
      <c r="AU324" s="20" t="s">
        <v>91</v>
      </c>
    </row>
    <row r="325" s="14" customFormat="1">
      <c r="A325" s="14"/>
      <c r="B325" s="252"/>
      <c r="C325" s="253"/>
      <c r="D325" s="222" t="s">
        <v>282</v>
      </c>
      <c r="E325" s="254" t="s">
        <v>32</v>
      </c>
      <c r="F325" s="255" t="s">
        <v>1136</v>
      </c>
      <c r="G325" s="253"/>
      <c r="H325" s="254" t="s">
        <v>32</v>
      </c>
      <c r="I325" s="256"/>
      <c r="J325" s="253"/>
      <c r="K325" s="253"/>
      <c r="L325" s="257"/>
      <c r="M325" s="258"/>
      <c r="N325" s="259"/>
      <c r="O325" s="259"/>
      <c r="P325" s="259"/>
      <c r="Q325" s="259"/>
      <c r="R325" s="259"/>
      <c r="S325" s="259"/>
      <c r="T325" s="260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1" t="s">
        <v>282</v>
      </c>
      <c r="AU325" s="261" t="s">
        <v>91</v>
      </c>
      <c r="AV325" s="14" t="s">
        <v>86</v>
      </c>
      <c r="AW325" s="14" t="s">
        <v>39</v>
      </c>
      <c r="AX325" s="14" t="s">
        <v>78</v>
      </c>
      <c r="AY325" s="261" t="s">
        <v>188</v>
      </c>
    </row>
    <row r="326" s="13" customFormat="1">
      <c r="A326" s="13"/>
      <c r="B326" s="241"/>
      <c r="C326" s="242"/>
      <c r="D326" s="222" t="s">
        <v>282</v>
      </c>
      <c r="E326" s="243" t="s">
        <v>32</v>
      </c>
      <c r="F326" s="244" t="s">
        <v>366</v>
      </c>
      <c r="G326" s="242"/>
      <c r="H326" s="245">
        <v>12</v>
      </c>
      <c r="I326" s="246"/>
      <c r="J326" s="242"/>
      <c r="K326" s="242"/>
      <c r="L326" s="247"/>
      <c r="M326" s="248"/>
      <c r="N326" s="249"/>
      <c r="O326" s="249"/>
      <c r="P326" s="249"/>
      <c r="Q326" s="249"/>
      <c r="R326" s="249"/>
      <c r="S326" s="249"/>
      <c r="T326" s="25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1" t="s">
        <v>282</v>
      </c>
      <c r="AU326" s="251" t="s">
        <v>91</v>
      </c>
      <c r="AV326" s="13" t="s">
        <v>91</v>
      </c>
      <c r="AW326" s="13" t="s">
        <v>39</v>
      </c>
      <c r="AX326" s="13" t="s">
        <v>86</v>
      </c>
      <c r="AY326" s="251" t="s">
        <v>188</v>
      </c>
    </row>
    <row r="327" s="2" customFormat="1" ht="21.75" customHeight="1">
      <c r="A327" s="42"/>
      <c r="B327" s="43"/>
      <c r="C327" s="209" t="s">
        <v>513</v>
      </c>
      <c r="D327" s="209" t="s">
        <v>189</v>
      </c>
      <c r="E327" s="210" t="s">
        <v>1150</v>
      </c>
      <c r="F327" s="211" t="s">
        <v>1151</v>
      </c>
      <c r="G327" s="212" t="s">
        <v>982</v>
      </c>
      <c r="H327" s="213">
        <v>16</v>
      </c>
      <c r="I327" s="214"/>
      <c r="J327" s="215">
        <f>ROUND(I327*H327,2)</f>
        <v>0</v>
      </c>
      <c r="K327" s="211" t="s">
        <v>236</v>
      </c>
      <c r="L327" s="48"/>
      <c r="M327" s="216" t="s">
        <v>32</v>
      </c>
      <c r="N327" s="217" t="s">
        <v>49</v>
      </c>
      <c r="O327" s="88"/>
      <c r="P327" s="218">
        <f>O327*H327</f>
        <v>0</v>
      </c>
      <c r="Q327" s="218">
        <v>0.00042000000000000002</v>
      </c>
      <c r="R327" s="218">
        <f>Q327*H327</f>
        <v>0.0067200000000000003</v>
      </c>
      <c r="S327" s="218">
        <v>0</v>
      </c>
      <c r="T327" s="219">
        <f>S327*H327</f>
        <v>0</v>
      </c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R327" s="220" t="s">
        <v>187</v>
      </c>
      <c r="AT327" s="220" t="s">
        <v>189</v>
      </c>
      <c r="AU327" s="220" t="s">
        <v>91</v>
      </c>
      <c r="AY327" s="20" t="s">
        <v>188</v>
      </c>
      <c r="BE327" s="221">
        <f>IF(N327="základní",J327,0)</f>
        <v>0</v>
      </c>
      <c r="BF327" s="221">
        <f>IF(N327="snížená",J327,0)</f>
        <v>0</v>
      </c>
      <c r="BG327" s="221">
        <f>IF(N327="zákl. přenesená",J327,0)</f>
        <v>0</v>
      </c>
      <c r="BH327" s="221">
        <f>IF(N327="sníž. přenesená",J327,0)</f>
        <v>0</v>
      </c>
      <c r="BI327" s="221">
        <f>IF(N327="nulová",J327,0)</f>
        <v>0</v>
      </c>
      <c r="BJ327" s="20" t="s">
        <v>86</v>
      </c>
      <c r="BK327" s="221">
        <f>ROUND(I327*H327,2)</f>
        <v>0</v>
      </c>
      <c r="BL327" s="20" t="s">
        <v>187</v>
      </c>
      <c r="BM327" s="220" t="s">
        <v>1152</v>
      </c>
    </row>
    <row r="328" s="2" customFormat="1">
      <c r="A328" s="42"/>
      <c r="B328" s="43"/>
      <c r="C328" s="44"/>
      <c r="D328" s="222" t="s">
        <v>194</v>
      </c>
      <c r="E328" s="44"/>
      <c r="F328" s="223" t="s">
        <v>1153</v>
      </c>
      <c r="G328" s="44"/>
      <c r="H328" s="44"/>
      <c r="I328" s="224"/>
      <c r="J328" s="44"/>
      <c r="K328" s="44"/>
      <c r="L328" s="48"/>
      <c r="M328" s="225"/>
      <c r="N328" s="226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T328" s="20" t="s">
        <v>194</v>
      </c>
      <c r="AU328" s="20" t="s">
        <v>91</v>
      </c>
    </row>
    <row r="329" s="2" customFormat="1">
      <c r="A329" s="42"/>
      <c r="B329" s="43"/>
      <c r="C329" s="44"/>
      <c r="D329" s="239" t="s">
        <v>239</v>
      </c>
      <c r="E329" s="44"/>
      <c r="F329" s="240" t="s">
        <v>1154</v>
      </c>
      <c r="G329" s="44"/>
      <c r="H329" s="44"/>
      <c r="I329" s="224"/>
      <c r="J329" s="44"/>
      <c r="K329" s="44"/>
      <c r="L329" s="48"/>
      <c r="M329" s="225"/>
      <c r="N329" s="226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239</v>
      </c>
      <c r="AU329" s="20" t="s">
        <v>91</v>
      </c>
    </row>
    <row r="330" s="14" customFormat="1">
      <c r="A330" s="14"/>
      <c r="B330" s="252"/>
      <c r="C330" s="253"/>
      <c r="D330" s="222" t="s">
        <v>282</v>
      </c>
      <c r="E330" s="254" t="s">
        <v>32</v>
      </c>
      <c r="F330" s="255" t="s">
        <v>1142</v>
      </c>
      <c r="G330" s="253"/>
      <c r="H330" s="254" t="s">
        <v>32</v>
      </c>
      <c r="I330" s="256"/>
      <c r="J330" s="253"/>
      <c r="K330" s="253"/>
      <c r="L330" s="257"/>
      <c r="M330" s="258"/>
      <c r="N330" s="259"/>
      <c r="O330" s="259"/>
      <c r="P330" s="259"/>
      <c r="Q330" s="259"/>
      <c r="R330" s="259"/>
      <c r="S330" s="259"/>
      <c r="T330" s="26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1" t="s">
        <v>282</v>
      </c>
      <c r="AU330" s="261" t="s">
        <v>91</v>
      </c>
      <c r="AV330" s="14" t="s">
        <v>86</v>
      </c>
      <c r="AW330" s="14" t="s">
        <v>39</v>
      </c>
      <c r="AX330" s="14" t="s">
        <v>78</v>
      </c>
      <c r="AY330" s="261" t="s">
        <v>188</v>
      </c>
    </row>
    <row r="331" s="13" customFormat="1">
      <c r="A331" s="13"/>
      <c r="B331" s="241"/>
      <c r="C331" s="242"/>
      <c r="D331" s="222" t="s">
        <v>282</v>
      </c>
      <c r="E331" s="243" t="s">
        <v>32</v>
      </c>
      <c r="F331" s="244" t="s">
        <v>1143</v>
      </c>
      <c r="G331" s="242"/>
      <c r="H331" s="245">
        <v>4</v>
      </c>
      <c r="I331" s="246"/>
      <c r="J331" s="242"/>
      <c r="K331" s="242"/>
      <c r="L331" s="247"/>
      <c r="M331" s="248"/>
      <c r="N331" s="249"/>
      <c r="O331" s="249"/>
      <c r="P331" s="249"/>
      <c r="Q331" s="249"/>
      <c r="R331" s="249"/>
      <c r="S331" s="249"/>
      <c r="T331" s="25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1" t="s">
        <v>282</v>
      </c>
      <c r="AU331" s="251" t="s">
        <v>91</v>
      </c>
      <c r="AV331" s="13" t="s">
        <v>91</v>
      </c>
      <c r="AW331" s="13" t="s">
        <v>39</v>
      </c>
      <c r="AX331" s="13" t="s">
        <v>78</v>
      </c>
      <c r="AY331" s="251" t="s">
        <v>188</v>
      </c>
    </row>
    <row r="332" s="13" customFormat="1">
      <c r="A332" s="13"/>
      <c r="B332" s="241"/>
      <c r="C332" s="242"/>
      <c r="D332" s="222" t="s">
        <v>282</v>
      </c>
      <c r="E332" s="243" t="s">
        <v>32</v>
      </c>
      <c r="F332" s="244" t="s">
        <v>1144</v>
      </c>
      <c r="G332" s="242"/>
      <c r="H332" s="245">
        <v>10</v>
      </c>
      <c r="I332" s="246"/>
      <c r="J332" s="242"/>
      <c r="K332" s="242"/>
      <c r="L332" s="247"/>
      <c r="M332" s="248"/>
      <c r="N332" s="249"/>
      <c r="O332" s="249"/>
      <c r="P332" s="249"/>
      <c r="Q332" s="249"/>
      <c r="R332" s="249"/>
      <c r="S332" s="249"/>
      <c r="T332" s="250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1" t="s">
        <v>282</v>
      </c>
      <c r="AU332" s="251" t="s">
        <v>91</v>
      </c>
      <c r="AV332" s="13" t="s">
        <v>91</v>
      </c>
      <c r="AW332" s="13" t="s">
        <v>39</v>
      </c>
      <c r="AX332" s="13" t="s">
        <v>78</v>
      </c>
      <c r="AY332" s="251" t="s">
        <v>188</v>
      </c>
    </row>
    <row r="333" s="14" customFormat="1">
      <c r="A333" s="14"/>
      <c r="B333" s="252"/>
      <c r="C333" s="253"/>
      <c r="D333" s="222" t="s">
        <v>282</v>
      </c>
      <c r="E333" s="254" t="s">
        <v>32</v>
      </c>
      <c r="F333" s="255" t="s">
        <v>1136</v>
      </c>
      <c r="G333" s="253"/>
      <c r="H333" s="254" t="s">
        <v>32</v>
      </c>
      <c r="I333" s="256"/>
      <c r="J333" s="253"/>
      <c r="K333" s="253"/>
      <c r="L333" s="257"/>
      <c r="M333" s="258"/>
      <c r="N333" s="259"/>
      <c r="O333" s="259"/>
      <c r="P333" s="259"/>
      <c r="Q333" s="259"/>
      <c r="R333" s="259"/>
      <c r="S333" s="259"/>
      <c r="T333" s="260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1" t="s">
        <v>282</v>
      </c>
      <c r="AU333" s="261" t="s">
        <v>91</v>
      </c>
      <c r="AV333" s="14" t="s">
        <v>86</v>
      </c>
      <c r="AW333" s="14" t="s">
        <v>39</v>
      </c>
      <c r="AX333" s="14" t="s">
        <v>78</v>
      </c>
      <c r="AY333" s="261" t="s">
        <v>188</v>
      </c>
    </row>
    <row r="334" s="13" customFormat="1">
      <c r="A334" s="13"/>
      <c r="B334" s="241"/>
      <c r="C334" s="242"/>
      <c r="D334" s="222" t="s">
        <v>282</v>
      </c>
      <c r="E334" s="243" t="s">
        <v>32</v>
      </c>
      <c r="F334" s="244" t="s">
        <v>91</v>
      </c>
      <c r="G334" s="242"/>
      <c r="H334" s="245">
        <v>2</v>
      </c>
      <c r="I334" s="246"/>
      <c r="J334" s="242"/>
      <c r="K334" s="242"/>
      <c r="L334" s="247"/>
      <c r="M334" s="248"/>
      <c r="N334" s="249"/>
      <c r="O334" s="249"/>
      <c r="P334" s="249"/>
      <c r="Q334" s="249"/>
      <c r="R334" s="249"/>
      <c r="S334" s="249"/>
      <c r="T334" s="250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1" t="s">
        <v>282</v>
      </c>
      <c r="AU334" s="251" t="s">
        <v>91</v>
      </c>
      <c r="AV334" s="13" t="s">
        <v>91</v>
      </c>
      <c r="AW334" s="13" t="s">
        <v>39</v>
      </c>
      <c r="AX334" s="13" t="s">
        <v>78</v>
      </c>
      <c r="AY334" s="251" t="s">
        <v>188</v>
      </c>
    </row>
    <row r="335" s="15" customFormat="1">
      <c r="A335" s="15"/>
      <c r="B335" s="272"/>
      <c r="C335" s="273"/>
      <c r="D335" s="222" t="s">
        <v>282</v>
      </c>
      <c r="E335" s="274" t="s">
        <v>32</v>
      </c>
      <c r="F335" s="275" t="s">
        <v>338</v>
      </c>
      <c r="G335" s="273"/>
      <c r="H335" s="276">
        <v>16</v>
      </c>
      <c r="I335" s="277"/>
      <c r="J335" s="273"/>
      <c r="K335" s="273"/>
      <c r="L335" s="278"/>
      <c r="M335" s="279"/>
      <c r="N335" s="280"/>
      <c r="O335" s="280"/>
      <c r="P335" s="280"/>
      <c r="Q335" s="280"/>
      <c r="R335" s="280"/>
      <c r="S335" s="280"/>
      <c r="T335" s="281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82" t="s">
        <v>282</v>
      </c>
      <c r="AU335" s="282" t="s">
        <v>91</v>
      </c>
      <c r="AV335" s="15" t="s">
        <v>187</v>
      </c>
      <c r="AW335" s="15" t="s">
        <v>39</v>
      </c>
      <c r="AX335" s="15" t="s">
        <v>86</v>
      </c>
      <c r="AY335" s="282" t="s">
        <v>188</v>
      </c>
    </row>
    <row r="336" s="2" customFormat="1" ht="16.5" customHeight="1">
      <c r="A336" s="42"/>
      <c r="B336" s="43"/>
      <c r="C336" s="209" t="s">
        <v>519</v>
      </c>
      <c r="D336" s="209" t="s">
        <v>189</v>
      </c>
      <c r="E336" s="210" t="s">
        <v>1155</v>
      </c>
      <c r="F336" s="211" t="s">
        <v>1156</v>
      </c>
      <c r="G336" s="212" t="s">
        <v>941</v>
      </c>
      <c r="H336" s="213">
        <v>0.20799999999999999</v>
      </c>
      <c r="I336" s="214"/>
      <c r="J336" s="215">
        <f>ROUND(I336*H336,2)</f>
        <v>0</v>
      </c>
      <c r="K336" s="211" t="s">
        <v>236</v>
      </c>
      <c r="L336" s="48"/>
      <c r="M336" s="216" t="s">
        <v>32</v>
      </c>
      <c r="N336" s="217" t="s">
        <v>49</v>
      </c>
      <c r="O336" s="88"/>
      <c r="P336" s="218">
        <f>O336*H336</f>
        <v>0</v>
      </c>
      <c r="Q336" s="218">
        <v>0</v>
      </c>
      <c r="R336" s="218">
        <f>Q336*H336</f>
        <v>0</v>
      </c>
      <c r="S336" s="218">
        <v>2.3999999999999999</v>
      </c>
      <c r="T336" s="219">
        <f>S336*H336</f>
        <v>0.49919999999999998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R336" s="220" t="s">
        <v>187</v>
      </c>
      <c r="AT336" s="220" t="s">
        <v>189</v>
      </c>
      <c r="AU336" s="220" t="s">
        <v>91</v>
      </c>
      <c r="AY336" s="20" t="s">
        <v>188</v>
      </c>
      <c r="BE336" s="221">
        <f>IF(N336="základní",J336,0)</f>
        <v>0</v>
      </c>
      <c r="BF336" s="221">
        <f>IF(N336="snížená",J336,0)</f>
        <v>0</v>
      </c>
      <c r="BG336" s="221">
        <f>IF(N336="zákl. přenesená",J336,0)</f>
        <v>0</v>
      </c>
      <c r="BH336" s="221">
        <f>IF(N336="sníž. přenesená",J336,0)</f>
        <v>0</v>
      </c>
      <c r="BI336" s="221">
        <f>IF(N336="nulová",J336,0)</f>
        <v>0</v>
      </c>
      <c r="BJ336" s="20" t="s">
        <v>86</v>
      </c>
      <c r="BK336" s="221">
        <f>ROUND(I336*H336,2)</f>
        <v>0</v>
      </c>
      <c r="BL336" s="20" t="s">
        <v>187</v>
      </c>
      <c r="BM336" s="220" t="s">
        <v>1157</v>
      </c>
    </row>
    <row r="337" s="2" customFormat="1">
      <c r="A337" s="42"/>
      <c r="B337" s="43"/>
      <c r="C337" s="44"/>
      <c r="D337" s="222" t="s">
        <v>194</v>
      </c>
      <c r="E337" s="44"/>
      <c r="F337" s="223" t="s">
        <v>1158</v>
      </c>
      <c r="G337" s="44"/>
      <c r="H337" s="44"/>
      <c r="I337" s="224"/>
      <c r="J337" s="44"/>
      <c r="K337" s="44"/>
      <c r="L337" s="48"/>
      <c r="M337" s="225"/>
      <c r="N337" s="226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0" t="s">
        <v>194</v>
      </c>
      <c r="AU337" s="20" t="s">
        <v>91</v>
      </c>
    </row>
    <row r="338" s="2" customFormat="1">
      <c r="A338" s="42"/>
      <c r="B338" s="43"/>
      <c r="C338" s="44"/>
      <c r="D338" s="239" t="s">
        <v>239</v>
      </c>
      <c r="E338" s="44"/>
      <c r="F338" s="240" t="s">
        <v>1159</v>
      </c>
      <c r="G338" s="44"/>
      <c r="H338" s="44"/>
      <c r="I338" s="224"/>
      <c r="J338" s="44"/>
      <c r="K338" s="44"/>
      <c r="L338" s="48"/>
      <c r="M338" s="225"/>
      <c r="N338" s="226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T338" s="20" t="s">
        <v>239</v>
      </c>
      <c r="AU338" s="20" t="s">
        <v>91</v>
      </c>
    </row>
    <row r="339" s="14" customFormat="1">
      <c r="A339" s="14"/>
      <c r="B339" s="252"/>
      <c r="C339" s="253"/>
      <c r="D339" s="222" t="s">
        <v>282</v>
      </c>
      <c r="E339" s="254" t="s">
        <v>32</v>
      </c>
      <c r="F339" s="255" t="s">
        <v>931</v>
      </c>
      <c r="G339" s="253"/>
      <c r="H339" s="254" t="s">
        <v>32</v>
      </c>
      <c r="I339" s="256"/>
      <c r="J339" s="253"/>
      <c r="K339" s="253"/>
      <c r="L339" s="257"/>
      <c r="M339" s="258"/>
      <c r="N339" s="259"/>
      <c r="O339" s="259"/>
      <c r="P339" s="259"/>
      <c r="Q339" s="259"/>
      <c r="R339" s="259"/>
      <c r="S339" s="259"/>
      <c r="T339" s="260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1" t="s">
        <v>282</v>
      </c>
      <c r="AU339" s="261" t="s">
        <v>91</v>
      </c>
      <c r="AV339" s="14" t="s">
        <v>86</v>
      </c>
      <c r="AW339" s="14" t="s">
        <v>39</v>
      </c>
      <c r="AX339" s="14" t="s">
        <v>78</v>
      </c>
      <c r="AY339" s="261" t="s">
        <v>188</v>
      </c>
    </row>
    <row r="340" s="14" customFormat="1">
      <c r="A340" s="14"/>
      <c r="B340" s="252"/>
      <c r="C340" s="253"/>
      <c r="D340" s="222" t="s">
        <v>282</v>
      </c>
      <c r="E340" s="254" t="s">
        <v>32</v>
      </c>
      <c r="F340" s="255" t="s">
        <v>1160</v>
      </c>
      <c r="G340" s="253"/>
      <c r="H340" s="254" t="s">
        <v>32</v>
      </c>
      <c r="I340" s="256"/>
      <c r="J340" s="253"/>
      <c r="K340" s="253"/>
      <c r="L340" s="257"/>
      <c r="M340" s="258"/>
      <c r="N340" s="259"/>
      <c r="O340" s="259"/>
      <c r="P340" s="259"/>
      <c r="Q340" s="259"/>
      <c r="R340" s="259"/>
      <c r="S340" s="259"/>
      <c r="T340" s="26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1" t="s">
        <v>282</v>
      </c>
      <c r="AU340" s="261" t="s">
        <v>91</v>
      </c>
      <c r="AV340" s="14" t="s">
        <v>86</v>
      </c>
      <c r="AW340" s="14" t="s">
        <v>39</v>
      </c>
      <c r="AX340" s="14" t="s">
        <v>78</v>
      </c>
      <c r="AY340" s="261" t="s">
        <v>188</v>
      </c>
    </row>
    <row r="341" s="13" customFormat="1">
      <c r="A341" s="13"/>
      <c r="B341" s="241"/>
      <c r="C341" s="242"/>
      <c r="D341" s="222" t="s">
        <v>282</v>
      </c>
      <c r="E341" s="243" t="s">
        <v>32</v>
      </c>
      <c r="F341" s="244" t="s">
        <v>1161</v>
      </c>
      <c r="G341" s="242"/>
      <c r="H341" s="245">
        <v>0.20799999999999999</v>
      </c>
      <c r="I341" s="246"/>
      <c r="J341" s="242"/>
      <c r="K341" s="242"/>
      <c r="L341" s="247"/>
      <c r="M341" s="248"/>
      <c r="N341" s="249"/>
      <c r="O341" s="249"/>
      <c r="P341" s="249"/>
      <c r="Q341" s="249"/>
      <c r="R341" s="249"/>
      <c r="S341" s="249"/>
      <c r="T341" s="25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1" t="s">
        <v>282</v>
      </c>
      <c r="AU341" s="251" t="s">
        <v>91</v>
      </c>
      <c r="AV341" s="13" t="s">
        <v>91</v>
      </c>
      <c r="AW341" s="13" t="s">
        <v>39</v>
      </c>
      <c r="AX341" s="13" t="s">
        <v>86</v>
      </c>
      <c r="AY341" s="251" t="s">
        <v>188</v>
      </c>
    </row>
    <row r="342" s="2" customFormat="1" ht="33" customHeight="1">
      <c r="A342" s="42"/>
      <c r="B342" s="43"/>
      <c r="C342" s="209" t="s">
        <v>525</v>
      </c>
      <c r="D342" s="209" t="s">
        <v>189</v>
      </c>
      <c r="E342" s="210" t="s">
        <v>1162</v>
      </c>
      <c r="F342" s="211" t="s">
        <v>1163</v>
      </c>
      <c r="G342" s="212" t="s">
        <v>941</v>
      </c>
      <c r="H342" s="213">
        <v>0.97999999999999998</v>
      </c>
      <c r="I342" s="214"/>
      <c r="J342" s="215">
        <f>ROUND(I342*H342,2)</f>
        <v>0</v>
      </c>
      <c r="K342" s="211" t="s">
        <v>236</v>
      </c>
      <c r="L342" s="48"/>
      <c r="M342" s="216" t="s">
        <v>32</v>
      </c>
      <c r="N342" s="217" t="s">
        <v>49</v>
      </c>
      <c r="O342" s="88"/>
      <c r="P342" s="218">
        <f>O342*H342</f>
        <v>0</v>
      </c>
      <c r="Q342" s="218">
        <v>0</v>
      </c>
      <c r="R342" s="218">
        <f>Q342*H342</f>
        <v>0</v>
      </c>
      <c r="S342" s="218">
        <v>1.6000000000000001</v>
      </c>
      <c r="T342" s="219">
        <f>S342*H342</f>
        <v>1.5680000000000001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20" t="s">
        <v>187</v>
      </c>
      <c r="AT342" s="220" t="s">
        <v>189</v>
      </c>
      <c r="AU342" s="220" t="s">
        <v>91</v>
      </c>
      <c r="AY342" s="20" t="s">
        <v>188</v>
      </c>
      <c r="BE342" s="221">
        <f>IF(N342="základní",J342,0)</f>
        <v>0</v>
      </c>
      <c r="BF342" s="221">
        <f>IF(N342="snížená",J342,0)</f>
        <v>0</v>
      </c>
      <c r="BG342" s="221">
        <f>IF(N342="zákl. přenesená",J342,0)</f>
        <v>0</v>
      </c>
      <c r="BH342" s="221">
        <f>IF(N342="sníž. přenesená",J342,0)</f>
        <v>0</v>
      </c>
      <c r="BI342" s="221">
        <f>IF(N342="nulová",J342,0)</f>
        <v>0</v>
      </c>
      <c r="BJ342" s="20" t="s">
        <v>86</v>
      </c>
      <c r="BK342" s="221">
        <f>ROUND(I342*H342,2)</f>
        <v>0</v>
      </c>
      <c r="BL342" s="20" t="s">
        <v>187</v>
      </c>
      <c r="BM342" s="220" t="s">
        <v>1164</v>
      </c>
    </row>
    <row r="343" s="2" customFormat="1">
      <c r="A343" s="42"/>
      <c r="B343" s="43"/>
      <c r="C343" s="44"/>
      <c r="D343" s="222" t="s">
        <v>194</v>
      </c>
      <c r="E343" s="44"/>
      <c r="F343" s="223" t="s">
        <v>1165</v>
      </c>
      <c r="G343" s="44"/>
      <c r="H343" s="44"/>
      <c r="I343" s="224"/>
      <c r="J343" s="44"/>
      <c r="K343" s="44"/>
      <c r="L343" s="48"/>
      <c r="M343" s="225"/>
      <c r="N343" s="226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194</v>
      </c>
      <c r="AU343" s="20" t="s">
        <v>91</v>
      </c>
    </row>
    <row r="344" s="2" customFormat="1">
      <c r="A344" s="42"/>
      <c r="B344" s="43"/>
      <c r="C344" s="44"/>
      <c r="D344" s="239" t="s">
        <v>239</v>
      </c>
      <c r="E344" s="44"/>
      <c r="F344" s="240" t="s">
        <v>1166</v>
      </c>
      <c r="G344" s="44"/>
      <c r="H344" s="44"/>
      <c r="I344" s="224"/>
      <c r="J344" s="44"/>
      <c r="K344" s="44"/>
      <c r="L344" s="48"/>
      <c r="M344" s="225"/>
      <c r="N344" s="226"/>
      <c r="O344" s="88"/>
      <c r="P344" s="88"/>
      <c r="Q344" s="88"/>
      <c r="R344" s="88"/>
      <c r="S344" s="88"/>
      <c r="T344" s="89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T344" s="20" t="s">
        <v>239</v>
      </c>
      <c r="AU344" s="20" t="s">
        <v>91</v>
      </c>
    </row>
    <row r="345" s="14" customFormat="1">
      <c r="A345" s="14"/>
      <c r="B345" s="252"/>
      <c r="C345" s="253"/>
      <c r="D345" s="222" t="s">
        <v>282</v>
      </c>
      <c r="E345" s="254" t="s">
        <v>32</v>
      </c>
      <c r="F345" s="255" t="s">
        <v>931</v>
      </c>
      <c r="G345" s="253"/>
      <c r="H345" s="254" t="s">
        <v>32</v>
      </c>
      <c r="I345" s="256"/>
      <c r="J345" s="253"/>
      <c r="K345" s="253"/>
      <c r="L345" s="257"/>
      <c r="M345" s="258"/>
      <c r="N345" s="259"/>
      <c r="O345" s="259"/>
      <c r="P345" s="259"/>
      <c r="Q345" s="259"/>
      <c r="R345" s="259"/>
      <c r="S345" s="259"/>
      <c r="T345" s="260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1" t="s">
        <v>282</v>
      </c>
      <c r="AU345" s="261" t="s">
        <v>91</v>
      </c>
      <c r="AV345" s="14" t="s">
        <v>86</v>
      </c>
      <c r="AW345" s="14" t="s">
        <v>39</v>
      </c>
      <c r="AX345" s="14" t="s">
        <v>78</v>
      </c>
      <c r="AY345" s="261" t="s">
        <v>188</v>
      </c>
    </row>
    <row r="346" s="13" customFormat="1">
      <c r="A346" s="13"/>
      <c r="B346" s="241"/>
      <c r="C346" s="242"/>
      <c r="D346" s="222" t="s">
        <v>282</v>
      </c>
      <c r="E346" s="243" t="s">
        <v>32</v>
      </c>
      <c r="F346" s="244" t="s">
        <v>1167</v>
      </c>
      <c r="G346" s="242"/>
      <c r="H346" s="245">
        <v>0.97999999999999998</v>
      </c>
      <c r="I346" s="246"/>
      <c r="J346" s="242"/>
      <c r="K346" s="242"/>
      <c r="L346" s="247"/>
      <c r="M346" s="248"/>
      <c r="N346" s="249"/>
      <c r="O346" s="249"/>
      <c r="P346" s="249"/>
      <c r="Q346" s="249"/>
      <c r="R346" s="249"/>
      <c r="S346" s="249"/>
      <c r="T346" s="25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1" t="s">
        <v>282</v>
      </c>
      <c r="AU346" s="251" t="s">
        <v>91</v>
      </c>
      <c r="AV346" s="13" t="s">
        <v>91</v>
      </c>
      <c r="AW346" s="13" t="s">
        <v>39</v>
      </c>
      <c r="AX346" s="13" t="s">
        <v>86</v>
      </c>
      <c r="AY346" s="251" t="s">
        <v>188</v>
      </c>
    </row>
    <row r="347" s="2" customFormat="1" ht="24.15" customHeight="1">
      <c r="A347" s="42"/>
      <c r="B347" s="43"/>
      <c r="C347" s="209" t="s">
        <v>530</v>
      </c>
      <c r="D347" s="209" t="s">
        <v>189</v>
      </c>
      <c r="E347" s="210" t="s">
        <v>1168</v>
      </c>
      <c r="F347" s="211" t="s">
        <v>1169</v>
      </c>
      <c r="G347" s="212" t="s">
        <v>278</v>
      </c>
      <c r="H347" s="213">
        <v>1.26</v>
      </c>
      <c r="I347" s="214"/>
      <c r="J347" s="215">
        <f>ROUND(I347*H347,2)</f>
        <v>0</v>
      </c>
      <c r="K347" s="211" t="s">
        <v>236</v>
      </c>
      <c r="L347" s="48"/>
      <c r="M347" s="216" t="s">
        <v>32</v>
      </c>
      <c r="N347" s="217" t="s">
        <v>49</v>
      </c>
      <c r="O347" s="88"/>
      <c r="P347" s="218">
        <f>O347*H347</f>
        <v>0</v>
      </c>
      <c r="Q347" s="218">
        <v>0</v>
      </c>
      <c r="R347" s="218">
        <f>Q347*H347</f>
        <v>0</v>
      </c>
      <c r="S347" s="218">
        <v>0.055</v>
      </c>
      <c r="T347" s="219">
        <f>S347*H347</f>
        <v>0.0693</v>
      </c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R347" s="220" t="s">
        <v>187</v>
      </c>
      <c r="AT347" s="220" t="s">
        <v>189</v>
      </c>
      <c r="AU347" s="220" t="s">
        <v>91</v>
      </c>
      <c r="AY347" s="20" t="s">
        <v>188</v>
      </c>
      <c r="BE347" s="221">
        <f>IF(N347="základní",J347,0)</f>
        <v>0</v>
      </c>
      <c r="BF347" s="221">
        <f>IF(N347="snížená",J347,0)</f>
        <v>0</v>
      </c>
      <c r="BG347" s="221">
        <f>IF(N347="zákl. přenesená",J347,0)</f>
        <v>0</v>
      </c>
      <c r="BH347" s="221">
        <f>IF(N347="sníž. přenesená",J347,0)</f>
        <v>0</v>
      </c>
      <c r="BI347" s="221">
        <f>IF(N347="nulová",J347,0)</f>
        <v>0</v>
      </c>
      <c r="BJ347" s="20" t="s">
        <v>86</v>
      </c>
      <c r="BK347" s="221">
        <f>ROUND(I347*H347,2)</f>
        <v>0</v>
      </c>
      <c r="BL347" s="20" t="s">
        <v>187</v>
      </c>
      <c r="BM347" s="220" t="s">
        <v>1170</v>
      </c>
    </row>
    <row r="348" s="2" customFormat="1">
      <c r="A348" s="42"/>
      <c r="B348" s="43"/>
      <c r="C348" s="44"/>
      <c r="D348" s="222" t="s">
        <v>194</v>
      </c>
      <c r="E348" s="44"/>
      <c r="F348" s="223" t="s">
        <v>1171</v>
      </c>
      <c r="G348" s="44"/>
      <c r="H348" s="44"/>
      <c r="I348" s="224"/>
      <c r="J348" s="44"/>
      <c r="K348" s="44"/>
      <c r="L348" s="48"/>
      <c r="M348" s="225"/>
      <c r="N348" s="226"/>
      <c r="O348" s="88"/>
      <c r="P348" s="88"/>
      <c r="Q348" s="88"/>
      <c r="R348" s="88"/>
      <c r="S348" s="88"/>
      <c r="T348" s="89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T348" s="20" t="s">
        <v>194</v>
      </c>
      <c r="AU348" s="20" t="s">
        <v>91</v>
      </c>
    </row>
    <row r="349" s="2" customFormat="1">
      <c r="A349" s="42"/>
      <c r="B349" s="43"/>
      <c r="C349" s="44"/>
      <c r="D349" s="239" t="s">
        <v>239</v>
      </c>
      <c r="E349" s="44"/>
      <c r="F349" s="240" t="s">
        <v>1172</v>
      </c>
      <c r="G349" s="44"/>
      <c r="H349" s="44"/>
      <c r="I349" s="224"/>
      <c r="J349" s="44"/>
      <c r="K349" s="44"/>
      <c r="L349" s="48"/>
      <c r="M349" s="225"/>
      <c r="N349" s="226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239</v>
      </c>
      <c r="AU349" s="20" t="s">
        <v>91</v>
      </c>
    </row>
    <row r="350" s="14" customFormat="1">
      <c r="A350" s="14"/>
      <c r="B350" s="252"/>
      <c r="C350" s="253"/>
      <c r="D350" s="222" t="s">
        <v>282</v>
      </c>
      <c r="E350" s="254" t="s">
        <v>32</v>
      </c>
      <c r="F350" s="255" t="s">
        <v>1095</v>
      </c>
      <c r="G350" s="253"/>
      <c r="H350" s="254" t="s">
        <v>32</v>
      </c>
      <c r="I350" s="256"/>
      <c r="J350" s="253"/>
      <c r="K350" s="253"/>
      <c r="L350" s="257"/>
      <c r="M350" s="258"/>
      <c r="N350" s="259"/>
      <c r="O350" s="259"/>
      <c r="P350" s="259"/>
      <c r="Q350" s="259"/>
      <c r="R350" s="259"/>
      <c r="S350" s="259"/>
      <c r="T350" s="260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1" t="s">
        <v>282</v>
      </c>
      <c r="AU350" s="261" t="s">
        <v>91</v>
      </c>
      <c r="AV350" s="14" t="s">
        <v>86</v>
      </c>
      <c r="AW350" s="14" t="s">
        <v>39</v>
      </c>
      <c r="AX350" s="14" t="s">
        <v>78</v>
      </c>
      <c r="AY350" s="261" t="s">
        <v>188</v>
      </c>
    </row>
    <row r="351" s="13" customFormat="1">
      <c r="A351" s="13"/>
      <c r="B351" s="241"/>
      <c r="C351" s="242"/>
      <c r="D351" s="222" t="s">
        <v>282</v>
      </c>
      <c r="E351" s="243" t="s">
        <v>32</v>
      </c>
      <c r="F351" s="244" t="s">
        <v>1173</v>
      </c>
      <c r="G351" s="242"/>
      <c r="H351" s="245">
        <v>1.26</v>
      </c>
      <c r="I351" s="246"/>
      <c r="J351" s="242"/>
      <c r="K351" s="242"/>
      <c r="L351" s="247"/>
      <c r="M351" s="248"/>
      <c r="N351" s="249"/>
      <c r="O351" s="249"/>
      <c r="P351" s="249"/>
      <c r="Q351" s="249"/>
      <c r="R351" s="249"/>
      <c r="S351" s="249"/>
      <c r="T351" s="25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1" t="s">
        <v>282</v>
      </c>
      <c r="AU351" s="251" t="s">
        <v>91</v>
      </c>
      <c r="AV351" s="13" t="s">
        <v>91</v>
      </c>
      <c r="AW351" s="13" t="s">
        <v>39</v>
      </c>
      <c r="AX351" s="13" t="s">
        <v>86</v>
      </c>
      <c r="AY351" s="251" t="s">
        <v>188</v>
      </c>
    </row>
    <row r="352" s="2" customFormat="1" ht="24.15" customHeight="1">
      <c r="A352" s="42"/>
      <c r="B352" s="43"/>
      <c r="C352" s="209" t="s">
        <v>536</v>
      </c>
      <c r="D352" s="209" t="s">
        <v>189</v>
      </c>
      <c r="E352" s="210" t="s">
        <v>1174</v>
      </c>
      <c r="F352" s="211" t="s">
        <v>1175</v>
      </c>
      <c r="G352" s="212" t="s">
        <v>941</v>
      </c>
      <c r="H352" s="213">
        <v>1.1970000000000001</v>
      </c>
      <c r="I352" s="214"/>
      <c r="J352" s="215">
        <f>ROUND(I352*H352,2)</f>
        <v>0</v>
      </c>
      <c r="K352" s="211" t="s">
        <v>236</v>
      </c>
      <c r="L352" s="48"/>
      <c r="M352" s="216" t="s">
        <v>32</v>
      </c>
      <c r="N352" s="217" t="s">
        <v>49</v>
      </c>
      <c r="O352" s="88"/>
      <c r="P352" s="218">
        <f>O352*H352</f>
        <v>0</v>
      </c>
      <c r="Q352" s="218">
        <v>0</v>
      </c>
      <c r="R352" s="218">
        <f>Q352*H352</f>
        <v>0</v>
      </c>
      <c r="S352" s="218">
        <v>1.8</v>
      </c>
      <c r="T352" s="219">
        <f>S352*H352</f>
        <v>2.1546000000000003</v>
      </c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R352" s="220" t="s">
        <v>187</v>
      </c>
      <c r="AT352" s="220" t="s">
        <v>189</v>
      </c>
      <c r="AU352" s="220" t="s">
        <v>91</v>
      </c>
      <c r="AY352" s="20" t="s">
        <v>188</v>
      </c>
      <c r="BE352" s="221">
        <f>IF(N352="základní",J352,0)</f>
        <v>0</v>
      </c>
      <c r="BF352" s="221">
        <f>IF(N352="snížená",J352,0)</f>
        <v>0</v>
      </c>
      <c r="BG352" s="221">
        <f>IF(N352="zákl. přenesená",J352,0)</f>
        <v>0</v>
      </c>
      <c r="BH352" s="221">
        <f>IF(N352="sníž. přenesená",J352,0)</f>
        <v>0</v>
      </c>
      <c r="BI352" s="221">
        <f>IF(N352="nulová",J352,0)</f>
        <v>0</v>
      </c>
      <c r="BJ352" s="20" t="s">
        <v>86</v>
      </c>
      <c r="BK352" s="221">
        <f>ROUND(I352*H352,2)</f>
        <v>0</v>
      </c>
      <c r="BL352" s="20" t="s">
        <v>187</v>
      </c>
      <c r="BM352" s="220" t="s">
        <v>1176</v>
      </c>
    </row>
    <row r="353" s="2" customFormat="1">
      <c r="A353" s="42"/>
      <c r="B353" s="43"/>
      <c r="C353" s="44"/>
      <c r="D353" s="222" t="s">
        <v>194</v>
      </c>
      <c r="E353" s="44"/>
      <c r="F353" s="223" t="s">
        <v>1177</v>
      </c>
      <c r="G353" s="44"/>
      <c r="H353" s="44"/>
      <c r="I353" s="224"/>
      <c r="J353" s="44"/>
      <c r="K353" s="44"/>
      <c r="L353" s="48"/>
      <c r="M353" s="225"/>
      <c r="N353" s="226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0" t="s">
        <v>194</v>
      </c>
      <c r="AU353" s="20" t="s">
        <v>91</v>
      </c>
    </row>
    <row r="354" s="2" customFormat="1">
      <c r="A354" s="42"/>
      <c r="B354" s="43"/>
      <c r="C354" s="44"/>
      <c r="D354" s="239" t="s">
        <v>239</v>
      </c>
      <c r="E354" s="44"/>
      <c r="F354" s="240" t="s">
        <v>1178</v>
      </c>
      <c r="G354" s="44"/>
      <c r="H354" s="44"/>
      <c r="I354" s="224"/>
      <c r="J354" s="44"/>
      <c r="K354" s="44"/>
      <c r="L354" s="48"/>
      <c r="M354" s="225"/>
      <c r="N354" s="226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0" t="s">
        <v>239</v>
      </c>
      <c r="AU354" s="20" t="s">
        <v>91</v>
      </c>
    </row>
    <row r="355" s="14" customFormat="1">
      <c r="A355" s="14"/>
      <c r="B355" s="252"/>
      <c r="C355" s="253"/>
      <c r="D355" s="222" t="s">
        <v>282</v>
      </c>
      <c r="E355" s="254" t="s">
        <v>32</v>
      </c>
      <c r="F355" s="255" t="s">
        <v>1095</v>
      </c>
      <c r="G355" s="253"/>
      <c r="H355" s="254" t="s">
        <v>32</v>
      </c>
      <c r="I355" s="256"/>
      <c r="J355" s="253"/>
      <c r="K355" s="253"/>
      <c r="L355" s="257"/>
      <c r="M355" s="258"/>
      <c r="N355" s="259"/>
      <c r="O355" s="259"/>
      <c r="P355" s="259"/>
      <c r="Q355" s="259"/>
      <c r="R355" s="259"/>
      <c r="S355" s="259"/>
      <c r="T355" s="260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1" t="s">
        <v>282</v>
      </c>
      <c r="AU355" s="261" t="s">
        <v>91</v>
      </c>
      <c r="AV355" s="14" t="s">
        <v>86</v>
      </c>
      <c r="AW355" s="14" t="s">
        <v>39</v>
      </c>
      <c r="AX355" s="14" t="s">
        <v>78</v>
      </c>
      <c r="AY355" s="261" t="s">
        <v>188</v>
      </c>
    </row>
    <row r="356" s="13" customFormat="1">
      <c r="A356" s="13"/>
      <c r="B356" s="241"/>
      <c r="C356" s="242"/>
      <c r="D356" s="222" t="s">
        <v>282</v>
      </c>
      <c r="E356" s="243" t="s">
        <v>32</v>
      </c>
      <c r="F356" s="244" t="s">
        <v>1179</v>
      </c>
      <c r="G356" s="242"/>
      <c r="H356" s="245">
        <v>1.1970000000000001</v>
      </c>
      <c r="I356" s="246"/>
      <c r="J356" s="242"/>
      <c r="K356" s="242"/>
      <c r="L356" s="247"/>
      <c r="M356" s="248"/>
      <c r="N356" s="249"/>
      <c r="O356" s="249"/>
      <c r="P356" s="249"/>
      <c r="Q356" s="249"/>
      <c r="R356" s="249"/>
      <c r="S356" s="249"/>
      <c r="T356" s="25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1" t="s">
        <v>282</v>
      </c>
      <c r="AU356" s="251" t="s">
        <v>91</v>
      </c>
      <c r="AV356" s="13" t="s">
        <v>91</v>
      </c>
      <c r="AW356" s="13" t="s">
        <v>39</v>
      </c>
      <c r="AX356" s="13" t="s">
        <v>86</v>
      </c>
      <c r="AY356" s="251" t="s">
        <v>188</v>
      </c>
    </row>
    <row r="357" s="2" customFormat="1" ht="24.15" customHeight="1">
      <c r="A357" s="42"/>
      <c r="B357" s="43"/>
      <c r="C357" s="209" t="s">
        <v>541</v>
      </c>
      <c r="D357" s="209" t="s">
        <v>189</v>
      </c>
      <c r="E357" s="210" t="s">
        <v>1180</v>
      </c>
      <c r="F357" s="211" t="s">
        <v>1181</v>
      </c>
      <c r="G357" s="212" t="s">
        <v>982</v>
      </c>
      <c r="H357" s="213">
        <v>4</v>
      </c>
      <c r="I357" s="214"/>
      <c r="J357" s="215">
        <f>ROUND(I357*H357,2)</f>
        <v>0</v>
      </c>
      <c r="K357" s="211" t="s">
        <v>236</v>
      </c>
      <c r="L357" s="48"/>
      <c r="M357" s="216" t="s">
        <v>32</v>
      </c>
      <c r="N357" s="217" t="s">
        <v>49</v>
      </c>
      <c r="O357" s="88"/>
      <c r="P357" s="218">
        <f>O357*H357</f>
        <v>0</v>
      </c>
      <c r="Q357" s="218">
        <v>0</v>
      </c>
      <c r="R357" s="218">
        <f>Q357*H357</f>
        <v>0</v>
      </c>
      <c r="S357" s="218">
        <v>0.049000000000000002</v>
      </c>
      <c r="T357" s="219">
        <f>S357*H357</f>
        <v>0.19600000000000001</v>
      </c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R357" s="220" t="s">
        <v>187</v>
      </c>
      <c r="AT357" s="220" t="s">
        <v>189</v>
      </c>
      <c r="AU357" s="220" t="s">
        <v>91</v>
      </c>
      <c r="AY357" s="20" t="s">
        <v>188</v>
      </c>
      <c r="BE357" s="221">
        <f>IF(N357="základní",J357,0)</f>
        <v>0</v>
      </c>
      <c r="BF357" s="221">
        <f>IF(N357="snížená",J357,0)</f>
        <v>0</v>
      </c>
      <c r="BG357" s="221">
        <f>IF(N357="zákl. přenesená",J357,0)</f>
        <v>0</v>
      </c>
      <c r="BH357" s="221">
        <f>IF(N357="sníž. přenesená",J357,0)</f>
        <v>0</v>
      </c>
      <c r="BI357" s="221">
        <f>IF(N357="nulová",J357,0)</f>
        <v>0</v>
      </c>
      <c r="BJ357" s="20" t="s">
        <v>86</v>
      </c>
      <c r="BK357" s="221">
        <f>ROUND(I357*H357,2)</f>
        <v>0</v>
      </c>
      <c r="BL357" s="20" t="s">
        <v>187</v>
      </c>
      <c r="BM357" s="220" t="s">
        <v>1182</v>
      </c>
    </row>
    <row r="358" s="2" customFormat="1">
      <c r="A358" s="42"/>
      <c r="B358" s="43"/>
      <c r="C358" s="44"/>
      <c r="D358" s="222" t="s">
        <v>194</v>
      </c>
      <c r="E358" s="44"/>
      <c r="F358" s="223" t="s">
        <v>1183</v>
      </c>
      <c r="G358" s="44"/>
      <c r="H358" s="44"/>
      <c r="I358" s="224"/>
      <c r="J358" s="44"/>
      <c r="K358" s="44"/>
      <c r="L358" s="48"/>
      <c r="M358" s="225"/>
      <c r="N358" s="226"/>
      <c r="O358" s="88"/>
      <c r="P358" s="88"/>
      <c r="Q358" s="88"/>
      <c r="R358" s="88"/>
      <c r="S358" s="88"/>
      <c r="T358" s="89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T358" s="20" t="s">
        <v>194</v>
      </c>
      <c r="AU358" s="20" t="s">
        <v>91</v>
      </c>
    </row>
    <row r="359" s="2" customFormat="1">
      <c r="A359" s="42"/>
      <c r="B359" s="43"/>
      <c r="C359" s="44"/>
      <c r="D359" s="239" t="s">
        <v>239</v>
      </c>
      <c r="E359" s="44"/>
      <c r="F359" s="240" t="s">
        <v>1184</v>
      </c>
      <c r="G359" s="44"/>
      <c r="H359" s="44"/>
      <c r="I359" s="224"/>
      <c r="J359" s="44"/>
      <c r="K359" s="44"/>
      <c r="L359" s="48"/>
      <c r="M359" s="225"/>
      <c r="N359" s="226"/>
      <c r="O359" s="88"/>
      <c r="P359" s="88"/>
      <c r="Q359" s="88"/>
      <c r="R359" s="88"/>
      <c r="S359" s="88"/>
      <c r="T359" s="89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T359" s="20" t="s">
        <v>239</v>
      </c>
      <c r="AU359" s="20" t="s">
        <v>91</v>
      </c>
    </row>
    <row r="360" s="14" customFormat="1">
      <c r="A360" s="14"/>
      <c r="B360" s="252"/>
      <c r="C360" s="253"/>
      <c r="D360" s="222" t="s">
        <v>282</v>
      </c>
      <c r="E360" s="254" t="s">
        <v>32</v>
      </c>
      <c r="F360" s="255" t="s">
        <v>931</v>
      </c>
      <c r="G360" s="253"/>
      <c r="H360" s="254" t="s">
        <v>32</v>
      </c>
      <c r="I360" s="256"/>
      <c r="J360" s="253"/>
      <c r="K360" s="253"/>
      <c r="L360" s="257"/>
      <c r="M360" s="258"/>
      <c r="N360" s="259"/>
      <c r="O360" s="259"/>
      <c r="P360" s="259"/>
      <c r="Q360" s="259"/>
      <c r="R360" s="259"/>
      <c r="S360" s="259"/>
      <c r="T360" s="26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1" t="s">
        <v>282</v>
      </c>
      <c r="AU360" s="261" t="s">
        <v>91</v>
      </c>
      <c r="AV360" s="14" t="s">
        <v>86</v>
      </c>
      <c r="AW360" s="14" t="s">
        <v>39</v>
      </c>
      <c r="AX360" s="14" t="s">
        <v>78</v>
      </c>
      <c r="AY360" s="261" t="s">
        <v>188</v>
      </c>
    </row>
    <row r="361" s="14" customFormat="1">
      <c r="A361" s="14"/>
      <c r="B361" s="252"/>
      <c r="C361" s="253"/>
      <c r="D361" s="222" t="s">
        <v>282</v>
      </c>
      <c r="E361" s="254" t="s">
        <v>32</v>
      </c>
      <c r="F361" s="255" t="s">
        <v>1185</v>
      </c>
      <c r="G361" s="253"/>
      <c r="H361" s="254" t="s">
        <v>32</v>
      </c>
      <c r="I361" s="256"/>
      <c r="J361" s="253"/>
      <c r="K361" s="253"/>
      <c r="L361" s="257"/>
      <c r="M361" s="258"/>
      <c r="N361" s="259"/>
      <c r="O361" s="259"/>
      <c r="P361" s="259"/>
      <c r="Q361" s="259"/>
      <c r="R361" s="259"/>
      <c r="S361" s="259"/>
      <c r="T361" s="260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1" t="s">
        <v>282</v>
      </c>
      <c r="AU361" s="261" t="s">
        <v>91</v>
      </c>
      <c r="AV361" s="14" t="s">
        <v>86</v>
      </c>
      <c r="AW361" s="14" t="s">
        <v>39</v>
      </c>
      <c r="AX361" s="14" t="s">
        <v>78</v>
      </c>
      <c r="AY361" s="261" t="s">
        <v>188</v>
      </c>
    </row>
    <row r="362" s="13" customFormat="1">
      <c r="A362" s="13"/>
      <c r="B362" s="241"/>
      <c r="C362" s="242"/>
      <c r="D362" s="222" t="s">
        <v>282</v>
      </c>
      <c r="E362" s="243" t="s">
        <v>32</v>
      </c>
      <c r="F362" s="244" t="s">
        <v>187</v>
      </c>
      <c r="G362" s="242"/>
      <c r="H362" s="245">
        <v>4</v>
      </c>
      <c r="I362" s="246"/>
      <c r="J362" s="242"/>
      <c r="K362" s="242"/>
      <c r="L362" s="247"/>
      <c r="M362" s="248"/>
      <c r="N362" s="249"/>
      <c r="O362" s="249"/>
      <c r="P362" s="249"/>
      <c r="Q362" s="249"/>
      <c r="R362" s="249"/>
      <c r="S362" s="249"/>
      <c r="T362" s="250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1" t="s">
        <v>282</v>
      </c>
      <c r="AU362" s="251" t="s">
        <v>91</v>
      </c>
      <c r="AV362" s="13" t="s">
        <v>91</v>
      </c>
      <c r="AW362" s="13" t="s">
        <v>39</v>
      </c>
      <c r="AX362" s="13" t="s">
        <v>86</v>
      </c>
      <c r="AY362" s="251" t="s">
        <v>188</v>
      </c>
    </row>
    <row r="363" s="2" customFormat="1" ht="24.15" customHeight="1">
      <c r="A363" s="42"/>
      <c r="B363" s="43"/>
      <c r="C363" s="209" t="s">
        <v>546</v>
      </c>
      <c r="D363" s="209" t="s">
        <v>189</v>
      </c>
      <c r="E363" s="210" t="s">
        <v>1186</v>
      </c>
      <c r="F363" s="211" t="s">
        <v>1187</v>
      </c>
      <c r="G363" s="212" t="s">
        <v>982</v>
      </c>
      <c r="H363" s="213">
        <v>6</v>
      </c>
      <c r="I363" s="214"/>
      <c r="J363" s="215">
        <f>ROUND(I363*H363,2)</f>
        <v>0</v>
      </c>
      <c r="K363" s="211" t="s">
        <v>236</v>
      </c>
      <c r="L363" s="48"/>
      <c r="M363" s="216" t="s">
        <v>32</v>
      </c>
      <c r="N363" s="217" t="s">
        <v>49</v>
      </c>
      <c r="O363" s="88"/>
      <c r="P363" s="218">
        <f>O363*H363</f>
        <v>0</v>
      </c>
      <c r="Q363" s="218">
        <v>0</v>
      </c>
      <c r="R363" s="218">
        <f>Q363*H363</f>
        <v>0</v>
      </c>
      <c r="S363" s="218">
        <v>0.097000000000000003</v>
      </c>
      <c r="T363" s="219">
        <f>S363*H363</f>
        <v>0.58200000000000007</v>
      </c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R363" s="220" t="s">
        <v>187</v>
      </c>
      <c r="AT363" s="220" t="s">
        <v>189</v>
      </c>
      <c r="AU363" s="220" t="s">
        <v>91</v>
      </c>
      <c r="AY363" s="20" t="s">
        <v>188</v>
      </c>
      <c r="BE363" s="221">
        <f>IF(N363="základní",J363,0)</f>
        <v>0</v>
      </c>
      <c r="BF363" s="221">
        <f>IF(N363="snížená",J363,0)</f>
        <v>0</v>
      </c>
      <c r="BG363" s="221">
        <f>IF(N363="zákl. přenesená",J363,0)</f>
        <v>0</v>
      </c>
      <c r="BH363" s="221">
        <f>IF(N363="sníž. přenesená",J363,0)</f>
        <v>0</v>
      </c>
      <c r="BI363" s="221">
        <f>IF(N363="nulová",J363,0)</f>
        <v>0</v>
      </c>
      <c r="BJ363" s="20" t="s">
        <v>86</v>
      </c>
      <c r="BK363" s="221">
        <f>ROUND(I363*H363,2)</f>
        <v>0</v>
      </c>
      <c r="BL363" s="20" t="s">
        <v>187</v>
      </c>
      <c r="BM363" s="220" t="s">
        <v>1188</v>
      </c>
    </row>
    <row r="364" s="2" customFormat="1">
      <c r="A364" s="42"/>
      <c r="B364" s="43"/>
      <c r="C364" s="44"/>
      <c r="D364" s="222" t="s">
        <v>194</v>
      </c>
      <c r="E364" s="44"/>
      <c r="F364" s="223" t="s">
        <v>1189</v>
      </c>
      <c r="G364" s="44"/>
      <c r="H364" s="44"/>
      <c r="I364" s="224"/>
      <c r="J364" s="44"/>
      <c r="K364" s="44"/>
      <c r="L364" s="48"/>
      <c r="M364" s="225"/>
      <c r="N364" s="226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0" t="s">
        <v>194</v>
      </c>
      <c r="AU364" s="20" t="s">
        <v>91</v>
      </c>
    </row>
    <row r="365" s="2" customFormat="1">
      <c r="A365" s="42"/>
      <c r="B365" s="43"/>
      <c r="C365" s="44"/>
      <c r="D365" s="239" t="s">
        <v>239</v>
      </c>
      <c r="E365" s="44"/>
      <c r="F365" s="240" t="s">
        <v>1190</v>
      </c>
      <c r="G365" s="44"/>
      <c r="H365" s="44"/>
      <c r="I365" s="224"/>
      <c r="J365" s="44"/>
      <c r="K365" s="44"/>
      <c r="L365" s="48"/>
      <c r="M365" s="225"/>
      <c r="N365" s="226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T365" s="20" t="s">
        <v>239</v>
      </c>
      <c r="AU365" s="20" t="s">
        <v>91</v>
      </c>
    </row>
    <row r="366" s="14" customFormat="1">
      <c r="A366" s="14"/>
      <c r="B366" s="252"/>
      <c r="C366" s="253"/>
      <c r="D366" s="222" t="s">
        <v>282</v>
      </c>
      <c r="E366" s="254" t="s">
        <v>32</v>
      </c>
      <c r="F366" s="255" t="s">
        <v>931</v>
      </c>
      <c r="G366" s="253"/>
      <c r="H366" s="254" t="s">
        <v>32</v>
      </c>
      <c r="I366" s="256"/>
      <c r="J366" s="253"/>
      <c r="K366" s="253"/>
      <c r="L366" s="257"/>
      <c r="M366" s="258"/>
      <c r="N366" s="259"/>
      <c r="O366" s="259"/>
      <c r="P366" s="259"/>
      <c r="Q366" s="259"/>
      <c r="R366" s="259"/>
      <c r="S366" s="259"/>
      <c r="T366" s="26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1" t="s">
        <v>282</v>
      </c>
      <c r="AU366" s="261" t="s">
        <v>91</v>
      </c>
      <c r="AV366" s="14" t="s">
        <v>86</v>
      </c>
      <c r="AW366" s="14" t="s">
        <v>39</v>
      </c>
      <c r="AX366" s="14" t="s">
        <v>78</v>
      </c>
      <c r="AY366" s="261" t="s">
        <v>188</v>
      </c>
    </row>
    <row r="367" s="14" customFormat="1">
      <c r="A367" s="14"/>
      <c r="B367" s="252"/>
      <c r="C367" s="253"/>
      <c r="D367" s="222" t="s">
        <v>282</v>
      </c>
      <c r="E367" s="254" t="s">
        <v>32</v>
      </c>
      <c r="F367" s="255" t="s">
        <v>1191</v>
      </c>
      <c r="G367" s="253"/>
      <c r="H367" s="254" t="s">
        <v>32</v>
      </c>
      <c r="I367" s="256"/>
      <c r="J367" s="253"/>
      <c r="K367" s="253"/>
      <c r="L367" s="257"/>
      <c r="M367" s="258"/>
      <c r="N367" s="259"/>
      <c r="O367" s="259"/>
      <c r="P367" s="259"/>
      <c r="Q367" s="259"/>
      <c r="R367" s="259"/>
      <c r="S367" s="259"/>
      <c r="T367" s="260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1" t="s">
        <v>282</v>
      </c>
      <c r="AU367" s="261" t="s">
        <v>91</v>
      </c>
      <c r="AV367" s="14" t="s">
        <v>86</v>
      </c>
      <c r="AW367" s="14" t="s">
        <v>39</v>
      </c>
      <c r="AX367" s="14" t="s">
        <v>78</v>
      </c>
      <c r="AY367" s="261" t="s">
        <v>188</v>
      </c>
    </row>
    <row r="368" s="13" customFormat="1">
      <c r="A368" s="13"/>
      <c r="B368" s="241"/>
      <c r="C368" s="242"/>
      <c r="D368" s="222" t="s">
        <v>282</v>
      </c>
      <c r="E368" s="243" t="s">
        <v>32</v>
      </c>
      <c r="F368" s="244" t="s">
        <v>91</v>
      </c>
      <c r="G368" s="242"/>
      <c r="H368" s="245">
        <v>2</v>
      </c>
      <c r="I368" s="246"/>
      <c r="J368" s="242"/>
      <c r="K368" s="242"/>
      <c r="L368" s="247"/>
      <c r="M368" s="248"/>
      <c r="N368" s="249"/>
      <c r="O368" s="249"/>
      <c r="P368" s="249"/>
      <c r="Q368" s="249"/>
      <c r="R368" s="249"/>
      <c r="S368" s="249"/>
      <c r="T368" s="250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1" t="s">
        <v>282</v>
      </c>
      <c r="AU368" s="251" t="s">
        <v>91</v>
      </c>
      <c r="AV368" s="13" t="s">
        <v>91</v>
      </c>
      <c r="AW368" s="13" t="s">
        <v>39</v>
      </c>
      <c r="AX368" s="13" t="s">
        <v>78</v>
      </c>
      <c r="AY368" s="251" t="s">
        <v>188</v>
      </c>
    </row>
    <row r="369" s="14" customFormat="1">
      <c r="A369" s="14"/>
      <c r="B369" s="252"/>
      <c r="C369" s="253"/>
      <c r="D369" s="222" t="s">
        <v>282</v>
      </c>
      <c r="E369" s="254" t="s">
        <v>32</v>
      </c>
      <c r="F369" s="255" t="s">
        <v>1192</v>
      </c>
      <c r="G369" s="253"/>
      <c r="H369" s="254" t="s">
        <v>32</v>
      </c>
      <c r="I369" s="256"/>
      <c r="J369" s="253"/>
      <c r="K369" s="253"/>
      <c r="L369" s="257"/>
      <c r="M369" s="258"/>
      <c r="N369" s="259"/>
      <c r="O369" s="259"/>
      <c r="P369" s="259"/>
      <c r="Q369" s="259"/>
      <c r="R369" s="259"/>
      <c r="S369" s="259"/>
      <c r="T369" s="260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1" t="s">
        <v>282</v>
      </c>
      <c r="AU369" s="261" t="s">
        <v>91</v>
      </c>
      <c r="AV369" s="14" t="s">
        <v>86</v>
      </c>
      <c r="AW369" s="14" t="s">
        <v>39</v>
      </c>
      <c r="AX369" s="14" t="s">
        <v>78</v>
      </c>
      <c r="AY369" s="261" t="s">
        <v>188</v>
      </c>
    </row>
    <row r="370" s="13" customFormat="1">
      <c r="A370" s="13"/>
      <c r="B370" s="241"/>
      <c r="C370" s="242"/>
      <c r="D370" s="222" t="s">
        <v>282</v>
      </c>
      <c r="E370" s="243" t="s">
        <v>32</v>
      </c>
      <c r="F370" s="244" t="s">
        <v>187</v>
      </c>
      <c r="G370" s="242"/>
      <c r="H370" s="245">
        <v>4</v>
      </c>
      <c r="I370" s="246"/>
      <c r="J370" s="242"/>
      <c r="K370" s="242"/>
      <c r="L370" s="247"/>
      <c r="M370" s="248"/>
      <c r="N370" s="249"/>
      <c r="O370" s="249"/>
      <c r="P370" s="249"/>
      <c r="Q370" s="249"/>
      <c r="R370" s="249"/>
      <c r="S370" s="249"/>
      <c r="T370" s="250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1" t="s">
        <v>282</v>
      </c>
      <c r="AU370" s="251" t="s">
        <v>91</v>
      </c>
      <c r="AV370" s="13" t="s">
        <v>91</v>
      </c>
      <c r="AW370" s="13" t="s">
        <v>39</v>
      </c>
      <c r="AX370" s="13" t="s">
        <v>78</v>
      </c>
      <c r="AY370" s="251" t="s">
        <v>188</v>
      </c>
    </row>
    <row r="371" s="15" customFormat="1">
      <c r="A371" s="15"/>
      <c r="B371" s="272"/>
      <c r="C371" s="273"/>
      <c r="D371" s="222" t="s">
        <v>282</v>
      </c>
      <c r="E371" s="274" t="s">
        <v>32</v>
      </c>
      <c r="F371" s="275" t="s">
        <v>338</v>
      </c>
      <c r="G371" s="273"/>
      <c r="H371" s="276">
        <v>6</v>
      </c>
      <c r="I371" s="277"/>
      <c r="J371" s="273"/>
      <c r="K371" s="273"/>
      <c r="L371" s="278"/>
      <c r="M371" s="279"/>
      <c r="N371" s="280"/>
      <c r="O371" s="280"/>
      <c r="P371" s="280"/>
      <c r="Q371" s="280"/>
      <c r="R371" s="280"/>
      <c r="S371" s="280"/>
      <c r="T371" s="281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82" t="s">
        <v>282</v>
      </c>
      <c r="AU371" s="282" t="s">
        <v>91</v>
      </c>
      <c r="AV371" s="15" t="s">
        <v>187</v>
      </c>
      <c r="AW371" s="15" t="s">
        <v>39</v>
      </c>
      <c r="AX371" s="15" t="s">
        <v>86</v>
      </c>
      <c r="AY371" s="282" t="s">
        <v>188</v>
      </c>
    </row>
    <row r="372" s="2" customFormat="1" ht="24.15" customHeight="1">
      <c r="A372" s="42"/>
      <c r="B372" s="43"/>
      <c r="C372" s="209" t="s">
        <v>552</v>
      </c>
      <c r="D372" s="209" t="s">
        <v>189</v>
      </c>
      <c r="E372" s="210" t="s">
        <v>1193</v>
      </c>
      <c r="F372" s="211" t="s">
        <v>1194</v>
      </c>
      <c r="G372" s="212" t="s">
        <v>314</v>
      </c>
      <c r="H372" s="213">
        <v>30.100000000000001</v>
      </c>
      <c r="I372" s="214"/>
      <c r="J372" s="215">
        <f>ROUND(I372*H372,2)</f>
        <v>0</v>
      </c>
      <c r="K372" s="211" t="s">
        <v>236</v>
      </c>
      <c r="L372" s="48"/>
      <c r="M372" s="216" t="s">
        <v>32</v>
      </c>
      <c r="N372" s="217" t="s">
        <v>49</v>
      </c>
      <c r="O372" s="88"/>
      <c r="P372" s="218">
        <f>O372*H372</f>
        <v>0</v>
      </c>
      <c r="Q372" s="218">
        <v>1.0000000000000001E-05</v>
      </c>
      <c r="R372" s="218">
        <f>Q372*H372</f>
        <v>0.00030100000000000005</v>
      </c>
      <c r="S372" s="218">
        <v>0</v>
      </c>
      <c r="T372" s="219">
        <f>S372*H372</f>
        <v>0</v>
      </c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R372" s="220" t="s">
        <v>187</v>
      </c>
      <c r="AT372" s="220" t="s">
        <v>189</v>
      </c>
      <c r="AU372" s="220" t="s">
        <v>91</v>
      </c>
      <c r="AY372" s="20" t="s">
        <v>188</v>
      </c>
      <c r="BE372" s="221">
        <f>IF(N372="základní",J372,0)</f>
        <v>0</v>
      </c>
      <c r="BF372" s="221">
        <f>IF(N372="snížená",J372,0)</f>
        <v>0</v>
      </c>
      <c r="BG372" s="221">
        <f>IF(N372="zákl. přenesená",J372,0)</f>
        <v>0</v>
      </c>
      <c r="BH372" s="221">
        <f>IF(N372="sníž. přenesená",J372,0)</f>
        <v>0</v>
      </c>
      <c r="BI372" s="221">
        <f>IF(N372="nulová",J372,0)</f>
        <v>0</v>
      </c>
      <c r="BJ372" s="20" t="s">
        <v>86</v>
      </c>
      <c r="BK372" s="221">
        <f>ROUND(I372*H372,2)</f>
        <v>0</v>
      </c>
      <c r="BL372" s="20" t="s">
        <v>187</v>
      </c>
      <c r="BM372" s="220" t="s">
        <v>1195</v>
      </c>
    </row>
    <row r="373" s="2" customFormat="1">
      <c r="A373" s="42"/>
      <c r="B373" s="43"/>
      <c r="C373" s="44"/>
      <c r="D373" s="222" t="s">
        <v>194</v>
      </c>
      <c r="E373" s="44"/>
      <c r="F373" s="223" t="s">
        <v>1196</v>
      </c>
      <c r="G373" s="44"/>
      <c r="H373" s="44"/>
      <c r="I373" s="224"/>
      <c r="J373" s="44"/>
      <c r="K373" s="44"/>
      <c r="L373" s="48"/>
      <c r="M373" s="225"/>
      <c r="N373" s="226"/>
      <c r="O373" s="88"/>
      <c r="P373" s="88"/>
      <c r="Q373" s="88"/>
      <c r="R373" s="88"/>
      <c r="S373" s="88"/>
      <c r="T373" s="89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T373" s="20" t="s">
        <v>194</v>
      </c>
      <c r="AU373" s="20" t="s">
        <v>91</v>
      </c>
    </row>
    <row r="374" s="2" customFormat="1">
      <c r="A374" s="42"/>
      <c r="B374" s="43"/>
      <c r="C374" s="44"/>
      <c r="D374" s="239" t="s">
        <v>239</v>
      </c>
      <c r="E374" s="44"/>
      <c r="F374" s="240" t="s">
        <v>1197</v>
      </c>
      <c r="G374" s="44"/>
      <c r="H374" s="44"/>
      <c r="I374" s="224"/>
      <c r="J374" s="44"/>
      <c r="K374" s="44"/>
      <c r="L374" s="48"/>
      <c r="M374" s="225"/>
      <c r="N374" s="226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T374" s="20" t="s">
        <v>239</v>
      </c>
      <c r="AU374" s="20" t="s">
        <v>91</v>
      </c>
    </row>
    <row r="375" s="14" customFormat="1">
      <c r="A375" s="14"/>
      <c r="B375" s="252"/>
      <c r="C375" s="253"/>
      <c r="D375" s="222" t="s">
        <v>282</v>
      </c>
      <c r="E375" s="254" t="s">
        <v>32</v>
      </c>
      <c r="F375" s="255" t="s">
        <v>931</v>
      </c>
      <c r="G375" s="253"/>
      <c r="H375" s="254" t="s">
        <v>32</v>
      </c>
      <c r="I375" s="256"/>
      <c r="J375" s="253"/>
      <c r="K375" s="253"/>
      <c r="L375" s="257"/>
      <c r="M375" s="258"/>
      <c r="N375" s="259"/>
      <c r="O375" s="259"/>
      <c r="P375" s="259"/>
      <c r="Q375" s="259"/>
      <c r="R375" s="259"/>
      <c r="S375" s="259"/>
      <c r="T375" s="260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1" t="s">
        <v>282</v>
      </c>
      <c r="AU375" s="261" t="s">
        <v>91</v>
      </c>
      <c r="AV375" s="14" t="s">
        <v>86</v>
      </c>
      <c r="AW375" s="14" t="s">
        <v>39</v>
      </c>
      <c r="AX375" s="14" t="s">
        <v>78</v>
      </c>
      <c r="AY375" s="261" t="s">
        <v>188</v>
      </c>
    </row>
    <row r="376" s="14" customFormat="1">
      <c r="A376" s="14"/>
      <c r="B376" s="252"/>
      <c r="C376" s="253"/>
      <c r="D376" s="222" t="s">
        <v>282</v>
      </c>
      <c r="E376" s="254" t="s">
        <v>32</v>
      </c>
      <c r="F376" s="255" t="s">
        <v>1198</v>
      </c>
      <c r="G376" s="253"/>
      <c r="H376" s="254" t="s">
        <v>32</v>
      </c>
      <c r="I376" s="256"/>
      <c r="J376" s="253"/>
      <c r="K376" s="253"/>
      <c r="L376" s="257"/>
      <c r="M376" s="258"/>
      <c r="N376" s="259"/>
      <c r="O376" s="259"/>
      <c r="P376" s="259"/>
      <c r="Q376" s="259"/>
      <c r="R376" s="259"/>
      <c r="S376" s="259"/>
      <c r="T376" s="260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1" t="s">
        <v>282</v>
      </c>
      <c r="AU376" s="261" t="s">
        <v>91</v>
      </c>
      <c r="AV376" s="14" t="s">
        <v>86</v>
      </c>
      <c r="AW376" s="14" t="s">
        <v>39</v>
      </c>
      <c r="AX376" s="14" t="s">
        <v>78</v>
      </c>
      <c r="AY376" s="261" t="s">
        <v>188</v>
      </c>
    </row>
    <row r="377" s="13" customFormat="1">
      <c r="A377" s="13"/>
      <c r="B377" s="241"/>
      <c r="C377" s="242"/>
      <c r="D377" s="222" t="s">
        <v>282</v>
      </c>
      <c r="E377" s="243" t="s">
        <v>32</v>
      </c>
      <c r="F377" s="244" t="s">
        <v>1199</v>
      </c>
      <c r="G377" s="242"/>
      <c r="H377" s="245">
        <v>14.199999999999999</v>
      </c>
      <c r="I377" s="246"/>
      <c r="J377" s="242"/>
      <c r="K377" s="242"/>
      <c r="L377" s="247"/>
      <c r="M377" s="248"/>
      <c r="N377" s="249"/>
      <c r="O377" s="249"/>
      <c r="P377" s="249"/>
      <c r="Q377" s="249"/>
      <c r="R377" s="249"/>
      <c r="S377" s="249"/>
      <c r="T377" s="250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1" t="s">
        <v>282</v>
      </c>
      <c r="AU377" s="251" t="s">
        <v>91</v>
      </c>
      <c r="AV377" s="13" t="s">
        <v>91</v>
      </c>
      <c r="AW377" s="13" t="s">
        <v>39</v>
      </c>
      <c r="AX377" s="13" t="s">
        <v>78</v>
      </c>
      <c r="AY377" s="251" t="s">
        <v>188</v>
      </c>
    </row>
    <row r="378" s="14" customFormat="1">
      <c r="A378" s="14"/>
      <c r="B378" s="252"/>
      <c r="C378" s="253"/>
      <c r="D378" s="222" t="s">
        <v>282</v>
      </c>
      <c r="E378" s="254" t="s">
        <v>32</v>
      </c>
      <c r="F378" s="255" t="s">
        <v>1200</v>
      </c>
      <c r="G378" s="253"/>
      <c r="H378" s="254" t="s">
        <v>32</v>
      </c>
      <c r="I378" s="256"/>
      <c r="J378" s="253"/>
      <c r="K378" s="253"/>
      <c r="L378" s="257"/>
      <c r="M378" s="258"/>
      <c r="N378" s="259"/>
      <c r="O378" s="259"/>
      <c r="P378" s="259"/>
      <c r="Q378" s="259"/>
      <c r="R378" s="259"/>
      <c r="S378" s="259"/>
      <c r="T378" s="260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1" t="s">
        <v>282</v>
      </c>
      <c r="AU378" s="261" t="s">
        <v>91</v>
      </c>
      <c r="AV378" s="14" t="s">
        <v>86</v>
      </c>
      <c r="AW378" s="14" t="s">
        <v>39</v>
      </c>
      <c r="AX378" s="14" t="s">
        <v>78</v>
      </c>
      <c r="AY378" s="261" t="s">
        <v>188</v>
      </c>
    </row>
    <row r="379" s="13" customFormat="1">
      <c r="A379" s="13"/>
      <c r="B379" s="241"/>
      <c r="C379" s="242"/>
      <c r="D379" s="222" t="s">
        <v>282</v>
      </c>
      <c r="E379" s="243" t="s">
        <v>32</v>
      </c>
      <c r="F379" s="244" t="s">
        <v>1201</v>
      </c>
      <c r="G379" s="242"/>
      <c r="H379" s="245">
        <v>3.46</v>
      </c>
      <c r="I379" s="246"/>
      <c r="J379" s="242"/>
      <c r="K379" s="242"/>
      <c r="L379" s="247"/>
      <c r="M379" s="248"/>
      <c r="N379" s="249"/>
      <c r="O379" s="249"/>
      <c r="P379" s="249"/>
      <c r="Q379" s="249"/>
      <c r="R379" s="249"/>
      <c r="S379" s="249"/>
      <c r="T379" s="250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1" t="s">
        <v>282</v>
      </c>
      <c r="AU379" s="251" t="s">
        <v>91</v>
      </c>
      <c r="AV379" s="13" t="s">
        <v>91</v>
      </c>
      <c r="AW379" s="13" t="s">
        <v>39</v>
      </c>
      <c r="AX379" s="13" t="s">
        <v>78</v>
      </c>
      <c r="AY379" s="251" t="s">
        <v>188</v>
      </c>
    </row>
    <row r="380" s="14" customFormat="1">
      <c r="A380" s="14"/>
      <c r="B380" s="252"/>
      <c r="C380" s="253"/>
      <c r="D380" s="222" t="s">
        <v>282</v>
      </c>
      <c r="E380" s="254" t="s">
        <v>32</v>
      </c>
      <c r="F380" s="255" t="s">
        <v>1202</v>
      </c>
      <c r="G380" s="253"/>
      <c r="H380" s="254" t="s">
        <v>32</v>
      </c>
      <c r="I380" s="256"/>
      <c r="J380" s="253"/>
      <c r="K380" s="253"/>
      <c r="L380" s="257"/>
      <c r="M380" s="258"/>
      <c r="N380" s="259"/>
      <c r="O380" s="259"/>
      <c r="P380" s="259"/>
      <c r="Q380" s="259"/>
      <c r="R380" s="259"/>
      <c r="S380" s="259"/>
      <c r="T380" s="260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1" t="s">
        <v>282</v>
      </c>
      <c r="AU380" s="261" t="s">
        <v>91</v>
      </c>
      <c r="AV380" s="14" t="s">
        <v>86</v>
      </c>
      <c r="AW380" s="14" t="s">
        <v>39</v>
      </c>
      <c r="AX380" s="14" t="s">
        <v>78</v>
      </c>
      <c r="AY380" s="261" t="s">
        <v>188</v>
      </c>
    </row>
    <row r="381" s="13" customFormat="1">
      <c r="A381" s="13"/>
      <c r="B381" s="241"/>
      <c r="C381" s="242"/>
      <c r="D381" s="222" t="s">
        <v>282</v>
      </c>
      <c r="E381" s="243" t="s">
        <v>32</v>
      </c>
      <c r="F381" s="244" t="s">
        <v>1203</v>
      </c>
      <c r="G381" s="242"/>
      <c r="H381" s="245">
        <v>12.44</v>
      </c>
      <c r="I381" s="246"/>
      <c r="J381" s="242"/>
      <c r="K381" s="242"/>
      <c r="L381" s="247"/>
      <c r="M381" s="248"/>
      <c r="N381" s="249"/>
      <c r="O381" s="249"/>
      <c r="P381" s="249"/>
      <c r="Q381" s="249"/>
      <c r="R381" s="249"/>
      <c r="S381" s="249"/>
      <c r="T381" s="25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1" t="s">
        <v>282</v>
      </c>
      <c r="AU381" s="251" t="s">
        <v>91</v>
      </c>
      <c r="AV381" s="13" t="s">
        <v>91</v>
      </c>
      <c r="AW381" s="13" t="s">
        <v>39</v>
      </c>
      <c r="AX381" s="13" t="s">
        <v>78</v>
      </c>
      <c r="AY381" s="251" t="s">
        <v>188</v>
      </c>
    </row>
    <row r="382" s="15" customFormat="1">
      <c r="A382" s="15"/>
      <c r="B382" s="272"/>
      <c r="C382" s="273"/>
      <c r="D382" s="222" t="s">
        <v>282</v>
      </c>
      <c r="E382" s="274" t="s">
        <v>32</v>
      </c>
      <c r="F382" s="275" t="s">
        <v>338</v>
      </c>
      <c r="G382" s="273"/>
      <c r="H382" s="276">
        <v>30.100000000000001</v>
      </c>
      <c r="I382" s="277"/>
      <c r="J382" s="273"/>
      <c r="K382" s="273"/>
      <c r="L382" s="278"/>
      <c r="M382" s="279"/>
      <c r="N382" s="280"/>
      <c r="O382" s="280"/>
      <c r="P382" s="280"/>
      <c r="Q382" s="280"/>
      <c r="R382" s="280"/>
      <c r="S382" s="280"/>
      <c r="T382" s="281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82" t="s">
        <v>282</v>
      </c>
      <c r="AU382" s="282" t="s">
        <v>91</v>
      </c>
      <c r="AV382" s="15" t="s">
        <v>187</v>
      </c>
      <c r="AW382" s="15" t="s">
        <v>39</v>
      </c>
      <c r="AX382" s="15" t="s">
        <v>86</v>
      </c>
      <c r="AY382" s="282" t="s">
        <v>188</v>
      </c>
    </row>
    <row r="383" s="11" customFormat="1" ht="22.8" customHeight="1">
      <c r="A383" s="11"/>
      <c r="B383" s="195"/>
      <c r="C383" s="196"/>
      <c r="D383" s="197" t="s">
        <v>77</v>
      </c>
      <c r="E383" s="237" t="s">
        <v>384</v>
      </c>
      <c r="F383" s="237" t="s">
        <v>385</v>
      </c>
      <c r="G383" s="196"/>
      <c r="H383" s="196"/>
      <c r="I383" s="199"/>
      <c r="J383" s="238">
        <f>BK383</f>
        <v>0</v>
      </c>
      <c r="K383" s="196"/>
      <c r="L383" s="201"/>
      <c r="M383" s="202"/>
      <c r="N383" s="203"/>
      <c r="O383" s="203"/>
      <c r="P383" s="204">
        <f>SUM(P384:P396)</f>
        <v>0</v>
      </c>
      <c r="Q383" s="203"/>
      <c r="R383" s="204">
        <f>SUM(R384:R396)</f>
        <v>0</v>
      </c>
      <c r="S383" s="203"/>
      <c r="T383" s="205">
        <f>SUM(T384:T396)</f>
        <v>0</v>
      </c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R383" s="206" t="s">
        <v>86</v>
      </c>
      <c r="AT383" s="207" t="s">
        <v>77</v>
      </c>
      <c r="AU383" s="207" t="s">
        <v>86</v>
      </c>
      <c r="AY383" s="206" t="s">
        <v>188</v>
      </c>
      <c r="BK383" s="208">
        <f>SUM(BK384:BK396)</f>
        <v>0</v>
      </c>
    </row>
    <row r="384" s="2" customFormat="1" ht="24.15" customHeight="1">
      <c r="A384" s="42"/>
      <c r="B384" s="43"/>
      <c r="C384" s="209" t="s">
        <v>557</v>
      </c>
      <c r="D384" s="209" t="s">
        <v>189</v>
      </c>
      <c r="E384" s="210" t="s">
        <v>387</v>
      </c>
      <c r="F384" s="211" t="s">
        <v>388</v>
      </c>
      <c r="G384" s="212" t="s">
        <v>389</v>
      </c>
      <c r="H384" s="213">
        <v>5.2190000000000003</v>
      </c>
      <c r="I384" s="214"/>
      <c r="J384" s="215">
        <f>ROUND(I384*H384,2)</f>
        <v>0</v>
      </c>
      <c r="K384" s="211" t="s">
        <v>236</v>
      </c>
      <c r="L384" s="48"/>
      <c r="M384" s="216" t="s">
        <v>32</v>
      </c>
      <c r="N384" s="217" t="s">
        <v>49</v>
      </c>
      <c r="O384" s="88"/>
      <c r="P384" s="218">
        <f>O384*H384</f>
        <v>0</v>
      </c>
      <c r="Q384" s="218">
        <v>0</v>
      </c>
      <c r="R384" s="218">
        <f>Q384*H384</f>
        <v>0</v>
      </c>
      <c r="S384" s="218">
        <v>0</v>
      </c>
      <c r="T384" s="219">
        <f>S384*H384</f>
        <v>0</v>
      </c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R384" s="220" t="s">
        <v>187</v>
      </c>
      <c r="AT384" s="220" t="s">
        <v>189</v>
      </c>
      <c r="AU384" s="220" t="s">
        <v>91</v>
      </c>
      <c r="AY384" s="20" t="s">
        <v>188</v>
      </c>
      <c r="BE384" s="221">
        <f>IF(N384="základní",J384,0)</f>
        <v>0</v>
      </c>
      <c r="BF384" s="221">
        <f>IF(N384="snížená",J384,0)</f>
        <v>0</v>
      </c>
      <c r="BG384" s="221">
        <f>IF(N384="zákl. přenesená",J384,0)</f>
        <v>0</v>
      </c>
      <c r="BH384" s="221">
        <f>IF(N384="sníž. přenesená",J384,0)</f>
        <v>0</v>
      </c>
      <c r="BI384" s="221">
        <f>IF(N384="nulová",J384,0)</f>
        <v>0</v>
      </c>
      <c r="BJ384" s="20" t="s">
        <v>86</v>
      </c>
      <c r="BK384" s="221">
        <f>ROUND(I384*H384,2)</f>
        <v>0</v>
      </c>
      <c r="BL384" s="20" t="s">
        <v>187</v>
      </c>
      <c r="BM384" s="220" t="s">
        <v>1204</v>
      </c>
    </row>
    <row r="385" s="2" customFormat="1">
      <c r="A385" s="42"/>
      <c r="B385" s="43"/>
      <c r="C385" s="44"/>
      <c r="D385" s="222" t="s">
        <v>194</v>
      </c>
      <c r="E385" s="44"/>
      <c r="F385" s="223" t="s">
        <v>391</v>
      </c>
      <c r="G385" s="44"/>
      <c r="H385" s="44"/>
      <c r="I385" s="224"/>
      <c r="J385" s="44"/>
      <c r="K385" s="44"/>
      <c r="L385" s="48"/>
      <c r="M385" s="225"/>
      <c r="N385" s="226"/>
      <c r="O385" s="88"/>
      <c r="P385" s="88"/>
      <c r="Q385" s="88"/>
      <c r="R385" s="88"/>
      <c r="S385" s="88"/>
      <c r="T385" s="89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T385" s="20" t="s">
        <v>194</v>
      </c>
      <c r="AU385" s="20" t="s">
        <v>91</v>
      </c>
    </row>
    <row r="386" s="2" customFormat="1">
      <c r="A386" s="42"/>
      <c r="B386" s="43"/>
      <c r="C386" s="44"/>
      <c r="D386" s="239" t="s">
        <v>239</v>
      </c>
      <c r="E386" s="44"/>
      <c r="F386" s="240" t="s">
        <v>392</v>
      </c>
      <c r="G386" s="44"/>
      <c r="H386" s="44"/>
      <c r="I386" s="224"/>
      <c r="J386" s="44"/>
      <c r="K386" s="44"/>
      <c r="L386" s="48"/>
      <c r="M386" s="225"/>
      <c r="N386" s="226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0" t="s">
        <v>239</v>
      </c>
      <c r="AU386" s="20" t="s">
        <v>91</v>
      </c>
    </row>
    <row r="387" s="2" customFormat="1" ht="24.15" customHeight="1">
      <c r="A387" s="42"/>
      <c r="B387" s="43"/>
      <c r="C387" s="209" t="s">
        <v>565</v>
      </c>
      <c r="D387" s="209" t="s">
        <v>189</v>
      </c>
      <c r="E387" s="210" t="s">
        <v>394</v>
      </c>
      <c r="F387" s="211" t="s">
        <v>395</v>
      </c>
      <c r="G387" s="212" t="s">
        <v>389</v>
      </c>
      <c r="H387" s="213">
        <v>5.2190000000000003</v>
      </c>
      <c r="I387" s="214"/>
      <c r="J387" s="215">
        <f>ROUND(I387*H387,2)</f>
        <v>0</v>
      </c>
      <c r="K387" s="211" t="s">
        <v>236</v>
      </c>
      <c r="L387" s="48"/>
      <c r="M387" s="216" t="s">
        <v>32</v>
      </c>
      <c r="N387" s="217" t="s">
        <v>49</v>
      </c>
      <c r="O387" s="88"/>
      <c r="P387" s="218">
        <f>O387*H387</f>
        <v>0</v>
      </c>
      <c r="Q387" s="218">
        <v>0</v>
      </c>
      <c r="R387" s="218">
        <f>Q387*H387</f>
        <v>0</v>
      </c>
      <c r="S387" s="218">
        <v>0</v>
      </c>
      <c r="T387" s="219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20" t="s">
        <v>187</v>
      </c>
      <c r="AT387" s="220" t="s">
        <v>189</v>
      </c>
      <c r="AU387" s="220" t="s">
        <v>91</v>
      </c>
      <c r="AY387" s="20" t="s">
        <v>188</v>
      </c>
      <c r="BE387" s="221">
        <f>IF(N387="základní",J387,0)</f>
        <v>0</v>
      </c>
      <c r="BF387" s="221">
        <f>IF(N387="snížená",J387,0)</f>
        <v>0</v>
      </c>
      <c r="BG387" s="221">
        <f>IF(N387="zákl. přenesená",J387,0)</f>
        <v>0</v>
      </c>
      <c r="BH387" s="221">
        <f>IF(N387="sníž. přenesená",J387,0)</f>
        <v>0</v>
      </c>
      <c r="BI387" s="221">
        <f>IF(N387="nulová",J387,0)</f>
        <v>0</v>
      </c>
      <c r="BJ387" s="20" t="s">
        <v>86</v>
      </c>
      <c r="BK387" s="221">
        <f>ROUND(I387*H387,2)</f>
        <v>0</v>
      </c>
      <c r="BL387" s="20" t="s">
        <v>187</v>
      </c>
      <c r="BM387" s="220" t="s">
        <v>1205</v>
      </c>
    </row>
    <row r="388" s="2" customFormat="1">
      <c r="A388" s="42"/>
      <c r="B388" s="43"/>
      <c r="C388" s="44"/>
      <c r="D388" s="222" t="s">
        <v>194</v>
      </c>
      <c r="E388" s="44"/>
      <c r="F388" s="223" t="s">
        <v>397</v>
      </c>
      <c r="G388" s="44"/>
      <c r="H388" s="44"/>
      <c r="I388" s="224"/>
      <c r="J388" s="44"/>
      <c r="K388" s="44"/>
      <c r="L388" s="48"/>
      <c r="M388" s="225"/>
      <c r="N388" s="226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0" t="s">
        <v>194</v>
      </c>
      <c r="AU388" s="20" t="s">
        <v>91</v>
      </c>
    </row>
    <row r="389" s="2" customFormat="1">
      <c r="A389" s="42"/>
      <c r="B389" s="43"/>
      <c r="C389" s="44"/>
      <c r="D389" s="239" t="s">
        <v>239</v>
      </c>
      <c r="E389" s="44"/>
      <c r="F389" s="240" t="s">
        <v>398</v>
      </c>
      <c r="G389" s="44"/>
      <c r="H389" s="44"/>
      <c r="I389" s="224"/>
      <c r="J389" s="44"/>
      <c r="K389" s="44"/>
      <c r="L389" s="48"/>
      <c r="M389" s="225"/>
      <c r="N389" s="226"/>
      <c r="O389" s="88"/>
      <c r="P389" s="88"/>
      <c r="Q389" s="88"/>
      <c r="R389" s="88"/>
      <c r="S389" s="88"/>
      <c r="T389" s="89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T389" s="20" t="s">
        <v>239</v>
      </c>
      <c r="AU389" s="20" t="s">
        <v>91</v>
      </c>
    </row>
    <row r="390" s="2" customFormat="1" ht="24.15" customHeight="1">
      <c r="A390" s="42"/>
      <c r="B390" s="43"/>
      <c r="C390" s="209" t="s">
        <v>570</v>
      </c>
      <c r="D390" s="209" t="s">
        <v>189</v>
      </c>
      <c r="E390" s="210" t="s">
        <v>399</v>
      </c>
      <c r="F390" s="211" t="s">
        <v>400</v>
      </c>
      <c r="G390" s="212" t="s">
        <v>389</v>
      </c>
      <c r="H390" s="213">
        <v>41.752000000000002</v>
      </c>
      <c r="I390" s="214"/>
      <c r="J390" s="215">
        <f>ROUND(I390*H390,2)</f>
        <v>0</v>
      </c>
      <c r="K390" s="211" t="s">
        <v>236</v>
      </c>
      <c r="L390" s="48"/>
      <c r="M390" s="216" t="s">
        <v>32</v>
      </c>
      <c r="N390" s="217" t="s">
        <v>49</v>
      </c>
      <c r="O390" s="88"/>
      <c r="P390" s="218">
        <f>O390*H390</f>
        <v>0</v>
      </c>
      <c r="Q390" s="218">
        <v>0</v>
      </c>
      <c r="R390" s="218">
        <f>Q390*H390</f>
        <v>0</v>
      </c>
      <c r="S390" s="218">
        <v>0</v>
      </c>
      <c r="T390" s="219">
        <f>S390*H390</f>
        <v>0</v>
      </c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R390" s="220" t="s">
        <v>187</v>
      </c>
      <c r="AT390" s="220" t="s">
        <v>189</v>
      </c>
      <c r="AU390" s="220" t="s">
        <v>91</v>
      </c>
      <c r="AY390" s="20" t="s">
        <v>188</v>
      </c>
      <c r="BE390" s="221">
        <f>IF(N390="základní",J390,0)</f>
        <v>0</v>
      </c>
      <c r="BF390" s="221">
        <f>IF(N390="snížená",J390,0)</f>
        <v>0</v>
      </c>
      <c r="BG390" s="221">
        <f>IF(N390="zákl. přenesená",J390,0)</f>
        <v>0</v>
      </c>
      <c r="BH390" s="221">
        <f>IF(N390="sníž. přenesená",J390,0)</f>
        <v>0</v>
      </c>
      <c r="BI390" s="221">
        <f>IF(N390="nulová",J390,0)</f>
        <v>0</v>
      </c>
      <c r="BJ390" s="20" t="s">
        <v>86</v>
      </c>
      <c r="BK390" s="221">
        <f>ROUND(I390*H390,2)</f>
        <v>0</v>
      </c>
      <c r="BL390" s="20" t="s">
        <v>187</v>
      </c>
      <c r="BM390" s="220" t="s">
        <v>1206</v>
      </c>
    </row>
    <row r="391" s="2" customFormat="1">
      <c r="A391" s="42"/>
      <c r="B391" s="43"/>
      <c r="C391" s="44"/>
      <c r="D391" s="222" t="s">
        <v>194</v>
      </c>
      <c r="E391" s="44"/>
      <c r="F391" s="223" t="s">
        <v>402</v>
      </c>
      <c r="G391" s="44"/>
      <c r="H391" s="44"/>
      <c r="I391" s="224"/>
      <c r="J391" s="44"/>
      <c r="K391" s="44"/>
      <c r="L391" s="48"/>
      <c r="M391" s="225"/>
      <c r="N391" s="226"/>
      <c r="O391" s="88"/>
      <c r="P391" s="88"/>
      <c r="Q391" s="88"/>
      <c r="R391" s="88"/>
      <c r="S391" s="88"/>
      <c r="T391" s="89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T391" s="20" t="s">
        <v>194</v>
      </c>
      <c r="AU391" s="20" t="s">
        <v>91</v>
      </c>
    </row>
    <row r="392" s="2" customFormat="1">
      <c r="A392" s="42"/>
      <c r="B392" s="43"/>
      <c r="C392" s="44"/>
      <c r="D392" s="239" t="s">
        <v>239</v>
      </c>
      <c r="E392" s="44"/>
      <c r="F392" s="240" t="s">
        <v>403</v>
      </c>
      <c r="G392" s="44"/>
      <c r="H392" s="44"/>
      <c r="I392" s="224"/>
      <c r="J392" s="44"/>
      <c r="K392" s="44"/>
      <c r="L392" s="48"/>
      <c r="M392" s="225"/>
      <c r="N392" s="226"/>
      <c r="O392" s="88"/>
      <c r="P392" s="88"/>
      <c r="Q392" s="88"/>
      <c r="R392" s="88"/>
      <c r="S392" s="88"/>
      <c r="T392" s="89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T392" s="20" t="s">
        <v>239</v>
      </c>
      <c r="AU392" s="20" t="s">
        <v>91</v>
      </c>
    </row>
    <row r="393" s="13" customFormat="1">
      <c r="A393" s="13"/>
      <c r="B393" s="241"/>
      <c r="C393" s="242"/>
      <c r="D393" s="222" t="s">
        <v>282</v>
      </c>
      <c r="E393" s="242"/>
      <c r="F393" s="244" t="s">
        <v>1207</v>
      </c>
      <c r="G393" s="242"/>
      <c r="H393" s="245">
        <v>41.752000000000002</v>
      </c>
      <c r="I393" s="246"/>
      <c r="J393" s="242"/>
      <c r="K393" s="242"/>
      <c r="L393" s="247"/>
      <c r="M393" s="248"/>
      <c r="N393" s="249"/>
      <c r="O393" s="249"/>
      <c r="P393" s="249"/>
      <c r="Q393" s="249"/>
      <c r="R393" s="249"/>
      <c r="S393" s="249"/>
      <c r="T393" s="250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1" t="s">
        <v>282</v>
      </c>
      <c r="AU393" s="251" t="s">
        <v>91</v>
      </c>
      <c r="AV393" s="13" t="s">
        <v>91</v>
      </c>
      <c r="AW393" s="13" t="s">
        <v>4</v>
      </c>
      <c r="AX393" s="13" t="s">
        <v>86</v>
      </c>
      <c r="AY393" s="251" t="s">
        <v>188</v>
      </c>
    </row>
    <row r="394" s="2" customFormat="1" ht="44.25" customHeight="1">
      <c r="A394" s="42"/>
      <c r="B394" s="43"/>
      <c r="C394" s="209" t="s">
        <v>575</v>
      </c>
      <c r="D394" s="209" t="s">
        <v>189</v>
      </c>
      <c r="E394" s="210" t="s">
        <v>406</v>
      </c>
      <c r="F394" s="211" t="s">
        <v>407</v>
      </c>
      <c r="G394" s="212" t="s">
        <v>389</v>
      </c>
      <c r="H394" s="213">
        <v>5.2190000000000003</v>
      </c>
      <c r="I394" s="214"/>
      <c r="J394" s="215">
        <f>ROUND(I394*H394,2)</f>
        <v>0</v>
      </c>
      <c r="K394" s="211" t="s">
        <v>236</v>
      </c>
      <c r="L394" s="48"/>
      <c r="M394" s="216" t="s">
        <v>32</v>
      </c>
      <c r="N394" s="217" t="s">
        <v>49</v>
      </c>
      <c r="O394" s="88"/>
      <c r="P394" s="218">
        <f>O394*H394</f>
        <v>0</v>
      </c>
      <c r="Q394" s="218">
        <v>0</v>
      </c>
      <c r="R394" s="218">
        <f>Q394*H394</f>
        <v>0</v>
      </c>
      <c r="S394" s="218">
        <v>0</v>
      </c>
      <c r="T394" s="219">
        <f>S394*H394</f>
        <v>0</v>
      </c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R394" s="220" t="s">
        <v>187</v>
      </c>
      <c r="AT394" s="220" t="s">
        <v>189</v>
      </c>
      <c r="AU394" s="220" t="s">
        <v>91</v>
      </c>
      <c r="AY394" s="20" t="s">
        <v>188</v>
      </c>
      <c r="BE394" s="221">
        <f>IF(N394="základní",J394,0)</f>
        <v>0</v>
      </c>
      <c r="BF394" s="221">
        <f>IF(N394="snížená",J394,0)</f>
        <v>0</v>
      </c>
      <c r="BG394" s="221">
        <f>IF(N394="zákl. přenesená",J394,0)</f>
        <v>0</v>
      </c>
      <c r="BH394" s="221">
        <f>IF(N394="sníž. přenesená",J394,0)</f>
        <v>0</v>
      </c>
      <c r="BI394" s="221">
        <f>IF(N394="nulová",J394,0)</f>
        <v>0</v>
      </c>
      <c r="BJ394" s="20" t="s">
        <v>86</v>
      </c>
      <c r="BK394" s="221">
        <f>ROUND(I394*H394,2)</f>
        <v>0</v>
      </c>
      <c r="BL394" s="20" t="s">
        <v>187</v>
      </c>
      <c r="BM394" s="220" t="s">
        <v>1208</v>
      </c>
    </row>
    <row r="395" s="2" customFormat="1">
      <c r="A395" s="42"/>
      <c r="B395" s="43"/>
      <c r="C395" s="44"/>
      <c r="D395" s="222" t="s">
        <v>194</v>
      </c>
      <c r="E395" s="44"/>
      <c r="F395" s="223" t="s">
        <v>409</v>
      </c>
      <c r="G395" s="44"/>
      <c r="H395" s="44"/>
      <c r="I395" s="224"/>
      <c r="J395" s="44"/>
      <c r="K395" s="44"/>
      <c r="L395" s="48"/>
      <c r="M395" s="225"/>
      <c r="N395" s="226"/>
      <c r="O395" s="88"/>
      <c r="P395" s="88"/>
      <c r="Q395" s="88"/>
      <c r="R395" s="88"/>
      <c r="S395" s="88"/>
      <c r="T395" s="89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T395" s="20" t="s">
        <v>194</v>
      </c>
      <c r="AU395" s="20" t="s">
        <v>91</v>
      </c>
    </row>
    <row r="396" s="2" customFormat="1">
      <c r="A396" s="42"/>
      <c r="B396" s="43"/>
      <c r="C396" s="44"/>
      <c r="D396" s="239" t="s">
        <v>239</v>
      </c>
      <c r="E396" s="44"/>
      <c r="F396" s="240" t="s">
        <v>410</v>
      </c>
      <c r="G396" s="44"/>
      <c r="H396" s="44"/>
      <c r="I396" s="224"/>
      <c r="J396" s="44"/>
      <c r="K396" s="44"/>
      <c r="L396" s="48"/>
      <c r="M396" s="225"/>
      <c r="N396" s="226"/>
      <c r="O396" s="88"/>
      <c r="P396" s="88"/>
      <c r="Q396" s="88"/>
      <c r="R396" s="88"/>
      <c r="S396" s="88"/>
      <c r="T396" s="89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T396" s="20" t="s">
        <v>239</v>
      </c>
      <c r="AU396" s="20" t="s">
        <v>91</v>
      </c>
    </row>
    <row r="397" s="11" customFormat="1" ht="22.8" customHeight="1">
      <c r="A397" s="11"/>
      <c r="B397" s="195"/>
      <c r="C397" s="196"/>
      <c r="D397" s="197" t="s">
        <v>77</v>
      </c>
      <c r="E397" s="237" t="s">
        <v>411</v>
      </c>
      <c r="F397" s="237" t="s">
        <v>412</v>
      </c>
      <c r="G397" s="196"/>
      <c r="H397" s="196"/>
      <c r="I397" s="199"/>
      <c r="J397" s="238">
        <f>BK397</f>
        <v>0</v>
      </c>
      <c r="K397" s="196"/>
      <c r="L397" s="201"/>
      <c r="M397" s="202"/>
      <c r="N397" s="203"/>
      <c r="O397" s="203"/>
      <c r="P397" s="204">
        <f>SUM(P398:P400)</f>
        <v>0</v>
      </c>
      <c r="Q397" s="203"/>
      <c r="R397" s="204">
        <f>SUM(R398:R400)</f>
        <v>0</v>
      </c>
      <c r="S397" s="203"/>
      <c r="T397" s="205">
        <f>SUM(T398:T400)</f>
        <v>0</v>
      </c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R397" s="206" t="s">
        <v>86</v>
      </c>
      <c r="AT397" s="207" t="s">
        <v>77</v>
      </c>
      <c r="AU397" s="207" t="s">
        <v>86</v>
      </c>
      <c r="AY397" s="206" t="s">
        <v>188</v>
      </c>
      <c r="BK397" s="208">
        <f>SUM(BK398:BK400)</f>
        <v>0</v>
      </c>
    </row>
    <row r="398" s="2" customFormat="1" ht="24.15" customHeight="1">
      <c r="A398" s="42"/>
      <c r="B398" s="43"/>
      <c r="C398" s="209" t="s">
        <v>580</v>
      </c>
      <c r="D398" s="209" t="s">
        <v>189</v>
      </c>
      <c r="E398" s="210" t="s">
        <v>414</v>
      </c>
      <c r="F398" s="211" t="s">
        <v>415</v>
      </c>
      <c r="G398" s="212" t="s">
        <v>389</v>
      </c>
      <c r="H398" s="213">
        <v>4.9859999999999998</v>
      </c>
      <c r="I398" s="214"/>
      <c r="J398" s="215">
        <f>ROUND(I398*H398,2)</f>
        <v>0</v>
      </c>
      <c r="K398" s="211" t="s">
        <v>236</v>
      </c>
      <c r="L398" s="48"/>
      <c r="M398" s="216" t="s">
        <v>32</v>
      </c>
      <c r="N398" s="217" t="s">
        <v>49</v>
      </c>
      <c r="O398" s="88"/>
      <c r="P398" s="218">
        <f>O398*H398</f>
        <v>0</v>
      </c>
      <c r="Q398" s="218">
        <v>0</v>
      </c>
      <c r="R398" s="218">
        <f>Q398*H398</f>
        <v>0</v>
      </c>
      <c r="S398" s="218">
        <v>0</v>
      </c>
      <c r="T398" s="219">
        <f>S398*H398</f>
        <v>0</v>
      </c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R398" s="220" t="s">
        <v>187</v>
      </c>
      <c r="AT398" s="220" t="s">
        <v>189</v>
      </c>
      <c r="AU398" s="220" t="s">
        <v>91</v>
      </c>
      <c r="AY398" s="20" t="s">
        <v>188</v>
      </c>
      <c r="BE398" s="221">
        <f>IF(N398="základní",J398,0)</f>
        <v>0</v>
      </c>
      <c r="BF398" s="221">
        <f>IF(N398="snížená",J398,0)</f>
        <v>0</v>
      </c>
      <c r="BG398" s="221">
        <f>IF(N398="zákl. přenesená",J398,0)</f>
        <v>0</v>
      </c>
      <c r="BH398" s="221">
        <f>IF(N398="sníž. přenesená",J398,0)</f>
        <v>0</v>
      </c>
      <c r="BI398" s="221">
        <f>IF(N398="nulová",J398,0)</f>
        <v>0</v>
      </c>
      <c r="BJ398" s="20" t="s">
        <v>86</v>
      </c>
      <c r="BK398" s="221">
        <f>ROUND(I398*H398,2)</f>
        <v>0</v>
      </c>
      <c r="BL398" s="20" t="s">
        <v>187</v>
      </c>
      <c r="BM398" s="220" t="s">
        <v>1209</v>
      </c>
    </row>
    <row r="399" s="2" customFormat="1">
      <c r="A399" s="42"/>
      <c r="B399" s="43"/>
      <c r="C399" s="44"/>
      <c r="D399" s="222" t="s">
        <v>194</v>
      </c>
      <c r="E399" s="44"/>
      <c r="F399" s="223" t="s">
        <v>417</v>
      </c>
      <c r="G399" s="44"/>
      <c r="H399" s="44"/>
      <c r="I399" s="224"/>
      <c r="J399" s="44"/>
      <c r="K399" s="44"/>
      <c r="L399" s="48"/>
      <c r="M399" s="225"/>
      <c r="N399" s="226"/>
      <c r="O399" s="88"/>
      <c r="P399" s="88"/>
      <c r="Q399" s="88"/>
      <c r="R399" s="88"/>
      <c r="S399" s="88"/>
      <c r="T399" s="89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T399" s="20" t="s">
        <v>194</v>
      </c>
      <c r="AU399" s="20" t="s">
        <v>91</v>
      </c>
    </row>
    <row r="400" s="2" customFormat="1">
      <c r="A400" s="42"/>
      <c r="B400" s="43"/>
      <c r="C400" s="44"/>
      <c r="D400" s="239" t="s">
        <v>239</v>
      </c>
      <c r="E400" s="44"/>
      <c r="F400" s="240" t="s">
        <v>418</v>
      </c>
      <c r="G400" s="44"/>
      <c r="H400" s="44"/>
      <c r="I400" s="224"/>
      <c r="J400" s="44"/>
      <c r="K400" s="44"/>
      <c r="L400" s="48"/>
      <c r="M400" s="225"/>
      <c r="N400" s="226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0" t="s">
        <v>239</v>
      </c>
      <c r="AU400" s="20" t="s">
        <v>91</v>
      </c>
    </row>
    <row r="401" s="11" customFormat="1" ht="25.92" customHeight="1">
      <c r="A401" s="11"/>
      <c r="B401" s="195"/>
      <c r="C401" s="196"/>
      <c r="D401" s="197" t="s">
        <v>77</v>
      </c>
      <c r="E401" s="198" t="s">
        <v>419</v>
      </c>
      <c r="F401" s="198" t="s">
        <v>420</v>
      </c>
      <c r="G401" s="196"/>
      <c r="H401" s="196"/>
      <c r="I401" s="199"/>
      <c r="J401" s="200">
        <f>BK401</f>
        <v>0</v>
      </c>
      <c r="K401" s="196"/>
      <c r="L401" s="201"/>
      <c r="M401" s="202"/>
      <c r="N401" s="203"/>
      <c r="O401" s="203"/>
      <c r="P401" s="204">
        <f>P402+P410</f>
        <v>0</v>
      </c>
      <c r="Q401" s="203"/>
      <c r="R401" s="204">
        <f>R402+R410</f>
        <v>2.4115600000000001</v>
      </c>
      <c r="S401" s="203"/>
      <c r="T401" s="205">
        <f>T402+T410</f>
        <v>0.14999999999999999</v>
      </c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R401" s="206" t="s">
        <v>91</v>
      </c>
      <c r="AT401" s="207" t="s">
        <v>77</v>
      </c>
      <c r="AU401" s="207" t="s">
        <v>78</v>
      </c>
      <c r="AY401" s="206" t="s">
        <v>188</v>
      </c>
      <c r="BK401" s="208">
        <f>BK402+BK410</f>
        <v>0</v>
      </c>
    </row>
    <row r="402" s="11" customFormat="1" ht="22.8" customHeight="1">
      <c r="A402" s="11"/>
      <c r="B402" s="195"/>
      <c r="C402" s="196"/>
      <c r="D402" s="197" t="s">
        <v>77</v>
      </c>
      <c r="E402" s="237" t="s">
        <v>492</v>
      </c>
      <c r="F402" s="237" t="s">
        <v>493</v>
      </c>
      <c r="G402" s="196"/>
      <c r="H402" s="196"/>
      <c r="I402" s="199"/>
      <c r="J402" s="238">
        <f>BK402</f>
        <v>0</v>
      </c>
      <c r="K402" s="196"/>
      <c r="L402" s="201"/>
      <c r="M402" s="202"/>
      <c r="N402" s="203"/>
      <c r="O402" s="203"/>
      <c r="P402" s="204">
        <f>SUM(P403:P409)</f>
        <v>0</v>
      </c>
      <c r="Q402" s="203"/>
      <c r="R402" s="204">
        <f>SUM(R403:R409)</f>
        <v>0</v>
      </c>
      <c r="S402" s="203"/>
      <c r="T402" s="205">
        <f>SUM(T403:T409)</f>
        <v>0</v>
      </c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R402" s="206" t="s">
        <v>91</v>
      </c>
      <c r="AT402" s="207" t="s">
        <v>77</v>
      </c>
      <c r="AU402" s="207" t="s">
        <v>86</v>
      </c>
      <c r="AY402" s="206" t="s">
        <v>188</v>
      </c>
      <c r="BK402" s="208">
        <f>SUM(BK403:BK409)</f>
        <v>0</v>
      </c>
    </row>
    <row r="403" s="2" customFormat="1" ht="24.15" customHeight="1">
      <c r="A403" s="42"/>
      <c r="B403" s="43"/>
      <c r="C403" s="209" t="s">
        <v>586</v>
      </c>
      <c r="D403" s="209" t="s">
        <v>189</v>
      </c>
      <c r="E403" s="210" t="s">
        <v>1210</v>
      </c>
      <c r="F403" s="211" t="s">
        <v>1211</v>
      </c>
      <c r="G403" s="212" t="s">
        <v>244</v>
      </c>
      <c r="H403" s="213">
        <v>1</v>
      </c>
      <c r="I403" s="214"/>
      <c r="J403" s="215">
        <f>ROUND(I403*H403,2)</f>
        <v>0</v>
      </c>
      <c r="K403" s="211" t="s">
        <v>32</v>
      </c>
      <c r="L403" s="48"/>
      <c r="M403" s="216" t="s">
        <v>32</v>
      </c>
      <c r="N403" s="217" t="s">
        <v>49</v>
      </c>
      <c r="O403" s="88"/>
      <c r="P403" s="218">
        <f>O403*H403</f>
        <v>0</v>
      </c>
      <c r="Q403" s="218">
        <v>0</v>
      </c>
      <c r="R403" s="218">
        <f>Q403*H403</f>
        <v>0</v>
      </c>
      <c r="S403" s="218">
        <v>0</v>
      </c>
      <c r="T403" s="219">
        <f>S403*H403</f>
        <v>0</v>
      </c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R403" s="220" t="s">
        <v>405</v>
      </c>
      <c r="AT403" s="220" t="s">
        <v>189</v>
      </c>
      <c r="AU403" s="220" t="s">
        <v>91</v>
      </c>
      <c r="AY403" s="20" t="s">
        <v>188</v>
      </c>
      <c r="BE403" s="221">
        <f>IF(N403="základní",J403,0)</f>
        <v>0</v>
      </c>
      <c r="BF403" s="221">
        <f>IF(N403="snížená",J403,0)</f>
        <v>0</v>
      </c>
      <c r="BG403" s="221">
        <f>IF(N403="zákl. přenesená",J403,0)</f>
        <v>0</v>
      </c>
      <c r="BH403" s="221">
        <f>IF(N403="sníž. přenesená",J403,0)</f>
        <v>0</v>
      </c>
      <c r="BI403" s="221">
        <f>IF(N403="nulová",J403,0)</f>
        <v>0</v>
      </c>
      <c r="BJ403" s="20" t="s">
        <v>86</v>
      </c>
      <c r="BK403" s="221">
        <f>ROUND(I403*H403,2)</f>
        <v>0</v>
      </c>
      <c r="BL403" s="20" t="s">
        <v>405</v>
      </c>
      <c r="BM403" s="220" t="s">
        <v>1212</v>
      </c>
    </row>
    <row r="404" s="2" customFormat="1">
      <c r="A404" s="42"/>
      <c r="B404" s="43"/>
      <c r="C404" s="44"/>
      <c r="D404" s="222" t="s">
        <v>194</v>
      </c>
      <c r="E404" s="44"/>
      <c r="F404" s="223" t="s">
        <v>1211</v>
      </c>
      <c r="G404" s="44"/>
      <c r="H404" s="44"/>
      <c r="I404" s="224"/>
      <c r="J404" s="44"/>
      <c r="K404" s="44"/>
      <c r="L404" s="48"/>
      <c r="M404" s="225"/>
      <c r="N404" s="226"/>
      <c r="O404" s="88"/>
      <c r="P404" s="88"/>
      <c r="Q404" s="88"/>
      <c r="R404" s="88"/>
      <c r="S404" s="88"/>
      <c r="T404" s="89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T404" s="20" t="s">
        <v>194</v>
      </c>
      <c r="AU404" s="20" t="s">
        <v>91</v>
      </c>
    </row>
    <row r="405" s="2" customFormat="1" ht="24.15" customHeight="1">
      <c r="A405" s="42"/>
      <c r="B405" s="43"/>
      <c r="C405" s="209" t="s">
        <v>591</v>
      </c>
      <c r="D405" s="209" t="s">
        <v>189</v>
      </c>
      <c r="E405" s="210" t="s">
        <v>1213</v>
      </c>
      <c r="F405" s="211" t="s">
        <v>1214</v>
      </c>
      <c r="G405" s="212" t="s">
        <v>244</v>
      </c>
      <c r="H405" s="213">
        <v>1</v>
      </c>
      <c r="I405" s="214"/>
      <c r="J405" s="215">
        <f>ROUND(I405*H405,2)</f>
        <v>0</v>
      </c>
      <c r="K405" s="211" t="s">
        <v>32</v>
      </c>
      <c r="L405" s="48"/>
      <c r="M405" s="216" t="s">
        <v>32</v>
      </c>
      <c r="N405" s="217" t="s">
        <v>49</v>
      </c>
      <c r="O405" s="88"/>
      <c r="P405" s="218">
        <f>O405*H405</f>
        <v>0</v>
      </c>
      <c r="Q405" s="218">
        <v>0</v>
      </c>
      <c r="R405" s="218">
        <f>Q405*H405</f>
        <v>0</v>
      </c>
      <c r="S405" s="218">
        <v>0</v>
      </c>
      <c r="T405" s="219">
        <f>S405*H405</f>
        <v>0</v>
      </c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R405" s="220" t="s">
        <v>405</v>
      </c>
      <c r="AT405" s="220" t="s">
        <v>189</v>
      </c>
      <c r="AU405" s="220" t="s">
        <v>91</v>
      </c>
      <c r="AY405" s="20" t="s">
        <v>188</v>
      </c>
      <c r="BE405" s="221">
        <f>IF(N405="základní",J405,0)</f>
        <v>0</v>
      </c>
      <c r="BF405" s="221">
        <f>IF(N405="snížená",J405,0)</f>
        <v>0</v>
      </c>
      <c r="BG405" s="221">
        <f>IF(N405="zákl. přenesená",J405,0)</f>
        <v>0</v>
      </c>
      <c r="BH405" s="221">
        <f>IF(N405="sníž. přenesená",J405,0)</f>
        <v>0</v>
      </c>
      <c r="BI405" s="221">
        <f>IF(N405="nulová",J405,0)</f>
        <v>0</v>
      </c>
      <c r="BJ405" s="20" t="s">
        <v>86</v>
      </c>
      <c r="BK405" s="221">
        <f>ROUND(I405*H405,2)</f>
        <v>0</v>
      </c>
      <c r="BL405" s="20" t="s">
        <v>405</v>
      </c>
      <c r="BM405" s="220" t="s">
        <v>1215</v>
      </c>
    </row>
    <row r="406" s="2" customFormat="1">
      <c r="A406" s="42"/>
      <c r="B406" s="43"/>
      <c r="C406" s="44"/>
      <c r="D406" s="222" t="s">
        <v>194</v>
      </c>
      <c r="E406" s="44"/>
      <c r="F406" s="223" t="s">
        <v>1214</v>
      </c>
      <c r="G406" s="44"/>
      <c r="H406" s="44"/>
      <c r="I406" s="224"/>
      <c r="J406" s="44"/>
      <c r="K406" s="44"/>
      <c r="L406" s="48"/>
      <c r="M406" s="225"/>
      <c r="N406" s="226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0" t="s">
        <v>194</v>
      </c>
      <c r="AU406" s="20" t="s">
        <v>91</v>
      </c>
    </row>
    <row r="407" s="14" customFormat="1">
      <c r="A407" s="14"/>
      <c r="B407" s="252"/>
      <c r="C407" s="253"/>
      <c r="D407" s="222" t="s">
        <v>282</v>
      </c>
      <c r="E407" s="254" t="s">
        <v>32</v>
      </c>
      <c r="F407" s="255" t="s">
        <v>1142</v>
      </c>
      <c r="G407" s="253"/>
      <c r="H407" s="254" t="s">
        <v>32</v>
      </c>
      <c r="I407" s="256"/>
      <c r="J407" s="253"/>
      <c r="K407" s="253"/>
      <c r="L407" s="257"/>
      <c r="M407" s="258"/>
      <c r="N407" s="259"/>
      <c r="O407" s="259"/>
      <c r="P407" s="259"/>
      <c r="Q407" s="259"/>
      <c r="R407" s="259"/>
      <c r="S407" s="259"/>
      <c r="T407" s="260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1" t="s">
        <v>282</v>
      </c>
      <c r="AU407" s="261" t="s">
        <v>91</v>
      </c>
      <c r="AV407" s="14" t="s">
        <v>86</v>
      </c>
      <c r="AW407" s="14" t="s">
        <v>39</v>
      </c>
      <c r="AX407" s="14" t="s">
        <v>78</v>
      </c>
      <c r="AY407" s="261" t="s">
        <v>188</v>
      </c>
    </row>
    <row r="408" s="14" customFormat="1">
      <c r="A408" s="14"/>
      <c r="B408" s="252"/>
      <c r="C408" s="253"/>
      <c r="D408" s="222" t="s">
        <v>282</v>
      </c>
      <c r="E408" s="254" t="s">
        <v>32</v>
      </c>
      <c r="F408" s="255" t="s">
        <v>1136</v>
      </c>
      <c r="G408" s="253"/>
      <c r="H408" s="254" t="s">
        <v>32</v>
      </c>
      <c r="I408" s="256"/>
      <c r="J408" s="253"/>
      <c r="K408" s="253"/>
      <c r="L408" s="257"/>
      <c r="M408" s="258"/>
      <c r="N408" s="259"/>
      <c r="O408" s="259"/>
      <c r="P408" s="259"/>
      <c r="Q408" s="259"/>
      <c r="R408" s="259"/>
      <c r="S408" s="259"/>
      <c r="T408" s="260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1" t="s">
        <v>282</v>
      </c>
      <c r="AU408" s="261" t="s">
        <v>91</v>
      </c>
      <c r="AV408" s="14" t="s">
        <v>86</v>
      </c>
      <c r="AW408" s="14" t="s">
        <v>39</v>
      </c>
      <c r="AX408" s="14" t="s">
        <v>78</v>
      </c>
      <c r="AY408" s="261" t="s">
        <v>188</v>
      </c>
    </row>
    <row r="409" s="13" customFormat="1">
      <c r="A409" s="13"/>
      <c r="B409" s="241"/>
      <c r="C409" s="242"/>
      <c r="D409" s="222" t="s">
        <v>282</v>
      </c>
      <c r="E409" s="243" t="s">
        <v>32</v>
      </c>
      <c r="F409" s="244" t="s">
        <v>86</v>
      </c>
      <c r="G409" s="242"/>
      <c r="H409" s="245">
        <v>1</v>
      </c>
      <c r="I409" s="246"/>
      <c r="J409" s="242"/>
      <c r="K409" s="242"/>
      <c r="L409" s="247"/>
      <c r="M409" s="248"/>
      <c r="N409" s="249"/>
      <c r="O409" s="249"/>
      <c r="P409" s="249"/>
      <c r="Q409" s="249"/>
      <c r="R409" s="249"/>
      <c r="S409" s="249"/>
      <c r="T409" s="250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1" t="s">
        <v>282</v>
      </c>
      <c r="AU409" s="251" t="s">
        <v>91</v>
      </c>
      <c r="AV409" s="13" t="s">
        <v>91</v>
      </c>
      <c r="AW409" s="13" t="s">
        <v>39</v>
      </c>
      <c r="AX409" s="13" t="s">
        <v>86</v>
      </c>
      <c r="AY409" s="251" t="s">
        <v>188</v>
      </c>
    </row>
    <row r="410" s="11" customFormat="1" ht="22.8" customHeight="1">
      <c r="A410" s="11"/>
      <c r="B410" s="195"/>
      <c r="C410" s="196"/>
      <c r="D410" s="197" t="s">
        <v>77</v>
      </c>
      <c r="E410" s="237" t="s">
        <v>617</v>
      </c>
      <c r="F410" s="237" t="s">
        <v>618</v>
      </c>
      <c r="G410" s="196"/>
      <c r="H410" s="196"/>
      <c r="I410" s="199"/>
      <c r="J410" s="238">
        <f>BK410</f>
        <v>0</v>
      </c>
      <c r="K410" s="196"/>
      <c r="L410" s="201"/>
      <c r="M410" s="202"/>
      <c r="N410" s="203"/>
      <c r="O410" s="203"/>
      <c r="P410" s="204">
        <f>SUM(P411:P449)</f>
        <v>0</v>
      </c>
      <c r="Q410" s="203"/>
      <c r="R410" s="204">
        <f>SUM(R411:R449)</f>
        <v>2.4115600000000001</v>
      </c>
      <c r="S410" s="203"/>
      <c r="T410" s="205">
        <f>SUM(T411:T449)</f>
        <v>0.14999999999999999</v>
      </c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R410" s="206" t="s">
        <v>91</v>
      </c>
      <c r="AT410" s="207" t="s">
        <v>77</v>
      </c>
      <c r="AU410" s="207" t="s">
        <v>86</v>
      </c>
      <c r="AY410" s="206" t="s">
        <v>188</v>
      </c>
      <c r="BK410" s="208">
        <f>SUM(BK411:BK449)</f>
        <v>0</v>
      </c>
    </row>
    <row r="411" s="2" customFormat="1" ht="24.15" customHeight="1">
      <c r="A411" s="42"/>
      <c r="B411" s="43"/>
      <c r="C411" s="209" t="s">
        <v>596</v>
      </c>
      <c r="D411" s="209" t="s">
        <v>189</v>
      </c>
      <c r="E411" s="210" t="s">
        <v>1216</v>
      </c>
      <c r="F411" s="211" t="s">
        <v>1217</v>
      </c>
      <c r="G411" s="212" t="s">
        <v>314</v>
      </c>
      <c r="H411" s="213">
        <v>5.5</v>
      </c>
      <c r="I411" s="214"/>
      <c r="J411" s="215">
        <f>ROUND(I411*H411,2)</f>
        <v>0</v>
      </c>
      <c r="K411" s="211" t="s">
        <v>236</v>
      </c>
      <c r="L411" s="48"/>
      <c r="M411" s="216" t="s">
        <v>32</v>
      </c>
      <c r="N411" s="217" t="s">
        <v>49</v>
      </c>
      <c r="O411" s="88"/>
      <c r="P411" s="218">
        <f>O411*H411</f>
        <v>0</v>
      </c>
      <c r="Q411" s="218">
        <v>6.0000000000000002E-05</v>
      </c>
      <c r="R411" s="218">
        <f>Q411*H411</f>
        <v>0.00033</v>
      </c>
      <c r="S411" s="218">
        <v>0</v>
      </c>
      <c r="T411" s="219">
        <f>S411*H411</f>
        <v>0</v>
      </c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R411" s="220" t="s">
        <v>405</v>
      </c>
      <c r="AT411" s="220" t="s">
        <v>189</v>
      </c>
      <c r="AU411" s="220" t="s">
        <v>91</v>
      </c>
      <c r="AY411" s="20" t="s">
        <v>188</v>
      </c>
      <c r="BE411" s="221">
        <f>IF(N411="základní",J411,0)</f>
        <v>0</v>
      </c>
      <c r="BF411" s="221">
        <f>IF(N411="snížená",J411,0)</f>
        <v>0</v>
      </c>
      <c r="BG411" s="221">
        <f>IF(N411="zákl. přenesená",J411,0)</f>
        <v>0</v>
      </c>
      <c r="BH411" s="221">
        <f>IF(N411="sníž. přenesená",J411,0)</f>
        <v>0</v>
      </c>
      <c r="BI411" s="221">
        <f>IF(N411="nulová",J411,0)</f>
        <v>0</v>
      </c>
      <c r="BJ411" s="20" t="s">
        <v>86</v>
      </c>
      <c r="BK411" s="221">
        <f>ROUND(I411*H411,2)</f>
        <v>0</v>
      </c>
      <c r="BL411" s="20" t="s">
        <v>405</v>
      </c>
      <c r="BM411" s="220" t="s">
        <v>1218</v>
      </c>
    </row>
    <row r="412" s="2" customFormat="1">
      <c r="A412" s="42"/>
      <c r="B412" s="43"/>
      <c r="C412" s="44"/>
      <c r="D412" s="222" t="s">
        <v>194</v>
      </c>
      <c r="E412" s="44"/>
      <c r="F412" s="223" t="s">
        <v>1219</v>
      </c>
      <c r="G412" s="44"/>
      <c r="H412" s="44"/>
      <c r="I412" s="224"/>
      <c r="J412" s="44"/>
      <c r="K412" s="44"/>
      <c r="L412" s="48"/>
      <c r="M412" s="225"/>
      <c r="N412" s="226"/>
      <c r="O412" s="88"/>
      <c r="P412" s="88"/>
      <c r="Q412" s="88"/>
      <c r="R412" s="88"/>
      <c r="S412" s="88"/>
      <c r="T412" s="89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T412" s="20" t="s">
        <v>194</v>
      </c>
      <c r="AU412" s="20" t="s">
        <v>91</v>
      </c>
    </row>
    <row r="413" s="2" customFormat="1">
      <c r="A413" s="42"/>
      <c r="B413" s="43"/>
      <c r="C413" s="44"/>
      <c r="D413" s="239" t="s">
        <v>239</v>
      </c>
      <c r="E413" s="44"/>
      <c r="F413" s="240" t="s">
        <v>1220</v>
      </c>
      <c r="G413" s="44"/>
      <c r="H413" s="44"/>
      <c r="I413" s="224"/>
      <c r="J413" s="44"/>
      <c r="K413" s="44"/>
      <c r="L413" s="48"/>
      <c r="M413" s="225"/>
      <c r="N413" s="226"/>
      <c r="O413" s="88"/>
      <c r="P413" s="88"/>
      <c r="Q413" s="88"/>
      <c r="R413" s="88"/>
      <c r="S413" s="88"/>
      <c r="T413" s="89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T413" s="20" t="s">
        <v>239</v>
      </c>
      <c r="AU413" s="20" t="s">
        <v>91</v>
      </c>
    </row>
    <row r="414" s="14" customFormat="1">
      <c r="A414" s="14"/>
      <c r="B414" s="252"/>
      <c r="C414" s="253"/>
      <c r="D414" s="222" t="s">
        <v>282</v>
      </c>
      <c r="E414" s="254" t="s">
        <v>32</v>
      </c>
      <c r="F414" s="255" t="s">
        <v>1136</v>
      </c>
      <c r="G414" s="253"/>
      <c r="H414" s="254" t="s">
        <v>32</v>
      </c>
      <c r="I414" s="256"/>
      <c r="J414" s="253"/>
      <c r="K414" s="253"/>
      <c r="L414" s="257"/>
      <c r="M414" s="258"/>
      <c r="N414" s="259"/>
      <c r="O414" s="259"/>
      <c r="P414" s="259"/>
      <c r="Q414" s="259"/>
      <c r="R414" s="259"/>
      <c r="S414" s="259"/>
      <c r="T414" s="260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1" t="s">
        <v>282</v>
      </c>
      <c r="AU414" s="261" t="s">
        <v>91</v>
      </c>
      <c r="AV414" s="14" t="s">
        <v>86</v>
      </c>
      <c r="AW414" s="14" t="s">
        <v>39</v>
      </c>
      <c r="AX414" s="14" t="s">
        <v>78</v>
      </c>
      <c r="AY414" s="261" t="s">
        <v>188</v>
      </c>
    </row>
    <row r="415" s="13" customFormat="1">
      <c r="A415" s="13"/>
      <c r="B415" s="241"/>
      <c r="C415" s="242"/>
      <c r="D415" s="222" t="s">
        <v>282</v>
      </c>
      <c r="E415" s="243" t="s">
        <v>32</v>
      </c>
      <c r="F415" s="244" t="s">
        <v>1221</v>
      </c>
      <c r="G415" s="242"/>
      <c r="H415" s="245">
        <v>5.5</v>
      </c>
      <c r="I415" s="246"/>
      <c r="J415" s="242"/>
      <c r="K415" s="242"/>
      <c r="L415" s="247"/>
      <c r="M415" s="248"/>
      <c r="N415" s="249"/>
      <c r="O415" s="249"/>
      <c r="P415" s="249"/>
      <c r="Q415" s="249"/>
      <c r="R415" s="249"/>
      <c r="S415" s="249"/>
      <c r="T415" s="250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1" t="s">
        <v>282</v>
      </c>
      <c r="AU415" s="251" t="s">
        <v>91</v>
      </c>
      <c r="AV415" s="13" t="s">
        <v>91</v>
      </c>
      <c r="AW415" s="13" t="s">
        <v>39</v>
      </c>
      <c r="AX415" s="13" t="s">
        <v>86</v>
      </c>
      <c r="AY415" s="251" t="s">
        <v>188</v>
      </c>
    </row>
    <row r="416" s="2" customFormat="1" ht="16.5" customHeight="1">
      <c r="A416" s="42"/>
      <c r="B416" s="43"/>
      <c r="C416" s="262" t="s">
        <v>601</v>
      </c>
      <c r="D416" s="262" t="s">
        <v>319</v>
      </c>
      <c r="E416" s="263" t="s">
        <v>1222</v>
      </c>
      <c r="F416" s="264" t="s">
        <v>1223</v>
      </c>
      <c r="G416" s="265" t="s">
        <v>1224</v>
      </c>
      <c r="H416" s="266">
        <v>51.75</v>
      </c>
      <c r="I416" s="267"/>
      <c r="J416" s="268">
        <f>ROUND(I416*H416,2)</f>
        <v>0</v>
      </c>
      <c r="K416" s="264" t="s">
        <v>32</v>
      </c>
      <c r="L416" s="269"/>
      <c r="M416" s="270" t="s">
        <v>32</v>
      </c>
      <c r="N416" s="271" t="s">
        <v>49</v>
      </c>
      <c r="O416" s="88"/>
      <c r="P416" s="218">
        <f>O416*H416</f>
        <v>0</v>
      </c>
      <c r="Q416" s="218">
        <v>0.001</v>
      </c>
      <c r="R416" s="218">
        <f>Q416*H416</f>
        <v>0.051750000000000004</v>
      </c>
      <c r="S416" s="218">
        <v>0</v>
      </c>
      <c r="T416" s="219">
        <f>S416*H416</f>
        <v>0</v>
      </c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R416" s="220" t="s">
        <v>484</v>
      </c>
      <c r="AT416" s="220" t="s">
        <v>319</v>
      </c>
      <c r="AU416" s="220" t="s">
        <v>91</v>
      </c>
      <c r="AY416" s="20" t="s">
        <v>188</v>
      </c>
      <c r="BE416" s="221">
        <f>IF(N416="základní",J416,0)</f>
        <v>0</v>
      </c>
      <c r="BF416" s="221">
        <f>IF(N416="snížená",J416,0)</f>
        <v>0</v>
      </c>
      <c r="BG416" s="221">
        <f>IF(N416="zákl. přenesená",J416,0)</f>
        <v>0</v>
      </c>
      <c r="BH416" s="221">
        <f>IF(N416="sníž. přenesená",J416,0)</f>
        <v>0</v>
      </c>
      <c r="BI416" s="221">
        <f>IF(N416="nulová",J416,0)</f>
        <v>0</v>
      </c>
      <c r="BJ416" s="20" t="s">
        <v>86</v>
      </c>
      <c r="BK416" s="221">
        <f>ROUND(I416*H416,2)</f>
        <v>0</v>
      </c>
      <c r="BL416" s="20" t="s">
        <v>405</v>
      </c>
      <c r="BM416" s="220" t="s">
        <v>1225</v>
      </c>
    </row>
    <row r="417" s="2" customFormat="1">
      <c r="A417" s="42"/>
      <c r="B417" s="43"/>
      <c r="C417" s="44"/>
      <c r="D417" s="222" t="s">
        <v>194</v>
      </c>
      <c r="E417" s="44"/>
      <c r="F417" s="223" t="s">
        <v>1223</v>
      </c>
      <c r="G417" s="44"/>
      <c r="H417" s="44"/>
      <c r="I417" s="224"/>
      <c r="J417" s="44"/>
      <c r="K417" s="44"/>
      <c r="L417" s="48"/>
      <c r="M417" s="225"/>
      <c r="N417" s="226"/>
      <c r="O417" s="88"/>
      <c r="P417" s="88"/>
      <c r="Q417" s="88"/>
      <c r="R417" s="88"/>
      <c r="S417" s="88"/>
      <c r="T417" s="89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T417" s="20" t="s">
        <v>194</v>
      </c>
      <c r="AU417" s="20" t="s">
        <v>91</v>
      </c>
    </row>
    <row r="418" s="13" customFormat="1">
      <c r="A418" s="13"/>
      <c r="B418" s="241"/>
      <c r="C418" s="242"/>
      <c r="D418" s="222" t="s">
        <v>282</v>
      </c>
      <c r="E418" s="242"/>
      <c r="F418" s="244" t="s">
        <v>1226</v>
      </c>
      <c r="G418" s="242"/>
      <c r="H418" s="245">
        <v>51.75</v>
      </c>
      <c r="I418" s="246"/>
      <c r="J418" s="242"/>
      <c r="K418" s="242"/>
      <c r="L418" s="247"/>
      <c r="M418" s="248"/>
      <c r="N418" s="249"/>
      <c r="O418" s="249"/>
      <c r="P418" s="249"/>
      <c r="Q418" s="249"/>
      <c r="R418" s="249"/>
      <c r="S418" s="249"/>
      <c r="T418" s="250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1" t="s">
        <v>282</v>
      </c>
      <c r="AU418" s="251" t="s">
        <v>91</v>
      </c>
      <c r="AV418" s="13" t="s">
        <v>91</v>
      </c>
      <c r="AW418" s="13" t="s">
        <v>4</v>
      </c>
      <c r="AX418" s="13" t="s">
        <v>86</v>
      </c>
      <c r="AY418" s="251" t="s">
        <v>188</v>
      </c>
    </row>
    <row r="419" s="2" customFormat="1" ht="21.75" customHeight="1">
      <c r="A419" s="42"/>
      <c r="B419" s="43"/>
      <c r="C419" s="209" t="s">
        <v>606</v>
      </c>
      <c r="D419" s="209" t="s">
        <v>189</v>
      </c>
      <c r="E419" s="210" t="s">
        <v>1227</v>
      </c>
      <c r="F419" s="211" t="s">
        <v>1228</v>
      </c>
      <c r="G419" s="212" t="s">
        <v>1224</v>
      </c>
      <c r="H419" s="213">
        <v>1934</v>
      </c>
      <c r="I419" s="214"/>
      <c r="J419" s="215">
        <f>ROUND(I419*H419,2)</f>
        <v>0</v>
      </c>
      <c r="K419" s="211" t="s">
        <v>236</v>
      </c>
      <c r="L419" s="48"/>
      <c r="M419" s="216" t="s">
        <v>32</v>
      </c>
      <c r="N419" s="217" t="s">
        <v>49</v>
      </c>
      <c r="O419" s="88"/>
      <c r="P419" s="218">
        <f>O419*H419</f>
        <v>0</v>
      </c>
      <c r="Q419" s="218">
        <v>6.9999999999999994E-05</v>
      </c>
      <c r="R419" s="218">
        <f>Q419*H419</f>
        <v>0.13538</v>
      </c>
      <c r="S419" s="218">
        <v>0</v>
      </c>
      <c r="T419" s="219">
        <f>S419*H419</f>
        <v>0</v>
      </c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R419" s="220" t="s">
        <v>405</v>
      </c>
      <c r="AT419" s="220" t="s">
        <v>189</v>
      </c>
      <c r="AU419" s="220" t="s">
        <v>91</v>
      </c>
      <c r="AY419" s="20" t="s">
        <v>188</v>
      </c>
      <c r="BE419" s="221">
        <f>IF(N419="základní",J419,0)</f>
        <v>0</v>
      </c>
      <c r="BF419" s="221">
        <f>IF(N419="snížená",J419,0)</f>
        <v>0</v>
      </c>
      <c r="BG419" s="221">
        <f>IF(N419="zákl. přenesená",J419,0)</f>
        <v>0</v>
      </c>
      <c r="BH419" s="221">
        <f>IF(N419="sníž. přenesená",J419,0)</f>
        <v>0</v>
      </c>
      <c r="BI419" s="221">
        <f>IF(N419="nulová",J419,0)</f>
        <v>0</v>
      </c>
      <c r="BJ419" s="20" t="s">
        <v>86</v>
      </c>
      <c r="BK419" s="221">
        <f>ROUND(I419*H419,2)</f>
        <v>0</v>
      </c>
      <c r="BL419" s="20" t="s">
        <v>405</v>
      </c>
      <c r="BM419" s="220" t="s">
        <v>1229</v>
      </c>
    </row>
    <row r="420" s="2" customFormat="1">
      <c r="A420" s="42"/>
      <c r="B420" s="43"/>
      <c r="C420" s="44"/>
      <c r="D420" s="222" t="s">
        <v>194</v>
      </c>
      <c r="E420" s="44"/>
      <c r="F420" s="223" t="s">
        <v>1230</v>
      </c>
      <c r="G420" s="44"/>
      <c r="H420" s="44"/>
      <c r="I420" s="224"/>
      <c r="J420" s="44"/>
      <c r="K420" s="44"/>
      <c r="L420" s="48"/>
      <c r="M420" s="225"/>
      <c r="N420" s="226"/>
      <c r="O420" s="88"/>
      <c r="P420" s="88"/>
      <c r="Q420" s="88"/>
      <c r="R420" s="88"/>
      <c r="S420" s="88"/>
      <c r="T420" s="89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T420" s="20" t="s">
        <v>194</v>
      </c>
      <c r="AU420" s="20" t="s">
        <v>91</v>
      </c>
    </row>
    <row r="421" s="2" customFormat="1">
      <c r="A421" s="42"/>
      <c r="B421" s="43"/>
      <c r="C421" s="44"/>
      <c r="D421" s="239" t="s">
        <v>239</v>
      </c>
      <c r="E421" s="44"/>
      <c r="F421" s="240" t="s">
        <v>1231</v>
      </c>
      <c r="G421" s="44"/>
      <c r="H421" s="44"/>
      <c r="I421" s="224"/>
      <c r="J421" s="44"/>
      <c r="K421" s="44"/>
      <c r="L421" s="48"/>
      <c r="M421" s="225"/>
      <c r="N421" s="226"/>
      <c r="O421" s="88"/>
      <c r="P421" s="88"/>
      <c r="Q421" s="88"/>
      <c r="R421" s="88"/>
      <c r="S421" s="88"/>
      <c r="T421" s="89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T421" s="20" t="s">
        <v>239</v>
      </c>
      <c r="AU421" s="20" t="s">
        <v>91</v>
      </c>
    </row>
    <row r="422" s="14" customFormat="1">
      <c r="A422" s="14"/>
      <c r="B422" s="252"/>
      <c r="C422" s="253"/>
      <c r="D422" s="222" t="s">
        <v>282</v>
      </c>
      <c r="E422" s="254" t="s">
        <v>32</v>
      </c>
      <c r="F422" s="255" t="s">
        <v>1142</v>
      </c>
      <c r="G422" s="253"/>
      <c r="H422" s="254" t="s">
        <v>32</v>
      </c>
      <c r="I422" s="256"/>
      <c r="J422" s="253"/>
      <c r="K422" s="253"/>
      <c r="L422" s="257"/>
      <c r="M422" s="258"/>
      <c r="N422" s="259"/>
      <c r="O422" s="259"/>
      <c r="P422" s="259"/>
      <c r="Q422" s="259"/>
      <c r="R422" s="259"/>
      <c r="S422" s="259"/>
      <c r="T422" s="260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1" t="s">
        <v>282</v>
      </c>
      <c r="AU422" s="261" t="s">
        <v>91</v>
      </c>
      <c r="AV422" s="14" t="s">
        <v>86</v>
      </c>
      <c r="AW422" s="14" t="s">
        <v>39</v>
      </c>
      <c r="AX422" s="14" t="s">
        <v>78</v>
      </c>
      <c r="AY422" s="261" t="s">
        <v>188</v>
      </c>
    </row>
    <row r="423" s="13" customFormat="1">
      <c r="A423" s="13"/>
      <c r="B423" s="241"/>
      <c r="C423" s="242"/>
      <c r="D423" s="222" t="s">
        <v>282</v>
      </c>
      <c r="E423" s="243" t="s">
        <v>32</v>
      </c>
      <c r="F423" s="244" t="s">
        <v>1232</v>
      </c>
      <c r="G423" s="242"/>
      <c r="H423" s="245">
        <v>1934</v>
      </c>
      <c r="I423" s="246"/>
      <c r="J423" s="242"/>
      <c r="K423" s="242"/>
      <c r="L423" s="247"/>
      <c r="M423" s="248"/>
      <c r="N423" s="249"/>
      <c r="O423" s="249"/>
      <c r="P423" s="249"/>
      <c r="Q423" s="249"/>
      <c r="R423" s="249"/>
      <c r="S423" s="249"/>
      <c r="T423" s="250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1" t="s">
        <v>282</v>
      </c>
      <c r="AU423" s="251" t="s">
        <v>91</v>
      </c>
      <c r="AV423" s="13" t="s">
        <v>91</v>
      </c>
      <c r="AW423" s="13" t="s">
        <v>39</v>
      </c>
      <c r="AX423" s="13" t="s">
        <v>86</v>
      </c>
      <c r="AY423" s="251" t="s">
        <v>188</v>
      </c>
    </row>
    <row r="424" s="2" customFormat="1" ht="16.5" customHeight="1">
      <c r="A424" s="42"/>
      <c r="B424" s="43"/>
      <c r="C424" s="262" t="s">
        <v>612</v>
      </c>
      <c r="D424" s="262" t="s">
        <v>319</v>
      </c>
      <c r="E424" s="263" t="s">
        <v>1222</v>
      </c>
      <c r="F424" s="264" t="s">
        <v>1223</v>
      </c>
      <c r="G424" s="265" t="s">
        <v>1224</v>
      </c>
      <c r="H424" s="266">
        <v>2224.0999999999999</v>
      </c>
      <c r="I424" s="267"/>
      <c r="J424" s="268">
        <f>ROUND(I424*H424,2)</f>
        <v>0</v>
      </c>
      <c r="K424" s="264" t="s">
        <v>32</v>
      </c>
      <c r="L424" s="269"/>
      <c r="M424" s="270" t="s">
        <v>32</v>
      </c>
      <c r="N424" s="271" t="s">
        <v>49</v>
      </c>
      <c r="O424" s="88"/>
      <c r="P424" s="218">
        <f>O424*H424</f>
        <v>0</v>
      </c>
      <c r="Q424" s="218">
        <v>0.001</v>
      </c>
      <c r="R424" s="218">
        <f>Q424*H424</f>
        <v>2.2241</v>
      </c>
      <c r="S424" s="218">
        <v>0</v>
      </c>
      <c r="T424" s="219">
        <f>S424*H424</f>
        <v>0</v>
      </c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R424" s="220" t="s">
        <v>484</v>
      </c>
      <c r="AT424" s="220" t="s">
        <v>319</v>
      </c>
      <c r="AU424" s="220" t="s">
        <v>91</v>
      </c>
      <c r="AY424" s="20" t="s">
        <v>188</v>
      </c>
      <c r="BE424" s="221">
        <f>IF(N424="základní",J424,0)</f>
        <v>0</v>
      </c>
      <c r="BF424" s="221">
        <f>IF(N424="snížená",J424,0)</f>
        <v>0</v>
      </c>
      <c r="BG424" s="221">
        <f>IF(N424="zákl. přenesená",J424,0)</f>
        <v>0</v>
      </c>
      <c r="BH424" s="221">
        <f>IF(N424="sníž. přenesená",J424,0)</f>
        <v>0</v>
      </c>
      <c r="BI424" s="221">
        <f>IF(N424="nulová",J424,0)</f>
        <v>0</v>
      </c>
      <c r="BJ424" s="20" t="s">
        <v>86</v>
      </c>
      <c r="BK424" s="221">
        <f>ROUND(I424*H424,2)</f>
        <v>0</v>
      </c>
      <c r="BL424" s="20" t="s">
        <v>405</v>
      </c>
      <c r="BM424" s="220" t="s">
        <v>1233</v>
      </c>
    </row>
    <row r="425" s="2" customFormat="1">
      <c r="A425" s="42"/>
      <c r="B425" s="43"/>
      <c r="C425" s="44"/>
      <c r="D425" s="222" t="s">
        <v>194</v>
      </c>
      <c r="E425" s="44"/>
      <c r="F425" s="223" t="s">
        <v>1223</v>
      </c>
      <c r="G425" s="44"/>
      <c r="H425" s="44"/>
      <c r="I425" s="224"/>
      <c r="J425" s="44"/>
      <c r="K425" s="44"/>
      <c r="L425" s="48"/>
      <c r="M425" s="225"/>
      <c r="N425" s="226"/>
      <c r="O425" s="88"/>
      <c r="P425" s="88"/>
      <c r="Q425" s="88"/>
      <c r="R425" s="88"/>
      <c r="S425" s="88"/>
      <c r="T425" s="89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T425" s="20" t="s">
        <v>194</v>
      </c>
      <c r="AU425" s="20" t="s">
        <v>91</v>
      </c>
    </row>
    <row r="426" s="13" customFormat="1">
      <c r="A426" s="13"/>
      <c r="B426" s="241"/>
      <c r="C426" s="242"/>
      <c r="D426" s="222" t="s">
        <v>282</v>
      </c>
      <c r="E426" s="242"/>
      <c r="F426" s="244" t="s">
        <v>1234</v>
      </c>
      <c r="G426" s="242"/>
      <c r="H426" s="245">
        <v>2224.0999999999999</v>
      </c>
      <c r="I426" s="246"/>
      <c r="J426" s="242"/>
      <c r="K426" s="242"/>
      <c r="L426" s="247"/>
      <c r="M426" s="248"/>
      <c r="N426" s="249"/>
      <c r="O426" s="249"/>
      <c r="P426" s="249"/>
      <c r="Q426" s="249"/>
      <c r="R426" s="249"/>
      <c r="S426" s="249"/>
      <c r="T426" s="250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1" t="s">
        <v>282</v>
      </c>
      <c r="AU426" s="251" t="s">
        <v>91</v>
      </c>
      <c r="AV426" s="13" t="s">
        <v>91</v>
      </c>
      <c r="AW426" s="13" t="s">
        <v>4</v>
      </c>
      <c r="AX426" s="13" t="s">
        <v>86</v>
      </c>
      <c r="AY426" s="251" t="s">
        <v>188</v>
      </c>
    </row>
    <row r="427" s="2" customFormat="1" ht="16.5" customHeight="1">
      <c r="A427" s="42"/>
      <c r="B427" s="43"/>
      <c r="C427" s="209" t="s">
        <v>619</v>
      </c>
      <c r="D427" s="209" t="s">
        <v>189</v>
      </c>
      <c r="E427" s="210" t="s">
        <v>1235</v>
      </c>
      <c r="F427" s="211" t="s">
        <v>1236</v>
      </c>
      <c r="G427" s="212" t="s">
        <v>1224</v>
      </c>
      <c r="H427" s="213">
        <v>1979</v>
      </c>
      <c r="I427" s="214"/>
      <c r="J427" s="215">
        <f>ROUND(I427*H427,2)</f>
        <v>0</v>
      </c>
      <c r="K427" s="211" t="s">
        <v>32</v>
      </c>
      <c r="L427" s="48"/>
      <c r="M427" s="216" t="s">
        <v>32</v>
      </c>
      <c r="N427" s="217" t="s">
        <v>49</v>
      </c>
      <c r="O427" s="88"/>
      <c r="P427" s="218">
        <f>O427*H427</f>
        <v>0</v>
      </c>
      <c r="Q427" s="218">
        <v>0</v>
      </c>
      <c r="R427" s="218">
        <f>Q427*H427</f>
        <v>0</v>
      </c>
      <c r="S427" s="218">
        <v>0</v>
      </c>
      <c r="T427" s="219">
        <f>S427*H427</f>
        <v>0</v>
      </c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R427" s="220" t="s">
        <v>405</v>
      </c>
      <c r="AT427" s="220" t="s">
        <v>189</v>
      </c>
      <c r="AU427" s="220" t="s">
        <v>91</v>
      </c>
      <c r="AY427" s="20" t="s">
        <v>188</v>
      </c>
      <c r="BE427" s="221">
        <f>IF(N427="základní",J427,0)</f>
        <v>0</v>
      </c>
      <c r="BF427" s="221">
        <f>IF(N427="snížená",J427,0)</f>
        <v>0</v>
      </c>
      <c r="BG427" s="221">
        <f>IF(N427="zákl. přenesená",J427,0)</f>
        <v>0</v>
      </c>
      <c r="BH427" s="221">
        <f>IF(N427="sníž. přenesená",J427,0)</f>
        <v>0</v>
      </c>
      <c r="BI427" s="221">
        <f>IF(N427="nulová",J427,0)</f>
        <v>0</v>
      </c>
      <c r="BJ427" s="20" t="s">
        <v>86</v>
      </c>
      <c r="BK427" s="221">
        <f>ROUND(I427*H427,2)</f>
        <v>0</v>
      </c>
      <c r="BL427" s="20" t="s">
        <v>405</v>
      </c>
      <c r="BM427" s="220" t="s">
        <v>1237</v>
      </c>
    </row>
    <row r="428" s="2" customFormat="1">
      <c r="A428" s="42"/>
      <c r="B428" s="43"/>
      <c r="C428" s="44"/>
      <c r="D428" s="222" t="s">
        <v>194</v>
      </c>
      <c r="E428" s="44"/>
      <c r="F428" s="223" t="s">
        <v>1236</v>
      </c>
      <c r="G428" s="44"/>
      <c r="H428" s="44"/>
      <c r="I428" s="224"/>
      <c r="J428" s="44"/>
      <c r="K428" s="44"/>
      <c r="L428" s="48"/>
      <c r="M428" s="225"/>
      <c r="N428" s="226"/>
      <c r="O428" s="88"/>
      <c r="P428" s="88"/>
      <c r="Q428" s="88"/>
      <c r="R428" s="88"/>
      <c r="S428" s="88"/>
      <c r="T428" s="89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T428" s="20" t="s">
        <v>194</v>
      </c>
      <c r="AU428" s="20" t="s">
        <v>91</v>
      </c>
    </row>
    <row r="429" s="2" customFormat="1">
      <c r="A429" s="42"/>
      <c r="B429" s="43"/>
      <c r="C429" s="44"/>
      <c r="D429" s="222" t="s">
        <v>202</v>
      </c>
      <c r="E429" s="44"/>
      <c r="F429" s="227" t="s">
        <v>1238</v>
      </c>
      <c r="G429" s="44"/>
      <c r="H429" s="44"/>
      <c r="I429" s="224"/>
      <c r="J429" s="44"/>
      <c r="K429" s="44"/>
      <c r="L429" s="48"/>
      <c r="M429" s="225"/>
      <c r="N429" s="226"/>
      <c r="O429" s="88"/>
      <c r="P429" s="88"/>
      <c r="Q429" s="88"/>
      <c r="R429" s="88"/>
      <c r="S429" s="88"/>
      <c r="T429" s="89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T429" s="20" t="s">
        <v>202</v>
      </c>
      <c r="AU429" s="20" t="s">
        <v>91</v>
      </c>
    </row>
    <row r="430" s="14" customFormat="1">
      <c r="A430" s="14"/>
      <c r="B430" s="252"/>
      <c r="C430" s="253"/>
      <c r="D430" s="222" t="s">
        <v>282</v>
      </c>
      <c r="E430" s="254" t="s">
        <v>32</v>
      </c>
      <c r="F430" s="255" t="s">
        <v>1142</v>
      </c>
      <c r="G430" s="253"/>
      <c r="H430" s="254" t="s">
        <v>32</v>
      </c>
      <c r="I430" s="256"/>
      <c r="J430" s="253"/>
      <c r="K430" s="253"/>
      <c r="L430" s="257"/>
      <c r="M430" s="258"/>
      <c r="N430" s="259"/>
      <c r="O430" s="259"/>
      <c r="P430" s="259"/>
      <c r="Q430" s="259"/>
      <c r="R430" s="259"/>
      <c r="S430" s="259"/>
      <c r="T430" s="260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1" t="s">
        <v>282</v>
      </c>
      <c r="AU430" s="261" t="s">
        <v>91</v>
      </c>
      <c r="AV430" s="14" t="s">
        <v>86</v>
      </c>
      <c r="AW430" s="14" t="s">
        <v>39</v>
      </c>
      <c r="AX430" s="14" t="s">
        <v>78</v>
      </c>
      <c r="AY430" s="261" t="s">
        <v>188</v>
      </c>
    </row>
    <row r="431" s="13" customFormat="1">
      <c r="A431" s="13"/>
      <c r="B431" s="241"/>
      <c r="C431" s="242"/>
      <c r="D431" s="222" t="s">
        <v>282</v>
      </c>
      <c r="E431" s="243" t="s">
        <v>32</v>
      </c>
      <c r="F431" s="244" t="s">
        <v>1232</v>
      </c>
      <c r="G431" s="242"/>
      <c r="H431" s="245">
        <v>1934</v>
      </c>
      <c r="I431" s="246"/>
      <c r="J431" s="242"/>
      <c r="K431" s="242"/>
      <c r="L431" s="247"/>
      <c r="M431" s="248"/>
      <c r="N431" s="249"/>
      <c r="O431" s="249"/>
      <c r="P431" s="249"/>
      <c r="Q431" s="249"/>
      <c r="R431" s="249"/>
      <c r="S431" s="249"/>
      <c r="T431" s="250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1" t="s">
        <v>282</v>
      </c>
      <c r="AU431" s="251" t="s">
        <v>91</v>
      </c>
      <c r="AV431" s="13" t="s">
        <v>91</v>
      </c>
      <c r="AW431" s="13" t="s">
        <v>39</v>
      </c>
      <c r="AX431" s="13" t="s">
        <v>78</v>
      </c>
      <c r="AY431" s="251" t="s">
        <v>188</v>
      </c>
    </row>
    <row r="432" s="14" customFormat="1">
      <c r="A432" s="14"/>
      <c r="B432" s="252"/>
      <c r="C432" s="253"/>
      <c r="D432" s="222" t="s">
        <v>282</v>
      </c>
      <c r="E432" s="254" t="s">
        <v>32</v>
      </c>
      <c r="F432" s="255" t="s">
        <v>1136</v>
      </c>
      <c r="G432" s="253"/>
      <c r="H432" s="254" t="s">
        <v>32</v>
      </c>
      <c r="I432" s="256"/>
      <c r="J432" s="253"/>
      <c r="K432" s="253"/>
      <c r="L432" s="257"/>
      <c r="M432" s="258"/>
      <c r="N432" s="259"/>
      <c r="O432" s="259"/>
      <c r="P432" s="259"/>
      <c r="Q432" s="259"/>
      <c r="R432" s="259"/>
      <c r="S432" s="259"/>
      <c r="T432" s="260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1" t="s">
        <v>282</v>
      </c>
      <c r="AU432" s="261" t="s">
        <v>91</v>
      </c>
      <c r="AV432" s="14" t="s">
        <v>86</v>
      </c>
      <c r="AW432" s="14" t="s">
        <v>39</v>
      </c>
      <c r="AX432" s="14" t="s">
        <v>78</v>
      </c>
      <c r="AY432" s="261" t="s">
        <v>188</v>
      </c>
    </row>
    <row r="433" s="13" customFormat="1">
      <c r="A433" s="13"/>
      <c r="B433" s="241"/>
      <c r="C433" s="242"/>
      <c r="D433" s="222" t="s">
        <v>282</v>
      </c>
      <c r="E433" s="243" t="s">
        <v>32</v>
      </c>
      <c r="F433" s="244" t="s">
        <v>565</v>
      </c>
      <c r="G433" s="242"/>
      <c r="H433" s="245">
        <v>45</v>
      </c>
      <c r="I433" s="246"/>
      <c r="J433" s="242"/>
      <c r="K433" s="242"/>
      <c r="L433" s="247"/>
      <c r="M433" s="248"/>
      <c r="N433" s="249"/>
      <c r="O433" s="249"/>
      <c r="P433" s="249"/>
      <c r="Q433" s="249"/>
      <c r="R433" s="249"/>
      <c r="S433" s="249"/>
      <c r="T433" s="250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1" t="s">
        <v>282</v>
      </c>
      <c r="AU433" s="251" t="s">
        <v>91</v>
      </c>
      <c r="AV433" s="13" t="s">
        <v>91</v>
      </c>
      <c r="AW433" s="13" t="s">
        <v>39</v>
      </c>
      <c r="AX433" s="13" t="s">
        <v>78</v>
      </c>
      <c r="AY433" s="251" t="s">
        <v>188</v>
      </c>
    </row>
    <row r="434" s="15" customFormat="1">
      <c r="A434" s="15"/>
      <c r="B434" s="272"/>
      <c r="C434" s="273"/>
      <c r="D434" s="222" t="s">
        <v>282</v>
      </c>
      <c r="E434" s="274" t="s">
        <v>32</v>
      </c>
      <c r="F434" s="275" t="s">
        <v>338</v>
      </c>
      <c r="G434" s="273"/>
      <c r="H434" s="276">
        <v>1979</v>
      </c>
      <c r="I434" s="277"/>
      <c r="J434" s="273"/>
      <c r="K434" s="273"/>
      <c r="L434" s="278"/>
      <c r="M434" s="279"/>
      <c r="N434" s="280"/>
      <c r="O434" s="280"/>
      <c r="P434" s="280"/>
      <c r="Q434" s="280"/>
      <c r="R434" s="280"/>
      <c r="S434" s="280"/>
      <c r="T434" s="281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82" t="s">
        <v>282</v>
      </c>
      <c r="AU434" s="282" t="s">
        <v>91</v>
      </c>
      <c r="AV434" s="15" t="s">
        <v>187</v>
      </c>
      <c r="AW434" s="15" t="s">
        <v>39</v>
      </c>
      <c r="AX434" s="15" t="s">
        <v>86</v>
      </c>
      <c r="AY434" s="282" t="s">
        <v>188</v>
      </c>
    </row>
    <row r="435" s="2" customFormat="1" ht="16.5" customHeight="1">
      <c r="A435" s="42"/>
      <c r="B435" s="43"/>
      <c r="C435" s="209" t="s">
        <v>627</v>
      </c>
      <c r="D435" s="209" t="s">
        <v>189</v>
      </c>
      <c r="E435" s="210" t="s">
        <v>1239</v>
      </c>
      <c r="F435" s="211" t="s">
        <v>1240</v>
      </c>
      <c r="G435" s="212" t="s">
        <v>244</v>
      </c>
      <c r="H435" s="213">
        <v>1</v>
      </c>
      <c r="I435" s="214"/>
      <c r="J435" s="215">
        <f>ROUND(I435*H435,2)</f>
        <v>0</v>
      </c>
      <c r="K435" s="211" t="s">
        <v>32</v>
      </c>
      <c r="L435" s="48"/>
      <c r="M435" s="216" t="s">
        <v>32</v>
      </c>
      <c r="N435" s="217" t="s">
        <v>49</v>
      </c>
      <c r="O435" s="88"/>
      <c r="P435" s="218">
        <f>O435*H435</f>
        <v>0</v>
      </c>
      <c r="Q435" s="218">
        <v>0</v>
      </c>
      <c r="R435" s="218">
        <f>Q435*H435</f>
        <v>0</v>
      </c>
      <c r="S435" s="218">
        <v>0</v>
      </c>
      <c r="T435" s="219">
        <f>S435*H435</f>
        <v>0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R435" s="220" t="s">
        <v>405</v>
      </c>
      <c r="AT435" s="220" t="s">
        <v>189</v>
      </c>
      <c r="AU435" s="220" t="s">
        <v>91</v>
      </c>
      <c r="AY435" s="20" t="s">
        <v>188</v>
      </c>
      <c r="BE435" s="221">
        <f>IF(N435="základní",J435,0)</f>
        <v>0</v>
      </c>
      <c r="BF435" s="221">
        <f>IF(N435="snížená",J435,0)</f>
        <v>0</v>
      </c>
      <c r="BG435" s="221">
        <f>IF(N435="zákl. přenesená",J435,0)</f>
        <v>0</v>
      </c>
      <c r="BH435" s="221">
        <f>IF(N435="sníž. přenesená",J435,0)</f>
        <v>0</v>
      </c>
      <c r="BI435" s="221">
        <f>IF(N435="nulová",J435,0)</f>
        <v>0</v>
      </c>
      <c r="BJ435" s="20" t="s">
        <v>86</v>
      </c>
      <c r="BK435" s="221">
        <f>ROUND(I435*H435,2)</f>
        <v>0</v>
      </c>
      <c r="BL435" s="20" t="s">
        <v>405</v>
      </c>
      <c r="BM435" s="220" t="s">
        <v>1241</v>
      </c>
    </row>
    <row r="436" s="2" customFormat="1">
      <c r="A436" s="42"/>
      <c r="B436" s="43"/>
      <c r="C436" s="44"/>
      <c r="D436" s="222" t="s">
        <v>194</v>
      </c>
      <c r="E436" s="44"/>
      <c r="F436" s="223" t="s">
        <v>1240</v>
      </c>
      <c r="G436" s="44"/>
      <c r="H436" s="44"/>
      <c r="I436" s="224"/>
      <c r="J436" s="44"/>
      <c r="K436" s="44"/>
      <c r="L436" s="48"/>
      <c r="M436" s="225"/>
      <c r="N436" s="226"/>
      <c r="O436" s="88"/>
      <c r="P436" s="88"/>
      <c r="Q436" s="88"/>
      <c r="R436" s="88"/>
      <c r="S436" s="88"/>
      <c r="T436" s="89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T436" s="20" t="s">
        <v>194</v>
      </c>
      <c r="AU436" s="20" t="s">
        <v>91</v>
      </c>
    </row>
    <row r="437" s="14" customFormat="1">
      <c r="A437" s="14"/>
      <c r="B437" s="252"/>
      <c r="C437" s="253"/>
      <c r="D437" s="222" t="s">
        <v>282</v>
      </c>
      <c r="E437" s="254" t="s">
        <v>32</v>
      </c>
      <c r="F437" s="255" t="s">
        <v>1142</v>
      </c>
      <c r="G437" s="253"/>
      <c r="H437" s="254" t="s">
        <v>32</v>
      </c>
      <c r="I437" s="256"/>
      <c r="J437" s="253"/>
      <c r="K437" s="253"/>
      <c r="L437" s="257"/>
      <c r="M437" s="258"/>
      <c r="N437" s="259"/>
      <c r="O437" s="259"/>
      <c r="P437" s="259"/>
      <c r="Q437" s="259"/>
      <c r="R437" s="259"/>
      <c r="S437" s="259"/>
      <c r="T437" s="260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1" t="s">
        <v>282</v>
      </c>
      <c r="AU437" s="261" t="s">
        <v>91</v>
      </c>
      <c r="AV437" s="14" t="s">
        <v>86</v>
      </c>
      <c r="AW437" s="14" t="s">
        <v>39</v>
      </c>
      <c r="AX437" s="14" t="s">
        <v>78</v>
      </c>
      <c r="AY437" s="261" t="s">
        <v>188</v>
      </c>
    </row>
    <row r="438" s="13" customFormat="1">
      <c r="A438" s="13"/>
      <c r="B438" s="241"/>
      <c r="C438" s="242"/>
      <c r="D438" s="222" t="s">
        <v>282</v>
      </c>
      <c r="E438" s="243" t="s">
        <v>32</v>
      </c>
      <c r="F438" s="244" t="s">
        <v>86</v>
      </c>
      <c r="G438" s="242"/>
      <c r="H438" s="245">
        <v>1</v>
      </c>
      <c r="I438" s="246"/>
      <c r="J438" s="242"/>
      <c r="K438" s="242"/>
      <c r="L438" s="247"/>
      <c r="M438" s="248"/>
      <c r="N438" s="249"/>
      <c r="O438" s="249"/>
      <c r="P438" s="249"/>
      <c r="Q438" s="249"/>
      <c r="R438" s="249"/>
      <c r="S438" s="249"/>
      <c r="T438" s="250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1" t="s">
        <v>282</v>
      </c>
      <c r="AU438" s="251" t="s">
        <v>91</v>
      </c>
      <c r="AV438" s="13" t="s">
        <v>91</v>
      </c>
      <c r="AW438" s="13" t="s">
        <v>39</v>
      </c>
      <c r="AX438" s="13" t="s">
        <v>86</v>
      </c>
      <c r="AY438" s="251" t="s">
        <v>188</v>
      </c>
    </row>
    <row r="439" s="2" customFormat="1" ht="24.15" customHeight="1">
      <c r="A439" s="42"/>
      <c r="B439" s="43"/>
      <c r="C439" s="209" t="s">
        <v>631</v>
      </c>
      <c r="D439" s="209" t="s">
        <v>189</v>
      </c>
      <c r="E439" s="210" t="s">
        <v>1242</v>
      </c>
      <c r="F439" s="211" t="s">
        <v>1243</v>
      </c>
      <c r="G439" s="212" t="s">
        <v>1224</v>
      </c>
      <c r="H439" s="213">
        <v>150</v>
      </c>
      <c r="I439" s="214"/>
      <c r="J439" s="215">
        <f>ROUND(I439*H439,2)</f>
        <v>0</v>
      </c>
      <c r="K439" s="211" t="s">
        <v>236</v>
      </c>
      <c r="L439" s="48"/>
      <c r="M439" s="216" t="s">
        <v>32</v>
      </c>
      <c r="N439" s="217" t="s">
        <v>49</v>
      </c>
      <c r="O439" s="88"/>
      <c r="P439" s="218">
        <f>O439*H439</f>
        <v>0</v>
      </c>
      <c r="Q439" s="218">
        <v>0</v>
      </c>
      <c r="R439" s="218">
        <f>Q439*H439</f>
        <v>0</v>
      </c>
      <c r="S439" s="218">
        <v>0.001</v>
      </c>
      <c r="T439" s="219">
        <f>S439*H439</f>
        <v>0.14999999999999999</v>
      </c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R439" s="220" t="s">
        <v>187</v>
      </c>
      <c r="AT439" s="220" t="s">
        <v>189</v>
      </c>
      <c r="AU439" s="220" t="s">
        <v>91</v>
      </c>
      <c r="AY439" s="20" t="s">
        <v>188</v>
      </c>
      <c r="BE439" s="221">
        <f>IF(N439="základní",J439,0)</f>
        <v>0</v>
      </c>
      <c r="BF439" s="221">
        <f>IF(N439="snížená",J439,0)</f>
        <v>0</v>
      </c>
      <c r="BG439" s="221">
        <f>IF(N439="zákl. přenesená",J439,0)</f>
        <v>0</v>
      </c>
      <c r="BH439" s="221">
        <f>IF(N439="sníž. přenesená",J439,0)</f>
        <v>0</v>
      </c>
      <c r="BI439" s="221">
        <f>IF(N439="nulová",J439,0)</f>
        <v>0</v>
      </c>
      <c r="BJ439" s="20" t="s">
        <v>86</v>
      </c>
      <c r="BK439" s="221">
        <f>ROUND(I439*H439,2)</f>
        <v>0</v>
      </c>
      <c r="BL439" s="20" t="s">
        <v>187</v>
      </c>
      <c r="BM439" s="220" t="s">
        <v>1244</v>
      </c>
    </row>
    <row r="440" s="2" customFormat="1">
      <c r="A440" s="42"/>
      <c r="B440" s="43"/>
      <c r="C440" s="44"/>
      <c r="D440" s="222" t="s">
        <v>194</v>
      </c>
      <c r="E440" s="44"/>
      <c r="F440" s="223" t="s">
        <v>1245</v>
      </c>
      <c r="G440" s="44"/>
      <c r="H440" s="44"/>
      <c r="I440" s="224"/>
      <c r="J440" s="44"/>
      <c r="K440" s="44"/>
      <c r="L440" s="48"/>
      <c r="M440" s="225"/>
      <c r="N440" s="226"/>
      <c r="O440" s="88"/>
      <c r="P440" s="88"/>
      <c r="Q440" s="88"/>
      <c r="R440" s="88"/>
      <c r="S440" s="88"/>
      <c r="T440" s="89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T440" s="20" t="s">
        <v>194</v>
      </c>
      <c r="AU440" s="20" t="s">
        <v>91</v>
      </c>
    </row>
    <row r="441" s="2" customFormat="1">
      <c r="A441" s="42"/>
      <c r="B441" s="43"/>
      <c r="C441" s="44"/>
      <c r="D441" s="239" t="s">
        <v>239</v>
      </c>
      <c r="E441" s="44"/>
      <c r="F441" s="240" t="s">
        <v>1246</v>
      </c>
      <c r="G441" s="44"/>
      <c r="H441" s="44"/>
      <c r="I441" s="224"/>
      <c r="J441" s="44"/>
      <c r="K441" s="44"/>
      <c r="L441" s="48"/>
      <c r="M441" s="225"/>
      <c r="N441" s="226"/>
      <c r="O441" s="88"/>
      <c r="P441" s="88"/>
      <c r="Q441" s="88"/>
      <c r="R441" s="88"/>
      <c r="S441" s="88"/>
      <c r="T441" s="89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T441" s="20" t="s">
        <v>239</v>
      </c>
      <c r="AU441" s="20" t="s">
        <v>91</v>
      </c>
    </row>
    <row r="442" s="14" customFormat="1">
      <c r="A442" s="14"/>
      <c r="B442" s="252"/>
      <c r="C442" s="253"/>
      <c r="D442" s="222" t="s">
        <v>282</v>
      </c>
      <c r="E442" s="254" t="s">
        <v>32</v>
      </c>
      <c r="F442" s="255" t="s">
        <v>1247</v>
      </c>
      <c r="G442" s="253"/>
      <c r="H442" s="254" t="s">
        <v>32</v>
      </c>
      <c r="I442" s="256"/>
      <c r="J442" s="253"/>
      <c r="K442" s="253"/>
      <c r="L442" s="257"/>
      <c r="M442" s="258"/>
      <c r="N442" s="259"/>
      <c r="O442" s="259"/>
      <c r="P442" s="259"/>
      <c r="Q442" s="259"/>
      <c r="R442" s="259"/>
      <c r="S442" s="259"/>
      <c r="T442" s="260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1" t="s">
        <v>282</v>
      </c>
      <c r="AU442" s="261" t="s">
        <v>91</v>
      </c>
      <c r="AV442" s="14" t="s">
        <v>86</v>
      </c>
      <c r="AW442" s="14" t="s">
        <v>39</v>
      </c>
      <c r="AX442" s="14" t="s">
        <v>78</v>
      </c>
      <c r="AY442" s="261" t="s">
        <v>188</v>
      </c>
    </row>
    <row r="443" s="13" customFormat="1">
      <c r="A443" s="13"/>
      <c r="B443" s="241"/>
      <c r="C443" s="242"/>
      <c r="D443" s="222" t="s">
        <v>282</v>
      </c>
      <c r="E443" s="243" t="s">
        <v>32</v>
      </c>
      <c r="F443" s="244" t="s">
        <v>1248</v>
      </c>
      <c r="G443" s="242"/>
      <c r="H443" s="245">
        <v>150</v>
      </c>
      <c r="I443" s="246"/>
      <c r="J443" s="242"/>
      <c r="K443" s="242"/>
      <c r="L443" s="247"/>
      <c r="M443" s="248"/>
      <c r="N443" s="249"/>
      <c r="O443" s="249"/>
      <c r="P443" s="249"/>
      <c r="Q443" s="249"/>
      <c r="R443" s="249"/>
      <c r="S443" s="249"/>
      <c r="T443" s="250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1" t="s">
        <v>282</v>
      </c>
      <c r="AU443" s="251" t="s">
        <v>91</v>
      </c>
      <c r="AV443" s="13" t="s">
        <v>91</v>
      </c>
      <c r="AW443" s="13" t="s">
        <v>39</v>
      </c>
      <c r="AX443" s="13" t="s">
        <v>86</v>
      </c>
      <c r="AY443" s="251" t="s">
        <v>188</v>
      </c>
    </row>
    <row r="444" s="2" customFormat="1" ht="24.15" customHeight="1">
      <c r="A444" s="42"/>
      <c r="B444" s="43"/>
      <c r="C444" s="209" t="s">
        <v>638</v>
      </c>
      <c r="D444" s="209" t="s">
        <v>189</v>
      </c>
      <c r="E444" s="210" t="s">
        <v>1249</v>
      </c>
      <c r="F444" s="211" t="s">
        <v>1250</v>
      </c>
      <c r="G444" s="212" t="s">
        <v>389</v>
      </c>
      <c r="H444" s="213">
        <v>2.4119999999999999</v>
      </c>
      <c r="I444" s="214"/>
      <c r="J444" s="215">
        <f>ROUND(I444*H444,2)</f>
        <v>0</v>
      </c>
      <c r="K444" s="211" t="s">
        <v>236</v>
      </c>
      <c r="L444" s="48"/>
      <c r="M444" s="216" t="s">
        <v>32</v>
      </c>
      <c r="N444" s="217" t="s">
        <v>49</v>
      </c>
      <c r="O444" s="88"/>
      <c r="P444" s="218">
        <f>O444*H444</f>
        <v>0</v>
      </c>
      <c r="Q444" s="218">
        <v>0</v>
      </c>
      <c r="R444" s="218">
        <f>Q444*H444</f>
        <v>0</v>
      </c>
      <c r="S444" s="218">
        <v>0</v>
      </c>
      <c r="T444" s="219">
        <f>S444*H444</f>
        <v>0</v>
      </c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R444" s="220" t="s">
        <v>405</v>
      </c>
      <c r="AT444" s="220" t="s">
        <v>189</v>
      </c>
      <c r="AU444" s="220" t="s">
        <v>91</v>
      </c>
      <c r="AY444" s="20" t="s">
        <v>188</v>
      </c>
      <c r="BE444" s="221">
        <f>IF(N444="základní",J444,0)</f>
        <v>0</v>
      </c>
      <c r="BF444" s="221">
        <f>IF(N444="snížená",J444,0)</f>
        <v>0</v>
      </c>
      <c r="BG444" s="221">
        <f>IF(N444="zákl. přenesená",J444,0)</f>
        <v>0</v>
      </c>
      <c r="BH444" s="221">
        <f>IF(N444="sníž. přenesená",J444,0)</f>
        <v>0</v>
      </c>
      <c r="BI444" s="221">
        <f>IF(N444="nulová",J444,0)</f>
        <v>0</v>
      </c>
      <c r="BJ444" s="20" t="s">
        <v>86</v>
      </c>
      <c r="BK444" s="221">
        <f>ROUND(I444*H444,2)</f>
        <v>0</v>
      </c>
      <c r="BL444" s="20" t="s">
        <v>405</v>
      </c>
      <c r="BM444" s="220" t="s">
        <v>1251</v>
      </c>
    </row>
    <row r="445" s="2" customFormat="1">
      <c r="A445" s="42"/>
      <c r="B445" s="43"/>
      <c r="C445" s="44"/>
      <c r="D445" s="222" t="s">
        <v>194</v>
      </c>
      <c r="E445" s="44"/>
      <c r="F445" s="223" t="s">
        <v>1252</v>
      </c>
      <c r="G445" s="44"/>
      <c r="H445" s="44"/>
      <c r="I445" s="224"/>
      <c r="J445" s="44"/>
      <c r="K445" s="44"/>
      <c r="L445" s="48"/>
      <c r="M445" s="225"/>
      <c r="N445" s="226"/>
      <c r="O445" s="88"/>
      <c r="P445" s="88"/>
      <c r="Q445" s="88"/>
      <c r="R445" s="88"/>
      <c r="S445" s="88"/>
      <c r="T445" s="89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T445" s="20" t="s">
        <v>194</v>
      </c>
      <c r="AU445" s="20" t="s">
        <v>91</v>
      </c>
    </row>
    <row r="446" s="2" customFormat="1">
      <c r="A446" s="42"/>
      <c r="B446" s="43"/>
      <c r="C446" s="44"/>
      <c r="D446" s="239" t="s">
        <v>239</v>
      </c>
      <c r="E446" s="44"/>
      <c r="F446" s="240" t="s">
        <v>1253</v>
      </c>
      <c r="G446" s="44"/>
      <c r="H446" s="44"/>
      <c r="I446" s="224"/>
      <c r="J446" s="44"/>
      <c r="K446" s="44"/>
      <c r="L446" s="48"/>
      <c r="M446" s="225"/>
      <c r="N446" s="226"/>
      <c r="O446" s="88"/>
      <c r="P446" s="88"/>
      <c r="Q446" s="88"/>
      <c r="R446" s="88"/>
      <c r="S446" s="88"/>
      <c r="T446" s="89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T446" s="20" t="s">
        <v>239</v>
      </c>
      <c r="AU446" s="20" t="s">
        <v>91</v>
      </c>
    </row>
    <row r="447" s="2" customFormat="1" ht="24.15" customHeight="1">
      <c r="A447" s="42"/>
      <c r="B447" s="43"/>
      <c r="C447" s="209" t="s">
        <v>1254</v>
      </c>
      <c r="D447" s="209" t="s">
        <v>189</v>
      </c>
      <c r="E447" s="210" t="s">
        <v>1255</v>
      </c>
      <c r="F447" s="211" t="s">
        <v>1256</v>
      </c>
      <c r="G447" s="212" t="s">
        <v>389</v>
      </c>
      <c r="H447" s="213">
        <v>2.4119999999999999</v>
      </c>
      <c r="I447" s="214"/>
      <c r="J447" s="215">
        <f>ROUND(I447*H447,2)</f>
        <v>0</v>
      </c>
      <c r="K447" s="211" t="s">
        <v>236</v>
      </c>
      <c r="L447" s="48"/>
      <c r="M447" s="216" t="s">
        <v>32</v>
      </c>
      <c r="N447" s="217" t="s">
        <v>49</v>
      </c>
      <c r="O447" s="88"/>
      <c r="P447" s="218">
        <f>O447*H447</f>
        <v>0</v>
      </c>
      <c r="Q447" s="218">
        <v>0</v>
      </c>
      <c r="R447" s="218">
        <f>Q447*H447</f>
        <v>0</v>
      </c>
      <c r="S447" s="218">
        <v>0</v>
      </c>
      <c r="T447" s="219">
        <f>S447*H447</f>
        <v>0</v>
      </c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R447" s="220" t="s">
        <v>405</v>
      </c>
      <c r="AT447" s="220" t="s">
        <v>189</v>
      </c>
      <c r="AU447" s="220" t="s">
        <v>91</v>
      </c>
      <c r="AY447" s="20" t="s">
        <v>188</v>
      </c>
      <c r="BE447" s="221">
        <f>IF(N447="základní",J447,0)</f>
        <v>0</v>
      </c>
      <c r="BF447" s="221">
        <f>IF(N447="snížená",J447,0)</f>
        <v>0</v>
      </c>
      <c r="BG447" s="221">
        <f>IF(N447="zákl. přenesená",J447,0)</f>
        <v>0</v>
      </c>
      <c r="BH447" s="221">
        <f>IF(N447="sníž. přenesená",J447,0)</f>
        <v>0</v>
      </c>
      <c r="BI447" s="221">
        <f>IF(N447="nulová",J447,0)</f>
        <v>0</v>
      </c>
      <c r="BJ447" s="20" t="s">
        <v>86</v>
      </c>
      <c r="BK447" s="221">
        <f>ROUND(I447*H447,2)</f>
        <v>0</v>
      </c>
      <c r="BL447" s="20" t="s">
        <v>405</v>
      </c>
      <c r="BM447" s="220" t="s">
        <v>1257</v>
      </c>
    </row>
    <row r="448" s="2" customFormat="1">
      <c r="A448" s="42"/>
      <c r="B448" s="43"/>
      <c r="C448" s="44"/>
      <c r="D448" s="222" t="s">
        <v>194</v>
      </c>
      <c r="E448" s="44"/>
      <c r="F448" s="223" t="s">
        <v>1258</v>
      </c>
      <c r="G448" s="44"/>
      <c r="H448" s="44"/>
      <c r="I448" s="224"/>
      <c r="J448" s="44"/>
      <c r="K448" s="44"/>
      <c r="L448" s="48"/>
      <c r="M448" s="225"/>
      <c r="N448" s="226"/>
      <c r="O448" s="88"/>
      <c r="P448" s="88"/>
      <c r="Q448" s="88"/>
      <c r="R448" s="88"/>
      <c r="S448" s="88"/>
      <c r="T448" s="89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T448" s="20" t="s">
        <v>194</v>
      </c>
      <c r="AU448" s="20" t="s">
        <v>91</v>
      </c>
    </row>
    <row r="449" s="2" customFormat="1">
      <c r="A449" s="42"/>
      <c r="B449" s="43"/>
      <c r="C449" s="44"/>
      <c r="D449" s="239" t="s">
        <v>239</v>
      </c>
      <c r="E449" s="44"/>
      <c r="F449" s="240" t="s">
        <v>1259</v>
      </c>
      <c r="G449" s="44"/>
      <c r="H449" s="44"/>
      <c r="I449" s="224"/>
      <c r="J449" s="44"/>
      <c r="K449" s="44"/>
      <c r="L449" s="48"/>
      <c r="M449" s="225"/>
      <c r="N449" s="226"/>
      <c r="O449" s="88"/>
      <c r="P449" s="88"/>
      <c r="Q449" s="88"/>
      <c r="R449" s="88"/>
      <c r="S449" s="88"/>
      <c r="T449" s="89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T449" s="20" t="s">
        <v>239</v>
      </c>
      <c r="AU449" s="20" t="s">
        <v>91</v>
      </c>
    </row>
    <row r="450" s="11" customFormat="1" ht="25.92" customHeight="1">
      <c r="A450" s="11"/>
      <c r="B450" s="195"/>
      <c r="C450" s="196"/>
      <c r="D450" s="197" t="s">
        <v>77</v>
      </c>
      <c r="E450" s="198" t="s">
        <v>881</v>
      </c>
      <c r="F450" s="198" t="s">
        <v>882</v>
      </c>
      <c r="G450" s="196"/>
      <c r="H450" s="196"/>
      <c r="I450" s="199"/>
      <c r="J450" s="200">
        <f>BK450</f>
        <v>0</v>
      </c>
      <c r="K450" s="196"/>
      <c r="L450" s="201"/>
      <c r="M450" s="202"/>
      <c r="N450" s="203"/>
      <c r="O450" s="203"/>
      <c r="P450" s="204">
        <f>SUM(P451:P455)</f>
        <v>0</v>
      </c>
      <c r="Q450" s="203"/>
      <c r="R450" s="204">
        <f>SUM(R451:R455)</f>
        <v>0</v>
      </c>
      <c r="S450" s="203"/>
      <c r="T450" s="205">
        <f>SUM(T451:T455)</f>
        <v>0</v>
      </c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R450" s="206" t="s">
        <v>187</v>
      </c>
      <c r="AT450" s="207" t="s">
        <v>77</v>
      </c>
      <c r="AU450" s="207" t="s">
        <v>78</v>
      </c>
      <c r="AY450" s="206" t="s">
        <v>188</v>
      </c>
      <c r="BK450" s="208">
        <f>SUM(BK451:BK455)</f>
        <v>0</v>
      </c>
    </row>
    <row r="451" s="2" customFormat="1" ht="21.75" customHeight="1">
      <c r="A451" s="42"/>
      <c r="B451" s="43"/>
      <c r="C451" s="209" t="s">
        <v>643</v>
      </c>
      <c r="D451" s="209" t="s">
        <v>189</v>
      </c>
      <c r="E451" s="210" t="s">
        <v>884</v>
      </c>
      <c r="F451" s="211" t="s">
        <v>885</v>
      </c>
      <c r="G451" s="212" t="s">
        <v>886</v>
      </c>
      <c r="H451" s="213">
        <v>25.5</v>
      </c>
      <c r="I451" s="214"/>
      <c r="J451" s="215">
        <f>ROUND(I451*H451,2)</f>
        <v>0</v>
      </c>
      <c r="K451" s="211" t="s">
        <v>236</v>
      </c>
      <c r="L451" s="48"/>
      <c r="M451" s="216" t="s">
        <v>32</v>
      </c>
      <c r="N451" s="217" t="s">
        <v>49</v>
      </c>
      <c r="O451" s="88"/>
      <c r="P451" s="218">
        <f>O451*H451</f>
        <v>0</v>
      </c>
      <c r="Q451" s="218">
        <v>0</v>
      </c>
      <c r="R451" s="218">
        <f>Q451*H451</f>
        <v>0</v>
      </c>
      <c r="S451" s="218">
        <v>0</v>
      </c>
      <c r="T451" s="219">
        <f>S451*H451</f>
        <v>0</v>
      </c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R451" s="220" t="s">
        <v>192</v>
      </c>
      <c r="AT451" s="220" t="s">
        <v>189</v>
      </c>
      <c r="AU451" s="220" t="s">
        <v>86</v>
      </c>
      <c r="AY451" s="20" t="s">
        <v>188</v>
      </c>
      <c r="BE451" s="221">
        <f>IF(N451="základní",J451,0)</f>
        <v>0</v>
      </c>
      <c r="BF451" s="221">
        <f>IF(N451="snížená",J451,0)</f>
        <v>0</v>
      </c>
      <c r="BG451" s="221">
        <f>IF(N451="zákl. přenesená",J451,0)</f>
        <v>0</v>
      </c>
      <c r="BH451" s="221">
        <f>IF(N451="sníž. přenesená",J451,0)</f>
        <v>0</v>
      </c>
      <c r="BI451" s="221">
        <f>IF(N451="nulová",J451,0)</f>
        <v>0</v>
      </c>
      <c r="BJ451" s="20" t="s">
        <v>86</v>
      </c>
      <c r="BK451" s="221">
        <f>ROUND(I451*H451,2)</f>
        <v>0</v>
      </c>
      <c r="BL451" s="20" t="s">
        <v>192</v>
      </c>
      <c r="BM451" s="220" t="s">
        <v>1260</v>
      </c>
    </row>
    <row r="452" s="2" customFormat="1">
      <c r="A452" s="42"/>
      <c r="B452" s="43"/>
      <c r="C452" s="44"/>
      <c r="D452" s="222" t="s">
        <v>194</v>
      </c>
      <c r="E452" s="44"/>
      <c r="F452" s="223" t="s">
        <v>888</v>
      </c>
      <c r="G452" s="44"/>
      <c r="H452" s="44"/>
      <c r="I452" s="224"/>
      <c r="J452" s="44"/>
      <c r="K452" s="44"/>
      <c r="L452" s="48"/>
      <c r="M452" s="225"/>
      <c r="N452" s="226"/>
      <c r="O452" s="88"/>
      <c r="P452" s="88"/>
      <c r="Q452" s="88"/>
      <c r="R452" s="88"/>
      <c r="S452" s="88"/>
      <c r="T452" s="89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T452" s="20" t="s">
        <v>194</v>
      </c>
      <c r="AU452" s="20" t="s">
        <v>86</v>
      </c>
    </row>
    <row r="453" s="2" customFormat="1">
      <c r="A453" s="42"/>
      <c r="B453" s="43"/>
      <c r="C453" s="44"/>
      <c r="D453" s="239" t="s">
        <v>239</v>
      </c>
      <c r="E453" s="44"/>
      <c r="F453" s="240" t="s">
        <v>889</v>
      </c>
      <c r="G453" s="44"/>
      <c r="H453" s="44"/>
      <c r="I453" s="224"/>
      <c r="J453" s="44"/>
      <c r="K453" s="44"/>
      <c r="L453" s="48"/>
      <c r="M453" s="225"/>
      <c r="N453" s="226"/>
      <c r="O453" s="88"/>
      <c r="P453" s="88"/>
      <c r="Q453" s="88"/>
      <c r="R453" s="88"/>
      <c r="S453" s="88"/>
      <c r="T453" s="89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T453" s="20" t="s">
        <v>239</v>
      </c>
      <c r="AU453" s="20" t="s">
        <v>86</v>
      </c>
    </row>
    <row r="454" s="14" customFormat="1">
      <c r="A454" s="14"/>
      <c r="B454" s="252"/>
      <c r="C454" s="253"/>
      <c r="D454" s="222" t="s">
        <v>282</v>
      </c>
      <c r="E454" s="254" t="s">
        <v>32</v>
      </c>
      <c r="F454" s="255" t="s">
        <v>895</v>
      </c>
      <c r="G454" s="253"/>
      <c r="H454" s="254" t="s">
        <v>32</v>
      </c>
      <c r="I454" s="256"/>
      <c r="J454" s="253"/>
      <c r="K454" s="253"/>
      <c r="L454" s="257"/>
      <c r="M454" s="258"/>
      <c r="N454" s="259"/>
      <c r="O454" s="259"/>
      <c r="P454" s="259"/>
      <c r="Q454" s="259"/>
      <c r="R454" s="259"/>
      <c r="S454" s="259"/>
      <c r="T454" s="260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1" t="s">
        <v>282</v>
      </c>
      <c r="AU454" s="261" t="s">
        <v>86</v>
      </c>
      <c r="AV454" s="14" t="s">
        <v>86</v>
      </c>
      <c r="AW454" s="14" t="s">
        <v>39</v>
      </c>
      <c r="AX454" s="14" t="s">
        <v>78</v>
      </c>
      <c r="AY454" s="261" t="s">
        <v>188</v>
      </c>
    </row>
    <row r="455" s="13" customFormat="1">
      <c r="A455" s="13"/>
      <c r="B455" s="241"/>
      <c r="C455" s="242"/>
      <c r="D455" s="222" t="s">
        <v>282</v>
      </c>
      <c r="E455" s="243" t="s">
        <v>32</v>
      </c>
      <c r="F455" s="244" t="s">
        <v>1261</v>
      </c>
      <c r="G455" s="242"/>
      <c r="H455" s="245">
        <v>25.5</v>
      </c>
      <c r="I455" s="246"/>
      <c r="J455" s="242"/>
      <c r="K455" s="242"/>
      <c r="L455" s="247"/>
      <c r="M455" s="283"/>
      <c r="N455" s="284"/>
      <c r="O455" s="284"/>
      <c r="P455" s="284"/>
      <c r="Q455" s="284"/>
      <c r="R455" s="284"/>
      <c r="S455" s="284"/>
      <c r="T455" s="285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1" t="s">
        <v>282</v>
      </c>
      <c r="AU455" s="251" t="s">
        <v>86</v>
      </c>
      <c r="AV455" s="13" t="s">
        <v>91</v>
      </c>
      <c r="AW455" s="13" t="s">
        <v>39</v>
      </c>
      <c r="AX455" s="13" t="s">
        <v>86</v>
      </c>
      <c r="AY455" s="251" t="s">
        <v>188</v>
      </c>
    </row>
    <row r="456" s="2" customFormat="1" ht="6.96" customHeight="1">
      <c r="A456" s="42"/>
      <c r="B456" s="63"/>
      <c r="C456" s="64"/>
      <c r="D456" s="64"/>
      <c r="E456" s="64"/>
      <c r="F456" s="64"/>
      <c r="G456" s="64"/>
      <c r="H456" s="64"/>
      <c r="I456" s="64"/>
      <c r="J456" s="64"/>
      <c r="K456" s="64"/>
      <c r="L456" s="48"/>
      <c r="M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</row>
  </sheetData>
  <sheetProtection sheet="1" autoFilter="0" formatColumns="0" formatRows="0" objects="1" scenarios="1" spinCount="100000" saltValue="vJKPEplVz90BiA6Rty8kCRhw71PaAxu+lFD0LnXl/ZH1n+f2SvtiocAuPfQ3Msn1+KRnzy7KZGdH8ARTPUNDqw==" hashValue="yk3T59s9EH5bRuxqRv+9Qf6t97qRTvVwSub5Wr+tPmVfSBOeJphjuVNDdtzPAuwM0/xaqQKGB54lrjJnv/E/Iw==" algorithmName="SHA-512" password="EC2B"/>
  <autoFilter ref="C95:K45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1" r:id="rId1" display="https://podminky.urs.cz/item/CS_URS_2023_02/317941123"/>
    <hyperlink ref="F111" r:id="rId2" display="https://podminky.urs.cz/item/CS_URS_2023_02/331273011"/>
    <hyperlink ref="F117" r:id="rId3" display="https://podminky.urs.cz/item/CS_URS_2023_02/331361821"/>
    <hyperlink ref="F126" r:id="rId4" display="https://podminky.urs.cz/item/CS_URS_2023_02/346244382"/>
    <hyperlink ref="F132" r:id="rId5" display="https://podminky.urs.cz/item/CS_URS_2023_02/346481111"/>
    <hyperlink ref="F139" r:id="rId6" display="https://podminky.urs.cz/item/CS_URS_2023_02/411354315"/>
    <hyperlink ref="F145" r:id="rId7" display="https://podminky.urs.cz/item/CS_URS_2023_02/411354316"/>
    <hyperlink ref="F151" r:id="rId8" display="https://podminky.urs.cz/item/CS_URS_2023_02/413232221"/>
    <hyperlink ref="F155" r:id="rId9" display="https://podminky.urs.cz/item/CS_URS_2023_02/413321616"/>
    <hyperlink ref="F161" r:id="rId10" display="https://podminky.urs.cz/item/CS_URS_2023_02/413351111"/>
    <hyperlink ref="F167" r:id="rId11" display="https://podminky.urs.cz/item/CS_URS_2023_02/413351112"/>
    <hyperlink ref="F173" r:id="rId12" display="https://podminky.urs.cz/item/CS_URS_2023_02/413352111"/>
    <hyperlink ref="F179" r:id="rId13" display="https://podminky.urs.cz/item/CS_URS_2023_02/413352112"/>
    <hyperlink ref="F185" r:id="rId14" display="https://podminky.urs.cz/item/CS_URS_2023_02/413361821"/>
    <hyperlink ref="F191" r:id="rId15" display="https://podminky.urs.cz/item/CS_URS_2023_02/430321616"/>
    <hyperlink ref="F200" r:id="rId16" display="https://podminky.urs.cz/item/CS_URS_2023_02/430361821"/>
    <hyperlink ref="F215" r:id="rId17" display="https://podminky.urs.cz/item/CS_URS_2023_02/431351121"/>
    <hyperlink ref="F221" r:id="rId18" display="https://podminky.urs.cz/item/CS_URS_2023_02/431351122"/>
    <hyperlink ref="F228" r:id="rId19" display="https://podminky.urs.cz/item/CS_URS_2023_02/611131125"/>
    <hyperlink ref="F234" r:id="rId20" display="https://podminky.urs.cz/item/CS_URS_2023_02/611142001"/>
    <hyperlink ref="F240" r:id="rId21" display="https://podminky.urs.cz/item/CS_URS_2023_02/611321145"/>
    <hyperlink ref="F246" r:id="rId22" display="https://podminky.urs.cz/item/CS_URS_2023_02/612131121"/>
    <hyperlink ref="F252" r:id="rId23" display="https://podminky.urs.cz/item/CS_URS_2023_02/612142001"/>
    <hyperlink ref="F258" r:id="rId24" display="https://podminky.urs.cz/item/CS_URS_2023_02/612321141"/>
    <hyperlink ref="F264" r:id="rId25" display="https://podminky.urs.cz/item/CS_URS_2023_02/612325302"/>
    <hyperlink ref="F269" r:id="rId26" display="https://podminky.urs.cz/item/CS_URS_2023_02/613131121"/>
    <hyperlink ref="F275" r:id="rId27" display="https://podminky.urs.cz/item/CS_URS_2023_02/613142001"/>
    <hyperlink ref="F281" r:id="rId28" display="https://podminky.urs.cz/item/CS_URS_2023_02/613321141"/>
    <hyperlink ref="F288" r:id="rId29" display="https://podminky.urs.cz/item/CS_URS_2023_02/949101112"/>
    <hyperlink ref="F293" r:id="rId30" display="https://podminky.urs.cz/item/CS_URS_2023_02/952901114"/>
    <hyperlink ref="F298" r:id="rId31" display="https://podminky.urs.cz/item/CS_URS_2023_02/953961211"/>
    <hyperlink ref="F310" r:id="rId32" display="https://podminky.urs.cz/item/CS_URS_2023_02/953961212"/>
    <hyperlink ref="F315" r:id="rId33" display="https://podminky.urs.cz/item/CS_URS_2023_02/953961214"/>
    <hyperlink ref="F324" r:id="rId34" display="https://podminky.urs.cz/item/CS_URS_2023_02/953965117"/>
    <hyperlink ref="F329" r:id="rId35" display="https://podminky.urs.cz/item/CS_URS_2023_02/953965133"/>
    <hyperlink ref="F338" r:id="rId36" display="https://podminky.urs.cz/item/CS_URS_2023_02/963051113"/>
    <hyperlink ref="F344" r:id="rId37" display="https://podminky.urs.cz/item/CS_URS_2023_02/965041441"/>
    <hyperlink ref="F349" r:id="rId38" display="https://podminky.urs.cz/item/CS_URS_2023_02/967031132"/>
    <hyperlink ref="F354" r:id="rId39" display="https://podminky.urs.cz/item/CS_URS_2023_02/971033641"/>
    <hyperlink ref="F359" r:id="rId40" display="https://podminky.urs.cz/item/CS_URS_2023_02/973031344"/>
    <hyperlink ref="F365" r:id="rId41" display="https://podminky.urs.cz/item/CS_URS_2023_02/973031345"/>
    <hyperlink ref="F374" r:id="rId42" display="https://podminky.urs.cz/item/CS_URS_2023_02/977312114"/>
    <hyperlink ref="F386" r:id="rId43" display="https://podminky.urs.cz/item/CS_URS_2023_02/997013211"/>
    <hyperlink ref="F389" r:id="rId44" display="https://podminky.urs.cz/item/CS_URS_2023_02/997013501"/>
    <hyperlink ref="F392" r:id="rId45" display="https://podminky.urs.cz/item/CS_URS_2023_02/997013509"/>
    <hyperlink ref="F396" r:id="rId46" display="https://podminky.urs.cz/item/CS_URS_2023_02/997013871"/>
    <hyperlink ref="F400" r:id="rId47" display="https://podminky.urs.cz/item/CS_URS_2023_02/998017001"/>
    <hyperlink ref="F413" r:id="rId48" display="https://podminky.urs.cz/item/CS_URS_2023_02/767161211"/>
    <hyperlink ref="F421" r:id="rId49" display="https://podminky.urs.cz/item/CS_URS_2023_02/767995111"/>
    <hyperlink ref="F441" r:id="rId50" display="https://podminky.urs.cz/item/CS_URS_2023_02/767996801"/>
    <hyperlink ref="F446" r:id="rId51" display="https://podminky.urs.cz/item/CS_URS_2023_02/998767101"/>
    <hyperlink ref="F449" r:id="rId52" display="https://podminky.urs.cz/item/CS_URS_2023_02/998767181"/>
    <hyperlink ref="F453" r:id="rId53" display="https://podminky.urs.cz/item/CS_URS_2023_02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91</v>
      </c>
    </row>
    <row r="4" s="1" customFormat="1" ht="24.96" customHeight="1">
      <c r="B4" s="23"/>
      <c r="D4" s="144" t="s">
        <v>164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26.25" customHeight="1">
      <c r="B7" s="23"/>
      <c r="E7" s="147" t="str">
        <f>'Rekapitulace stavby'!K6</f>
        <v>Dům kultury v Ostrově - vybudování kulturního a kreativního centra (interiér)</v>
      </c>
      <c r="F7" s="146"/>
      <c r="G7" s="146"/>
      <c r="H7" s="146"/>
      <c r="L7" s="23"/>
    </row>
    <row r="8" s="1" customFormat="1" ht="12" customHeight="1">
      <c r="B8" s="23"/>
      <c r="D8" s="146" t="s">
        <v>165</v>
      </c>
      <c r="L8" s="23"/>
    </row>
    <row r="9" s="2" customFormat="1" ht="16.5" customHeight="1">
      <c r="A9" s="42"/>
      <c r="B9" s="48"/>
      <c r="C9" s="42"/>
      <c r="D9" s="42"/>
      <c r="E9" s="147" t="s">
        <v>254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255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1262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32</v>
      </c>
      <c r="G13" s="42"/>
      <c r="H13" s="42"/>
      <c r="I13" s="146" t="s">
        <v>20</v>
      </c>
      <c r="J13" s="137" t="s">
        <v>32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23</v>
      </c>
      <c r="G14" s="42"/>
      <c r="H14" s="42"/>
      <c r="I14" s="146" t="s">
        <v>24</v>
      </c>
      <c r="J14" s="150" t="str">
        <f>'Rekapitulace stavby'!AN8</f>
        <v>13. 3. 2024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30</v>
      </c>
      <c r="E16" s="42"/>
      <c r="F16" s="42"/>
      <c r="G16" s="42"/>
      <c r="H16" s="42"/>
      <c r="I16" s="146" t="s">
        <v>31</v>
      </c>
      <c r="J16" s="137" t="s">
        <v>32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33</v>
      </c>
      <c r="F17" s="42"/>
      <c r="G17" s="42"/>
      <c r="H17" s="42"/>
      <c r="I17" s="146" t="s">
        <v>34</v>
      </c>
      <c r="J17" s="137" t="s">
        <v>32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35</v>
      </c>
      <c r="E19" s="42"/>
      <c r="F19" s="42"/>
      <c r="G19" s="42"/>
      <c r="H19" s="42"/>
      <c r="I19" s="146" t="s">
        <v>31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34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37</v>
      </c>
      <c r="E22" s="42"/>
      <c r="F22" s="42"/>
      <c r="G22" s="42"/>
      <c r="H22" s="42"/>
      <c r="I22" s="146" t="s">
        <v>31</v>
      </c>
      <c r="J22" s="137" t="s">
        <v>32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38</v>
      </c>
      <c r="F23" s="42"/>
      <c r="G23" s="42"/>
      <c r="H23" s="42"/>
      <c r="I23" s="146" t="s">
        <v>34</v>
      </c>
      <c r="J23" s="137" t="s">
        <v>32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40</v>
      </c>
      <c r="E25" s="42"/>
      <c r="F25" s="42"/>
      <c r="G25" s="42"/>
      <c r="H25" s="42"/>
      <c r="I25" s="146" t="s">
        <v>31</v>
      </c>
      <c r="J25" s="137" t="s">
        <v>32</v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">
        <v>41</v>
      </c>
      <c r="F26" s="42"/>
      <c r="G26" s="42"/>
      <c r="H26" s="42"/>
      <c r="I26" s="146" t="s">
        <v>34</v>
      </c>
      <c r="J26" s="137" t="s">
        <v>32</v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42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71.25" customHeight="1">
      <c r="A29" s="151"/>
      <c r="B29" s="152"/>
      <c r="C29" s="151"/>
      <c r="D29" s="151"/>
      <c r="E29" s="153" t="s">
        <v>43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44</v>
      </c>
      <c r="E32" s="42"/>
      <c r="F32" s="42"/>
      <c r="G32" s="42"/>
      <c r="H32" s="42"/>
      <c r="I32" s="42"/>
      <c r="J32" s="157">
        <f>ROUND(J102,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46</v>
      </c>
      <c r="G34" s="42"/>
      <c r="H34" s="42"/>
      <c r="I34" s="158" t="s">
        <v>45</v>
      </c>
      <c r="J34" s="158" t="s">
        <v>47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48</v>
      </c>
      <c r="E35" s="146" t="s">
        <v>49</v>
      </c>
      <c r="F35" s="160">
        <f>ROUND((SUM(BE102:BE829)),  2)</f>
        <v>0</v>
      </c>
      <c r="G35" s="42"/>
      <c r="H35" s="42"/>
      <c r="I35" s="161">
        <v>0.20999999999999999</v>
      </c>
      <c r="J35" s="160">
        <f>ROUND(((SUM(BE102:BE829))*I35),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50</v>
      </c>
      <c r="F36" s="160">
        <f>ROUND((SUM(BF102:BF829)),  2)</f>
        <v>0</v>
      </c>
      <c r="G36" s="42"/>
      <c r="H36" s="42"/>
      <c r="I36" s="161">
        <v>0.14999999999999999</v>
      </c>
      <c r="J36" s="160">
        <f>ROUND(((SUM(BF102:BF829))*I36),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51</v>
      </c>
      <c r="F37" s="160">
        <f>ROUND((SUM(BG102:BG829)),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52</v>
      </c>
      <c r="F38" s="160">
        <f>ROUND((SUM(BH102:BH829)),  2)</f>
        <v>0</v>
      </c>
      <c r="G38" s="42"/>
      <c r="H38" s="42"/>
      <c r="I38" s="161">
        <v>0.14999999999999999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53</v>
      </c>
      <c r="F39" s="160">
        <f>ROUND((SUM(BI102:BI829)),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54</v>
      </c>
      <c r="E41" s="164"/>
      <c r="F41" s="164"/>
      <c r="G41" s="165" t="s">
        <v>55</v>
      </c>
      <c r="H41" s="166" t="s">
        <v>56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167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26.25" customHeight="1">
      <c r="A50" s="42"/>
      <c r="B50" s="43"/>
      <c r="C50" s="44"/>
      <c r="D50" s="44"/>
      <c r="E50" s="173" t="str">
        <f>E7</f>
        <v>Dům kultury v Ostrově - vybudování kulturního a kreativního centra (interiér)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165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3" t="s">
        <v>254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255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D11_GA - Galerie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>Ostrov</v>
      </c>
      <c r="G56" s="44"/>
      <c r="H56" s="44"/>
      <c r="I56" s="35" t="s">
        <v>24</v>
      </c>
      <c r="J56" s="76" t="str">
        <f>IF(J14="","",J14)</f>
        <v>13. 3. 2024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54.45" customHeight="1">
      <c r="A58" s="42"/>
      <c r="B58" s="43"/>
      <c r="C58" s="35" t="s">
        <v>30</v>
      </c>
      <c r="D58" s="44"/>
      <c r="E58" s="44"/>
      <c r="F58" s="30" t="str">
        <f>E17</f>
        <v>Město Ostrov, Jáchymovská 1 , 363 01 Ostrov</v>
      </c>
      <c r="G58" s="44"/>
      <c r="H58" s="44"/>
      <c r="I58" s="35" t="s">
        <v>37</v>
      </c>
      <c r="J58" s="40" t="str">
        <f>E23</f>
        <v>Ing arch Olga Růžičková, Gagarinova, Karlovy Vary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5" t="s">
        <v>35</v>
      </c>
      <c r="D59" s="44"/>
      <c r="E59" s="44"/>
      <c r="F59" s="30" t="str">
        <f>IF(E20="","",E20)</f>
        <v>Vyplň údaj</v>
      </c>
      <c r="G59" s="44"/>
      <c r="H59" s="44"/>
      <c r="I59" s="35" t="s">
        <v>40</v>
      </c>
      <c r="J59" s="40" t="str">
        <f>E26</f>
        <v>Jakub Vilingr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168</v>
      </c>
      <c r="D61" s="175"/>
      <c r="E61" s="175"/>
      <c r="F61" s="175"/>
      <c r="G61" s="175"/>
      <c r="H61" s="175"/>
      <c r="I61" s="175"/>
      <c r="J61" s="176" t="s">
        <v>169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76</v>
      </c>
      <c r="D63" s="44"/>
      <c r="E63" s="44"/>
      <c r="F63" s="44"/>
      <c r="G63" s="44"/>
      <c r="H63" s="44"/>
      <c r="I63" s="44"/>
      <c r="J63" s="106">
        <f>J102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170</v>
      </c>
    </row>
    <row r="64" s="9" customFormat="1" ht="24.96" customHeight="1">
      <c r="A64" s="9"/>
      <c r="B64" s="178"/>
      <c r="C64" s="179"/>
      <c r="D64" s="180" t="s">
        <v>257</v>
      </c>
      <c r="E64" s="181"/>
      <c r="F64" s="181"/>
      <c r="G64" s="181"/>
      <c r="H64" s="181"/>
      <c r="I64" s="181"/>
      <c r="J64" s="182">
        <f>J103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2" customFormat="1" ht="19.92" customHeight="1">
      <c r="A65" s="12"/>
      <c r="B65" s="232"/>
      <c r="C65" s="129"/>
      <c r="D65" s="233" t="s">
        <v>923</v>
      </c>
      <c r="E65" s="234"/>
      <c r="F65" s="234"/>
      <c r="G65" s="234"/>
      <c r="H65" s="234"/>
      <c r="I65" s="234"/>
      <c r="J65" s="235">
        <f>J104</f>
        <v>0</v>
      </c>
      <c r="K65" s="129"/>
      <c r="L65" s="236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9.92" customHeight="1">
      <c r="A66" s="12"/>
      <c r="B66" s="232"/>
      <c r="C66" s="129"/>
      <c r="D66" s="233" t="s">
        <v>258</v>
      </c>
      <c r="E66" s="234"/>
      <c r="F66" s="234"/>
      <c r="G66" s="234"/>
      <c r="H66" s="234"/>
      <c r="I66" s="234"/>
      <c r="J66" s="235">
        <f>J113</f>
        <v>0</v>
      </c>
      <c r="K66" s="129"/>
      <c r="L66" s="236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12" customFormat="1" ht="19.92" customHeight="1">
      <c r="A67" s="12"/>
      <c r="B67" s="232"/>
      <c r="C67" s="129"/>
      <c r="D67" s="233" t="s">
        <v>259</v>
      </c>
      <c r="E67" s="234"/>
      <c r="F67" s="234"/>
      <c r="G67" s="234"/>
      <c r="H67" s="234"/>
      <c r="I67" s="234"/>
      <c r="J67" s="235">
        <f>J163</f>
        <v>0</v>
      </c>
      <c r="K67" s="129"/>
      <c r="L67" s="236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="12" customFormat="1" ht="19.92" customHeight="1">
      <c r="A68" s="12"/>
      <c r="B68" s="232"/>
      <c r="C68" s="129"/>
      <c r="D68" s="233" t="s">
        <v>260</v>
      </c>
      <c r="E68" s="234"/>
      <c r="F68" s="234"/>
      <c r="G68" s="234"/>
      <c r="H68" s="234"/>
      <c r="I68" s="234"/>
      <c r="J68" s="235">
        <f>J248</f>
        <v>0</v>
      </c>
      <c r="K68" s="129"/>
      <c r="L68" s="236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="12" customFormat="1" ht="19.92" customHeight="1">
      <c r="A69" s="12"/>
      <c r="B69" s="232"/>
      <c r="C69" s="129"/>
      <c r="D69" s="233" t="s">
        <v>261</v>
      </c>
      <c r="E69" s="234"/>
      <c r="F69" s="234"/>
      <c r="G69" s="234"/>
      <c r="H69" s="234"/>
      <c r="I69" s="234"/>
      <c r="J69" s="235">
        <f>J262</f>
        <v>0</v>
      </c>
      <c r="K69" s="129"/>
      <c r="L69" s="236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s="9" customFormat="1" ht="24.96" customHeight="1">
      <c r="A70" s="9"/>
      <c r="B70" s="178"/>
      <c r="C70" s="179"/>
      <c r="D70" s="180" t="s">
        <v>262</v>
      </c>
      <c r="E70" s="181"/>
      <c r="F70" s="181"/>
      <c r="G70" s="181"/>
      <c r="H70" s="181"/>
      <c r="I70" s="181"/>
      <c r="J70" s="182">
        <f>J266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2" customFormat="1" ht="19.92" customHeight="1">
      <c r="A71" s="12"/>
      <c r="B71" s="232"/>
      <c r="C71" s="129"/>
      <c r="D71" s="233" t="s">
        <v>263</v>
      </c>
      <c r="E71" s="234"/>
      <c r="F71" s="234"/>
      <c r="G71" s="234"/>
      <c r="H71" s="234"/>
      <c r="I71" s="234"/>
      <c r="J71" s="235">
        <f>J267</f>
        <v>0</v>
      </c>
      <c r="K71" s="129"/>
      <c r="L71" s="236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="12" customFormat="1" ht="19.92" customHeight="1">
      <c r="A72" s="12"/>
      <c r="B72" s="232"/>
      <c r="C72" s="129"/>
      <c r="D72" s="233" t="s">
        <v>1263</v>
      </c>
      <c r="E72" s="234"/>
      <c r="F72" s="234"/>
      <c r="G72" s="234"/>
      <c r="H72" s="234"/>
      <c r="I72" s="234"/>
      <c r="J72" s="235">
        <f>J294</f>
        <v>0</v>
      </c>
      <c r="K72" s="129"/>
      <c r="L72" s="236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</row>
    <row r="73" s="12" customFormat="1" ht="19.92" customHeight="1">
      <c r="A73" s="12"/>
      <c r="B73" s="232"/>
      <c r="C73" s="129"/>
      <c r="D73" s="233" t="s">
        <v>264</v>
      </c>
      <c r="E73" s="234"/>
      <c r="F73" s="234"/>
      <c r="G73" s="234"/>
      <c r="H73" s="234"/>
      <c r="I73" s="234"/>
      <c r="J73" s="235">
        <f>J314</f>
        <v>0</v>
      </c>
      <c r="K73" s="129"/>
      <c r="L73" s="236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</row>
    <row r="74" s="12" customFormat="1" ht="19.92" customHeight="1">
      <c r="A74" s="12"/>
      <c r="B74" s="232"/>
      <c r="C74" s="129"/>
      <c r="D74" s="233" t="s">
        <v>265</v>
      </c>
      <c r="E74" s="234"/>
      <c r="F74" s="234"/>
      <c r="G74" s="234"/>
      <c r="H74" s="234"/>
      <c r="I74" s="234"/>
      <c r="J74" s="235">
        <f>J447</f>
        <v>0</v>
      </c>
      <c r="K74" s="129"/>
      <c r="L74" s="236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</row>
    <row r="75" s="12" customFormat="1" ht="19.92" customHeight="1">
      <c r="A75" s="12"/>
      <c r="B75" s="232"/>
      <c r="C75" s="129"/>
      <c r="D75" s="233" t="s">
        <v>266</v>
      </c>
      <c r="E75" s="234"/>
      <c r="F75" s="234"/>
      <c r="G75" s="234"/>
      <c r="H75" s="234"/>
      <c r="I75" s="234"/>
      <c r="J75" s="235">
        <f>J490</f>
        <v>0</v>
      </c>
      <c r="K75" s="129"/>
      <c r="L75" s="236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</row>
    <row r="76" s="12" customFormat="1" ht="19.92" customHeight="1">
      <c r="A76" s="12"/>
      <c r="B76" s="232"/>
      <c r="C76" s="129"/>
      <c r="D76" s="233" t="s">
        <v>267</v>
      </c>
      <c r="E76" s="234"/>
      <c r="F76" s="234"/>
      <c r="G76" s="234"/>
      <c r="H76" s="234"/>
      <c r="I76" s="234"/>
      <c r="J76" s="235">
        <f>J569</f>
        <v>0</v>
      </c>
      <c r="K76" s="129"/>
      <c r="L76" s="236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</row>
    <row r="77" s="12" customFormat="1" ht="19.92" customHeight="1">
      <c r="A77" s="12"/>
      <c r="B77" s="232"/>
      <c r="C77" s="129"/>
      <c r="D77" s="233" t="s">
        <v>268</v>
      </c>
      <c r="E77" s="234"/>
      <c r="F77" s="234"/>
      <c r="G77" s="234"/>
      <c r="H77" s="234"/>
      <c r="I77" s="234"/>
      <c r="J77" s="235">
        <f>J599</f>
        <v>0</v>
      </c>
      <c r="K77" s="129"/>
      <c r="L77" s="236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</row>
    <row r="78" s="12" customFormat="1" ht="19.92" customHeight="1">
      <c r="A78" s="12"/>
      <c r="B78" s="232"/>
      <c r="C78" s="129"/>
      <c r="D78" s="233" t="s">
        <v>1264</v>
      </c>
      <c r="E78" s="234"/>
      <c r="F78" s="234"/>
      <c r="G78" s="234"/>
      <c r="H78" s="234"/>
      <c r="I78" s="234"/>
      <c r="J78" s="235">
        <f>J618</f>
        <v>0</v>
      </c>
      <c r="K78" s="129"/>
      <c r="L78" s="236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</row>
    <row r="79" s="12" customFormat="1" ht="19.92" customHeight="1">
      <c r="A79" s="12"/>
      <c r="B79" s="232"/>
      <c r="C79" s="129"/>
      <c r="D79" s="233" t="s">
        <v>271</v>
      </c>
      <c r="E79" s="234"/>
      <c r="F79" s="234"/>
      <c r="G79" s="234"/>
      <c r="H79" s="234"/>
      <c r="I79" s="234"/>
      <c r="J79" s="235">
        <f>J659</f>
        <v>0</v>
      </c>
      <c r="K79" s="129"/>
      <c r="L79" s="236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</row>
    <row r="80" s="9" customFormat="1" ht="24.96" customHeight="1">
      <c r="A80" s="9"/>
      <c r="B80" s="178"/>
      <c r="C80" s="179"/>
      <c r="D80" s="180" t="s">
        <v>272</v>
      </c>
      <c r="E80" s="181"/>
      <c r="F80" s="181"/>
      <c r="G80" s="181"/>
      <c r="H80" s="181"/>
      <c r="I80" s="181"/>
      <c r="J80" s="182">
        <f>J819</f>
        <v>0</v>
      </c>
      <c r="K80" s="179"/>
      <c r="L80" s="183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2" customFormat="1" ht="21.84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4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6.96" customHeight="1">
      <c r="A82" s="42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4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6" s="2" customFormat="1" ht="6.96" customHeight="1">
      <c r="A86" s="42"/>
      <c r="B86" s="65"/>
      <c r="C86" s="66"/>
      <c r="D86" s="66"/>
      <c r="E86" s="66"/>
      <c r="F86" s="66"/>
      <c r="G86" s="66"/>
      <c r="H86" s="66"/>
      <c r="I86" s="66"/>
      <c r="J86" s="66"/>
      <c r="K86" s="66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24.96" customHeight="1">
      <c r="A87" s="42"/>
      <c r="B87" s="43"/>
      <c r="C87" s="26" t="s">
        <v>172</v>
      </c>
      <c r="D87" s="44"/>
      <c r="E87" s="44"/>
      <c r="F87" s="44"/>
      <c r="G87" s="44"/>
      <c r="H87" s="44"/>
      <c r="I87" s="44"/>
      <c r="J87" s="44"/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6.96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2" customHeight="1">
      <c r="A89" s="42"/>
      <c r="B89" s="43"/>
      <c r="C89" s="35" t="s">
        <v>16</v>
      </c>
      <c r="D89" s="44"/>
      <c r="E89" s="44"/>
      <c r="F89" s="44"/>
      <c r="G89" s="44"/>
      <c r="H89" s="44"/>
      <c r="I89" s="44"/>
      <c r="J89" s="44"/>
      <c r="K89" s="44"/>
      <c r="L89" s="14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26.25" customHeight="1">
      <c r="A90" s="42"/>
      <c r="B90" s="43"/>
      <c r="C90" s="44"/>
      <c r="D90" s="44"/>
      <c r="E90" s="173" t="str">
        <f>E7</f>
        <v>Dům kultury v Ostrově - vybudování kulturního a kreativního centra (interiér)</v>
      </c>
      <c r="F90" s="35"/>
      <c r="G90" s="35"/>
      <c r="H90" s="35"/>
      <c r="I90" s="44"/>
      <c r="J90" s="44"/>
      <c r="K90" s="44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1" customFormat="1" ht="12" customHeight="1">
      <c r="B91" s="24"/>
      <c r="C91" s="35" t="s">
        <v>165</v>
      </c>
      <c r="D91" s="25"/>
      <c r="E91" s="25"/>
      <c r="F91" s="25"/>
      <c r="G91" s="25"/>
      <c r="H91" s="25"/>
      <c r="I91" s="25"/>
      <c r="J91" s="25"/>
      <c r="K91" s="25"/>
      <c r="L91" s="23"/>
    </row>
    <row r="92" s="2" customFormat="1" ht="16.5" customHeight="1">
      <c r="A92" s="42"/>
      <c r="B92" s="43"/>
      <c r="C92" s="44"/>
      <c r="D92" s="44"/>
      <c r="E92" s="173" t="s">
        <v>254</v>
      </c>
      <c r="F92" s="44"/>
      <c r="G92" s="44"/>
      <c r="H92" s="44"/>
      <c r="I92" s="44"/>
      <c r="J92" s="44"/>
      <c r="K92" s="44"/>
      <c r="L92" s="14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2" customHeight="1">
      <c r="A93" s="42"/>
      <c r="B93" s="43"/>
      <c r="C93" s="35" t="s">
        <v>255</v>
      </c>
      <c r="D93" s="44"/>
      <c r="E93" s="44"/>
      <c r="F93" s="44"/>
      <c r="G93" s="44"/>
      <c r="H93" s="44"/>
      <c r="I93" s="44"/>
      <c r="J93" s="44"/>
      <c r="K93" s="44"/>
      <c r="L93" s="14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16.5" customHeight="1">
      <c r="A94" s="42"/>
      <c r="B94" s="43"/>
      <c r="C94" s="44"/>
      <c r="D94" s="44"/>
      <c r="E94" s="73" t="str">
        <f>E11</f>
        <v>D11_GA - Galerie</v>
      </c>
      <c r="F94" s="44"/>
      <c r="G94" s="44"/>
      <c r="H94" s="44"/>
      <c r="I94" s="44"/>
      <c r="J94" s="44"/>
      <c r="K94" s="44"/>
      <c r="L94" s="14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6.96" customHeight="1">
      <c r="A95" s="42"/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14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2" customHeight="1">
      <c r="A96" s="42"/>
      <c r="B96" s="43"/>
      <c r="C96" s="35" t="s">
        <v>22</v>
      </c>
      <c r="D96" s="44"/>
      <c r="E96" s="44"/>
      <c r="F96" s="30" t="str">
        <f>F14</f>
        <v>Ostrov</v>
      </c>
      <c r="G96" s="44"/>
      <c r="H96" s="44"/>
      <c r="I96" s="35" t="s">
        <v>24</v>
      </c>
      <c r="J96" s="76" t="str">
        <f>IF(J14="","",J14)</f>
        <v>13. 3. 2024</v>
      </c>
      <c r="K96" s="44"/>
      <c r="L96" s="14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6.96" customHeight="1">
      <c r="A97" s="42"/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14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54.45" customHeight="1">
      <c r="A98" s="42"/>
      <c r="B98" s="43"/>
      <c r="C98" s="35" t="s">
        <v>30</v>
      </c>
      <c r="D98" s="44"/>
      <c r="E98" s="44"/>
      <c r="F98" s="30" t="str">
        <f>E17</f>
        <v>Město Ostrov, Jáchymovská 1 , 363 01 Ostrov</v>
      </c>
      <c r="G98" s="44"/>
      <c r="H98" s="44"/>
      <c r="I98" s="35" t="s">
        <v>37</v>
      </c>
      <c r="J98" s="40" t="str">
        <f>E23</f>
        <v>Ing arch Olga Růžičková, Gagarinova, Karlovy Vary</v>
      </c>
      <c r="K98" s="44"/>
      <c r="L98" s="148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5.15" customHeight="1">
      <c r="A99" s="42"/>
      <c r="B99" s="43"/>
      <c r="C99" s="35" t="s">
        <v>35</v>
      </c>
      <c r="D99" s="44"/>
      <c r="E99" s="44"/>
      <c r="F99" s="30" t="str">
        <f>IF(E20="","",E20)</f>
        <v>Vyplň údaj</v>
      </c>
      <c r="G99" s="44"/>
      <c r="H99" s="44"/>
      <c r="I99" s="35" t="s">
        <v>40</v>
      </c>
      <c r="J99" s="40" t="str">
        <f>E26</f>
        <v>Jakub Vilingr</v>
      </c>
      <c r="K99" s="44"/>
      <c r="L99" s="148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10.32" customHeight="1">
      <c r="A100" s="42"/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148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10" customFormat="1" ht="29.28" customHeight="1">
      <c r="A101" s="184"/>
      <c r="B101" s="185"/>
      <c r="C101" s="186" t="s">
        <v>173</v>
      </c>
      <c r="D101" s="187" t="s">
        <v>63</v>
      </c>
      <c r="E101" s="187" t="s">
        <v>59</v>
      </c>
      <c r="F101" s="187" t="s">
        <v>60</v>
      </c>
      <c r="G101" s="187" t="s">
        <v>174</v>
      </c>
      <c r="H101" s="187" t="s">
        <v>175</v>
      </c>
      <c r="I101" s="187" t="s">
        <v>176</v>
      </c>
      <c r="J101" s="187" t="s">
        <v>169</v>
      </c>
      <c r="K101" s="188" t="s">
        <v>177</v>
      </c>
      <c r="L101" s="189"/>
      <c r="M101" s="96" t="s">
        <v>32</v>
      </c>
      <c r="N101" s="97" t="s">
        <v>48</v>
      </c>
      <c r="O101" s="97" t="s">
        <v>178</v>
      </c>
      <c r="P101" s="97" t="s">
        <v>179</v>
      </c>
      <c r="Q101" s="97" t="s">
        <v>180</v>
      </c>
      <c r="R101" s="97" t="s">
        <v>181</v>
      </c>
      <c r="S101" s="97" t="s">
        <v>182</v>
      </c>
      <c r="T101" s="98" t="s">
        <v>183</v>
      </c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</row>
    <row r="102" s="2" customFormat="1" ht="22.8" customHeight="1">
      <c r="A102" s="42"/>
      <c r="B102" s="43"/>
      <c r="C102" s="103" t="s">
        <v>184</v>
      </c>
      <c r="D102" s="44"/>
      <c r="E102" s="44"/>
      <c r="F102" s="44"/>
      <c r="G102" s="44"/>
      <c r="H102" s="44"/>
      <c r="I102" s="44"/>
      <c r="J102" s="190">
        <f>BK102</f>
        <v>0</v>
      </c>
      <c r="K102" s="44"/>
      <c r="L102" s="48"/>
      <c r="M102" s="99"/>
      <c r="N102" s="191"/>
      <c r="O102" s="100"/>
      <c r="P102" s="192">
        <f>P103+P266+P819</f>
        <v>0</v>
      </c>
      <c r="Q102" s="100"/>
      <c r="R102" s="192">
        <f>R103+R266+R819</f>
        <v>23.024544110000001</v>
      </c>
      <c r="S102" s="100"/>
      <c r="T102" s="193">
        <f>T103+T266+T819</f>
        <v>10.992967870000001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77</v>
      </c>
      <c r="AU102" s="20" t="s">
        <v>170</v>
      </c>
      <c r="BK102" s="194">
        <f>BK103+BK266+BK819</f>
        <v>0</v>
      </c>
    </row>
    <row r="103" s="11" customFormat="1" ht="25.92" customHeight="1">
      <c r="A103" s="11"/>
      <c r="B103" s="195"/>
      <c r="C103" s="196"/>
      <c r="D103" s="197" t="s">
        <v>77</v>
      </c>
      <c r="E103" s="198" t="s">
        <v>273</v>
      </c>
      <c r="F103" s="198" t="s">
        <v>274</v>
      </c>
      <c r="G103" s="196"/>
      <c r="H103" s="196"/>
      <c r="I103" s="199"/>
      <c r="J103" s="200">
        <f>BK103</f>
        <v>0</v>
      </c>
      <c r="K103" s="196"/>
      <c r="L103" s="201"/>
      <c r="M103" s="202"/>
      <c r="N103" s="203"/>
      <c r="O103" s="203"/>
      <c r="P103" s="204">
        <f>P104+P113+P163+P248+P262</f>
        <v>0</v>
      </c>
      <c r="Q103" s="203"/>
      <c r="R103" s="204">
        <f>R104+R113+R163+R248+R262</f>
        <v>13.129429210000001</v>
      </c>
      <c r="S103" s="203"/>
      <c r="T103" s="205">
        <f>T104+T113+T163+T248+T262</f>
        <v>9.6649800000000017</v>
      </c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R103" s="206" t="s">
        <v>86</v>
      </c>
      <c r="AT103" s="207" t="s">
        <v>77</v>
      </c>
      <c r="AU103" s="207" t="s">
        <v>78</v>
      </c>
      <c r="AY103" s="206" t="s">
        <v>188</v>
      </c>
      <c r="BK103" s="208">
        <f>BK104+BK113+BK163+BK248+BK262</f>
        <v>0</v>
      </c>
    </row>
    <row r="104" s="11" customFormat="1" ht="22.8" customHeight="1">
      <c r="A104" s="11"/>
      <c r="B104" s="195"/>
      <c r="C104" s="196"/>
      <c r="D104" s="197" t="s">
        <v>77</v>
      </c>
      <c r="E104" s="237" t="s">
        <v>198</v>
      </c>
      <c r="F104" s="237" t="s">
        <v>925</v>
      </c>
      <c r="G104" s="196"/>
      <c r="H104" s="196"/>
      <c r="I104" s="199"/>
      <c r="J104" s="238">
        <f>BK104</f>
        <v>0</v>
      </c>
      <c r="K104" s="196"/>
      <c r="L104" s="201"/>
      <c r="M104" s="202"/>
      <c r="N104" s="203"/>
      <c r="O104" s="203"/>
      <c r="P104" s="204">
        <f>SUM(P105:P112)</f>
        <v>0</v>
      </c>
      <c r="Q104" s="203"/>
      <c r="R104" s="204">
        <f>SUM(R105:R112)</f>
        <v>0.12013708999999999</v>
      </c>
      <c r="S104" s="203"/>
      <c r="T104" s="205">
        <f>SUM(T105:T112)</f>
        <v>0</v>
      </c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R104" s="206" t="s">
        <v>86</v>
      </c>
      <c r="AT104" s="207" t="s">
        <v>77</v>
      </c>
      <c r="AU104" s="207" t="s">
        <v>86</v>
      </c>
      <c r="AY104" s="206" t="s">
        <v>188</v>
      </c>
      <c r="BK104" s="208">
        <f>SUM(BK105:BK112)</f>
        <v>0</v>
      </c>
    </row>
    <row r="105" s="2" customFormat="1" ht="33" customHeight="1">
      <c r="A105" s="42"/>
      <c r="B105" s="43"/>
      <c r="C105" s="209" t="s">
        <v>86</v>
      </c>
      <c r="D105" s="209" t="s">
        <v>189</v>
      </c>
      <c r="E105" s="210" t="s">
        <v>1265</v>
      </c>
      <c r="F105" s="211" t="s">
        <v>1266</v>
      </c>
      <c r="G105" s="212" t="s">
        <v>982</v>
      </c>
      <c r="H105" s="213">
        <v>1</v>
      </c>
      <c r="I105" s="214"/>
      <c r="J105" s="215">
        <f>ROUND(I105*H105,2)</f>
        <v>0</v>
      </c>
      <c r="K105" s="211" t="s">
        <v>236</v>
      </c>
      <c r="L105" s="48"/>
      <c r="M105" s="216" t="s">
        <v>32</v>
      </c>
      <c r="N105" s="217" t="s">
        <v>49</v>
      </c>
      <c r="O105" s="88"/>
      <c r="P105" s="218">
        <f>O105*H105</f>
        <v>0</v>
      </c>
      <c r="Q105" s="218">
        <v>0.038629999999999998</v>
      </c>
      <c r="R105" s="218">
        <f>Q105*H105</f>
        <v>0.038629999999999998</v>
      </c>
      <c r="S105" s="218">
        <v>0</v>
      </c>
      <c r="T105" s="219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20" t="s">
        <v>187</v>
      </c>
      <c r="AT105" s="220" t="s">
        <v>189</v>
      </c>
      <c r="AU105" s="220" t="s">
        <v>91</v>
      </c>
      <c r="AY105" s="20" t="s">
        <v>188</v>
      </c>
      <c r="BE105" s="221">
        <f>IF(N105="základní",J105,0)</f>
        <v>0</v>
      </c>
      <c r="BF105" s="221">
        <f>IF(N105="snížená",J105,0)</f>
        <v>0</v>
      </c>
      <c r="BG105" s="221">
        <f>IF(N105="zákl. přenesená",J105,0)</f>
        <v>0</v>
      </c>
      <c r="BH105" s="221">
        <f>IF(N105="sníž. přenesená",J105,0)</f>
        <v>0</v>
      </c>
      <c r="BI105" s="221">
        <f>IF(N105="nulová",J105,0)</f>
        <v>0</v>
      </c>
      <c r="BJ105" s="20" t="s">
        <v>86</v>
      </c>
      <c r="BK105" s="221">
        <f>ROUND(I105*H105,2)</f>
        <v>0</v>
      </c>
      <c r="BL105" s="20" t="s">
        <v>187</v>
      </c>
      <c r="BM105" s="220" t="s">
        <v>1267</v>
      </c>
    </row>
    <row r="106" s="2" customFormat="1">
      <c r="A106" s="42"/>
      <c r="B106" s="43"/>
      <c r="C106" s="44"/>
      <c r="D106" s="222" t="s">
        <v>194</v>
      </c>
      <c r="E106" s="44"/>
      <c r="F106" s="223" t="s">
        <v>1268</v>
      </c>
      <c r="G106" s="44"/>
      <c r="H106" s="44"/>
      <c r="I106" s="224"/>
      <c r="J106" s="44"/>
      <c r="K106" s="44"/>
      <c r="L106" s="48"/>
      <c r="M106" s="225"/>
      <c r="N106" s="226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194</v>
      </c>
      <c r="AU106" s="20" t="s">
        <v>91</v>
      </c>
    </row>
    <row r="107" s="2" customFormat="1">
      <c r="A107" s="42"/>
      <c r="B107" s="43"/>
      <c r="C107" s="44"/>
      <c r="D107" s="239" t="s">
        <v>239</v>
      </c>
      <c r="E107" s="44"/>
      <c r="F107" s="240" t="s">
        <v>1269</v>
      </c>
      <c r="G107" s="44"/>
      <c r="H107" s="44"/>
      <c r="I107" s="224"/>
      <c r="J107" s="44"/>
      <c r="K107" s="44"/>
      <c r="L107" s="48"/>
      <c r="M107" s="225"/>
      <c r="N107" s="226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239</v>
      </c>
      <c r="AU107" s="20" t="s">
        <v>91</v>
      </c>
    </row>
    <row r="108" s="2" customFormat="1" ht="24.15" customHeight="1">
      <c r="A108" s="42"/>
      <c r="B108" s="43"/>
      <c r="C108" s="209" t="s">
        <v>91</v>
      </c>
      <c r="D108" s="209" t="s">
        <v>189</v>
      </c>
      <c r="E108" s="210" t="s">
        <v>1270</v>
      </c>
      <c r="F108" s="211" t="s">
        <v>1271</v>
      </c>
      <c r="G108" s="212" t="s">
        <v>278</v>
      </c>
      <c r="H108" s="213">
        <v>1.0289999999999999</v>
      </c>
      <c r="I108" s="214"/>
      <c r="J108" s="215">
        <f>ROUND(I108*H108,2)</f>
        <v>0</v>
      </c>
      <c r="K108" s="211" t="s">
        <v>236</v>
      </c>
      <c r="L108" s="48"/>
      <c r="M108" s="216" t="s">
        <v>32</v>
      </c>
      <c r="N108" s="217" t="s">
        <v>49</v>
      </c>
      <c r="O108" s="88"/>
      <c r="P108" s="218">
        <f>O108*H108</f>
        <v>0</v>
      </c>
      <c r="Q108" s="218">
        <v>0.079210000000000003</v>
      </c>
      <c r="R108" s="218">
        <f>Q108*H108</f>
        <v>0.08150708999999999</v>
      </c>
      <c r="S108" s="218">
        <v>0</v>
      </c>
      <c r="T108" s="219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20" t="s">
        <v>187</v>
      </c>
      <c r="AT108" s="220" t="s">
        <v>189</v>
      </c>
      <c r="AU108" s="220" t="s">
        <v>91</v>
      </c>
      <c r="AY108" s="20" t="s">
        <v>188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0" t="s">
        <v>86</v>
      </c>
      <c r="BK108" s="221">
        <f>ROUND(I108*H108,2)</f>
        <v>0</v>
      </c>
      <c r="BL108" s="20" t="s">
        <v>187</v>
      </c>
      <c r="BM108" s="220" t="s">
        <v>1272</v>
      </c>
    </row>
    <row r="109" s="2" customFormat="1">
      <c r="A109" s="42"/>
      <c r="B109" s="43"/>
      <c r="C109" s="44"/>
      <c r="D109" s="222" t="s">
        <v>194</v>
      </c>
      <c r="E109" s="44"/>
      <c r="F109" s="223" t="s">
        <v>1273</v>
      </c>
      <c r="G109" s="44"/>
      <c r="H109" s="44"/>
      <c r="I109" s="224"/>
      <c r="J109" s="44"/>
      <c r="K109" s="44"/>
      <c r="L109" s="48"/>
      <c r="M109" s="225"/>
      <c r="N109" s="226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194</v>
      </c>
      <c r="AU109" s="20" t="s">
        <v>91</v>
      </c>
    </row>
    <row r="110" s="2" customFormat="1">
      <c r="A110" s="42"/>
      <c r="B110" s="43"/>
      <c r="C110" s="44"/>
      <c r="D110" s="239" t="s">
        <v>239</v>
      </c>
      <c r="E110" s="44"/>
      <c r="F110" s="240" t="s">
        <v>1274</v>
      </c>
      <c r="G110" s="44"/>
      <c r="H110" s="44"/>
      <c r="I110" s="224"/>
      <c r="J110" s="44"/>
      <c r="K110" s="44"/>
      <c r="L110" s="48"/>
      <c r="M110" s="225"/>
      <c r="N110" s="226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239</v>
      </c>
      <c r="AU110" s="20" t="s">
        <v>91</v>
      </c>
    </row>
    <row r="111" s="14" customFormat="1">
      <c r="A111" s="14"/>
      <c r="B111" s="252"/>
      <c r="C111" s="253"/>
      <c r="D111" s="222" t="s">
        <v>282</v>
      </c>
      <c r="E111" s="254" t="s">
        <v>32</v>
      </c>
      <c r="F111" s="255" t="s">
        <v>1275</v>
      </c>
      <c r="G111" s="253"/>
      <c r="H111" s="254" t="s">
        <v>32</v>
      </c>
      <c r="I111" s="256"/>
      <c r="J111" s="253"/>
      <c r="K111" s="253"/>
      <c r="L111" s="257"/>
      <c r="M111" s="258"/>
      <c r="N111" s="259"/>
      <c r="O111" s="259"/>
      <c r="P111" s="259"/>
      <c r="Q111" s="259"/>
      <c r="R111" s="259"/>
      <c r="S111" s="259"/>
      <c r="T111" s="260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61" t="s">
        <v>282</v>
      </c>
      <c r="AU111" s="261" t="s">
        <v>91</v>
      </c>
      <c r="AV111" s="14" t="s">
        <v>86</v>
      </c>
      <c r="AW111" s="14" t="s">
        <v>39</v>
      </c>
      <c r="AX111" s="14" t="s">
        <v>78</v>
      </c>
      <c r="AY111" s="261" t="s">
        <v>188</v>
      </c>
    </row>
    <row r="112" s="13" customFormat="1">
      <c r="A112" s="13"/>
      <c r="B112" s="241"/>
      <c r="C112" s="242"/>
      <c r="D112" s="222" t="s">
        <v>282</v>
      </c>
      <c r="E112" s="243" t="s">
        <v>32</v>
      </c>
      <c r="F112" s="244" t="s">
        <v>1276</v>
      </c>
      <c r="G112" s="242"/>
      <c r="H112" s="245">
        <v>1.0289999999999999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51" t="s">
        <v>282</v>
      </c>
      <c r="AU112" s="251" t="s">
        <v>91</v>
      </c>
      <c r="AV112" s="13" t="s">
        <v>91</v>
      </c>
      <c r="AW112" s="13" t="s">
        <v>39</v>
      </c>
      <c r="AX112" s="13" t="s">
        <v>86</v>
      </c>
      <c r="AY112" s="251" t="s">
        <v>188</v>
      </c>
    </row>
    <row r="113" s="11" customFormat="1" ht="22.8" customHeight="1">
      <c r="A113" s="11"/>
      <c r="B113" s="195"/>
      <c r="C113" s="196"/>
      <c r="D113" s="197" t="s">
        <v>77</v>
      </c>
      <c r="E113" s="237" t="s">
        <v>213</v>
      </c>
      <c r="F113" s="237" t="s">
        <v>275</v>
      </c>
      <c r="G113" s="196"/>
      <c r="H113" s="196"/>
      <c r="I113" s="199"/>
      <c r="J113" s="238">
        <f>BK113</f>
        <v>0</v>
      </c>
      <c r="K113" s="196"/>
      <c r="L113" s="201"/>
      <c r="M113" s="202"/>
      <c r="N113" s="203"/>
      <c r="O113" s="203"/>
      <c r="P113" s="204">
        <f>SUM(P114:P162)</f>
        <v>0</v>
      </c>
      <c r="Q113" s="203"/>
      <c r="R113" s="204">
        <f>SUM(R114:R162)</f>
        <v>12.958192120000001</v>
      </c>
      <c r="S113" s="203"/>
      <c r="T113" s="205">
        <f>SUM(T114:T162)</f>
        <v>0</v>
      </c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R113" s="206" t="s">
        <v>86</v>
      </c>
      <c r="AT113" s="207" t="s">
        <v>77</v>
      </c>
      <c r="AU113" s="207" t="s">
        <v>86</v>
      </c>
      <c r="AY113" s="206" t="s">
        <v>188</v>
      </c>
      <c r="BK113" s="208">
        <f>SUM(BK114:BK162)</f>
        <v>0</v>
      </c>
    </row>
    <row r="114" s="2" customFormat="1" ht="24.15" customHeight="1">
      <c r="A114" s="42"/>
      <c r="B114" s="43"/>
      <c r="C114" s="209" t="s">
        <v>198</v>
      </c>
      <c r="D114" s="209" t="s">
        <v>189</v>
      </c>
      <c r="E114" s="210" t="s">
        <v>1277</v>
      </c>
      <c r="F114" s="211" t="s">
        <v>1278</v>
      </c>
      <c r="G114" s="212" t="s">
        <v>278</v>
      </c>
      <c r="H114" s="213">
        <v>204.40000000000001</v>
      </c>
      <c r="I114" s="214"/>
      <c r="J114" s="215">
        <f>ROUND(I114*H114,2)</f>
        <v>0</v>
      </c>
      <c r="K114" s="211" t="s">
        <v>236</v>
      </c>
      <c r="L114" s="48"/>
      <c r="M114" s="216" t="s">
        <v>32</v>
      </c>
      <c r="N114" s="217" t="s">
        <v>49</v>
      </c>
      <c r="O114" s="88"/>
      <c r="P114" s="218">
        <f>O114*H114</f>
        <v>0</v>
      </c>
      <c r="Q114" s="218">
        <v>0.017000000000000001</v>
      </c>
      <c r="R114" s="218">
        <f>Q114*H114</f>
        <v>3.4748000000000006</v>
      </c>
      <c r="S114" s="218">
        <v>0</v>
      </c>
      <c r="T114" s="219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20" t="s">
        <v>187</v>
      </c>
      <c r="AT114" s="220" t="s">
        <v>189</v>
      </c>
      <c r="AU114" s="220" t="s">
        <v>91</v>
      </c>
      <c r="AY114" s="20" t="s">
        <v>188</v>
      </c>
      <c r="BE114" s="221">
        <f>IF(N114="základní",J114,0)</f>
        <v>0</v>
      </c>
      <c r="BF114" s="221">
        <f>IF(N114="snížená",J114,0)</f>
        <v>0</v>
      </c>
      <c r="BG114" s="221">
        <f>IF(N114="zákl. přenesená",J114,0)</f>
        <v>0</v>
      </c>
      <c r="BH114" s="221">
        <f>IF(N114="sníž. přenesená",J114,0)</f>
        <v>0</v>
      </c>
      <c r="BI114" s="221">
        <f>IF(N114="nulová",J114,0)</f>
        <v>0</v>
      </c>
      <c r="BJ114" s="20" t="s">
        <v>86</v>
      </c>
      <c r="BK114" s="221">
        <f>ROUND(I114*H114,2)</f>
        <v>0</v>
      </c>
      <c r="BL114" s="20" t="s">
        <v>187</v>
      </c>
      <c r="BM114" s="220" t="s">
        <v>1279</v>
      </c>
    </row>
    <row r="115" s="2" customFormat="1">
      <c r="A115" s="42"/>
      <c r="B115" s="43"/>
      <c r="C115" s="44"/>
      <c r="D115" s="222" t="s">
        <v>194</v>
      </c>
      <c r="E115" s="44"/>
      <c r="F115" s="223" t="s">
        <v>1280</v>
      </c>
      <c r="G115" s="44"/>
      <c r="H115" s="44"/>
      <c r="I115" s="224"/>
      <c r="J115" s="44"/>
      <c r="K115" s="44"/>
      <c r="L115" s="48"/>
      <c r="M115" s="225"/>
      <c r="N115" s="226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194</v>
      </c>
      <c r="AU115" s="20" t="s">
        <v>91</v>
      </c>
    </row>
    <row r="116" s="2" customFormat="1">
      <c r="A116" s="42"/>
      <c r="B116" s="43"/>
      <c r="C116" s="44"/>
      <c r="D116" s="239" t="s">
        <v>239</v>
      </c>
      <c r="E116" s="44"/>
      <c r="F116" s="240" t="s">
        <v>1281</v>
      </c>
      <c r="G116" s="44"/>
      <c r="H116" s="44"/>
      <c r="I116" s="224"/>
      <c r="J116" s="44"/>
      <c r="K116" s="44"/>
      <c r="L116" s="48"/>
      <c r="M116" s="225"/>
      <c r="N116" s="226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239</v>
      </c>
      <c r="AU116" s="20" t="s">
        <v>91</v>
      </c>
    </row>
    <row r="117" s="2" customFormat="1" ht="24.15" customHeight="1">
      <c r="A117" s="42"/>
      <c r="B117" s="43"/>
      <c r="C117" s="209" t="s">
        <v>187</v>
      </c>
      <c r="D117" s="209" t="s">
        <v>189</v>
      </c>
      <c r="E117" s="210" t="s">
        <v>1074</v>
      </c>
      <c r="F117" s="211" t="s">
        <v>1075</v>
      </c>
      <c r="G117" s="212" t="s">
        <v>278</v>
      </c>
      <c r="H117" s="213">
        <v>5.6580000000000004</v>
      </c>
      <c r="I117" s="214"/>
      <c r="J117" s="215">
        <f>ROUND(I117*H117,2)</f>
        <v>0</v>
      </c>
      <c r="K117" s="211" t="s">
        <v>236</v>
      </c>
      <c r="L117" s="48"/>
      <c r="M117" s="216" t="s">
        <v>32</v>
      </c>
      <c r="N117" s="217" t="s">
        <v>49</v>
      </c>
      <c r="O117" s="88"/>
      <c r="P117" s="218">
        <f>O117*H117</f>
        <v>0</v>
      </c>
      <c r="Q117" s="218">
        <v>0.00025999999999999998</v>
      </c>
      <c r="R117" s="218">
        <f>Q117*H117</f>
        <v>0.00147108</v>
      </c>
      <c r="S117" s="218">
        <v>0</v>
      </c>
      <c r="T117" s="219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20" t="s">
        <v>187</v>
      </c>
      <c r="AT117" s="220" t="s">
        <v>189</v>
      </c>
      <c r="AU117" s="220" t="s">
        <v>91</v>
      </c>
      <c r="AY117" s="20" t="s">
        <v>188</v>
      </c>
      <c r="BE117" s="221">
        <f>IF(N117="základní",J117,0)</f>
        <v>0</v>
      </c>
      <c r="BF117" s="221">
        <f>IF(N117="snížená",J117,0)</f>
        <v>0</v>
      </c>
      <c r="BG117" s="221">
        <f>IF(N117="zákl. přenesená",J117,0)</f>
        <v>0</v>
      </c>
      <c r="BH117" s="221">
        <f>IF(N117="sníž. přenesená",J117,0)</f>
        <v>0</v>
      </c>
      <c r="BI117" s="221">
        <f>IF(N117="nulová",J117,0)</f>
        <v>0</v>
      </c>
      <c r="BJ117" s="20" t="s">
        <v>86</v>
      </c>
      <c r="BK117" s="221">
        <f>ROUND(I117*H117,2)</f>
        <v>0</v>
      </c>
      <c r="BL117" s="20" t="s">
        <v>187</v>
      </c>
      <c r="BM117" s="220" t="s">
        <v>1282</v>
      </c>
    </row>
    <row r="118" s="2" customFormat="1">
      <c r="A118" s="42"/>
      <c r="B118" s="43"/>
      <c r="C118" s="44"/>
      <c r="D118" s="222" t="s">
        <v>194</v>
      </c>
      <c r="E118" s="44"/>
      <c r="F118" s="223" t="s">
        <v>1077</v>
      </c>
      <c r="G118" s="44"/>
      <c r="H118" s="44"/>
      <c r="I118" s="224"/>
      <c r="J118" s="44"/>
      <c r="K118" s="44"/>
      <c r="L118" s="48"/>
      <c r="M118" s="225"/>
      <c r="N118" s="226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194</v>
      </c>
      <c r="AU118" s="20" t="s">
        <v>91</v>
      </c>
    </row>
    <row r="119" s="2" customFormat="1">
      <c r="A119" s="42"/>
      <c r="B119" s="43"/>
      <c r="C119" s="44"/>
      <c r="D119" s="239" t="s">
        <v>239</v>
      </c>
      <c r="E119" s="44"/>
      <c r="F119" s="240" t="s">
        <v>1078</v>
      </c>
      <c r="G119" s="44"/>
      <c r="H119" s="44"/>
      <c r="I119" s="224"/>
      <c r="J119" s="44"/>
      <c r="K119" s="44"/>
      <c r="L119" s="48"/>
      <c r="M119" s="225"/>
      <c r="N119" s="226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239</v>
      </c>
      <c r="AU119" s="20" t="s">
        <v>91</v>
      </c>
    </row>
    <row r="120" s="14" customFormat="1">
      <c r="A120" s="14"/>
      <c r="B120" s="252"/>
      <c r="C120" s="253"/>
      <c r="D120" s="222" t="s">
        <v>282</v>
      </c>
      <c r="E120" s="254" t="s">
        <v>32</v>
      </c>
      <c r="F120" s="255" t="s">
        <v>1283</v>
      </c>
      <c r="G120" s="253"/>
      <c r="H120" s="254" t="s">
        <v>32</v>
      </c>
      <c r="I120" s="256"/>
      <c r="J120" s="253"/>
      <c r="K120" s="253"/>
      <c r="L120" s="257"/>
      <c r="M120" s="258"/>
      <c r="N120" s="259"/>
      <c r="O120" s="259"/>
      <c r="P120" s="259"/>
      <c r="Q120" s="259"/>
      <c r="R120" s="259"/>
      <c r="S120" s="259"/>
      <c r="T120" s="26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61" t="s">
        <v>282</v>
      </c>
      <c r="AU120" s="261" t="s">
        <v>91</v>
      </c>
      <c r="AV120" s="14" t="s">
        <v>86</v>
      </c>
      <c r="AW120" s="14" t="s">
        <v>39</v>
      </c>
      <c r="AX120" s="14" t="s">
        <v>78</v>
      </c>
      <c r="AY120" s="261" t="s">
        <v>188</v>
      </c>
    </row>
    <row r="121" s="13" customFormat="1">
      <c r="A121" s="13"/>
      <c r="B121" s="241"/>
      <c r="C121" s="242"/>
      <c r="D121" s="222" t="s">
        <v>282</v>
      </c>
      <c r="E121" s="243" t="s">
        <v>32</v>
      </c>
      <c r="F121" s="244" t="s">
        <v>1284</v>
      </c>
      <c r="G121" s="242"/>
      <c r="H121" s="245">
        <v>3.6000000000000001</v>
      </c>
      <c r="I121" s="246"/>
      <c r="J121" s="242"/>
      <c r="K121" s="242"/>
      <c r="L121" s="247"/>
      <c r="M121" s="248"/>
      <c r="N121" s="249"/>
      <c r="O121" s="249"/>
      <c r="P121" s="249"/>
      <c r="Q121" s="249"/>
      <c r="R121" s="249"/>
      <c r="S121" s="249"/>
      <c r="T121" s="25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51" t="s">
        <v>282</v>
      </c>
      <c r="AU121" s="251" t="s">
        <v>91</v>
      </c>
      <c r="AV121" s="13" t="s">
        <v>91</v>
      </c>
      <c r="AW121" s="13" t="s">
        <v>39</v>
      </c>
      <c r="AX121" s="13" t="s">
        <v>78</v>
      </c>
      <c r="AY121" s="251" t="s">
        <v>188</v>
      </c>
    </row>
    <row r="122" s="14" customFormat="1">
      <c r="A122" s="14"/>
      <c r="B122" s="252"/>
      <c r="C122" s="253"/>
      <c r="D122" s="222" t="s">
        <v>282</v>
      </c>
      <c r="E122" s="254" t="s">
        <v>32</v>
      </c>
      <c r="F122" s="255" t="s">
        <v>1275</v>
      </c>
      <c r="G122" s="253"/>
      <c r="H122" s="254" t="s">
        <v>32</v>
      </c>
      <c r="I122" s="256"/>
      <c r="J122" s="253"/>
      <c r="K122" s="253"/>
      <c r="L122" s="257"/>
      <c r="M122" s="258"/>
      <c r="N122" s="259"/>
      <c r="O122" s="259"/>
      <c r="P122" s="259"/>
      <c r="Q122" s="259"/>
      <c r="R122" s="259"/>
      <c r="S122" s="259"/>
      <c r="T122" s="26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61" t="s">
        <v>282</v>
      </c>
      <c r="AU122" s="261" t="s">
        <v>91</v>
      </c>
      <c r="AV122" s="14" t="s">
        <v>86</v>
      </c>
      <c r="AW122" s="14" t="s">
        <v>39</v>
      </c>
      <c r="AX122" s="14" t="s">
        <v>78</v>
      </c>
      <c r="AY122" s="261" t="s">
        <v>188</v>
      </c>
    </row>
    <row r="123" s="13" customFormat="1">
      <c r="A123" s="13"/>
      <c r="B123" s="241"/>
      <c r="C123" s="242"/>
      <c r="D123" s="222" t="s">
        <v>282</v>
      </c>
      <c r="E123" s="243" t="s">
        <v>32</v>
      </c>
      <c r="F123" s="244" t="s">
        <v>1285</v>
      </c>
      <c r="G123" s="242"/>
      <c r="H123" s="245">
        <v>2.0579999999999998</v>
      </c>
      <c r="I123" s="246"/>
      <c r="J123" s="242"/>
      <c r="K123" s="242"/>
      <c r="L123" s="247"/>
      <c r="M123" s="248"/>
      <c r="N123" s="249"/>
      <c r="O123" s="249"/>
      <c r="P123" s="249"/>
      <c r="Q123" s="249"/>
      <c r="R123" s="249"/>
      <c r="S123" s="249"/>
      <c r="T123" s="25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1" t="s">
        <v>282</v>
      </c>
      <c r="AU123" s="251" t="s">
        <v>91</v>
      </c>
      <c r="AV123" s="13" t="s">
        <v>91</v>
      </c>
      <c r="AW123" s="13" t="s">
        <v>39</v>
      </c>
      <c r="AX123" s="13" t="s">
        <v>78</v>
      </c>
      <c r="AY123" s="251" t="s">
        <v>188</v>
      </c>
    </row>
    <row r="124" s="15" customFormat="1">
      <c r="A124" s="15"/>
      <c r="B124" s="272"/>
      <c r="C124" s="273"/>
      <c r="D124" s="222" t="s">
        <v>282</v>
      </c>
      <c r="E124" s="274" t="s">
        <v>32</v>
      </c>
      <c r="F124" s="275" t="s">
        <v>338</v>
      </c>
      <c r="G124" s="273"/>
      <c r="H124" s="276">
        <v>5.6579999999999995</v>
      </c>
      <c r="I124" s="277"/>
      <c r="J124" s="273"/>
      <c r="K124" s="273"/>
      <c r="L124" s="278"/>
      <c r="M124" s="279"/>
      <c r="N124" s="280"/>
      <c r="O124" s="280"/>
      <c r="P124" s="280"/>
      <c r="Q124" s="280"/>
      <c r="R124" s="280"/>
      <c r="S124" s="280"/>
      <c r="T124" s="281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82" t="s">
        <v>282</v>
      </c>
      <c r="AU124" s="282" t="s">
        <v>91</v>
      </c>
      <c r="AV124" s="15" t="s">
        <v>187</v>
      </c>
      <c r="AW124" s="15" t="s">
        <v>39</v>
      </c>
      <c r="AX124" s="15" t="s">
        <v>86</v>
      </c>
      <c r="AY124" s="282" t="s">
        <v>188</v>
      </c>
    </row>
    <row r="125" s="2" customFormat="1" ht="24.15" customHeight="1">
      <c r="A125" s="42"/>
      <c r="B125" s="43"/>
      <c r="C125" s="209" t="s">
        <v>208</v>
      </c>
      <c r="D125" s="209" t="s">
        <v>189</v>
      </c>
      <c r="E125" s="210" t="s">
        <v>1085</v>
      </c>
      <c r="F125" s="211" t="s">
        <v>1086</v>
      </c>
      <c r="G125" s="212" t="s">
        <v>278</v>
      </c>
      <c r="H125" s="213">
        <v>5.6580000000000004</v>
      </c>
      <c r="I125" s="214"/>
      <c r="J125" s="215">
        <f>ROUND(I125*H125,2)</f>
        <v>0</v>
      </c>
      <c r="K125" s="211" t="s">
        <v>236</v>
      </c>
      <c r="L125" s="48"/>
      <c r="M125" s="216" t="s">
        <v>32</v>
      </c>
      <c r="N125" s="217" t="s">
        <v>49</v>
      </c>
      <c r="O125" s="88"/>
      <c r="P125" s="218">
        <f>O125*H125</f>
        <v>0</v>
      </c>
      <c r="Q125" s="218">
        <v>0.018380000000000001</v>
      </c>
      <c r="R125" s="218">
        <f>Q125*H125</f>
        <v>0.10399404000000001</v>
      </c>
      <c r="S125" s="218">
        <v>0</v>
      </c>
      <c r="T125" s="219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20" t="s">
        <v>187</v>
      </c>
      <c r="AT125" s="220" t="s">
        <v>189</v>
      </c>
      <c r="AU125" s="220" t="s">
        <v>91</v>
      </c>
      <c r="AY125" s="20" t="s">
        <v>188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20" t="s">
        <v>86</v>
      </c>
      <c r="BK125" s="221">
        <f>ROUND(I125*H125,2)</f>
        <v>0</v>
      </c>
      <c r="BL125" s="20" t="s">
        <v>187</v>
      </c>
      <c r="BM125" s="220" t="s">
        <v>1286</v>
      </c>
    </row>
    <row r="126" s="2" customFormat="1">
      <c r="A126" s="42"/>
      <c r="B126" s="43"/>
      <c r="C126" s="44"/>
      <c r="D126" s="222" t="s">
        <v>194</v>
      </c>
      <c r="E126" s="44"/>
      <c r="F126" s="223" t="s">
        <v>1088</v>
      </c>
      <c r="G126" s="44"/>
      <c r="H126" s="44"/>
      <c r="I126" s="224"/>
      <c r="J126" s="44"/>
      <c r="K126" s="44"/>
      <c r="L126" s="48"/>
      <c r="M126" s="225"/>
      <c r="N126" s="226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194</v>
      </c>
      <c r="AU126" s="20" t="s">
        <v>91</v>
      </c>
    </row>
    <row r="127" s="2" customFormat="1">
      <c r="A127" s="42"/>
      <c r="B127" s="43"/>
      <c r="C127" s="44"/>
      <c r="D127" s="239" t="s">
        <v>239</v>
      </c>
      <c r="E127" s="44"/>
      <c r="F127" s="240" t="s">
        <v>1089</v>
      </c>
      <c r="G127" s="44"/>
      <c r="H127" s="44"/>
      <c r="I127" s="224"/>
      <c r="J127" s="44"/>
      <c r="K127" s="44"/>
      <c r="L127" s="48"/>
      <c r="M127" s="225"/>
      <c r="N127" s="226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239</v>
      </c>
      <c r="AU127" s="20" t="s">
        <v>91</v>
      </c>
    </row>
    <row r="128" s="14" customFormat="1">
      <c r="A128" s="14"/>
      <c r="B128" s="252"/>
      <c r="C128" s="253"/>
      <c r="D128" s="222" t="s">
        <v>282</v>
      </c>
      <c r="E128" s="254" t="s">
        <v>32</v>
      </c>
      <c r="F128" s="255" t="s">
        <v>1283</v>
      </c>
      <c r="G128" s="253"/>
      <c r="H128" s="254" t="s">
        <v>32</v>
      </c>
      <c r="I128" s="256"/>
      <c r="J128" s="253"/>
      <c r="K128" s="253"/>
      <c r="L128" s="257"/>
      <c r="M128" s="258"/>
      <c r="N128" s="259"/>
      <c r="O128" s="259"/>
      <c r="P128" s="259"/>
      <c r="Q128" s="259"/>
      <c r="R128" s="259"/>
      <c r="S128" s="259"/>
      <c r="T128" s="26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1" t="s">
        <v>282</v>
      </c>
      <c r="AU128" s="261" t="s">
        <v>91</v>
      </c>
      <c r="AV128" s="14" t="s">
        <v>86</v>
      </c>
      <c r="AW128" s="14" t="s">
        <v>39</v>
      </c>
      <c r="AX128" s="14" t="s">
        <v>78</v>
      </c>
      <c r="AY128" s="261" t="s">
        <v>188</v>
      </c>
    </row>
    <row r="129" s="13" customFormat="1">
      <c r="A129" s="13"/>
      <c r="B129" s="241"/>
      <c r="C129" s="242"/>
      <c r="D129" s="222" t="s">
        <v>282</v>
      </c>
      <c r="E129" s="243" t="s">
        <v>32</v>
      </c>
      <c r="F129" s="244" t="s">
        <v>1284</v>
      </c>
      <c r="G129" s="242"/>
      <c r="H129" s="245">
        <v>3.6000000000000001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1" t="s">
        <v>282</v>
      </c>
      <c r="AU129" s="251" t="s">
        <v>91</v>
      </c>
      <c r="AV129" s="13" t="s">
        <v>91</v>
      </c>
      <c r="AW129" s="13" t="s">
        <v>39</v>
      </c>
      <c r="AX129" s="13" t="s">
        <v>78</v>
      </c>
      <c r="AY129" s="251" t="s">
        <v>188</v>
      </c>
    </row>
    <row r="130" s="14" customFormat="1">
      <c r="A130" s="14"/>
      <c r="B130" s="252"/>
      <c r="C130" s="253"/>
      <c r="D130" s="222" t="s">
        <v>282</v>
      </c>
      <c r="E130" s="254" t="s">
        <v>32</v>
      </c>
      <c r="F130" s="255" t="s">
        <v>1275</v>
      </c>
      <c r="G130" s="253"/>
      <c r="H130" s="254" t="s">
        <v>32</v>
      </c>
      <c r="I130" s="256"/>
      <c r="J130" s="253"/>
      <c r="K130" s="253"/>
      <c r="L130" s="257"/>
      <c r="M130" s="258"/>
      <c r="N130" s="259"/>
      <c r="O130" s="259"/>
      <c r="P130" s="259"/>
      <c r="Q130" s="259"/>
      <c r="R130" s="259"/>
      <c r="S130" s="259"/>
      <c r="T130" s="26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1" t="s">
        <v>282</v>
      </c>
      <c r="AU130" s="261" t="s">
        <v>91</v>
      </c>
      <c r="AV130" s="14" t="s">
        <v>86</v>
      </c>
      <c r="AW130" s="14" t="s">
        <v>39</v>
      </c>
      <c r="AX130" s="14" t="s">
        <v>78</v>
      </c>
      <c r="AY130" s="261" t="s">
        <v>188</v>
      </c>
    </row>
    <row r="131" s="13" customFormat="1">
      <c r="A131" s="13"/>
      <c r="B131" s="241"/>
      <c r="C131" s="242"/>
      <c r="D131" s="222" t="s">
        <v>282</v>
      </c>
      <c r="E131" s="243" t="s">
        <v>32</v>
      </c>
      <c r="F131" s="244" t="s">
        <v>1285</v>
      </c>
      <c r="G131" s="242"/>
      <c r="H131" s="245">
        <v>2.0579999999999998</v>
      </c>
      <c r="I131" s="246"/>
      <c r="J131" s="242"/>
      <c r="K131" s="242"/>
      <c r="L131" s="247"/>
      <c r="M131" s="248"/>
      <c r="N131" s="249"/>
      <c r="O131" s="249"/>
      <c r="P131" s="249"/>
      <c r="Q131" s="249"/>
      <c r="R131" s="249"/>
      <c r="S131" s="249"/>
      <c r="T131" s="25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1" t="s">
        <v>282</v>
      </c>
      <c r="AU131" s="251" t="s">
        <v>91</v>
      </c>
      <c r="AV131" s="13" t="s">
        <v>91</v>
      </c>
      <c r="AW131" s="13" t="s">
        <v>39</v>
      </c>
      <c r="AX131" s="13" t="s">
        <v>78</v>
      </c>
      <c r="AY131" s="251" t="s">
        <v>188</v>
      </c>
    </row>
    <row r="132" s="15" customFormat="1">
      <c r="A132" s="15"/>
      <c r="B132" s="272"/>
      <c r="C132" s="273"/>
      <c r="D132" s="222" t="s">
        <v>282</v>
      </c>
      <c r="E132" s="274" t="s">
        <v>32</v>
      </c>
      <c r="F132" s="275" t="s">
        <v>338</v>
      </c>
      <c r="G132" s="273"/>
      <c r="H132" s="276">
        <v>5.6579999999999995</v>
      </c>
      <c r="I132" s="277"/>
      <c r="J132" s="273"/>
      <c r="K132" s="273"/>
      <c r="L132" s="278"/>
      <c r="M132" s="279"/>
      <c r="N132" s="280"/>
      <c r="O132" s="280"/>
      <c r="P132" s="280"/>
      <c r="Q132" s="280"/>
      <c r="R132" s="280"/>
      <c r="S132" s="280"/>
      <c r="T132" s="281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82" t="s">
        <v>282</v>
      </c>
      <c r="AU132" s="282" t="s">
        <v>91</v>
      </c>
      <c r="AV132" s="15" t="s">
        <v>187</v>
      </c>
      <c r="AW132" s="15" t="s">
        <v>39</v>
      </c>
      <c r="AX132" s="15" t="s">
        <v>86</v>
      </c>
      <c r="AY132" s="282" t="s">
        <v>188</v>
      </c>
    </row>
    <row r="133" s="2" customFormat="1" ht="24.15" customHeight="1">
      <c r="A133" s="42"/>
      <c r="B133" s="43"/>
      <c r="C133" s="209" t="s">
        <v>213</v>
      </c>
      <c r="D133" s="209" t="s">
        <v>189</v>
      </c>
      <c r="E133" s="210" t="s">
        <v>1287</v>
      </c>
      <c r="F133" s="211" t="s">
        <v>1288</v>
      </c>
      <c r="G133" s="212" t="s">
        <v>278</v>
      </c>
      <c r="H133" s="213">
        <v>551.28700000000003</v>
      </c>
      <c r="I133" s="214"/>
      <c r="J133" s="215">
        <f>ROUND(I133*H133,2)</f>
        <v>0</v>
      </c>
      <c r="K133" s="211" t="s">
        <v>236</v>
      </c>
      <c r="L133" s="48"/>
      <c r="M133" s="216" t="s">
        <v>32</v>
      </c>
      <c r="N133" s="217" t="s">
        <v>49</v>
      </c>
      <c r="O133" s="88"/>
      <c r="P133" s="218">
        <f>O133*H133</f>
        <v>0</v>
      </c>
      <c r="Q133" s="218">
        <v>0.017000000000000001</v>
      </c>
      <c r="R133" s="218">
        <f>Q133*H133</f>
        <v>9.3718790000000016</v>
      </c>
      <c r="S133" s="218">
        <v>0</v>
      </c>
      <c r="T133" s="219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20" t="s">
        <v>187</v>
      </c>
      <c r="AT133" s="220" t="s">
        <v>189</v>
      </c>
      <c r="AU133" s="220" t="s">
        <v>91</v>
      </c>
      <c r="AY133" s="20" t="s">
        <v>188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20" t="s">
        <v>86</v>
      </c>
      <c r="BK133" s="221">
        <f>ROUND(I133*H133,2)</f>
        <v>0</v>
      </c>
      <c r="BL133" s="20" t="s">
        <v>187</v>
      </c>
      <c r="BM133" s="220" t="s">
        <v>1289</v>
      </c>
    </row>
    <row r="134" s="2" customFormat="1">
      <c r="A134" s="42"/>
      <c r="B134" s="43"/>
      <c r="C134" s="44"/>
      <c r="D134" s="222" t="s">
        <v>194</v>
      </c>
      <c r="E134" s="44"/>
      <c r="F134" s="223" t="s">
        <v>1290</v>
      </c>
      <c r="G134" s="44"/>
      <c r="H134" s="44"/>
      <c r="I134" s="224"/>
      <c r="J134" s="44"/>
      <c r="K134" s="44"/>
      <c r="L134" s="48"/>
      <c r="M134" s="225"/>
      <c r="N134" s="226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194</v>
      </c>
      <c r="AU134" s="20" t="s">
        <v>91</v>
      </c>
    </row>
    <row r="135" s="2" customFormat="1">
      <c r="A135" s="42"/>
      <c r="B135" s="43"/>
      <c r="C135" s="44"/>
      <c r="D135" s="239" t="s">
        <v>239</v>
      </c>
      <c r="E135" s="44"/>
      <c r="F135" s="240" t="s">
        <v>1291</v>
      </c>
      <c r="G135" s="44"/>
      <c r="H135" s="44"/>
      <c r="I135" s="224"/>
      <c r="J135" s="44"/>
      <c r="K135" s="44"/>
      <c r="L135" s="48"/>
      <c r="M135" s="225"/>
      <c r="N135" s="226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239</v>
      </c>
      <c r="AU135" s="20" t="s">
        <v>91</v>
      </c>
    </row>
    <row r="136" s="13" customFormat="1">
      <c r="A136" s="13"/>
      <c r="B136" s="241"/>
      <c r="C136" s="242"/>
      <c r="D136" s="222" t="s">
        <v>282</v>
      </c>
      <c r="E136" s="243" t="s">
        <v>32</v>
      </c>
      <c r="F136" s="244" t="s">
        <v>1292</v>
      </c>
      <c r="G136" s="242"/>
      <c r="H136" s="245">
        <v>34.880000000000003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282</v>
      </c>
      <c r="AU136" s="251" t="s">
        <v>91</v>
      </c>
      <c r="AV136" s="13" t="s">
        <v>91</v>
      </c>
      <c r="AW136" s="13" t="s">
        <v>39</v>
      </c>
      <c r="AX136" s="13" t="s">
        <v>78</v>
      </c>
      <c r="AY136" s="251" t="s">
        <v>188</v>
      </c>
    </row>
    <row r="137" s="13" customFormat="1">
      <c r="A137" s="13"/>
      <c r="B137" s="241"/>
      <c r="C137" s="242"/>
      <c r="D137" s="222" t="s">
        <v>282</v>
      </c>
      <c r="E137" s="243" t="s">
        <v>32</v>
      </c>
      <c r="F137" s="244" t="s">
        <v>1293</v>
      </c>
      <c r="G137" s="242"/>
      <c r="H137" s="245">
        <v>-2.7000000000000002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282</v>
      </c>
      <c r="AU137" s="251" t="s">
        <v>91</v>
      </c>
      <c r="AV137" s="13" t="s">
        <v>91</v>
      </c>
      <c r="AW137" s="13" t="s">
        <v>39</v>
      </c>
      <c r="AX137" s="13" t="s">
        <v>78</v>
      </c>
      <c r="AY137" s="251" t="s">
        <v>188</v>
      </c>
    </row>
    <row r="138" s="13" customFormat="1">
      <c r="A138" s="13"/>
      <c r="B138" s="241"/>
      <c r="C138" s="242"/>
      <c r="D138" s="222" t="s">
        <v>282</v>
      </c>
      <c r="E138" s="243" t="s">
        <v>32</v>
      </c>
      <c r="F138" s="244" t="s">
        <v>1294</v>
      </c>
      <c r="G138" s="242"/>
      <c r="H138" s="245">
        <v>4.1399999999999997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282</v>
      </c>
      <c r="AU138" s="251" t="s">
        <v>91</v>
      </c>
      <c r="AV138" s="13" t="s">
        <v>91</v>
      </c>
      <c r="AW138" s="13" t="s">
        <v>39</v>
      </c>
      <c r="AX138" s="13" t="s">
        <v>78</v>
      </c>
      <c r="AY138" s="251" t="s">
        <v>188</v>
      </c>
    </row>
    <row r="139" s="13" customFormat="1">
      <c r="A139" s="13"/>
      <c r="B139" s="241"/>
      <c r="C139" s="242"/>
      <c r="D139" s="222" t="s">
        <v>282</v>
      </c>
      <c r="E139" s="243" t="s">
        <v>32</v>
      </c>
      <c r="F139" s="244" t="s">
        <v>1295</v>
      </c>
      <c r="G139" s="242"/>
      <c r="H139" s="245">
        <v>36.159999999999997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282</v>
      </c>
      <c r="AU139" s="251" t="s">
        <v>91</v>
      </c>
      <c r="AV139" s="13" t="s">
        <v>91</v>
      </c>
      <c r="AW139" s="13" t="s">
        <v>39</v>
      </c>
      <c r="AX139" s="13" t="s">
        <v>78</v>
      </c>
      <c r="AY139" s="251" t="s">
        <v>188</v>
      </c>
    </row>
    <row r="140" s="13" customFormat="1">
      <c r="A140" s="13"/>
      <c r="B140" s="241"/>
      <c r="C140" s="242"/>
      <c r="D140" s="222" t="s">
        <v>282</v>
      </c>
      <c r="E140" s="243" t="s">
        <v>32</v>
      </c>
      <c r="F140" s="244" t="s">
        <v>1293</v>
      </c>
      <c r="G140" s="242"/>
      <c r="H140" s="245">
        <v>-2.7000000000000002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1" t="s">
        <v>282</v>
      </c>
      <c r="AU140" s="251" t="s">
        <v>91</v>
      </c>
      <c r="AV140" s="13" t="s">
        <v>91</v>
      </c>
      <c r="AW140" s="13" t="s">
        <v>39</v>
      </c>
      <c r="AX140" s="13" t="s">
        <v>78</v>
      </c>
      <c r="AY140" s="251" t="s">
        <v>188</v>
      </c>
    </row>
    <row r="141" s="13" customFormat="1">
      <c r="A141" s="13"/>
      <c r="B141" s="241"/>
      <c r="C141" s="242"/>
      <c r="D141" s="222" t="s">
        <v>282</v>
      </c>
      <c r="E141" s="243" t="s">
        <v>32</v>
      </c>
      <c r="F141" s="244" t="s">
        <v>1294</v>
      </c>
      <c r="G141" s="242"/>
      <c r="H141" s="245">
        <v>4.1399999999999997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1" t="s">
        <v>282</v>
      </c>
      <c r="AU141" s="251" t="s">
        <v>91</v>
      </c>
      <c r="AV141" s="13" t="s">
        <v>91</v>
      </c>
      <c r="AW141" s="13" t="s">
        <v>39</v>
      </c>
      <c r="AX141" s="13" t="s">
        <v>78</v>
      </c>
      <c r="AY141" s="251" t="s">
        <v>188</v>
      </c>
    </row>
    <row r="142" s="13" customFormat="1">
      <c r="A142" s="13"/>
      <c r="B142" s="241"/>
      <c r="C142" s="242"/>
      <c r="D142" s="222" t="s">
        <v>282</v>
      </c>
      <c r="E142" s="243" t="s">
        <v>32</v>
      </c>
      <c r="F142" s="244" t="s">
        <v>1296</v>
      </c>
      <c r="G142" s="242"/>
      <c r="H142" s="245">
        <v>112.48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282</v>
      </c>
      <c r="AU142" s="251" t="s">
        <v>91</v>
      </c>
      <c r="AV142" s="13" t="s">
        <v>91</v>
      </c>
      <c r="AW142" s="13" t="s">
        <v>39</v>
      </c>
      <c r="AX142" s="13" t="s">
        <v>78</v>
      </c>
      <c r="AY142" s="251" t="s">
        <v>188</v>
      </c>
    </row>
    <row r="143" s="13" customFormat="1">
      <c r="A143" s="13"/>
      <c r="B143" s="241"/>
      <c r="C143" s="242"/>
      <c r="D143" s="222" t="s">
        <v>282</v>
      </c>
      <c r="E143" s="243" t="s">
        <v>32</v>
      </c>
      <c r="F143" s="244" t="s">
        <v>1297</v>
      </c>
      <c r="G143" s="242"/>
      <c r="H143" s="245">
        <v>-5.4000000000000004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282</v>
      </c>
      <c r="AU143" s="251" t="s">
        <v>91</v>
      </c>
      <c r="AV143" s="13" t="s">
        <v>91</v>
      </c>
      <c r="AW143" s="13" t="s">
        <v>39</v>
      </c>
      <c r="AX143" s="13" t="s">
        <v>78</v>
      </c>
      <c r="AY143" s="251" t="s">
        <v>188</v>
      </c>
    </row>
    <row r="144" s="13" customFormat="1">
      <c r="A144" s="13"/>
      <c r="B144" s="241"/>
      <c r="C144" s="242"/>
      <c r="D144" s="222" t="s">
        <v>282</v>
      </c>
      <c r="E144" s="243" t="s">
        <v>32</v>
      </c>
      <c r="F144" s="244" t="s">
        <v>1298</v>
      </c>
      <c r="G144" s="242"/>
      <c r="H144" s="245">
        <v>-0.67300000000000004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1" t="s">
        <v>282</v>
      </c>
      <c r="AU144" s="251" t="s">
        <v>91</v>
      </c>
      <c r="AV144" s="13" t="s">
        <v>91</v>
      </c>
      <c r="AW144" s="13" t="s">
        <v>39</v>
      </c>
      <c r="AX144" s="13" t="s">
        <v>78</v>
      </c>
      <c r="AY144" s="251" t="s">
        <v>188</v>
      </c>
    </row>
    <row r="145" s="13" customFormat="1">
      <c r="A145" s="13"/>
      <c r="B145" s="241"/>
      <c r="C145" s="242"/>
      <c r="D145" s="222" t="s">
        <v>282</v>
      </c>
      <c r="E145" s="243" t="s">
        <v>32</v>
      </c>
      <c r="F145" s="244" t="s">
        <v>1299</v>
      </c>
      <c r="G145" s="242"/>
      <c r="H145" s="245">
        <v>-3.6000000000000001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282</v>
      </c>
      <c r="AU145" s="251" t="s">
        <v>91</v>
      </c>
      <c r="AV145" s="13" t="s">
        <v>91</v>
      </c>
      <c r="AW145" s="13" t="s">
        <v>39</v>
      </c>
      <c r="AX145" s="13" t="s">
        <v>78</v>
      </c>
      <c r="AY145" s="251" t="s">
        <v>188</v>
      </c>
    </row>
    <row r="146" s="13" customFormat="1">
      <c r="A146" s="13"/>
      <c r="B146" s="241"/>
      <c r="C146" s="242"/>
      <c r="D146" s="222" t="s">
        <v>282</v>
      </c>
      <c r="E146" s="243" t="s">
        <v>32</v>
      </c>
      <c r="F146" s="244" t="s">
        <v>1300</v>
      </c>
      <c r="G146" s="242"/>
      <c r="H146" s="245">
        <v>29.280000000000001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1" t="s">
        <v>282</v>
      </c>
      <c r="AU146" s="251" t="s">
        <v>91</v>
      </c>
      <c r="AV146" s="13" t="s">
        <v>91</v>
      </c>
      <c r="AW146" s="13" t="s">
        <v>39</v>
      </c>
      <c r="AX146" s="13" t="s">
        <v>78</v>
      </c>
      <c r="AY146" s="251" t="s">
        <v>188</v>
      </c>
    </row>
    <row r="147" s="13" customFormat="1">
      <c r="A147" s="13"/>
      <c r="B147" s="241"/>
      <c r="C147" s="242"/>
      <c r="D147" s="222" t="s">
        <v>282</v>
      </c>
      <c r="E147" s="243" t="s">
        <v>32</v>
      </c>
      <c r="F147" s="244" t="s">
        <v>1301</v>
      </c>
      <c r="G147" s="242"/>
      <c r="H147" s="245">
        <v>-2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282</v>
      </c>
      <c r="AU147" s="251" t="s">
        <v>91</v>
      </c>
      <c r="AV147" s="13" t="s">
        <v>91</v>
      </c>
      <c r="AW147" s="13" t="s">
        <v>39</v>
      </c>
      <c r="AX147" s="13" t="s">
        <v>78</v>
      </c>
      <c r="AY147" s="251" t="s">
        <v>188</v>
      </c>
    </row>
    <row r="148" s="13" customFormat="1">
      <c r="A148" s="13"/>
      <c r="B148" s="241"/>
      <c r="C148" s="242"/>
      <c r="D148" s="222" t="s">
        <v>282</v>
      </c>
      <c r="E148" s="243" t="s">
        <v>32</v>
      </c>
      <c r="F148" s="244" t="s">
        <v>1302</v>
      </c>
      <c r="G148" s="242"/>
      <c r="H148" s="245">
        <v>31.760000000000002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282</v>
      </c>
      <c r="AU148" s="251" t="s">
        <v>91</v>
      </c>
      <c r="AV148" s="13" t="s">
        <v>91</v>
      </c>
      <c r="AW148" s="13" t="s">
        <v>39</v>
      </c>
      <c r="AX148" s="13" t="s">
        <v>78</v>
      </c>
      <c r="AY148" s="251" t="s">
        <v>188</v>
      </c>
    </row>
    <row r="149" s="13" customFormat="1">
      <c r="A149" s="13"/>
      <c r="B149" s="241"/>
      <c r="C149" s="242"/>
      <c r="D149" s="222" t="s">
        <v>282</v>
      </c>
      <c r="E149" s="243" t="s">
        <v>32</v>
      </c>
      <c r="F149" s="244" t="s">
        <v>1301</v>
      </c>
      <c r="G149" s="242"/>
      <c r="H149" s="245">
        <v>-2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1" t="s">
        <v>282</v>
      </c>
      <c r="AU149" s="251" t="s">
        <v>91</v>
      </c>
      <c r="AV149" s="13" t="s">
        <v>91</v>
      </c>
      <c r="AW149" s="13" t="s">
        <v>39</v>
      </c>
      <c r="AX149" s="13" t="s">
        <v>78</v>
      </c>
      <c r="AY149" s="251" t="s">
        <v>188</v>
      </c>
    </row>
    <row r="150" s="13" customFormat="1">
      <c r="A150" s="13"/>
      <c r="B150" s="241"/>
      <c r="C150" s="242"/>
      <c r="D150" s="222" t="s">
        <v>282</v>
      </c>
      <c r="E150" s="243" t="s">
        <v>32</v>
      </c>
      <c r="F150" s="244" t="s">
        <v>1303</v>
      </c>
      <c r="G150" s="242"/>
      <c r="H150" s="245">
        <v>227.52000000000001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1" t="s">
        <v>282</v>
      </c>
      <c r="AU150" s="251" t="s">
        <v>91</v>
      </c>
      <c r="AV150" s="13" t="s">
        <v>91</v>
      </c>
      <c r="AW150" s="13" t="s">
        <v>39</v>
      </c>
      <c r="AX150" s="13" t="s">
        <v>78</v>
      </c>
      <c r="AY150" s="251" t="s">
        <v>188</v>
      </c>
    </row>
    <row r="151" s="13" customFormat="1">
      <c r="A151" s="13"/>
      <c r="B151" s="241"/>
      <c r="C151" s="242"/>
      <c r="D151" s="222" t="s">
        <v>282</v>
      </c>
      <c r="E151" s="243" t="s">
        <v>32</v>
      </c>
      <c r="F151" s="244" t="s">
        <v>1304</v>
      </c>
      <c r="G151" s="242"/>
      <c r="H151" s="245">
        <v>-30</v>
      </c>
      <c r="I151" s="246"/>
      <c r="J151" s="242"/>
      <c r="K151" s="242"/>
      <c r="L151" s="247"/>
      <c r="M151" s="248"/>
      <c r="N151" s="249"/>
      <c r="O151" s="249"/>
      <c r="P151" s="249"/>
      <c r="Q151" s="249"/>
      <c r="R151" s="249"/>
      <c r="S151" s="249"/>
      <c r="T151" s="25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1" t="s">
        <v>282</v>
      </c>
      <c r="AU151" s="251" t="s">
        <v>91</v>
      </c>
      <c r="AV151" s="13" t="s">
        <v>91</v>
      </c>
      <c r="AW151" s="13" t="s">
        <v>39</v>
      </c>
      <c r="AX151" s="13" t="s">
        <v>78</v>
      </c>
      <c r="AY151" s="251" t="s">
        <v>188</v>
      </c>
    </row>
    <row r="152" s="13" customFormat="1">
      <c r="A152" s="13"/>
      <c r="B152" s="241"/>
      <c r="C152" s="242"/>
      <c r="D152" s="222" t="s">
        <v>282</v>
      </c>
      <c r="E152" s="243" t="s">
        <v>32</v>
      </c>
      <c r="F152" s="244" t="s">
        <v>1305</v>
      </c>
      <c r="G152" s="242"/>
      <c r="H152" s="245">
        <v>120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1" t="s">
        <v>282</v>
      </c>
      <c r="AU152" s="251" t="s">
        <v>91</v>
      </c>
      <c r="AV152" s="13" t="s">
        <v>91</v>
      </c>
      <c r="AW152" s="13" t="s">
        <v>39</v>
      </c>
      <c r="AX152" s="13" t="s">
        <v>78</v>
      </c>
      <c r="AY152" s="251" t="s">
        <v>188</v>
      </c>
    </row>
    <row r="153" s="15" customFormat="1">
      <c r="A153" s="15"/>
      <c r="B153" s="272"/>
      <c r="C153" s="273"/>
      <c r="D153" s="222" t="s">
        <v>282</v>
      </c>
      <c r="E153" s="274" t="s">
        <v>32</v>
      </c>
      <c r="F153" s="275" t="s">
        <v>338</v>
      </c>
      <c r="G153" s="273"/>
      <c r="H153" s="276">
        <v>551.28700000000003</v>
      </c>
      <c r="I153" s="277"/>
      <c r="J153" s="273"/>
      <c r="K153" s="273"/>
      <c r="L153" s="278"/>
      <c r="M153" s="279"/>
      <c r="N153" s="280"/>
      <c r="O153" s="280"/>
      <c r="P153" s="280"/>
      <c r="Q153" s="280"/>
      <c r="R153" s="280"/>
      <c r="S153" s="280"/>
      <c r="T153" s="281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2" t="s">
        <v>282</v>
      </c>
      <c r="AU153" s="282" t="s">
        <v>91</v>
      </c>
      <c r="AV153" s="15" t="s">
        <v>187</v>
      </c>
      <c r="AW153" s="15" t="s">
        <v>39</v>
      </c>
      <c r="AX153" s="15" t="s">
        <v>86</v>
      </c>
      <c r="AY153" s="282" t="s">
        <v>188</v>
      </c>
    </row>
    <row r="154" s="2" customFormat="1" ht="24.15" customHeight="1">
      <c r="A154" s="42"/>
      <c r="B154" s="43"/>
      <c r="C154" s="209" t="s">
        <v>217</v>
      </c>
      <c r="D154" s="209" t="s">
        <v>189</v>
      </c>
      <c r="E154" s="210" t="s">
        <v>312</v>
      </c>
      <c r="F154" s="211" t="s">
        <v>313</v>
      </c>
      <c r="G154" s="212" t="s">
        <v>314</v>
      </c>
      <c r="H154" s="213">
        <v>57.600000000000001</v>
      </c>
      <c r="I154" s="214"/>
      <c r="J154" s="215">
        <f>ROUND(I154*H154,2)</f>
        <v>0</v>
      </c>
      <c r="K154" s="211" t="s">
        <v>236</v>
      </c>
      <c r="L154" s="48"/>
      <c r="M154" s="216" t="s">
        <v>32</v>
      </c>
      <c r="N154" s="217" t="s">
        <v>49</v>
      </c>
      <c r="O154" s="88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20" t="s">
        <v>187</v>
      </c>
      <c r="AT154" s="220" t="s">
        <v>189</v>
      </c>
      <c r="AU154" s="220" t="s">
        <v>91</v>
      </c>
      <c r="AY154" s="20" t="s">
        <v>188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20" t="s">
        <v>86</v>
      </c>
      <c r="BK154" s="221">
        <f>ROUND(I154*H154,2)</f>
        <v>0</v>
      </c>
      <c r="BL154" s="20" t="s">
        <v>187</v>
      </c>
      <c r="BM154" s="220" t="s">
        <v>1306</v>
      </c>
    </row>
    <row r="155" s="2" customFormat="1">
      <c r="A155" s="42"/>
      <c r="B155" s="43"/>
      <c r="C155" s="44"/>
      <c r="D155" s="222" t="s">
        <v>194</v>
      </c>
      <c r="E155" s="44"/>
      <c r="F155" s="223" t="s">
        <v>316</v>
      </c>
      <c r="G155" s="44"/>
      <c r="H155" s="44"/>
      <c r="I155" s="224"/>
      <c r="J155" s="44"/>
      <c r="K155" s="44"/>
      <c r="L155" s="48"/>
      <c r="M155" s="225"/>
      <c r="N155" s="226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194</v>
      </c>
      <c r="AU155" s="20" t="s">
        <v>91</v>
      </c>
    </row>
    <row r="156" s="2" customFormat="1">
      <c r="A156" s="42"/>
      <c r="B156" s="43"/>
      <c r="C156" s="44"/>
      <c r="D156" s="239" t="s">
        <v>239</v>
      </c>
      <c r="E156" s="44"/>
      <c r="F156" s="240" t="s">
        <v>317</v>
      </c>
      <c r="G156" s="44"/>
      <c r="H156" s="44"/>
      <c r="I156" s="224"/>
      <c r="J156" s="44"/>
      <c r="K156" s="44"/>
      <c r="L156" s="48"/>
      <c r="M156" s="225"/>
      <c r="N156" s="226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239</v>
      </c>
      <c r="AU156" s="20" t="s">
        <v>91</v>
      </c>
    </row>
    <row r="157" s="13" customFormat="1">
      <c r="A157" s="13"/>
      <c r="B157" s="241"/>
      <c r="C157" s="242"/>
      <c r="D157" s="222" t="s">
        <v>282</v>
      </c>
      <c r="E157" s="243" t="s">
        <v>32</v>
      </c>
      <c r="F157" s="244" t="s">
        <v>1307</v>
      </c>
      <c r="G157" s="242"/>
      <c r="H157" s="245">
        <v>48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282</v>
      </c>
      <c r="AU157" s="251" t="s">
        <v>91</v>
      </c>
      <c r="AV157" s="13" t="s">
        <v>91</v>
      </c>
      <c r="AW157" s="13" t="s">
        <v>39</v>
      </c>
      <c r="AX157" s="13" t="s">
        <v>78</v>
      </c>
      <c r="AY157" s="251" t="s">
        <v>188</v>
      </c>
    </row>
    <row r="158" s="13" customFormat="1">
      <c r="A158" s="13"/>
      <c r="B158" s="241"/>
      <c r="C158" s="242"/>
      <c r="D158" s="222" t="s">
        <v>282</v>
      </c>
      <c r="E158" s="243" t="s">
        <v>32</v>
      </c>
      <c r="F158" s="244" t="s">
        <v>1308</v>
      </c>
      <c r="G158" s="242"/>
      <c r="H158" s="245">
        <v>9.5999999999999996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282</v>
      </c>
      <c r="AU158" s="251" t="s">
        <v>91</v>
      </c>
      <c r="AV158" s="13" t="s">
        <v>91</v>
      </c>
      <c r="AW158" s="13" t="s">
        <v>39</v>
      </c>
      <c r="AX158" s="13" t="s">
        <v>78</v>
      </c>
      <c r="AY158" s="251" t="s">
        <v>188</v>
      </c>
    </row>
    <row r="159" s="15" customFormat="1">
      <c r="A159" s="15"/>
      <c r="B159" s="272"/>
      <c r="C159" s="273"/>
      <c r="D159" s="222" t="s">
        <v>282</v>
      </c>
      <c r="E159" s="274" t="s">
        <v>32</v>
      </c>
      <c r="F159" s="275" t="s">
        <v>338</v>
      </c>
      <c r="G159" s="273"/>
      <c r="H159" s="276">
        <v>57.600000000000001</v>
      </c>
      <c r="I159" s="277"/>
      <c r="J159" s="273"/>
      <c r="K159" s="273"/>
      <c r="L159" s="278"/>
      <c r="M159" s="279"/>
      <c r="N159" s="280"/>
      <c r="O159" s="280"/>
      <c r="P159" s="280"/>
      <c r="Q159" s="280"/>
      <c r="R159" s="280"/>
      <c r="S159" s="280"/>
      <c r="T159" s="28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2" t="s">
        <v>282</v>
      </c>
      <c r="AU159" s="282" t="s">
        <v>91</v>
      </c>
      <c r="AV159" s="15" t="s">
        <v>187</v>
      </c>
      <c r="AW159" s="15" t="s">
        <v>39</v>
      </c>
      <c r="AX159" s="15" t="s">
        <v>86</v>
      </c>
      <c r="AY159" s="282" t="s">
        <v>188</v>
      </c>
    </row>
    <row r="160" s="2" customFormat="1" ht="24.15" customHeight="1">
      <c r="A160" s="42"/>
      <c r="B160" s="43"/>
      <c r="C160" s="262" t="s">
        <v>221</v>
      </c>
      <c r="D160" s="262" t="s">
        <v>319</v>
      </c>
      <c r="E160" s="263" t="s">
        <v>1309</v>
      </c>
      <c r="F160" s="264" t="s">
        <v>1310</v>
      </c>
      <c r="G160" s="265" t="s">
        <v>314</v>
      </c>
      <c r="H160" s="266">
        <v>60.479999999999997</v>
      </c>
      <c r="I160" s="267"/>
      <c r="J160" s="268">
        <f>ROUND(I160*H160,2)</f>
        <v>0</v>
      </c>
      <c r="K160" s="264" t="s">
        <v>236</v>
      </c>
      <c r="L160" s="269"/>
      <c r="M160" s="270" t="s">
        <v>32</v>
      </c>
      <c r="N160" s="271" t="s">
        <v>49</v>
      </c>
      <c r="O160" s="88"/>
      <c r="P160" s="218">
        <f>O160*H160</f>
        <v>0</v>
      </c>
      <c r="Q160" s="218">
        <v>0.00010000000000000001</v>
      </c>
      <c r="R160" s="218">
        <f>Q160*H160</f>
        <v>0.0060479999999999996</v>
      </c>
      <c r="S160" s="218">
        <v>0</v>
      </c>
      <c r="T160" s="219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20" t="s">
        <v>221</v>
      </c>
      <c r="AT160" s="220" t="s">
        <v>319</v>
      </c>
      <c r="AU160" s="220" t="s">
        <v>91</v>
      </c>
      <c r="AY160" s="20" t="s">
        <v>188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20" t="s">
        <v>86</v>
      </c>
      <c r="BK160" s="221">
        <f>ROUND(I160*H160,2)</f>
        <v>0</v>
      </c>
      <c r="BL160" s="20" t="s">
        <v>187</v>
      </c>
      <c r="BM160" s="220" t="s">
        <v>1311</v>
      </c>
    </row>
    <row r="161" s="2" customFormat="1">
      <c r="A161" s="42"/>
      <c r="B161" s="43"/>
      <c r="C161" s="44"/>
      <c r="D161" s="222" t="s">
        <v>194</v>
      </c>
      <c r="E161" s="44"/>
      <c r="F161" s="223" t="s">
        <v>1310</v>
      </c>
      <c r="G161" s="44"/>
      <c r="H161" s="44"/>
      <c r="I161" s="224"/>
      <c r="J161" s="44"/>
      <c r="K161" s="44"/>
      <c r="L161" s="48"/>
      <c r="M161" s="225"/>
      <c r="N161" s="226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194</v>
      </c>
      <c r="AU161" s="20" t="s">
        <v>91</v>
      </c>
    </row>
    <row r="162" s="13" customFormat="1">
      <c r="A162" s="13"/>
      <c r="B162" s="241"/>
      <c r="C162" s="242"/>
      <c r="D162" s="222" t="s">
        <v>282</v>
      </c>
      <c r="E162" s="242"/>
      <c r="F162" s="244" t="s">
        <v>1312</v>
      </c>
      <c r="G162" s="242"/>
      <c r="H162" s="245">
        <v>60.479999999999997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1" t="s">
        <v>282</v>
      </c>
      <c r="AU162" s="251" t="s">
        <v>91</v>
      </c>
      <c r="AV162" s="13" t="s">
        <v>91</v>
      </c>
      <c r="AW162" s="13" t="s">
        <v>4</v>
      </c>
      <c r="AX162" s="13" t="s">
        <v>86</v>
      </c>
      <c r="AY162" s="251" t="s">
        <v>188</v>
      </c>
    </row>
    <row r="163" s="11" customFormat="1" ht="22.8" customHeight="1">
      <c r="A163" s="11"/>
      <c r="B163" s="195"/>
      <c r="C163" s="196"/>
      <c r="D163" s="197" t="s">
        <v>77</v>
      </c>
      <c r="E163" s="237" t="s">
        <v>324</v>
      </c>
      <c r="F163" s="237" t="s">
        <v>339</v>
      </c>
      <c r="G163" s="196"/>
      <c r="H163" s="196"/>
      <c r="I163" s="199"/>
      <c r="J163" s="238">
        <f>BK163</f>
        <v>0</v>
      </c>
      <c r="K163" s="196"/>
      <c r="L163" s="201"/>
      <c r="M163" s="202"/>
      <c r="N163" s="203"/>
      <c r="O163" s="203"/>
      <c r="P163" s="204">
        <f>SUM(P164:P247)</f>
        <v>0</v>
      </c>
      <c r="Q163" s="203"/>
      <c r="R163" s="204">
        <f>SUM(R164:R247)</f>
        <v>0.051100000000000007</v>
      </c>
      <c r="S163" s="203"/>
      <c r="T163" s="205">
        <f>SUM(T164:T247)</f>
        <v>9.6649800000000017</v>
      </c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R163" s="206" t="s">
        <v>86</v>
      </c>
      <c r="AT163" s="207" t="s">
        <v>77</v>
      </c>
      <c r="AU163" s="207" t="s">
        <v>86</v>
      </c>
      <c r="AY163" s="206" t="s">
        <v>188</v>
      </c>
      <c r="BK163" s="208">
        <f>SUM(BK164:BK247)</f>
        <v>0</v>
      </c>
    </row>
    <row r="164" s="2" customFormat="1" ht="37.8" customHeight="1">
      <c r="A164" s="42"/>
      <c r="B164" s="43"/>
      <c r="C164" s="209" t="s">
        <v>324</v>
      </c>
      <c r="D164" s="209" t="s">
        <v>189</v>
      </c>
      <c r="E164" s="210" t="s">
        <v>341</v>
      </c>
      <c r="F164" s="211" t="s">
        <v>342</v>
      </c>
      <c r="G164" s="212" t="s">
        <v>278</v>
      </c>
      <c r="H164" s="213">
        <v>204.40000000000001</v>
      </c>
      <c r="I164" s="214"/>
      <c r="J164" s="215">
        <f>ROUND(I164*H164,2)</f>
        <v>0</v>
      </c>
      <c r="K164" s="211" t="s">
        <v>236</v>
      </c>
      <c r="L164" s="48"/>
      <c r="M164" s="216" t="s">
        <v>32</v>
      </c>
      <c r="N164" s="217" t="s">
        <v>49</v>
      </c>
      <c r="O164" s="88"/>
      <c r="P164" s="218">
        <f>O164*H164</f>
        <v>0</v>
      </c>
      <c r="Q164" s="218">
        <v>0.00021000000000000001</v>
      </c>
      <c r="R164" s="218">
        <f>Q164*H164</f>
        <v>0.042924000000000004</v>
      </c>
      <c r="S164" s="218">
        <v>0</v>
      </c>
      <c r="T164" s="219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20" t="s">
        <v>187</v>
      </c>
      <c r="AT164" s="220" t="s">
        <v>189</v>
      </c>
      <c r="AU164" s="220" t="s">
        <v>91</v>
      </c>
      <c r="AY164" s="20" t="s">
        <v>188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20" t="s">
        <v>86</v>
      </c>
      <c r="BK164" s="221">
        <f>ROUND(I164*H164,2)</f>
        <v>0</v>
      </c>
      <c r="BL164" s="20" t="s">
        <v>187</v>
      </c>
      <c r="BM164" s="220" t="s">
        <v>1313</v>
      </c>
    </row>
    <row r="165" s="2" customFormat="1">
      <c r="A165" s="42"/>
      <c r="B165" s="43"/>
      <c r="C165" s="44"/>
      <c r="D165" s="222" t="s">
        <v>194</v>
      </c>
      <c r="E165" s="44"/>
      <c r="F165" s="223" t="s">
        <v>344</v>
      </c>
      <c r="G165" s="44"/>
      <c r="H165" s="44"/>
      <c r="I165" s="224"/>
      <c r="J165" s="44"/>
      <c r="K165" s="44"/>
      <c r="L165" s="48"/>
      <c r="M165" s="225"/>
      <c r="N165" s="226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194</v>
      </c>
      <c r="AU165" s="20" t="s">
        <v>91</v>
      </c>
    </row>
    <row r="166" s="2" customFormat="1">
      <c r="A166" s="42"/>
      <c r="B166" s="43"/>
      <c r="C166" s="44"/>
      <c r="D166" s="239" t="s">
        <v>239</v>
      </c>
      <c r="E166" s="44"/>
      <c r="F166" s="240" t="s">
        <v>345</v>
      </c>
      <c r="G166" s="44"/>
      <c r="H166" s="44"/>
      <c r="I166" s="224"/>
      <c r="J166" s="44"/>
      <c r="K166" s="44"/>
      <c r="L166" s="48"/>
      <c r="M166" s="225"/>
      <c r="N166" s="226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239</v>
      </c>
      <c r="AU166" s="20" t="s">
        <v>91</v>
      </c>
    </row>
    <row r="167" s="13" customFormat="1">
      <c r="A167" s="13"/>
      <c r="B167" s="241"/>
      <c r="C167" s="242"/>
      <c r="D167" s="222" t="s">
        <v>282</v>
      </c>
      <c r="E167" s="243" t="s">
        <v>32</v>
      </c>
      <c r="F167" s="244" t="s">
        <v>1314</v>
      </c>
      <c r="G167" s="242"/>
      <c r="H167" s="245">
        <v>10.726000000000001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1" t="s">
        <v>282</v>
      </c>
      <c r="AU167" s="251" t="s">
        <v>91</v>
      </c>
      <c r="AV167" s="13" t="s">
        <v>91</v>
      </c>
      <c r="AW167" s="13" t="s">
        <v>39</v>
      </c>
      <c r="AX167" s="13" t="s">
        <v>78</v>
      </c>
      <c r="AY167" s="251" t="s">
        <v>188</v>
      </c>
    </row>
    <row r="168" s="13" customFormat="1">
      <c r="A168" s="13"/>
      <c r="B168" s="241"/>
      <c r="C168" s="242"/>
      <c r="D168" s="222" t="s">
        <v>282</v>
      </c>
      <c r="E168" s="243" t="s">
        <v>32</v>
      </c>
      <c r="F168" s="244" t="s">
        <v>1315</v>
      </c>
      <c r="G168" s="242"/>
      <c r="H168" s="245">
        <v>4.3739999999999997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1" t="s">
        <v>282</v>
      </c>
      <c r="AU168" s="251" t="s">
        <v>91</v>
      </c>
      <c r="AV168" s="13" t="s">
        <v>91</v>
      </c>
      <c r="AW168" s="13" t="s">
        <v>39</v>
      </c>
      <c r="AX168" s="13" t="s">
        <v>78</v>
      </c>
      <c r="AY168" s="251" t="s">
        <v>188</v>
      </c>
    </row>
    <row r="169" s="13" customFormat="1">
      <c r="A169" s="13"/>
      <c r="B169" s="241"/>
      <c r="C169" s="242"/>
      <c r="D169" s="222" t="s">
        <v>282</v>
      </c>
      <c r="E169" s="243" t="s">
        <v>32</v>
      </c>
      <c r="F169" s="244" t="s">
        <v>1316</v>
      </c>
      <c r="G169" s="242"/>
      <c r="H169" s="245">
        <v>13.6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1" t="s">
        <v>282</v>
      </c>
      <c r="AU169" s="251" t="s">
        <v>91</v>
      </c>
      <c r="AV169" s="13" t="s">
        <v>91</v>
      </c>
      <c r="AW169" s="13" t="s">
        <v>39</v>
      </c>
      <c r="AX169" s="13" t="s">
        <v>78</v>
      </c>
      <c r="AY169" s="251" t="s">
        <v>188</v>
      </c>
    </row>
    <row r="170" s="13" customFormat="1">
      <c r="A170" s="13"/>
      <c r="B170" s="241"/>
      <c r="C170" s="242"/>
      <c r="D170" s="222" t="s">
        <v>282</v>
      </c>
      <c r="E170" s="243" t="s">
        <v>32</v>
      </c>
      <c r="F170" s="244" t="s">
        <v>1317</v>
      </c>
      <c r="G170" s="242"/>
      <c r="H170" s="245">
        <v>3.2999999999999998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1" t="s">
        <v>282</v>
      </c>
      <c r="AU170" s="251" t="s">
        <v>91</v>
      </c>
      <c r="AV170" s="13" t="s">
        <v>91</v>
      </c>
      <c r="AW170" s="13" t="s">
        <v>39</v>
      </c>
      <c r="AX170" s="13" t="s">
        <v>78</v>
      </c>
      <c r="AY170" s="251" t="s">
        <v>188</v>
      </c>
    </row>
    <row r="171" s="13" customFormat="1">
      <c r="A171" s="13"/>
      <c r="B171" s="241"/>
      <c r="C171" s="242"/>
      <c r="D171" s="222" t="s">
        <v>282</v>
      </c>
      <c r="E171" s="243" t="s">
        <v>32</v>
      </c>
      <c r="F171" s="244" t="s">
        <v>1318</v>
      </c>
      <c r="G171" s="242"/>
      <c r="H171" s="245">
        <v>5.0999999999999996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1" t="s">
        <v>282</v>
      </c>
      <c r="AU171" s="251" t="s">
        <v>91</v>
      </c>
      <c r="AV171" s="13" t="s">
        <v>91</v>
      </c>
      <c r="AW171" s="13" t="s">
        <v>39</v>
      </c>
      <c r="AX171" s="13" t="s">
        <v>78</v>
      </c>
      <c r="AY171" s="251" t="s">
        <v>188</v>
      </c>
    </row>
    <row r="172" s="13" customFormat="1">
      <c r="A172" s="13"/>
      <c r="B172" s="241"/>
      <c r="C172" s="242"/>
      <c r="D172" s="222" t="s">
        <v>282</v>
      </c>
      <c r="E172" s="243" t="s">
        <v>32</v>
      </c>
      <c r="F172" s="244" t="s">
        <v>1319</v>
      </c>
      <c r="G172" s="242"/>
      <c r="H172" s="245">
        <v>9.1999999999999993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1" t="s">
        <v>282</v>
      </c>
      <c r="AU172" s="251" t="s">
        <v>91</v>
      </c>
      <c r="AV172" s="13" t="s">
        <v>91</v>
      </c>
      <c r="AW172" s="13" t="s">
        <v>39</v>
      </c>
      <c r="AX172" s="13" t="s">
        <v>78</v>
      </c>
      <c r="AY172" s="251" t="s">
        <v>188</v>
      </c>
    </row>
    <row r="173" s="13" customFormat="1">
      <c r="A173" s="13"/>
      <c r="B173" s="241"/>
      <c r="C173" s="242"/>
      <c r="D173" s="222" t="s">
        <v>282</v>
      </c>
      <c r="E173" s="243" t="s">
        <v>32</v>
      </c>
      <c r="F173" s="244" t="s">
        <v>1320</v>
      </c>
      <c r="G173" s="242"/>
      <c r="H173" s="245">
        <v>4.2000000000000002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282</v>
      </c>
      <c r="AU173" s="251" t="s">
        <v>91</v>
      </c>
      <c r="AV173" s="13" t="s">
        <v>91</v>
      </c>
      <c r="AW173" s="13" t="s">
        <v>39</v>
      </c>
      <c r="AX173" s="13" t="s">
        <v>78</v>
      </c>
      <c r="AY173" s="251" t="s">
        <v>188</v>
      </c>
    </row>
    <row r="174" s="13" customFormat="1">
      <c r="A174" s="13"/>
      <c r="B174" s="241"/>
      <c r="C174" s="242"/>
      <c r="D174" s="222" t="s">
        <v>282</v>
      </c>
      <c r="E174" s="243" t="s">
        <v>32</v>
      </c>
      <c r="F174" s="244" t="s">
        <v>1321</v>
      </c>
      <c r="G174" s="242"/>
      <c r="H174" s="245">
        <v>78.504999999999995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1" t="s">
        <v>282</v>
      </c>
      <c r="AU174" s="251" t="s">
        <v>91</v>
      </c>
      <c r="AV174" s="13" t="s">
        <v>91</v>
      </c>
      <c r="AW174" s="13" t="s">
        <v>39</v>
      </c>
      <c r="AX174" s="13" t="s">
        <v>78</v>
      </c>
      <c r="AY174" s="251" t="s">
        <v>188</v>
      </c>
    </row>
    <row r="175" s="13" customFormat="1">
      <c r="A175" s="13"/>
      <c r="B175" s="241"/>
      <c r="C175" s="242"/>
      <c r="D175" s="222" t="s">
        <v>282</v>
      </c>
      <c r="E175" s="243" t="s">
        <v>32</v>
      </c>
      <c r="F175" s="244" t="s">
        <v>1322</v>
      </c>
      <c r="G175" s="242"/>
      <c r="H175" s="245">
        <v>27.995000000000001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1" t="s">
        <v>282</v>
      </c>
      <c r="AU175" s="251" t="s">
        <v>91</v>
      </c>
      <c r="AV175" s="13" t="s">
        <v>91</v>
      </c>
      <c r="AW175" s="13" t="s">
        <v>39</v>
      </c>
      <c r="AX175" s="13" t="s">
        <v>78</v>
      </c>
      <c r="AY175" s="251" t="s">
        <v>188</v>
      </c>
    </row>
    <row r="176" s="13" customFormat="1">
      <c r="A176" s="13"/>
      <c r="B176" s="241"/>
      <c r="C176" s="242"/>
      <c r="D176" s="222" t="s">
        <v>282</v>
      </c>
      <c r="E176" s="243" t="s">
        <v>32</v>
      </c>
      <c r="F176" s="244" t="s">
        <v>1323</v>
      </c>
      <c r="G176" s="242"/>
      <c r="H176" s="245">
        <v>9.5999999999999996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1" t="s">
        <v>282</v>
      </c>
      <c r="AU176" s="251" t="s">
        <v>91</v>
      </c>
      <c r="AV176" s="13" t="s">
        <v>91</v>
      </c>
      <c r="AW176" s="13" t="s">
        <v>39</v>
      </c>
      <c r="AX176" s="13" t="s">
        <v>78</v>
      </c>
      <c r="AY176" s="251" t="s">
        <v>188</v>
      </c>
    </row>
    <row r="177" s="13" customFormat="1">
      <c r="A177" s="13"/>
      <c r="B177" s="241"/>
      <c r="C177" s="242"/>
      <c r="D177" s="222" t="s">
        <v>282</v>
      </c>
      <c r="E177" s="243" t="s">
        <v>32</v>
      </c>
      <c r="F177" s="244" t="s">
        <v>1324</v>
      </c>
      <c r="G177" s="242"/>
      <c r="H177" s="245">
        <v>28.93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1" t="s">
        <v>282</v>
      </c>
      <c r="AU177" s="251" t="s">
        <v>91</v>
      </c>
      <c r="AV177" s="13" t="s">
        <v>91</v>
      </c>
      <c r="AW177" s="13" t="s">
        <v>39</v>
      </c>
      <c r="AX177" s="13" t="s">
        <v>78</v>
      </c>
      <c r="AY177" s="251" t="s">
        <v>188</v>
      </c>
    </row>
    <row r="178" s="13" customFormat="1">
      <c r="A178" s="13"/>
      <c r="B178" s="241"/>
      <c r="C178" s="242"/>
      <c r="D178" s="222" t="s">
        <v>282</v>
      </c>
      <c r="E178" s="243" t="s">
        <v>32</v>
      </c>
      <c r="F178" s="244" t="s">
        <v>1325</v>
      </c>
      <c r="G178" s="242"/>
      <c r="H178" s="245">
        <v>7.3700000000000001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1" t="s">
        <v>282</v>
      </c>
      <c r="AU178" s="251" t="s">
        <v>91</v>
      </c>
      <c r="AV178" s="13" t="s">
        <v>91</v>
      </c>
      <c r="AW178" s="13" t="s">
        <v>39</v>
      </c>
      <c r="AX178" s="13" t="s">
        <v>78</v>
      </c>
      <c r="AY178" s="251" t="s">
        <v>188</v>
      </c>
    </row>
    <row r="179" s="13" customFormat="1">
      <c r="A179" s="13"/>
      <c r="B179" s="241"/>
      <c r="C179" s="242"/>
      <c r="D179" s="222" t="s">
        <v>282</v>
      </c>
      <c r="E179" s="243" t="s">
        <v>32</v>
      </c>
      <c r="F179" s="244" t="s">
        <v>1326</v>
      </c>
      <c r="G179" s="242"/>
      <c r="H179" s="245">
        <v>0.23999999999999999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1" t="s">
        <v>282</v>
      </c>
      <c r="AU179" s="251" t="s">
        <v>91</v>
      </c>
      <c r="AV179" s="13" t="s">
        <v>91</v>
      </c>
      <c r="AW179" s="13" t="s">
        <v>39</v>
      </c>
      <c r="AX179" s="13" t="s">
        <v>78</v>
      </c>
      <c r="AY179" s="251" t="s">
        <v>188</v>
      </c>
    </row>
    <row r="180" s="13" customFormat="1">
      <c r="A180" s="13"/>
      <c r="B180" s="241"/>
      <c r="C180" s="242"/>
      <c r="D180" s="222" t="s">
        <v>282</v>
      </c>
      <c r="E180" s="243" t="s">
        <v>32</v>
      </c>
      <c r="F180" s="244" t="s">
        <v>1327</v>
      </c>
      <c r="G180" s="242"/>
      <c r="H180" s="245">
        <v>1.26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1" t="s">
        <v>282</v>
      </c>
      <c r="AU180" s="251" t="s">
        <v>91</v>
      </c>
      <c r="AV180" s="13" t="s">
        <v>91</v>
      </c>
      <c r="AW180" s="13" t="s">
        <v>39</v>
      </c>
      <c r="AX180" s="13" t="s">
        <v>78</v>
      </c>
      <c r="AY180" s="251" t="s">
        <v>188</v>
      </c>
    </row>
    <row r="181" s="15" customFormat="1">
      <c r="A181" s="15"/>
      <c r="B181" s="272"/>
      <c r="C181" s="273"/>
      <c r="D181" s="222" t="s">
        <v>282</v>
      </c>
      <c r="E181" s="274" t="s">
        <v>32</v>
      </c>
      <c r="F181" s="275" t="s">
        <v>338</v>
      </c>
      <c r="G181" s="273"/>
      <c r="H181" s="276">
        <v>204.40000000000001</v>
      </c>
      <c r="I181" s="277"/>
      <c r="J181" s="273"/>
      <c r="K181" s="273"/>
      <c r="L181" s="278"/>
      <c r="M181" s="279"/>
      <c r="N181" s="280"/>
      <c r="O181" s="280"/>
      <c r="P181" s="280"/>
      <c r="Q181" s="280"/>
      <c r="R181" s="280"/>
      <c r="S181" s="280"/>
      <c r="T181" s="281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2" t="s">
        <v>282</v>
      </c>
      <c r="AU181" s="282" t="s">
        <v>91</v>
      </c>
      <c r="AV181" s="15" t="s">
        <v>187</v>
      </c>
      <c r="AW181" s="15" t="s">
        <v>39</v>
      </c>
      <c r="AX181" s="15" t="s">
        <v>86</v>
      </c>
      <c r="AY181" s="282" t="s">
        <v>188</v>
      </c>
    </row>
    <row r="182" s="2" customFormat="1" ht="24.15" customHeight="1">
      <c r="A182" s="42"/>
      <c r="B182" s="43"/>
      <c r="C182" s="209" t="s">
        <v>340</v>
      </c>
      <c r="D182" s="209" t="s">
        <v>189</v>
      </c>
      <c r="E182" s="210" t="s">
        <v>361</v>
      </c>
      <c r="F182" s="211" t="s">
        <v>362</v>
      </c>
      <c r="G182" s="212" t="s">
        <v>278</v>
      </c>
      <c r="H182" s="213">
        <v>204.40000000000001</v>
      </c>
      <c r="I182" s="214"/>
      <c r="J182" s="215">
        <f>ROUND(I182*H182,2)</f>
        <v>0</v>
      </c>
      <c r="K182" s="211" t="s">
        <v>236</v>
      </c>
      <c r="L182" s="48"/>
      <c r="M182" s="216" t="s">
        <v>32</v>
      </c>
      <c r="N182" s="217" t="s">
        <v>49</v>
      </c>
      <c r="O182" s="88"/>
      <c r="P182" s="218">
        <f>O182*H182</f>
        <v>0</v>
      </c>
      <c r="Q182" s="218">
        <v>4.0000000000000003E-05</v>
      </c>
      <c r="R182" s="218">
        <f>Q182*H182</f>
        <v>0.008176000000000001</v>
      </c>
      <c r="S182" s="218">
        <v>0</v>
      </c>
      <c r="T182" s="219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20" t="s">
        <v>187</v>
      </c>
      <c r="AT182" s="220" t="s">
        <v>189</v>
      </c>
      <c r="AU182" s="220" t="s">
        <v>91</v>
      </c>
      <c r="AY182" s="20" t="s">
        <v>188</v>
      </c>
      <c r="BE182" s="221">
        <f>IF(N182="základní",J182,0)</f>
        <v>0</v>
      </c>
      <c r="BF182" s="221">
        <f>IF(N182="snížená",J182,0)</f>
        <v>0</v>
      </c>
      <c r="BG182" s="221">
        <f>IF(N182="zákl. přenesená",J182,0)</f>
        <v>0</v>
      </c>
      <c r="BH182" s="221">
        <f>IF(N182="sníž. přenesená",J182,0)</f>
        <v>0</v>
      </c>
      <c r="BI182" s="221">
        <f>IF(N182="nulová",J182,0)</f>
        <v>0</v>
      </c>
      <c r="BJ182" s="20" t="s">
        <v>86</v>
      </c>
      <c r="BK182" s="221">
        <f>ROUND(I182*H182,2)</f>
        <v>0</v>
      </c>
      <c r="BL182" s="20" t="s">
        <v>187</v>
      </c>
      <c r="BM182" s="220" t="s">
        <v>1328</v>
      </c>
    </row>
    <row r="183" s="2" customFormat="1">
      <c r="A183" s="42"/>
      <c r="B183" s="43"/>
      <c r="C183" s="44"/>
      <c r="D183" s="222" t="s">
        <v>194</v>
      </c>
      <c r="E183" s="44"/>
      <c r="F183" s="223" t="s">
        <v>364</v>
      </c>
      <c r="G183" s="44"/>
      <c r="H183" s="44"/>
      <c r="I183" s="224"/>
      <c r="J183" s="44"/>
      <c r="K183" s="44"/>
      <c r="L183" s="48"/>
      <c r="M183" s="225"/>
      <c r="N183" s="226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194</v>
      </c>
      <c r="AU183" s="20" t="s">
        <v>91</v>
      </c>
    </row>
    <row r="184" s="2" customFormat="1">
      <c r="A184" s="42"/>
      <c r="B184" s="43"/>
      <c r="C184" s="44"/>
      <c r="D184" s="239" t="s">
        <v>239</v>
      </c>
      <c r="E184" s="44"/>
      <c r="F184" s="240" t="s">
        <v>365</v>
      </c>
      <c r="G184" s="44"/>
      <c r="H184" s="44"/>
      <c r="I184" s="224"/>
      <c r="J184" s="44"/>
      <c r="K184" s="44"/>
      <c r="L184" s="48"/>
      <c r="M184" s="225"/>
      <c r="N184" s="226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239</v>
      </c>
      <c r="AU184" s="20" t="s">
        <v>91</v>
      </c>
    </row>
    <row r="185" s="13" customFormat="1">
      <c r="A185" s="13"/>
      <c r="B185" s="241"/>
      <c r="C185" s="242"/>
      <c r="D185" s="222" t="s">
        <v>282</v>
      </c>
      <c r="E185" s="243" t="s">
        <v>32</v>
      </c>
      <c r="F185" s="244" t="s">
        <v>1314</v>
      </c>
      <c r="G185" s="242"/>
      <c r="H185" s="245">
        <v>10.726000000000001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1" t="s">
        <v>282</v>
      </c>
      <c r="AU185" s="251" t="s">
        <v>91</v>
      </c>
      <c r="AV185" s="13" t="s">
        <v>91</v>
      </c>
      <c r="AW185" s="13" t="s">
        <v>39</v>
      </c>
      <c r="AX185" s="13" t="s">
        <v>78</v>
      </c>
      <c r="AY185" s="251" t="s">
        <v>188</v>
      </c>
    </row>
    <row r="186" s="13" customFormat="1">
      <c r="A186" s="13"/>
      <c r="B186" s="241"/>
      <c r="C186" s="242"/>
      <c r="D186" s="222" t="s">
        <v>282</v>
      </c>
      <c r="E186" s="243" t="s">
        <v>32</v>
      </c>
      <c r="F186" s="244" t="s">
        <v>1315</v>
      </c>
      <c r="G186" s="242"/>
      <c r="H186" s="245">
        <v>4.3739999999999997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1" t="s">
        <v>282</v>
      </c>
      <c r="AU186" s="251" t="s">
        <v>91</v>
      </c>
      <c r="AV186" s="13" t="s">
        <v>91</v>
      </c>
      <c r="AW186" s="13" t="s">
        <v>39</v>
      </c>
      <c r="AX186" s="13" t="s">
        <v>78</v>
      </c>
      <c r="AY186" s="251" t="s">
        <v>188</v>
      </c>
    </row>
    <row r="187" s="13" customFormat="1">
      <c r="A187" s="13"/>
      <c r="B187" s="241"/>
      <c r="C187" s="242"/>
      <c r="D187" s="222" t="s">
        <v>282</v>
      </c>
      <c r="E187" s="243" t="s">
        <v>32</v>
      </c>
      <c r="F187" s="244" t="s">
        <v>1316</v>
      </c>
      <c r="G187" s="242"/>
      <c r="H187" s="245">
        <v>13.6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1" t="s">
        <v>282</v>
      </c>
      <c r="AU187" s="251" t="s">
        <v>91</v>
      </c>
      <c r="AV187" s="13" t="s">
        <v>91</v>
      </c>
      <c r="AW187" s="13" t="s">
        <v>39</v>
      </c>
      <c r="AX187" s="13" t="s">
        <v>78</v>
      </c>
      <c r="AY187" s="251" t="s">
        <v>188</v>
      </c>
    </row>
    <row r="188" s="13" customFormat="1">
      <c r="A188" s="13"/>
      <c r="B188" s="241"/>
      <c r="C188" s="242"/>
      <c r="D188" s="222" t="s">
        <v>282</v>
      </c>
      <c r="E188" s="243" t="s">
        <v>32</v>
      </c>
      <c r="F188" s="244" t="s">
        <v>1317</v>
      </c>
      <c r="G188" s="242"/>
      <c r="H188" s="245">
        <v>3.2999999999999998</v>
      </c>
      <c r="I188" s="246"/>
      <c r="J188" s="242"/>
      <c r="K188" s="242"/>
      <c r="L188" s="247"/>
      <c r="M188" s="248"/>
      <c r="N188" s="249"/>
      <c r="O188" s="249"/>
      <c r="P188" s="249"/>
      <c r="Q188" s="249"/>
      <c r="R188" s="249"/>
      <c r="S188" s="249"/>
      <c r="T188" s="25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1" t="s">
        <v>282</v>
      </c>
      <c r="AU188" s="251" t="s">
        <v>91</v>
      </c>
      <c r="AV188" s="13" t="s">
        <v>91</v>
      </c>
      <c r="AW188" s="13" t="s">
        <v>39</v>
      </c>
      <c r="AX188" s="13" t="s">
        <v>78</v>
      </c>
      <c r="AY188" s="251" t="s">
        <v>188</v>
      </c>
    </row>
    <row r="189" s="13" customFormat="1">
      <c r="A189" s="13"/>
      <c r="B189" s="241"/>
      <c r="C189" s="242"/>
      <c r="D189" s="222" t="s">
        <v>282</v>
      </c>
      <c r="E189" s="243" t="s">
        <v>32</v>
      </c>
      <c r="F189" s="244" t="s">
        <v>1318</v>
      </c>
      <c r="G189" s="242"/>
      <c r="H189" s="245">
        <v>5.0999999999999996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1" t="s">
        <v>282</v>
      </c>
      <c r="AU189" s="251" t="s">
        <v>91</v>
      </c>
      <c r="AV189" s="13" t="s">
        <v>91</v>
      </c>
      <c r="AW189" s="13" t="s">
        <v>39</v>
      </c>
      <c r="AX189" s="13" t="s">
        <v>78</v>
      </c>
      <c r="AY189" s="251" t="s">
        <v>188</v>
      </c>
    </row>
    <row r="190" s="13" customFormat="1">
      <c r="A190" s="13"/>
      <c r="B190" s="241"/>
      <c r="C190" s="242"/>
      <c r="D190" s="222" t="s">
        <v>282</v>
      </c>
      <c r="E190" s="243" t="s">
        <v>32</v>
      </c>
      <c r="F190" s="244" t="s">
        <v>1319</v>
      </c>
      <c r="G190" s="242"/>
      <c r="H190" s="245">
        <v>9.1999999999999993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1" t="s">
        <v>282</v>
      </c>
      <c r="AU190" s="251" t="s">
        <v>91</v>
      </c>
      <c r="AV190" s="13" t="s">
        <v>91</v>
      </c>
      <c r="AW190" s="13" t="s">
        <v>39</v>
      </c>
      <c r="AX190" s="13" t="s">
        <v>78</v>
      </c>
      <c r="AY190" s="251" t="s">
        <v>188</v>
      </c>
    </row>
    <row r="191" s="13" customFormat="1">
      <c r="A191" s="13"/>
      <c r="B191" s="241"/>
      <c r="C191" s="242"/>
      <c r="D191" s="222" t="s">
        <v>282</v>
      </c>
      <c r="E191" s="243" t="s">
        <v>32</v>
      </c>
      <c r="F191" s="244" t="s">
        <v>1320</v>
      </c>
      <c r="G191" s="242"/>
      <c r="H191" s="245">
        <v>4.2000000000000002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1" t="s">
        <v>282</v>
      </c>
      <c r="AU191" s="251" t="s">
        <v>91</v>
      </c>
      <c r="AV191" s="13" t="s">
        <v>91</v>
      </c>
      <c r="AW191" s="13" t="s">
        <v>39</v>
      </c>
      <c r="AX191" s="13" t="s">
        <v>78</v>
      </c>
      <c r="AY191" s="251" t="s">
        <v>188</v>
      </c>
    </row>
    <row r="192" s="13" customFormat="1">
      <c r="A192" s="13"/>
      <c r="B192" s="241"/>
      <c r="C192" s="242"/>
      <c r="D192" s="222" t="s">
        <v>282</v>
      </c>
      <c r="E192" s="243" t="s">
        <v>32</v>
      </c>
      <c r="F192" s="244" t="s">
        <v>1321</v>
      </c>
      <c r="G192" s="242"/>
      <c r="H192" s="245">
        <v>78.504999999999995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1" t="s">
        <v>282</v>
      </c>
      <c r="AU192" s="251" t="s">
        <v>91</v>
      </c>
      <c r="AV192" s="13" t="s">
        <v>91</v>
      </c>
      <c r="AW192" s="13" t="s">
        <v>39</v>
      </c>
      <c r="AX192" s="13" t="s">
        <v>78</v>
      </c>
      <c r="AY192" s="251" t="s">
        <v>188</v>
      </c>
    </row>
    <row r="193" s="13" customFormat="1">
      <c r="A193" s="13"/>
      <c r="B193" s="241"/>
      <c r="C193" s="242"/>
      <c r="D193" s="222" t="s">
        <v>282</v>
      </c>
      <c r="E193" s="243" t="s">
        <v>32</v>
      </c>
      <c r="F193" s="244" t="s">
        <v>1322</v>
      </c>
      <c r="G193" s="242"/>
      <c r="H193" s="245">
        <v>27.995000000000001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1" t="s">
        <v>282</v>
      </c>
      <c r="AU193" s="251" t="s">
        <v>91</v>
      </c>
      <c r="AV193" s="13" t="s">
        <v>91</v>
      </c>
      <c r="AW193" s="13" t="s">
        <v>39</v>
      </c>
      <c r="AX193" s="13" t="s">
        <v>78</v>
      </c>
      <c r="AY193" s="251" t="s">
        <v>188</v>
      </c>
    </row>
    <row r="194" s="13" customFormat="1">
      <c r="A194" s="13"/>
      <c r="B194" s="241"/>
      <c r="C194" s="242"/>
      <c r="D194" s="222" t="s">
        <v>282</v>
      </c>
      <c r="E194" s="243" t="s">
        <v>32</v>
      </c>
      <c r="F194" s="244" t="s">
        <v>1323</v>
      </c>
      <c r="G194" s="242"/>
      <c r="H194" s="245">
        <v>9.5999999999999996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1" t="s">
        <v>282</v>
      </c>
      <c r="AU194" s="251" t="s">
        <v>91</v>
      </c>
      <c r="AV194" s="13" t="s">
        <v>91</v>
      </c>
      <c r="AW194" s="13" t="s">
        <v>39</v>
      </c>
      <c r="AX194" s="13" t="s">
        <v>78</v>
      </c>
      <c r="AY194" s="251" t="s">
        <v>188</v>
      </c>
    </row>
    <row r="195" s="13" customFormat="1">
      <c r="A195" s="13"/>
      <c r="B195" s="241"/>
      <c r="C195" s="242"/>
      <c r="D195" s="222" t="s">
        <v>282</v>
      </c>
      <c r="E195" s="243" t="s">
        <v>32</v>
      </c>
      <c r="F195" s="244" t="s">
        <v>1324</v>
      </c>
      <c r="G195" s="242"/>
      <c r="H195" s="245">
        <v>28.93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1" t="s">
        <v>282</v>
      </c>
      <c r="AU195" s="251" t="s">
        <v>91</v>
      </c>
      <c r="AV195" s="13" t="s">
        <v>91</v>
      </c>
      <c r="AW195" s="13" t="s">
        <v>39</v>
      </c>
      <c r="AX195" s="13" t="s">
        <v>78</v>
      </c>
      <c r="AY195" s="251" t="s">
        <v>188</v>
      </c>
    </row>
    <row r="196" s="13" customFormat="1">
      <c r="A196" s="13"/>
      <c r="B196" s="241"/>
      <c r="C196" s="242"/>
      <c r="D196" s="222" t="s">
        <v>282</v>
      </c>
      <c r="E196" s="243" t="s">
        <v>32</v>
      </c>
      <c r="F196" s="244" t="s">
        <v>1325</v>
      </c>
      <c r="G196" s="242"/>
      <c r="H196" s="245">
        <v>7.3700000000000001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1" t="s">
        <v>282</v>
      </c>
      <c r="AU196" s="251" t="s">
        <v>91</v>
      </c>
      <c r="AV196" s="13" t="s">
        <v>91</v>
      </c>
      <c r="AW196" s="13" t="s">
        <v>39</v>
      </c>
      <c r="AX196" s="13" t="s">
        <v>78</v>
      </c>
      <c r="AY196" s="251" t="s">
        <v>188</v>
      </c>
    </row>
    <row r="197" s="13" customFormat="1">
      <c r="A197" s="13"/>
      <c r="B197" s="241"/>
      <c r="C197" s="242"/>
      <c r="D197" s="222" t="s">
        <v>282</v>
      </c>
      <c r="E197" s="243" t="s">
        <v>32</v>
      </c>
      <c r="F197" s="244" t="s">
        <v>1326</v>
      </c>
      <c r="G197" s="242"/>
      <c r="H197" s="245">
        <v>0.23999999999999999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1" t="s">
        <v>282</v>
      </c>
      <c r="AU197" s="251" t="s">
        <v>91</v>
      </c>
      <c r="AV197" s="13" t="s">
        <v>91</v>
      </c>
      <c r="AW197" s="13" t="s">
        <v>39</v>
      </c>
      <c r="AX197" s="13" t="s">
        <v>78</v>
      </c>
      <c r="AY197" s="251" t="s">
        <v>188</v>
      </c>
    </row>
    <row r="198" s="13" customFormat="1">
      <c r="A198" s="13"/>
      <c r="B198" s="241"/>
      <c r="C198" s="242"/>
      <c r="D198" s="222" t="s">
        <v>282</v>
      </c>
      <c r="E198" s="243" t="s">
        <v>32</v>
      </c>
      <c r="F198" s="244" t="s">
        <v>1327</v>
      </c>
      <c r="G198" s="242"/>
      <c r="H198" s="245">
        <v>1.26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1" t="s">
        <v>282</v>
      </c>
      <c r="AU198" s="251" t="s">
        <v>91</v>
      </c>
      <c r="AV198" s="13" t="s">
        <v>91</v>
      </c>
      <c r="AW198" s="13" t="s">
        <v>39</v>
      </c>
      <c r="AX198" s="13" t="s">
        <v>78</v>
      </c>
      <c r="AY198" s="251" t="s">
        <v>188</v>
      </c>
    </row>
    <row r="199" s="15" customFormat="1">
      <c r="A199" s="15"/>
      <c r="B199" s="272"/>
      <c r="C199" s="273"/>
      <c r="D199" s="222" t="s">
        <v>282</v>
      </c>
      <c r="E199" s="274" t="s">
        <v>32</v>
      </c>
      <c r="F199" s="275" t="s">
        <v>338</v>
      </c>
      <c r="G199" s="273"/>
      <c r="H199" s="276">
        <v>204.40000000000001</v>
      </c>
      <c r="I199" s="277"/>
      <c r="J199" s="273"/>
      <c r="K199" s="273"/>
      <c r="L199" s="278"/>
      <c r="M199" s="279"/>
      <c r="N199" s="280"/>
      <c r="O199" s="280"/>
      <c r="P199" s="280"/>
      <c r="Q199" s="280"/>
      <c r="R199" s="280"/>
      <c r="S199" s="280"/>
      <c r="T199" s="281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2" t="s">
        <v>282</v>
      </c>
      <c r="AU199" s="282" t="s">
        <v>91</v>
      </c>
      <c r="AV199" s="15" t="s">
        <v>187</v>
      </c>
      <c r="AW199" s="15" t="s">
        <v>39</v>
      </c>
      <c r="AX199" s="15" t="s">
        <v>86</v>
      </c>
      <c r="AY199" s="282" t="s">
        <v>188</v>
      </c>
    </row>
    <row r="200" s="2" customFormat="1" ht="21.75" customHeight="1">
      <c r="A200" s="42"/>
      <c r="B200" s="43"/>
      <c r="C200" s="209" t="s">
        <v>360</v>
      </c>
      <c r="D200" s="209" t="s">
        <v>189</v>
      </c>
      <c r="E200" s="210" t="s">
        <v>1329</v>
      </c>
      <c r="F200" s="211" t="s">
        <v>1330</v>
      </c>
      <c r="G200" s="212" t="s">
        <v>278</v>
      </c>
      <c r="H200" s="213">
        <v>16.030000000000001</v>
      </c>
      <c r="I200" s="214"/>
      <c r="J200" s="215">
        <f>ROUND(I200*H200,2)</f>
        <v>0</v>
      </c>
      <c r="K200" s="211" t="s">
        <v>236</v>
      </c>
      <c r="L200" s="48"/>
      <c r="M200" s="216" t="s">
        <v>32</v>
      </c>
      <c r="N200" s="217" t="s">
        <v>49</v>
      </c>
      <c r="O200" s="88"/>
      <c r="P200" s="218">
        <f>O200*H200</f>
        <v>0</v>
      </c>
      <c r="Q200" s="218">
        <v>0</v>
      </c>
      <c r="R200" s="218">
        <f>Q200*H200</f>
        <v>0</v>
      </c>
      <c r="S200" s="218">
        <v>0.26100000000000001</v>
      </c>
      <c r="T200" s="219">
        <f>S200*H200</f>
        <v>4.1838300000000004</v>
      </c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R200" s="220" t="s">
        <v>187</v>
      </c>
      <c r="AT200" s="220" t="s">
        <v>189</v>
      </c>
      <c r="AU200" s="220" t="s">
        <v>91</v>
      </c>
      <c r="AY200" s="20" t="s">
        <v>188</v>
      </c>
      <c r="BE200" s="221">
        <f>IF(N200="základní",J200,0)</f>
        <v>0</v>
      </c>
      <c r="BF200" s="221">
        <f>IF(N200="snížená",J200,0)</f>
        <v>0</v>
      </c>
      <c r="BG200" s="221">
        <f>IF(N200="zákl. přenesená",J200,0)</f>
        <v>0</v>
      </c>
      <c r="BH200" s="221">
        <f>IF(N200="sníž. přenesená",J200,0)</f>
        <v>0</v>
      </c>
      <c r="BI200" s="221">
        <f>IF(N200="nulová",J200,0)</f>
        <v>0</v>
      </c>
      <c r="BJ200" s="20" t="s">
        <v>86</v>
      </c>
      <c r="BK200" s="221">
        <f>ROUND(I200*H200,2)</f>
        <v>0</v>
      </c>
      <c r="BL200" s="20" t="s">
        <v>187</v>
      </c>
      <c r="BM200" s="220" t="s">
        <v>1331</v>
      </c>
    </row>
    <row r="201" s="2" customFormat="1">
      <c r="A201" s="42"/>
      <c r="B201" s="43"/>
      <c r="C201" s="44"/>
      <c r="D201" s="222" t="s">
        <v>194</v>
      </c>
      <c r="E201" s="44"/>
      <c r="F201" s="223" t="s">
        <v>1332</v>
      </c>
      <c r="G201" s="44"/>
      <c r="H201" s="44"/>
      <c r="I201" s="224"/>
      <c r="J201" s="44"/>
      <c r="K201" s="44"/>
      <c r="L201" s="48"/>
      <c r="M201" s="225"/>
      <c r="N201" s="226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194</v>
      </c>
      <c r="AU201" s="20" t="s">
        <v>91</v>
      </c>
    </row>
    <row r="202" s="2" customFormat="1">
      <c r="A202" s="42"/>
      <c r="B202" s="43"/>
      <c r="C202" s="44"/>
      <c r="D202" s="239" t="s">
        <v>239</v>
      </c>
      <c r="E202" s="44"/>
      <c r="F202" s="240" t="s">
        <v>1333</v>
      </c>
      <c r="G202" s="44"/>
      <c r="H202" s="44"/>
      <c r="I202" s="224"/>
      <c r="J202" s="44"/>
      <c r="K202" s="44"/>
      <c r="L202" s="48"/>
      <c r="M202" s="225"/>
      <c r="N202" s="226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239</v>
      </c>
      <c r="AU202" s="20" t="s">
        <v>91</v>
      </c>
    </row>
    <row r="203" s="14" customFormat="1">
      <c r="A203" s="14"/>
      <c r="B203" s="252"/>
      <c r="C203" s="253"/>
      <c r="D203" s="222" t="s">
        <v>282</v>
      </c>
      <c r="E203" s="254" t="s">
        <v>32</v>
      </c>
      <c r="F203" s="255" t="s">
        <v>1334</v>
      </c>
      <c r="G203" s="253"/>
      <c r="H203" s="254" t="s">
        <v>32</v>
      </c>
      <c r="I203" s="256"/>
      <c r="J203" s="253"/>
      <c r="K203" s="253"/>
      <c r="L203" s="257"/>
      <c r="M203" s="258"/>
      <c r="N203" s="259"/>
      <c r="O203" s="259"/>
      <c r="P203" s="259"/>
      <c r="Q203" s="259"/>
      <c r="R203" s="259"/>
      <c r="S203" s="259"/>
      <c r="T203" s="26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1" t="s">
        <v>282</v>
      </c>
      <c r="AU203" s="261" t="s">
        <v>91</v>
      </c>
      <c r="AV203" s="14" t="s">
        <v>86</v>
      </c>
      <c r="AW203" s="14" t="s">
        <v>39</v>
      </c>
      <c r="AX203" s="14" t="s">
        <v>78</v>
      </c>
      <c r="AY203" s="261" t="s">
        <v>188</v>
      </c>
    </row>
    <row r="204" s="13" customFormat="1">
      <c r="A204" s="13"/>
      <c r="B204" s="241"/>
      <c r="C204" s="242"/>
      <c r="D204" s="222" t="s">
        <v>282</v>
      </c>
      <c r="E204" s="243" t="s">
        <v>32</v>
      </c>
      <c r="F204" s="244" t="s">
        <v>1335</v>
      </c>
      <c r="G204" s="242"/>
      <c r="H204" s="245">
        <v>5.3200000000000003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1" t="s">
        <v>282</v>
      </c>
      <c r="AU204" s="251" t="s">
        <v>91</v>
      </c>
      <c r="AV204" s="13" t="s">
        <v>91</v>
      </c>
      <c r="AW204" s="13" t="s">
        <v>39</v>
      </c>
      <c r="AX204" s="13" t="s">
        <v>78</v>
      </c>
      <c r="AY204" s="251" t="s">
        <v>188</v>
      </c>
    </row>
    <row r="205" s="13" customFormat="1">
      <c r="A205" s="13"/>
      <c r="B205" s="241"/>
      <c r="C205" s="242"/>
      <c r="D205" s="222" t="s">
        <v>282</v>
      </c>
      <c r="E205" s="243" t="s">
        <v>32</v>
      </c>
      <c r="F205" s="244" t="s">
        <v>1336</v>
      </c>
      <c r="G205" s="242"/>
      <c r="H205" s="245">
        <v>7.5999999999999996</v>
      </c>
      <c r="I205" s="246"/>
      <c r="J205" s="242"/>
      <c r="K205" s="242"/>
      <c r="L205" s="247"/>
      <c r="M205" s="248"/>
      <c r="N205" s="249"/>
      <c r="O205" s="249"/>
      <c r="P205" s="249"/>
      <c r="Q205" s="249"/>
      <c r="R205" s="249"/>
      <c r="S205" s="249"/>
      <c r="T205" s="25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1" t="s">
        <v>282</v>
      </c>
      <c r="AU205" s="251" t="s">
        <v>91</v>
      </c>
      <c r="AV205" s="13" t="s">
        <v>91</v>
      </c>
      <c r="AW205" s="13" t="s">
        <v>39</v>
      </c>
      <c r="AX205" s="13" t="s">
        <v>78</v>
      </c>
      <c r="AY205" s="251" t="s">
        <v>188</v>
      </c>
    </row>
    <row r="206" s="13" customFormat="1">
      <c r="A206" s="13"/>
      <c r="B206" s="241"/>
      <c r="C206" s="242"/>
      <c r="D206" s="222" t="s">
        <v>282</v>
      </c>
      <c r="E206" s="243" t="s">
        <v>32</v>
      </c>
      <c r="F206" s="244" t="s">
        <v>1337</v>
      </c>
      <c r="G206" s="242"/>
      <c r="H206" s="245">
        <v>-2.7999999999999998</v>
      </c>
      <c r="I206" s="246"/>
      <c r="J206" s="242"/>
      <c r="K206" s="242"/>
      <c r="L206" s="247"/>
      <c r="M206" s="248"/>
      <c r="N206" s="249"/>
      <c r="O206" s="249"/>
      <c r="P206" s="249"/>
      <c r="Q206" s="249"/>
      <c r="R206" s="249"/>
      <c r="S206" s="249"/>
      <c r="T206" s="25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1" t="s">
        <v>282</v>
      </c>
      <c r="AU206" s="251" t="s">
        <v>91</v>
      </c>
      <c r="AV206" s="13" t="s">
        <v>91</v>
      </c>
      <c r="AW206" s="13" t="s">
        <v>39</v>
      </c>
      <c r="AX206" s="13" t="s">
        <v>78</v>
      </c>
      <c r="AY206" s="251" t="s">
        <v>188</v>
      </c>
    </row>
    <row r="207" s="13" customFormat="1">
      <c r="A207" s="13"/>
      <c r="B207" s="241"/>
      <c r="C207" s="242"/>
      <c r="D207" s="222" t="s">
        <v>282</v>
      </c>
      <c r="E207" s="243" t="s">
        <v>32</v>
      </c>
      <c r="F207" s="244" t="s">
        <v>1301</v>
      </c>
      <c r="G207" s="242"/>
      <c r="H207" s="245">
        <v>-2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1" t="s">
        <v>282</v>
      </c>
      <c r="AU207" s="251" t="s">
        <v>91</v>
      </c>
      <c r="AV207" s="13" t="s">
        <v>91</v>
      </c>
      <c r="AW207" s="13" t="s">
        <v>39</v>
      </c>
      <c r="AX207" s="13" t="s">
        <v>78</v>
      </c>
      <c r="AY207" s="251" t="s">
        <v>188</v>
      </c>
    </row>
    <row r="208" s="14" customFormat="1">
      <c r="A208" s="14"/>
      <c r="B208" s="252"/>
      <c r="C208" s="253"/>
      <c r="D208" s="222" t="s">
        <v>282</v>
      </c>
      <c r="E208" s="254" t="s">
        <v>32</v>
      </c>
      <c r="F208" s="255" t="s">
        <v>1338</v>
      </c>
      <c r="G208" s="253"/>
      <c r="H208" s="254" t="s">
        <v>32</v>
      </c>
      <c r="I208" s="256"/>
      <c r="J208" s="253"/>
      <c r="K208" s="253"/>
      <c r="L208" s="257"/>
      <c r="M208" s="258"/>
      <c r="N208" s="259"/>
      <c r="O208" s="259"/>
      <c r="P208" s="259"/>
      <c r="Q208" s="259"/>
      <c r="R208" s="259"/>
      <c r="S208" s="259"/>
      <c r="T208" s="26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1" t="s">
        <v>282</v>
      </c>
      <c r="AU208" s="261" t="s">
        <v>91</v>
      </c>
      <c r="AV208" s="14" t="s">
        <v>86</v>
      </c>
      <c r="AW208" s="14" t="s">
        <v>39</v>
      </c>
      <c r="AX208" s="14" t="s">
        <v>78</v>
      </c>
      <c r="AY208" s="261" t="s">
        <v>188</v>
      </c>
    </row>
    <row r="209" s="13" customFormat="1">
      <c r="A209" s="13"/>
      <c r="B209" s="241"/>
      <c r="C209" s="242"/>
      <c r="D209" s="222" t="s">
        <v>282</v>
      </c>
      <c r="E209" s="243" t="s">
        <v>32</v>
      </c>
      <c r="F209" s="244" t="s">
        <v>1339</v>
      </c>
      <c r="G209" s="242"/>
      <c r="H209" s="245">
        <v>5.5099999999999998</v>
      </c>
      <c r="I209" s="246"/>
      <c r="J209" s="242"/>
      <c r="K209" s="242"/>
      <c r="L209" s="247"/>
      <c r="M209" s="248"/>
      <c r="N209" s="249"/>
      <c r="O209" s="249"/>
      <c r="P209" s="249"/>
      <c r="Q209" s="249"/>
      <c r="R209" s="249"/>
      <c r="S209" s="249"/>
      <c r="T209" s="25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1" t="s">
        <v>282</v>
      </c>
      <c r="AU209" s="251" t="s">
        <v>91</v>
      </c>
      <c r="AV209" s="13" t="s">
        <v>91</v>
      </c>
      <c r="AW209" s="13" t="s">
        <v>39</v>
      </c>
      <c r="AX209" s="13" t="s">
        <v>78</v>
      </c>
      <c r="AY209" s="251" t="s">
        <v>188</v>
      </c>
    </row>
    <row r="210" s="13" customFormat="1">
      <c r="A210" s="13"/>
      <c r="B210" s="241"/>
      <c r="C210" s="242"/>
      <c r="D210" s="222" t="s">
        <v>282</v>
      </c>
      <c r="E210" s="243" t="s">
        <v>32</v>
      </c>
      <c r="F210" s="244" t="s">
        <v>1340</v>
      </c>
      <c r="G210" s="242"/>
      <c r="H210" s="245">
        <v>-1.8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5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1" t="s">
        <v>282</v>
      </c>
      <c r="AU210" s="251" t="s">
        <v>91</v>
      </c>
      <c r="AV210" s="13" t="s">
        <v>91</v>
      </c>
      <c r="AW210" s="13" t="s">
        <v>39</v>
      </c>
      <c r="AX210" s="13" t="s">
        <v>78</v>
      </c>
      <c r="AY210" s="251" t="s">
        <v>188</v>
      </c>
    </row>
    <row r="211" s="13" customFormat="1">
      <c r="A211" s="13"/>
      <c r="B211" s="241"/>
      <c r="C211" s="242"/>
      <c r="D211" s="222" t="s">
        <v>282</v>
      </c>
      <c r="E211" s="243" t="s">
        <v>32</v>
      </c>
      <c r="F211" s="244" t="s">
        <v>1336</v>
      </c>
      <c r="G211" s="242"/>
      <c r="H211" s="245">
        <v>7.5999999999999996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1" t="s">
        <v>282</v>
      </c>
      <c r="AU211" s="251" t="s">
        <v>91</v>
      </c>
      <c r="AV211" s="13" t="s">
        <v>91</v>
      </c>
      <c r="AW211" s="13" t="s">
        <v>39</v>
      </c>
      <c r="AX211" s="13" t="s">
        <v>78</v>
      </c>
      <c r="AY211" s="251" t="s">
        <v>188</v>
      </c>
    </row>
    <row r="212" s="13" customFormat="1">
      <c r="A212" s="13"/>
      <c r="B212" s="241"/>
      <c r="C212" s="242"/>
      <c r="D212" s="222" t="s">
        <v>282</v>
      </c>
      <c r="E212" s="243" t="s">
        <v>32</v>
      </c>
      <c r="F212" s="244" t="s">
        <v>1341</v>
      </c>
      <c r="G212" s="242"/>
      <c r="H212" s="245">
        <v>-1.6000000000000001</v>
      </c>
      <c r="I212" s="246"/>
      <c r="J212" s="242"/>
      <c r="K212" s="242"/>
      <c r="L212" s="247"/>
      <c r="M212" s="248"/>
      <c r="N212" s="249"/>
      <c r="O212" s="249"/>
      <c r="P212" s="249"/>
      <c r="Q212" s="249"/>
      <c r="R212" s="249"/>
      <c r="S212" s="249"/>
      <c r="T212" s="25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1" t="s">
        <v>282</v>
      </c>
      <c r="AU212" s="251" t="s">
        <v>91</v>
      </c>
      <c r="AV212" s="13" t="s">
        <v>91</v>
      </c>
      <c r="AW212" s="13" t="s">
        <v>39</v>
      </c>
      <c r="AX212" s="13" t="s">
        <v>78</v>
      </c>
      <c r="AY212" s="251" t="s">
        <v>188</v>
      </c>
    </row>
    <row r="213" s="13" customFormat="1">
      <c r="A213" s="13"/>
      <c r="B213" s="241"/>
      <c r="C213" s="242"/>
      <c r="D213" s="222" t="s">
        <v>282</v>
      </c>
      <c r="E213" s="243" t="s">
        <v>32</v>
      </c>
      <c r="F213" s="244" t="s">
        <v>1340</v>
      </c>
      <c r="G213" s="242"/>
      <c r="H213" s="245">
        <v>-1.8</v>
      </c>
      <c r="I213" s="246"/>
      <c r="J213" s="242"/>
      <c r="K213" s="242"/>
      <c r="L213" s="247"/>
      <c r="M213" s="248"/>
      <c r="N213" s="249"/>
      <c r="O213" s="249"/>
      <c r="P213" s="249"/>
      <c r="Q213" s="249"/>
      <c r="R213" s="249"/>
      <c r="S213" s="249"/>
      <c r="T213" s="25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1" t="s">
        <v>282</v>
      </c>
      <c r="AU213" s="251" t="s">
        <v>91</v>
      </c>
      <c r="AV213" s="13" t="s">
        <v>91</v>
      </c>
      <c r="AW213" s="13" t="s">
        <v>39</v>
      </c>
      <c r="AX213" s="13" t="s">
        <v>78</v>
      </c>
      <c r="AY213" s="251" t="s">
        <v>188</v>
      </c>
    </row>
    <row r="214" s="15" customFormat="1">
      <c r="A214" s="15"/>
      <c r="B214" s="272"/>
      <c r="C214" s="273"/>
      <c r="D214" s="222" t="s">
        <v>282</v>
      </c>
      <c r="E214" s="274" t="s">
        <v>32</v>
      </c>
      <c r="F214" s="275" t="s">
        <v>338</v>
      </c>
      <c r="G214" s="273"/>
      <c r="H214" s="276">
        <v>16.029999999999998</v>
      </c>
      <c r="I214" s="277"/>
      <c r="J214" s="273"/>
      <c r="K214" s="273"/>
      <c r="L214" s="278"/>
      <c r="M214" s="279"/>
      <c r="N214" s="280"/>
      <c r="O214" s="280"/>
      <c r="P214" s="280"/>
      <c r="Q214" s="280"/>
      <c r="R214" s="280"/>
      <c r="S214" s="280"/>
      <c r="T214" s="281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2" t="s">
        <v>282</v>
      </c>
      <c r="AU214" s="282" t="s">
        <v>91</v>
      </c>
      <c r="AV214" s="15" t="s">
        <v>187</v>
      </c>
      <c r="AW214" s="15" t="s">
        <v>39</v>
      </c>
      <c r="AX214" s="15" t="s">
        <v>86</v>
      </c>
      <c r="AY214" s="282" t="s">
        <v>188</v>
      </c>
    </row>
    <row r="215" s="2" customFormat="1" ht="24.15" customHeight="1">
      <c r="A215" s="42"/>
      <c r="B215" s="43"/>
      <c r="C215" s="209" t="s">
        <v>366</v>
      </c>
      <c r="D215" s="209" t="s">
        <v>189</v>
      </c>
      <c r="E215" s="210" t="s">
        <v>1342</v>
      </c>
      <c r="F215" s="211" t="s">
        <v>1343</v>
      </c>
      <c r="G215" s="212" t="s">
        <v>941</v>
      </c>
      <c r="H215" s="213">
        <v>1.1020000000000001</v>
      </c>
      <c r="I215" s="214"/>
      <c r="J215" s="215">
        <f>ROUND(I215*H215,2)</f>
        <v>0</v>
      </c>
      <c r="K215" s="211" t="s">
        <v>236</v>
      </c>
      <c r="L215" s="48"/>
      <c r="M215" s="216" t="s">
        <v>32</v>
      </c>
      <c r="N215" s="217" t="s">
        <v>49</v>
      </c>
      <c r="O215" s="88"/>
      <c r="P215" s="218">
        <f>O215*H215</f>
        <v>0</v>
      </c>
      <c r="Q215" s="218">
        <v>0</v>
      </c>
      <c r="R215" s="218">
        <f>Q215*H215</f>
        <v>0</v>
      </c>
      <c r="S215" s="218">
        <v>1.8</v>
      </c>
      <c r="T215" s="219">
        <f>S215*H215</f>
        <v>1.9836000000000003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20" t="s">
        <v>187</v>
      </c>
      <c r="AT215" s="220" t="s">
        <v>189</v>
      </c>
      <c r="AU215" s="220" t="s">
        <v>91</v>
      </c>
      <c r="AY215" s="20" t="s">
        <v>188</v>
      </c>
      <c r="BE215" s="221">
        <f>IF(N215="základní",J215,0)</f>
        <v>0</v>
      </c>
      <c r="BF215" s="221">
        <f>IF(N215="snížená",J215,0)</f>
        <v>0</v>
      </c>
      <c r="BG215" s="221">
        <f>IF(N215="zákl. přenesená",J215,0)</f>
        <v>0</v>
      </c>
      <c r="BH215" s="221">
        <f>IF(N215="sníž. přenesená",J215,0)</f>
        <v>0</v>
      </c>
      <c r="BI215" s="221">
        <f>IF(N215="nulová",J215,0)</f>
        <v>0</v>
      </c>
      <c r="BJ215" s="20" t="s">
        <v>86</v>
      </c>
      <c r="BK215" s="221">
        <f>ROUND(I215*H215,2)</f>
        <v>0</v>
      </c>
      <c r="BL215" s="20" t="s">
        <v>187</v>
      </c>
      <c r="BM215" s="220" t="s">
        <v>1344</v>
      </c>
    </row>
    <row r="216" s="2" customFormat="1">
      <c r="A216" s="42"/>
      <c r="B216" s="43"/>
      <c r="C216" s="44"/>
      <c r="D216" s="222" t="s">
        <v>194</v>
      </c>
      <c r="E216" s="44"/>
      <c r="F216" s="223" t="s">
        <v>1345</v>
      </c>
      <c r="G216" s="44"/>
      <c r="H216" s="44"/>
      <c r="I216" s="224"/>
      <c r="J216" s="44"/>
      <c r="K216" s="44"/>
      <c r="L216" s="48"/>
      <c r="M216" s="225"/>
      <c r="N216" s="226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194</v>
      </c>
      <c r="AU216" s="20" t="s">
        <v>91</v>
      </c>
    </row>
    <row r="217" s="2" customFormat="1">
      <c r="A217" s="42"/>
      <c r="B217" s="43"/>
      <c r="C217" s="44"/>
      <c r="D217" s="239" t="s">
        <v>239</v>
      </c>
      <c r="E217" s="44"/>
      <c r="F217" s="240" t="s">
        <v>1346</v>
      </c>
      <c r="G217" s="44"/>
      <c r="H217" s="44"/>
      <c r="I217" s="224"/>
      <c r="J217" s="44"/>
      <c r="K217" s="44"/>
      <c r="L217" s="48"/>
      <c r="M217" s="225"/>
      <c r="N217" s="226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239</v>
      </c>
      <c r="AU217" s="20" t="s">
        <v>91</v>
      </c>
    </row>
    <row r="218" s="14" customFormat="1">
      <c r="A218" s="14"/>
      <c r="B218" s="252"/>
      <c r="C218" s="253"/>
      <c r="D218" s="222" t="s">
        <v>282</v>
      </c>
      <c r="E218" s="254" t="s">
        <v>32</v>
      </c>
      <c r="F218" s="255" t="s">
        <v>1347</v>
      </c>
      <c r="G218" s="253"/>
      <c r="H218" s="254" t="s">
        <v>32</v>
      </c>
      <c r="I218" s="256"/>
      <c r="J218" s="253"/>
      <c r="K218" s="253"/>
      <c r="L218" s="257"/>
      <c r="M218" s="258"/>
      <c r="N218" s="259"/>
      <c r="O218" s="259"/>
      <c r="P218" s="259"/>
      <c r="Q218" s="259"/>
      <c r="R218" s="259"/>
      <c r="S218" s="259"/>
      <c r="T218" s="26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1" t="s">
        <v>282</v>
      </c>
      <c r="AU218" s="261" t="s">
        <v>91</v>
      </c>
      <c r="AV218" s="14" t="s">
        <v>86</v>
      </c>
      <c r="AW218" s="14" t="s">
        <v>39</v>
      </c>
      <c r="AX218" s="14" t="s">
        <v>78</v>
      </c>
      <c r="AY218" s="261" t="s">
        <v>188</v>
      </c>
    </row>
    <row r="219" s="13" customFormat="1">
      <c r="A219" s="13"/>
      <c r="B219" s="241"/>
      <c r="C219" s="242"/>
      <c r="D219" s="222" t="s">
        <v>282</v>
      </c>
      <c r="E219" s="243" t="s">
        <v>32</v>
      </c>
      <c r="F219" s="244" t="s">
        <v>1348</v>
      </c>
      <c r="G219" s="242"/>
      <c r="H219" s="245">
        <v>1.1020000000000001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1" t="s">
        <v>282</v>
      </c>
      <c r="AU219" s="251" t="s">
        <v>91</v>
      </c>
      <c r="AV219" s="13" t="s">
        <v>91</v>
      </c>
      <c r="AW219" s="13" t="s">
        <v>39</v>
      </c>
      <c r="AX219" s="13" t="s">
        <v>86</v>
      </c>
      <c r="AY219" s="251" t="s">
        <v>188</v>
      </c>
    </row>
    <row r="220" s="2" customFormat="1" ht="21.75" customHeight="1">
      <c r="A220" s="42"/>
      <c r="B220" s="43"/>
      <c r="C220" s="209" t="s">
        <v>386</v>
      </c>
      <c r="D220" s="209" t="s">
        <v>189</v>
      </c>
      <c r="E220" s="210" t="s">
        <v>1349</v>
      </c>
      <c r="F220" s="211" t="s">
        <v>1350</v>
      </c>
      <c r="G220" s="212" t="s">
        <v>278</v>
      </c>
      <c r="H220" s="213">
        <v>4.4000000000000004</v>
      </c>
      <c r="I220" s="214"/>
      <c r="J220" s="215">
        <f>ROUND(I220*H220,2)</f>
        <v>0</v>
      </c>
      <c r="K220" s="211" t="s">
        <v>236</v>
      </c>
      <c r="L220" s="48"/>
      <c r="M220" s="216" t="s">
        <v>32</v>
      </c>
      <c r="N220" s="217" t="s">
        <v>49</v>
      </c>
      <c r="O220" s="88"/>
      <c r="P220" s="218">
        <f>O220*H220</f>
        <v>0</v>
      </c>
      <c r="Q220" s="218">
        <v>0</v>
      </c>
      <c r="R220" s="218">
        <f>Q220*H220</f>
        <v>0</v>
      </c>
      <c r="S220" s="218">
        <v>0.082000000000000003</v>
      </c>
      <c r="T220" s="219">
        <f>S220*H220</f>
        <v>0.36080000000000007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20" t="s">
        <v>187</v>
      </c>
      <c r="AT220" s="220" t="s">
        <v>189</v>
      </c>
      <c r="AU220" s="220" t="s">
        <v>91</v>
      </c>
      <c r="AY220" s="20" t="s">
        <v>188</v>
      </c>
      <c r="BE220" s="221">
        <f>IF(N220="základní",J220,0)</f>
        <v>0</v>
      </c>
      <c r="BF220" s="221">
        <f>IF(N220="snížená",J220,0)</f>
        <v>0</v>
      </c>
      <c r="BG220" s="221">
        <f>IF(N220="zákl. přenesená",J220,0)</f>
        <v>0</v>
      </c>
      <c r="BH220" s="221">
        <f>IF(N220="sníž. přenesená",J220,0)</f>
        <v>0</v>
      </c>
      <c r="BI220" s="221">
        <f>IF(N220="nulová",J220,0)</f>
        <v>0</v>
      </c>
      <c r="BJ220" s="20" t="s">
        <v>86</v>
      </c>
      <c r="BK220" s="221">
        <f>ROUND(I220*H220,2)</f>
        <v>0</v>
      </c>
      <c r="BL220" s="20" t="s">
        <v>187</v>
      </c>
      <c r="BM220" s="220" t="s">
        <v>1351</v>
      </c>
    </row>
    <row r="221" s="2" customFormat="1">
      <c r="A221" s="42"/>
      <c r="B221" s="43"/>
      <c r="C221" s="44"/>
      <c r="D221" s="222" t="s">
        <v>194</v>
      </c>
      <c r="E221" s="44"/>
      <c r="F221" s="223" t="s">
        <v>1352</v>
      </c>
      <c r="G221" s="44"/>
      <c r="H221" s="44"/>
      <c r="I221" s="224"/>
      <c r="J221" s="44"/>
      <c r="K221" s="44"/>
      <c r="L221" s="48"/>
      <c r="M221" s="225"/>
      <c r="N221" s="226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194</v>
      </c>
      <c r="AU221" s="20" t="s">
        <v>91</v>
      </c>
    </row>
    <row r="222" s="2" customFormat="1">
      <c r="A222" s="42"/>
      <c r="B222" s="43"/>
      <c r="C222" s="44"/>
      <c r="D222" s="239" t="s">
        <v>239</v>
      </c>
      <c r="E222" s="44"/>
      <c r="F222" s="240" t="s">
        <v>1353</v>
      </c>
      <c r="G222" s="44"/>
      <c r="H222" s="44"/>
      <c r="I222" s="224"/>
      <c r="J222" s="44"/>
      <c r="K222" s="44"/>
      <c r="L222" s="48"/>
      <c r="M222" s="225"/>
      <c r="N222" s="226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239</v>
      </c>
      <c r="AU222" s="20" t="s">
        <v>91</v>
      </c>
    </row>
    <row r="223" s="14" customFormat="1">
      <c r="A223" s="14"/>
      <c r="B223" s="252"/>
      <c r="C223" s="253"/>
      <c r="D223" s="222" t="s">
        <v>282</v>
      </c>
      <c r="E223" s="254" t="s">
        <v>32</v>
      </c>
      <c r="F223" s="255" t="s">
        <v>1354</v>
      </c>
      <c r="G223" s="253"/>
      <c r="H223" s="254" t="s">
        <v>32</v>
      </c>
      <c r="I223" s="256"/>
      <c r="J223" s="253"/>
      <c r="K223" s="253"/>
      <c r="L223" s="257"/>
      <c r="M223" s="258"/>
      <c r="N223" s="259"/>
      <c r="O223" s="259"/>
      <c r="P223" s="259"/>
      <c r="Q223" s="259"/>
      <c r="R223" s="259"/>
      <c r="S223" s="259"/>
      <c r="T223" s="26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1" t="s">
        <v>282</v>
      </c>
      <c r="AU223" s="261" t="s">
        <v>91</v>
      </c>
      <c r="AV223" s="14" t="s">
        <v>86</v>
      </c>
      <c r="AW223" s="14" t="s">
        <v>39</v>
      </c>
      <c r="AX223" s="14" t="s">
        <v>78</v>
      </c>
      <c r="AY223" s="261" t="s">
        <v>188</v>
      </c>
    </row>
    <row r="224" s="13" customFormat="1">
      <c r="A224" s="13"/>
      <c r="B224" s="241"/>
      <c r="C224" s="242"/>
      <c r="D224" s="222" t="s">
        <v>282</v>
      </c>
      <c r="E224" s="243" t="s">
        <v>32</v>
      </c>
      <c r="F224" s="244" t="s">
        <v>1355</v>
      </c>
      <c r="G224" s="242"/>
      <c r="H224" s="245">
        <v>1.6000000000000001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1" t="s">
        <v>282</v>
      </c>
      <c r="AU224" s="251" t="s">
        <v>91</v>
      </c>
      <c r="AV224" s="13" t="s">
        <v>91</v>
      </c>
      <c r="AW224" s="13" t="s">
        <v>39</v>
      </c>
      <c r="AX224" s="13" t="s">
        <v>78</v>
      </c>
      <c r="AY224" s="251" t="s">
        <v>188</v>
      </c>
    </row>
    <row r="225" s="14" customFormat="1">
      <c r="A225" s="14"/>
      <c r="B225" s="252"/>
      <c r="C225" s="253"/>
      <c r="D225" s="222" t="s">
        <v>282</v>
      </c>
      <c r="E225" s="254" t="s">
        <v>32</v>
      </c>
      <c r="F225" s="255" t="s">
        <v>1275</v>
      </c>
      <c r="G225" s="253"/>
      <c r="H225" s="254" t="s">
        <v>32</v>
      </c>
      <c r="I225" s="256"/>
      <c r="J225" s="253"/>
      <c r="K225" s="253"/>
      <c r="L225" s="257"/>
      <c r="M225" s="258"/>
      <c r="N225" s="259"/>
      <c r="O225" s="259"/>
      <c r="P225" s="259"/>
      <c r="Q225" s="259"/>
      <c r="R225" s="259"/>
      <c r="S225" s="259"/>
      <c r="T225" s="26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1" t="s">
        <v>282</v>
      </c>
      <c r="AU225" s="261" t="s">
        <v>91</v>
      </c>
      <c r="AV225" s="14" t="s">
        <v>86</v>
      </c>
      <c r="AW225" s="14" t="s">
        <v>39</v>
      </c>
      <c r="AX225" s="14" t="s">
        <v>78</v>
      </c>
      <c r="AY225" s="261" t="s">
        <v>188</v>
      </c>
    </row>
    <row r="226" s="13" customFormat="1">
      <c r="A226" s="13"/>
      <c r="B226" s="241"/>
      <c r="C226" s="242"/>
      <c r="D226" s="222" t="s">
        <v>282</v>
      </c>
      <c r="E226" s="243" t="s">
        <v>32</v>
      </c>
      <c r="F226" s="244" t="s">
        <v>1356</v>
      </c>
      <c r="G226" s="242"/>
      <c r="H226" s="245">
        <v>2.7999999999999998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1" t="s">
        <v>282</v>
      </c>
      <c r="AU226" s="251" t="s">
        <v>91</v>
      </c>
      <c r="AV226" s="13" t="s">
        <v>91</v>
      </c>
      <c r="AW226" s="13" t="s">
        <v>39</v>
      </c>
      <c r="AX226" s="13" t="s">
        <v>78</v>
      </c>
      <c r="AY226" s="251" t="s">
        <v>188</v>
      </c>
    </row>
    <row r="227" s="15" customFormat="1">
      <c r="A227" s="15"/>
      <c r="B227" s="272"/>
      <c r="C227" s="273"/>
      <c r="D227" s="222" t="s">
        <v>282</v>
      </c>
      <c r="E227" s="274" t="s">
        <v>32</v>
      </c>
      <c r="F227" s="275" t="s">
        <v>338</v>
      </c>
      <c r="G227" s="273"/>
      <c r="H227" s="276">
        <v>4.4000000000000004</v>
      </c>
      <c r="I227" s="277"/>
      <c r="J227" s="273"/>
      <c r="K227" s="273"/>
      <c r="L227" s="278"/>
      <c r="M227" s="279"/>
      <c r="N227" s="280"/>
      <c r="O227" s="280"/>
      <c r="P227" s="280"/>
      <c r="Q227" s="280"/>
      <c r="R227" s="280"/>
      <c r="S227" s="280"/>
      <c r="T227" s="281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82" t="s">
        <v>282</v>
      </c>
      <c r="AU227" s="282" t="s">
        <v>91</v>
      </c>
      <c r="AV227" s="15" t="s">
        <v>187</v>
      </c>
      <c r="AW227" s="15" t="s">
        <v>39</v>
      </c>
      <c r="AX227" s="15" t="s">
        <v>86</v>
      </c>
      <c r="AY227" s="282" t="s">
        <v>188</v>
      </c>
    </row>
    <row r="228" s="2" customFormat="1" ht="33" customHeight="1">
      <c r="A228" s="42"/>
      <c r="B228" s="43"/>
      <c r="C228" s="209" t="s">
        <v>393</v>
      </c>
      <c r="D228" s="209" t="s">
        <v>189</v>
      </c>
      <c r="E228" s="210" t="s">
        <v>367</v>
      </c>
      <c r="F228" s="211" t="s">
        <v>368</v>
      </c>
      <c r="G228" s="212" t="s">
        <v>278</v>
      </c>
      <c r="H228" s="213">
        <v>43.289999999999999</v>
      </c>
      <c r="I228" s="214"/>
      <c r="J228" s="215">
        <f>ROUND(I228*H228,2)</f>
        <v>0</v>
      </c>
      <c r="K228" s="211" t="s">
        <v>32</v>
      </c>
      <c r="L228" s="48"/>
      <c r="M228" s="216" t="s">
        <v>32</v>
      </c>
      <c r="N228" s="217" t="s">
        <v>49</v>
      </c>
      <c r="O228" s="88"/>
      <c r="P228" s="218">
        <f>O228*H228</f>
        <v>0</v>
      </c>
      <c r="Q228" s="218">
        <v>0</v>
      </c>
      <c r="R228" s="218">
        <f>Q228*H228</f>
        <v>0</v>
      </c>
      <c r="S228" s="218">
        <v>0.035000000000000003</v>
      </c>
      <c r="T228" s="219">
        <f>S228*H228</f>
        <v>1.5151500000000002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20" t="s">
        <v>187</v>
      </c>
      <c r="AT228" s="220" t="s">
        <v>189</v>
      </c>
      <c r="AU228" s="220" t="s">
        <v>91</v>
      </c>
      <c r="AY228" s="20" t="s">
        <v>188</v>
      </c>
      <c r="BE228" s="221">
        <f>IF(N228="základní",J228,0)</f>
        <v>0</v>
      </c>
      <c r="BF228" s="221">
        <f>IF(N228="snížená",J228,0)</f>
        <v>0</v>
      </c>
      <c r="BG228" s="221">
        <f>IF(N228="zákl. přenesená",J228,0)</f>
        <v>0</v>
      </c>
      <c r="BH228" s="221">
        <f>IF(N228="sníž. přenesená",J228,0)</f>
        <v>0</v>
      </c>
      <c r="BI228" s="221">
        <f>IF(N228="nulová",J228,0)</f>
        <v>0</v>
      </c>
      <c r="BJ228" s="20" t="s">
        <v>86</v>
      </c>
      <c r="BK228" s="221">
        <f>ROUND(I228*H228,2)</f>
        <v>0</v>
      </c>
      <c r="BL228" s="20" t="s">
        <v>187</v>
      </c>
      <c r="BM228" s="220" t="s">
        <v>1357</v>
      </c>
    </row>
    <row r="229" s="2" customFormat="1">
      <c r="A229" s="42"/>
      <c r="B229" s="43"/>
      <c r="C229" s="44"/>
      <c r="D229" s="222" t="s">
        <v>194</v>
      </c>
      <c r="E229" s="44"/>
      <c r="F229" s="223" t="s">
        <v>1358</v>
      </c>
      <c r="G229" s="44"/>
      <c r="H229" s="44"/>
      <c r="I229" s="224"/>
      <c r="J229" s="44"/>
      <c r="K229" s="44"/>
      <c r="L229" s="48"/>
      <c r="M229" s="225"/>
      <c r="N229" s="226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0" t="s">
        <v>194</v>
      </c>
      <c r="AU229" s="20" t="s">
        <v>91</v>
      </c>
    </row>
    <row r="230" s="13" customFormat="1">
      <c r="A230" s="13"/>
      <c r="B230" s="241"/>
      <c r="C230" s="242"/>
      <c r="D230" s="222" t="s">
        <v>282</v>
      </c>
      <c r="E230" s="243" t="s">
        <v>32</v>
      </c>
      <c r="F230" s="244" t="s">
        <v>1317</v>
      </c>
      <c r="G230" s="242"/>
      <c r="H230" s="245">
        <v>3.2999999999999998</v>
      </c>
      <c r="I230" s="246"/>
      <c r="J230" s="242"/>
      <c r="K230" s="242"/>
      <c r="L230" s="247"/>
      <c r="M230" s="248"/>
      <c r="N230" s="249"/>
      <c r="O230" s="249"/>
      <c r="P230" s="249"/>
      <c r="Q230" s="249"/>
      <c r="R230" s="249"/>
      <c r="S230" s="249"/>
      <c r="T230" s="25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1" t="s">
        <v>282</v>
      </c>
      <c r="AU230" s="251" t="s">
        <v>91</v>
      </c>
      <c r="AV230" s="13" t="s">
        <v>91</v>
      </c>
      <c r="AW230" s="13" t="s">
        <v>39</v>
      </c>
      <c r="AX230" s="13" t="s">
        <v>78</v>
      </c>
      <c r="AY230" s="251" t="s">
        <v>188</v>
      </c>
    </row>
    <row r="231" s="13" customFormat="1">
      <c r="A231" s="13"/>
      <c r="B231" s="241"/>
      <c r="C231" s="242"/>
      <c r="D231" s="222" t="s">
        <v>282</v>
      </c>
      <c r="E231" s="243" t="s">
        <v>32</v>
      </c>
      <c r="F231" s="244" t="s">
        <v>1359</v>
      </c>
      <c r="G231" s="242"/>
      <c r="H231" s="245">
        <v>39.253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1" t="s">
        <v>282</v>
      </c>
      <c r="AU231" s="251" t="s">
        <v>91</v>
      </c>
      <c r="AV231" s="13" t="s">
        <v>91</v>
      </c>
      <c r="AW231" s="13" t="s">
        <v>39</v>
      </c>
      <c r="AX231" s="13" t="s">
        <v>78</v>
      </c>
      <c r="AY231" s="251" t="s">
        <v>188</v>
      </c>
    </row>
    <row r="232" s="13" customFormat="1">
      <c r="A232" s="13"/>
      <c r="B232" s="241"/>
      <c r="C232" s="242"/>
      <c r="D232" s="222" t="s">
        <v>282</v>
      </c>
      <c r="E232" s="243" t="s">
        <v>32</v>
      </c>
      <c r="F232" s="244" t="s">
        <v>1360</v>
      </c>
      <c r="G232" s="242"/>
      <c r="H232" s="245">
        <v>0.73699999999999999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1" t="s">
        <v>282</v>
      </c>
      <c r="AU232" s="251" t="s">
        <v>91</v>
      </c>
      <c r="AV232" s="13" t="s">
        <v>91</v>
      </c>
      <c r="AW232" s="13" t="s">
        <v>39</v>
      </c>
      <c r="AX232" s="13" t="s">
        <v>78</v>
      </c>
      <c r="AY232" s="251" t="s">
        <v>188</v>
      </c>
    </row>
    <row r="233" s="15" customFormat="1">
      <c r="A233" s="15"/>
      <c r="B233" s="272"/>
      <c r="C233" s="273"/>
      <c r="D233" s="222" t="s">
        <v>282</v>
      </c>
      <c r="E233" s="274" t="s">
        <v>32</v>
      </c>
      <c r="F233" s="275" t="s">
        <v>338</v>
      </c>
      <c r="G233" s="273"/>
      <c r="H233" s="276">
        <v>43.289999999999999</v>
      </c>
      <c r="I233" s="277"/>
      <c r="J233" s="273"/>
      <c r="K233" s="273"/>
      <c r="L233" s="278"/>
      <c r="M233" s="279"/>
      <c r="N233" s="280"/>
      <c r="O233" s="280"/>
      <c r="P233" s="280"/>
      <c r="Q233" s="280"/>
      <c r="R233" s="280"/>
      <c r="S233" s="280"/>
      <c r="T233" s="281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2" t="s">
        <v>282</v>
      </c>
      <c r="AU233" s="282" t="s">
        <v>91</v>
      </c>
      <c r="AV233" s="15" t="s">
        <v>187</v>
      </c>
      <c r="AW233" s="15" t="s">
        <v>39</v>
      </c>
      <c r="AX233" s="15" t="s">
        <v>86</v>
      </c>
      <c r="AY233" s="282" t="s">
        <v>188</v>
      </c>
    </row>
    <row r="234" s="2" customFormat="1" ht="21.75" customHeight="1">
      <c r="A234" s="42"/>
      <c r="B234" s="43"/>
      <c r="C234" s="209" t="s">
        <v>8</v>
      </c>
      <c r="D234" s="209" t="s">
        <v>189</v>
      </c>
      <c r="E234" s="210" t="s">
        <v>1361</v>
      </c>
      <c r="F234" s="211" t="s">
        <v>1362</v>
      </c>
      <c r="G234" s="212" t="s">
        <v>278</v>
      </c>
      <c r="H234" s="213">
        <v>11.6</v>
      </c>
      <c r="I234" s="214"/>
      <c r="J234" s="215">
        <f>ROUND(I234*H234,2)</f>
        <v>0</v>
      </c>
      <c r="K234" s="211" t="s">
        <v>236</v>
      </c>
      <c r="L234" s="48"/>
      <c r="M234" s="216" t="s">
        <v>32</v>
      </c>
      <c r="N234" s="217" t="s">
        <v>49</v>
      </c>
      <c r="O234" s="88"/>
      <c r="P234" s="218">
        <f>O234*H234</f>
        <v>0</v>
      </c>
      <c r="Q234" s="218">
        <v>0</v>
      </c>
      <c r="R234" s="218">
        <f>Q234*H234</f>
        <v>0</v>
      </c>
      <c r="S234" s="218">
        <v>0.075999999999999998</v>
      </c>
      <c r="T234" s="219">
        <f>S234*H234</f>
        <v>0.88159999999999994</v>
      </c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R234" s="220" t="s">
        <v>187</v>
      </c>
      <c r="AT234" s="220" t="s">
        <v>189</v>
      </c>
      <c r="AU234" s="220" t="s">
        <v>91</v>
      </c>
      <c r="AY234" s="20" t="s">
        <v>188</v>
      </c>
      <c r="BE234" s="221">
        <f>IF(N234="základní",J234,0)</f>
        <v>0</v>
      </c>
      <c r="BF234" s="221">
        <f>IF(N234="snížená",J234,0)</f>
        <v>0</v>
      </c>
      <c r="BG234" s="221">
        <f>IF(N234="zákl. přenesená",J234,0)</f>
        <v>0</v>
      </c>
      <c r="BH234" s="221">
        <f>IF(N234="sníž. přenesená",J234,0)</f>
        <v>0</v>
      </c>
      <c r="BI234" s="221">
        <f>IF(N234="nulová",J234,0)</f>
        <v>0</v>
      </c>
      <c r="BJ234" s="20" t="s">
        <v>86</v>
      </c>
      <c r="BK234" s="221">
        <f>ROUND(I234*H234,2)</f>
        <v>0</v>
      </c>
      <c r="BL234" s="20" t="s">
        <v>187</v>
      </c>
      <c r="BM234" s="220" t="s">
        <v>1363</v>
      </c>
    </row>
    <row r="235" s="2" customFormat="1">
      <c r="A235" s="42"/>
      <c r="B235" s="43"/>
      <c r="C235" s="44"/>
      <c r="D235" s="222" t="s">
        <v>194</v>
      </c>
      <c r="E235" s="44"/>
      <c r="F235" s="223" t="s">
        <v>1364</v>
      </c>
      <c r="G235" s="44"/>
      <c r="H235" s="44"/>
      <c r="I235" s="224"/>
      <c r="J235" s="44"/>
      <c r="K235" s="44"/>
      <c r="L235" s="48"/>
      <c r="M235" s="225"/>
      <c r="N235" s="226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194</v>
      </c>
      <c r="AU235" s="20" t="s">
        <v>91</v>
      </c>
    </row>
    <row r="236" s="2" customFormat="1">
      <c r="A236" s="42"/>
      <c r="B236" s="43"/>
      <c r="C236" s="44"/>
      <c r="D236" s="239" t="s">
        <v>239</v>
      </c>
      <c r="E236" s="44"/>
      <c r="F236" s="240" t="s">
        <v>1365</v>
      </c>
      <c r="G236" s="44"/>
      <c r="H236" s="44"/>
      <c r="I236" s="224"/>
      <c r="J236" s="44"/>
      <c r="K236" s="44"/>
      <c r="L236" s="48"/>
      <c r="M236" s="225"/>
      <c r="N236" s="226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0" t="s">
        <v>239</v>
      </c>
      <c r="AU236" s="20" t="s">
        <v>91</v>
      </c>
    </row>
    <row r="237" s="13" customFormat="1">
      <c r="A237" s="13"/>
      <c r="B237" s="241"/>
      <c r="C237" s="242"/>
      <c r="D237" s="222" t="s">
        <v>282</v>
      </c>
      <c r="E237" s="243" t="s">
        <v>32</v>
      </c>
      <c r="F237" s="244" t="s">
        <v>1366</v>
      </c>
      <c r="G237" s="242"/>
      <c r="H237" s="245">
        <v>1.6000000000000001</v>
      </c>
      <c r="I237" s="246"/>
      <c r="J237" s="242"/>
      <c r="K237" s="242"/>
      <c r="L237" s="247"/>
      <c r="M237" s="248"/>
      <c r="N237" s="249"/>
      <c r="O237" s="249"/>
      <c r="P237" s="249"/>
      <c r="Q237" s="249"/>
      <c r="R237" s="249"/>
      <c r="S237" s="249"/>
      <c r="T237" s="25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1" t="s">
        <v>282</v>
      </c>
      <c r="AU237" s="251" t="s">
        <v>91</v>
      </c>
      <c r="AV237" s="13" t="s">
        <v>91</v>
      </c>
      <c r="AW237" s="13" t="s">
        <v>39</v>
      </c>
      <c r="AX237" s="13" t="s">
        <v>78</v>
      </c>
      <c r="AY237" s="251" t="s">
        <v>188</v>
      </c>
    </row>
    <row r="238" s="13" customFormat="1">
      <c r="A238" s="13"/>
      <c r="B238" s="241"/>
      <c r="C238" s="242"/>
      <c r="D238" s="222" t="s">
        <v>282</v>
      </c>
      <c r="E238" s="243" t="s">
        <v>32</v>
      </c>
      <c r="F238" s="244" t="s">
        <v>1367</v>
      </c>
      <c r="G238" s="242"/>
      <c r="H238" s="245">
        <v>1.6000000000000001</v>
      </c>
      <c r="I238" s="246"/>
      <c r="J238" s="242"/>
      <c r="K238" s="242"/>
      <c r="L238" s="247"/>
      <c r="M238" s="248"/>
      <c r="N238" s="249"/>
      <c r="O238" s="249"/>
      <c r="P238" s="249"/>
      <c r="Q238" s="249"/>
      <c r="R238" s="249"/>
      <c r="S238" s="249"/>
      <c r="T238" s="25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1" t="s">
        <v>282</v>
      </c>
      <c r="AU238" s="251" t="s">
        <v>91</v>
      </c>
      <c r="AV238" s="13" t="s">
        <v>91</v>
      </c>
      <c r="AW238" s="13" t="s">
        <v>39</v>
      </c>
      <c r="AX238" s="13" t="s">
        <v>78</v>
      </c>
      <c r="AY238" s="251" t="s">
        <v>188</v>
      </c>
    </row>
    <row r="239" s="13" customFormat="1">
      <c r="A239" s="13"/>
      <c r="B239" s="241"/>
      <c r="C239" s="242"/>
      <c r="D239" s="222" t="s">
        <v>282</v>
      </c>
      <c r="E239" s="243" t="s">
        <v>32</v>
      </c>
      <c r="F239" s="244" t="s">
        <v>1368</v>
      </c>
      <c r="G239" s="242"/>
      <c r="H239" s="245">
        <v>1.8</v>
      </c>
      <c r="I239" s="246"/>
      <c r="J239" s="242"/>
      <c r="K239" s="242"/>
      <c r="L239" s="247"/>
      <c r="M239" s="248"/>
      <c r="N239" s="249"/>
      <c r="O239" s="249"/>
      <c r="P239" s="249"/>
      <c r="Q239" s="249"/>
      <c r="R239" s="249"/>
      <c r="S239" s="249"/>
      <c r="T239" s="25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1" t="s">
        <v>282</v>
      </c>
      <c r="AU239" s="251" t="s">
        <v>91</v>
      </c>
      <c r="AV239" s="13" t="s">
        <v>91</v>
      </c>
      <c r="AW239" s="13" t="s">
        <v>39</v>
      </c>
      <c r="AX239" s="13" t="s">
        <v>78</v>
      </c>
      <c r="AY239" s="251" t="s">
        <v>188</v>
      </c>
    </row>
    <row r="240" s="13" customFormat="1">
      <c r="A240" s="13"/>
      <c r="B240" s="241"/>
      <c r="C240" s="242"/>
      <c r="D240" s="222" t="s">
        <v>282</v>
      </c>
      <c r="E240" s="243" t="s">
        <v>32</v>
      </c>
      <c r="F240" s="244" t="s">
        <v>1369</v>
      </c>
      <c r="G240" s="242"/>
      <c r="H240" s="245">
        <v>1.6000000000000001</v>
      </c>
      <c r="I240" s="246"/>
      <c r="J240" s="242"/>
      <c r="K240" s="242"/>
      <c r="L240" s="247"/>
      <c r="M240" s="248"/>
      <c r="N240" s="249"/>
      <c r="O240" s="249"/>
      <c r="P240" s="249"/>
      <c r="Q240" s="249"/>
      <c r="R240" s="249"/>
      <c r="S240" s="249"/>
      <c r="T240" s="25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1" t="s">
        <v>282</v>
      </c>
      <c r="AU240" s="251" t="s">
        <v>91</v>
      </c>
      <c r="AV240" s="13" t="s">
        <v>91</v>
      </c>
      <c r="AW240" s="13" t="s">
        <v>39</v>
      </c>
      <c r="AX240" s="13" t="s">
        <v>78</v>
      </c>
      <c r="AY240" s="251" t="s">
        <v>188</v>
      </c>
    </row>
    <row r="241" s="13" customFormat="1">
      <c r="A241" s="13"/>
      <c r="B241" s="241"/>
      <c r="C241" s="242"/>
      <c r="D241" s="222" t="s">
        <v>282</v>
      </c>
      <c r="E241" s="243" t="s">
        <v>32</v>
      </c>
      <c r="F241" s="244" t="s">
        <v>1370</v>
      </c>
      <c r="G241" s="242"/>
      <c r="H241" s="245">
        <v>1.8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1" t="s">
        <v>282</v>
      </c>
      <c r="AU241" s="251" t="s">
        <v>91</v>
      </c>
      <c r="AV241" s="13" t="s">
        <v>91</v>
      </c>
      <c r="AW241" s="13" t="s">
        <v>39</v>
      </c>
      <c r="AX241" s="13" t="s">
        <v>78</v>
      </c>
      <c r="AY241" s="251" t="s">
        <v>188</v>
      </c>
    </row>
    <row r="242" s="13" customFormat="1">
      <c r="A242" s="13"/>
      <c r="B242" s="241"/>
      <c r="C242" s="242"/>
      <c r="D242" s="222" t="s">
        <v>282</v>
      </c>
      <c r="E242" s="243" t="s">
        <v>32</v>
      </c>
      <c r="F242" s="244" t="s">
        <v>1371</v>
      </c>
      <c r="G242" s="242"/>
      <c r="H242" s="245">
        <v>1.6000000000000001</v>
      </c>
      <c r="I242" s="246"/>
      <c r="J242" s="242"/>
      <c r="K242" s="242"/>
      <c r="L242" s="247"/>
      <c r="M242" s="248"/>
      <c r="N242" s="249"/>
      <c r="O242" s="249"/>
      <c r="P242" s="249"/>
      <c r="Q242" s="249"/>
      <c r="R242" s="249"/>
      <c r="S242" s="249"/>
      <c r="T242" s="25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1" t="s">
        <v>282</v>
      </c>
      <c r="AU242" s="251" t="s">
        <v>91</v>
      </c>
      <c r="AV242" s="13" t="s">
        <v>91</v>
      </c>
      <c r="AW242" s="13" t="s">
        <v>39</v>
      </c>
      <c r="AX242" s="13" t="s">
        <v>78</v>
      </c>
      <c r="AY242" s="251" t="s">
        <v>188</v>
      </c>
    </row>
    <row r="243" s="13" customFormat="1">
      <c r="A243" s="13"/>
      <c r="B243" s="241"/>
      <c r="C243" s="242"/>
      <c r="D243" s="222" t="s">
        <v>282</v>
      </c>
      <c r="E243" s="243" t="s">
        <v>32</v>
      </c>
      <c r="F243" s="244" t="s">
        <v>1372</v>
      </c>
      <c r="G243" s="242"/>
      <c r="H243" s="245">
        <v>1.6000000000000001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1" t="s">
        <v>282</v>
      </c>
      <c r="AU243" s="251" t="s">
        <v>91</v>
      </c>
      <c r="AV243" s="13" t="s">
        <v>91</v>
      </c>
      <c r="AW243" s="13" t="s">
        <v>39</v>
      </c>
      <c r="AX243" s="13" t="s">
        <v>78</v>
      </c>
      <c r="AY243" s="251" t="s">
        <v>188</v>
      </c>
    </row>
    <row r="244" s="15" customFormat="1">
      <c r="A244" s="15"/>
      <c r="B244" s="272"/>
      <c r="C244" s="273"/>
      <c r="D244" s="222" t="s">
        <v>282</v>
      </c>
      <c r="E244" s="274" t="s">
        <v>32</v>
      </c>
      <c r="F244" s="275" t="s">
        <v>338</v>
      </c>
      <c r="G244" s="273"/>
      <c r="H244" s="276">
        <v>11.6</v>
      </c>
      <c r="I244" s="277"/>
      <c r="J244" s="273"/>
      <c r="K244" s="273"/>
      <c r="L244" s="278"/>
      <c r="M244" s="279"/>
      <c r="N244" s="280"/>
      <c r="O244" s="280"/>
      <c r="P244" s="280"/>
      <c r="Q244" s="280"/>
      <c r="R244" s="280"/>
      <c r="S244" s="280"/>
      <c r="T244" s="281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82" t="s">
        <v>282</v>
      </c>
      <c r="AU244" s="282" t="s">
        <v>91</v>
      </c>
      <c r="AV244" s="15" t="s">
        <v>187</v>
      </c>
      <c r="AW244" s="15" t="s">
        <v>39</v>
      </c>
      <c r="AX244" s="15" t="s">
        <v>86</v>
      </c>
      <c r="AY244" s="282" t="s">
        <v>188</v>
      </c>
    </row>
    <row r="245" s="2" customFormat="1" ht="16.5" customHeight="1">
      <c r="A245" s="42"/>
      <c r="B245" s="43"/>
      <c r="C245" s="209" t="s">
        <v>405</v>
      </c>
      <c r="D245" s="209" t="s">
        <v>189</v>
      </c>
      <c r="E245" s="210" t="s">
        <v>1373</v>
      </c>
      <c r="F245" s="211" t="s">
        <v>1374</v>
      </c>
      <c r="G245" s="212" t="s">
        <v>314</v>
      </c>
      <c r="H245" s="213">
        <v>20</v>
      </c>
      <c r="I245" s="214"/>
      <c r="J245" s="215">
        <f>ROUND(I245*H245,2)</f>
        <v>0</v>
      </c>
      <c r="K245" s="211" t="s">
        <v>236</v>
      </c>
      <c r="L245" s="48"/>
      <c r="M245" s="216" t="s">
        <v>32</v>
      </c>
      <c r="N245" s="217" t="s">
        <v>49</v>
      </c>
      <c r="O245" s="88"/>
      <c r="P245" s="218">
        <f>O245*H245</f>
        <v>0</v>
      </c>
      <c r="Q245" s="218">
        <v>0</v>
      </c>
      <c r="R245" s="218">
        <f>Q245*H245</f>
        <v>0</v>
      </c>
      <c r="S245" s="218">
        <v>0.036999999999999998</v>
      </c>
      <c r="T245" s="219">
        <f>S245*H245</f>
        <v>0.73999999999999999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20" t="s">
        <v>187</v>
      </c>
      <c r="AT245" s="220" t="s">
        <v>189</v>
      </c>
      <c r="AU245" s="220" t="s">
        <v>91</v>
      </c>
      <c r="AY245" s="20" t="s">
        <v>188</v>
      </c>
      <c r="BE245" s="221">
        <f>IF(N245="základní",J245,0)</f>
        <v>0</v>
      </c>
      <c r="BF245" s="221">
        <f>IF(N245="snížená",J245,0)</f>
        <v>0</v>
      </c>
      <c r="BG245" s="221">
        <f>IF(N245="zákl. přenesená",J245,0)</f>
        <v>0</v>
      </c>
      <c r="BH245" s="221">
        <f>IF(N245="sníž. přenesená",J245,0)</f>
        <v>0</v>
      </c>
      <c r="BI245" s="221">
        <f>IF(N245="nulová",J245,0)</f>
        <v>0</v>
      </c>
      <c r="BJ245" s="20" t="s">
        <v>86</v>
      </c>
      <c r="BK245" s="221">
        <f>ROUND(I245*H245,2)</f>
        <v>0</v>
      </c>
      <c r="BL245" s="20" t="s">
        <v>187</v>
      </c>
      <c r="BM245" s="220" t="s">
        <v>1375</v>
      </c>
    </row>
    <row r="246" s="2" customFormat="1">
      <c r="A246" s="42"/>
      <c r="B246" s="43"/>
      <c r="C246" s="44"/>
      <c r="D246" s="222" t="s">
        <v>194</v>
      </c>
      <c r="E246" s="44"/>
      <c r="F246" s="223" t="s">
        <v>1376</v>
      </c>
      <c r="G246" s="44"/>
      <c r="H246" s="44"/>
      <c r="I246" s="224"/>
      <c r="J246" s="44"/>
      <c r="K246" s="44"/>
      <c r="L246" s="48"/>
      <c r="M246" s="225"/>
      <c r="N246" s="226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194</v>
      </c>
      <c r="AU246" s="20" t="s">
        <v>91</v>
      </c>
    </row>
    <row r="247" s="2" customFormat="1">
      <c r="A247" s="42"/>
      <c r="B247" s="43"/>
      <c r="C247" s="44"/>
      <c r="D247" s="239" t="s">
        <v>239</v>
      </c>
      <c r="E247" s="44"/>
      <c r="F247" s="240" t="s">
        <v>1377</v>
      </c>
      <c r="G247" s="44"/>
      <c r="H247" s="44"/>
      <c r="I247" s="224"/>
      <c r="J247" s="44"/>
      <c r="K247" s="44"/>
      <c r="L247" s="48"/>
      <c r="M247" s="225"/>
      <c r="N247" s="226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239</v>
      </c>
      <c r="AU247" s="20" t="s">
        <v>91</v>
      </c>
    </row>
    <row r="248" s="11" customFormat="1" ht="22.8" customHeight="1">
      <c r="A248" s="11"/>
      <c r="B248" s="195"/>
      <c r="C248" s="196"/>
      <c r="D248" s="197" t="s">
        <v>77</v>
      </c>
      <c r="E248" s="237" t="s">
        <v>384</v>
      </c>
      <c r="F248" s="237" t="s">
        <v>385</v>
      </c>
      <c r="G248" s="196"/>
      <c r="H248" s="196"/>
      <c r="I248" s="199"/>
      <c r="J248" s="238">
        <f>BK248</f>
        <v>0</v>
      </c>
      <c r="K248" s="196"/>
      <c r="L248" s="201"/>
      <c r="M248" s="202"/>
      <c r="N248" s="203"/>
      <c r="O248" s="203"/>
      <c r="P248" s="204">
        <f>SUM(P249:P261)</f>
        <v>0</v>
      </c>
      <c r="Q248" s="203"/>
      <c r="R248" s="204">
        <f>SUM(R249:R261)</f>
        <v>0</v>
      </c>
      <c r="S248" s="203"/>
      <c r="T248" s="205">
        <f>SUM(T249:T261)</f>
        <v>0</v>
      </c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R248" s="206" t="s">
        <v>86</v>
      </c>
      <c r="AT248" s="207" t="s">
        <v>77</v>
      </c>
      <c r="AU248" s="207" t="s">
        <v>86</v>
      </c>
      <c r="AY248" s="206" t="s">
        <v>188</v>
      </c>
      <c r="BK248" s="208">
        <f>SUM(BK249:BK261)</f>
        <v>0</v>
      </c>
    </row>
    <row r="249" s="2" customFormat="1" ht="24.15" customHeight="1">
      <c r="A249" s="42"/>
      <c r="B249" s="43"/>
      <c r="C249" s="209" t="s">
        <v>413</v>
      </c>
      <c r="D249" s="209" t="s">
        <v>189</v>
      </c>
      <c r="E249" s="210" t="s">
        <v>387</v>
      </c>
      <c r="F249" s="211" t="s">
        <v>388</v>
      </c>
      <c r="G249" s="212" t="s">
        <v>389</v>
      </c>
      <c r="H249" s="213">
        <v>10.993</v>
      </c>
      <c r="I249" s="214"/>
      <c r="J249" s="215">
        <f>ROUND(I249*H249,2)</f>
        <v>0</v>
      </c>
      <c r="K249" s="211" t="s">
        <v>236</v>
      </c>
      <c r="L249" s="48"/>
      <c r="M249" s="216" t="s">
        <v>32</v>
      </c>
      <c r="N249" s="217" t="s">
        <v>49</v>
      </c>
      <c r="O249" s="88"/>
      <c r="P249" s="218">
        <f>O249*H249</f>
        <v>0</v>
      </c>
      <c r="Q249" s="218">
        <v>0</v>
      </c>
      <c r="R249" s="218">
        <f>Q249*H249</f>
        <v>0</v>
      </c>
      <c r="S249" s="218">
        <v>0</v>
      </c>
      <c r="T249" s="219">
        <f>S249*H249</f>
        <v>0</v>
      </c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R249" s="220" t="s">
        <v>187</v>
      </c>
      <c r="AT249" s="220" t="s">
        <v>189</v>
      </c>
      <c r="AU249" s="220" t="s">
        <v>91</v>
      </c>
      <c r="AY249" s="20" t="s">
        <v>188</v>
      </c>
      <c r="BE249" s="221">
        <f>IF(N249="základní",J249,0)</f>
        <v>0</v>
      </c>
      <c r="BF249" s="221">
        <f>IF(N249="snížená",J249,0)</f>
        <v>0</v>
      </c>
      <c r="BG249" s="221">
        <f>IF(N249="zákl. přenesená",J249,0)</f>
        <v>0</v>
      </c>
      <c r="BH249" s="221">
        <f>IF(N249="sníž. přenesená",J249,0)</f>
        <v>0</v>
      </c>
      <c r="BI249" s="221">
        <f>IF(N249="nulová",J249,0)</f>
        <v>0</v>
      </c>
      <c r="BJ249" s="20" t="s">
        <v>86</v>
      </c>
      <c r="BK249" s="221">
        <f>ROUND(I249*H249,2)</f>
        <v>0</v>
      </c>
      <c r="BL249" s="20" t="s">
        <v>187</v>
      </c>
      <c r="BM249" s="220" t="s">
        <v>1378</v>
      </c>
    </row>
    <row r="250" s="2" customFormat="1">
      <c r="A250" s="42"/>
      <c r="B250" s="43"/>
      <c r="C250" s="44"/>
      <c r="D250" s="222" t="s">
        <v>194</v>
      </c>
      <c r="E250" s="44"/>
      <c r="F250" s="223" t="s">
        <v>391</v>
      </c>
      <c r="G250" s="44"/>
      <c r="H250" s="44"/>
      <c r="I250" s="224"/>
      <c r="J250" s="44"/>
      <c r="K250" s="44"/>
      <c r="L250" s="48"/>
      <c r="M250" s="225"/>
      <c r="N250" s="226"/>
      <c r="O250" s="88"/>
      <c r="P250" s="88"/>
      <c r="Q250" s="88"/>
      <c r="R250" s="88"/>
      <c r="S250" s="88"/>
      <c r="T250" s="89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T250" s="20" t="s">
        <v>194</v>
      </c>
      <c r="AU250" s="20" t="s">
        <v>91</v>
      </c>
    </row>
    <row r="251" s="2" customFormat="1">
      <c r="A251" s="42"/>
      <c r="B251" s="43"/>
      <c r="C251" s="44"/>
      <c r="D251" s="239" t="s">
        <v>239</v>
      </c>
      <c r="E251" s="44"/>
      <c r="F251" s="240" t="s">
        <v>392</v>
      </c>
      <c r="G251" s="44"/>
      <c r="H251" s="44"/>
      <c r="I251" s="224"/>
      <c r="J251" s="44"/>
      <c r="K251" s="44"/>
      <c r="L251" s="48"/>
      <c r="M251" s="225"/>
      <c r="N251" s="226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239</v>
      </c>
      <c r="AU251" s="20" t="s">
        <v>91</v>
      </c>
    </row>
    <row r="252" s="2" customFormat="1" ht="24.15" customHeight="1">
      <c r="A252" s="42"/>
      <c r="B252" s="43"/>
      <c r="C252" s="209" t="s">
        <v>423</v>
      </c>
      <c r="D252" s="209" t="s">
        <v>189</v>
      </c>
      <c r="E252" s="210" t="s">
        <v>394</v>
      </c>
      <c r="F252" s="211" t="s">
        <v>395</v>
      </c>
      <c r="G252" s="212" t="s">
        <v>389</v>
      </c>
      <c r="H252" s="213">
        <v>10.993</v>
      </c>
      <c r="I252" s="214"/>
      <c r="J252" s="215">
        <f>ROUND(I252*H252,2)</f>
        <v>0</v>
      </c>
      <c r="K252" s="211" t="s">
        <v>236</v>
      </c>
      <c r="L252" s="48"/>
      <c r="M252" s="216" t="s">
        <v>32</v>
      </c>
      <c r="N252" s="217" t="s">
        <v>49</v>
      </c>
      <c r="O252" s="88"/>
      <c r="P252" s="218">
        <f>O252*H252</f>
        <v>0</v>
      </c>
      <c r="Q252" s="218">
        <v>0</v>
      </c>
      <c r="R252" s="218">
        <f>Q252*H252</f>
        <v>0</v>
      </c>
      <c r="S252" s="218">
        <v>0</v>
      </c>
      <c r="T252" s="219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20" t="s">
        <v>187</v>
      </c>
      <c r="AT252" s="220" t="s">
        <v>189</v>
      </c>
      <c r="AU252" s="220" t="s">
        <v>91</v>
      </c>
      <c r="AY252" s="20" t="s">
        <v>188</v>
      </c>
      <c r="BE252" s="221">
        <f>IF(N252="základní",J252,0)</f>
        <v>0</v>
      </c>
      <c r="BF252" s="221">
        <f>IF(N252="snížená",J252,0)</f>
        <v>0</v>
      </c>
      <c r="BG252" s="221">
        <f>IF(N252="zákl. přenesená",J252,0)</f>
        <v>0</v>
      </c>
      <c r="BH252" s="221">
        <f>IF(N252="sníž. přenesená",J252,0)</f>
        <v>0</v>
      </c>
      <c r="BI252" s="221">
        <f>IF(N252="nulová",J252,0)</f>
        <v>0</v>
      </c>
      <c r="BJ252" s="20" t="s">
        <v>86</v>
      </c>
      <c r="BK252" s="221">
        <f>ROUND(I252*H252,2)</f>
        <v>0</v>
      </c>
      <c r="BL252" s="20" t="s">
        <v>187</v>
      </c>
      <c r="BM252" s="220" t="s">
        <v>1379</v>
      </c>
    </row>
    <row r="253" s="2" customFormat="1">
      <c r="A253" s="42"/>
      <c r="B253" s="43"/>
      <c r="C253" s="44"/>
      <c r="D253" s="222" t="s">
        <v>194</v>
      </c>
      <c r="E253" s="44"/>
      <c r="F253" s="223" t="s">
        <v>397</v>
      </c>
      <c r="G253" s="44"/>
      <c r="H253" s="44"/>
      <c r="I253" s="224"/>
      <c r="J253" s="44"/>
      <c r="K253" s="44"/>
      <c r="L253" s="48"/>
      <c r="M253" s="225"/>
      <c r="N253" s="226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194</v>
      </c>
      <c r="AU253" s="20" t="s">
        <v>91</v>
      </c>
    </row>
    <row r="254" s="2" customFormat="1">
      <c r="A254" s="42"/>
      <c r="B254" s="43"/>
      <c r="C254" s="44"/>
      <c r="D254" s="239" t="s">
        <v>239</v>
      </c>
      <c r="E254" s="44"/>
      <c r="F254" s="240" t="s">
        <v>398</v>
      </c>
      <c r="G254" s="44"/>
      <c r="H254" s="44"/>
      <c r="I254" s="224"/>
      <c r="J254" s="44"/>
      <c r="K254" s="44"/>
      <c r="L254" s="48"/>
      <c r="M254" s="225"/>
      <c r="N254" s="226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239</v>
      </c>
      <c r="AU254" s="20" t="s">
        <v>91</v>
      </c>
    </row>
    <row r="255" s="2" customFormat="1" ht="24.15" customHeight="1">
      <c r="A255" s="42"/>
      <c r="B255" s="43"/>
      <c r="C255" s="209" t="s">
        <v>429</v>
      </c>
      <c r="D255" s="209" t="s">
        <v>189</v>
      </c>
      <c r="E255" s="210" t="s">
        <v>399</v>
      </c>
      <c r="F255" s="211" t="s">
        <v>400</v>
      </c>
      <c r="G255" s="212" t="s">
        <v>389</v>
      </c>
      <c r="H255" s="213">
        <v>87.944000000000003</v>
      </c>
      <c r="I255" s="214"/>
      <c r="J255" s="215">
        <f>ROUND(I255*H255,2)</f>
        <v>0</v>
      </c>
      <c r="K255" s="211" t="s">
        <v>236</v>
      </c>
      <c r="L255" s="48"/>
      <c r="M255" s="216" t="s">
        <v>32</v>
      </c>
      <c r="N255" s="217" t="s">
        <v>49</v>
      </c>
      <c r="O255" s="88"/>
      <c r="P255" s="218">
        <f>O255*H255</f>
        <v>0</v>
      </c>
      <c r="Q255" s="218">
        <v>0</v>
      </c>
      <c r="R255" s="218">
        <f>Q255*H255</f>
        <v>0</v>
      </c>
      <c r="S255" s="218">
        <v>0</v>
      </c>
      <c r="T255" s="219">
        <f>S255*H255</f>
        <v>0</v>
      </c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R255" s="220" t="s">
        <v>187</v>
      </c>
      <c r="AT255" s="220" t="s">
        <v>189</v>
      </c>
      <c r="AU255" s="220" t="s">
        <v>91</v>
      </c>
      <c r="AY255" s="20" t="s">
        <v>188</v>
      </c>
      <c r="BE255" s="221">
        <f>IF(N255="základní",J255,0)</f>
        <v>0</v>
      </c>
      <c r="BF255" s="221">
        <f>IF(N255="snížená",J255,0)</f>
        <v>0</v>
      </c>
      <c r="BG255" s="221">
        <f>IF(N255="zákl. přenesená",J255,0)</f>
        <v>0</v>
      </c>
      <c r="BH255" s="221">
        <f>IF(N255="sníž. přenesená",J255,0)</f>
        <v>0</v>
      </c>
      <c r="BI255" s="221">
        <f>IF(N255="nulová",J255,0)</f>
        <v>0</v>
      </c>
      <c r="BJ255" s="20" t="s">
        <v>86</v>
      </c>
      <c r="BK255" s="221">
        <f>ROUND(I255*H255,2)</f>
        <v>0</v>
      </c>
      <c r="BL255" s="20" t="s">
        <v>187</v>
      </c>
      <c r="BM255" s="220" t="s">
        <v>1380</v>
      </c>
    </row>
    <row r="256" s="2" customFormat="1">
      <c r="A256" s="42"/>
      <c r="B256" s="43"/>
      <c r="C256" s="44"/>
      <c r="D256" s="222" t="s">
        <v>194</v>
      </c>
      <c r="E256" s="44"/>
      <c r="F256" s="223" t="s">
        <v>402</v>
      </c>
      <c r="G256" s="44"/>
      <c r="H256" s="44"/>
      <c r="I256" s="224"/>
      <c r="J256" s="44"/>
      <c r="K256" s="44"/>
      <c r="L256" s="48"/>
      <c r="M256" s="225"/>
      <c r="N256" s="226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0" t="s">
        <v>194</v>
      </c>
      <c r="AU256" s="20" t="s">
        <v>91</v>
      </c>
    </row>
    <row r="257" s="2" customFormat="1">
      <c r="A257" s="42"/>
      <c r="B257" s="43"/>
      <c r="C257" s="44"/>
      <c r="D257" s="239" t="s">
        <v>239</v>
      </c>
      <c r="E257" s="44"/>
      <c r="F257" s="240" t="s">
        <v>403</v>
      </c>
      <c r="G257" s="44"/>
      <c r="H257" s="44"/>
      <c r="I257" s="224"/>
      <c r="J257" s="44"/>
      <c r="K257" s="44"/>
      <c r="L257" s="48"/>
      <c r="M257" s="225"/>
      <c r="N257" s="226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239</v>
      </c>
      <c r="AU257" s="20" t="s">
        <v>91</v>
      </c>
    </row>
    <row r="258" s="13" customFormat="1">
      <c r="A258" s="13"/>
      <c r="B258" s="241"/>
      <c r="C258" s="242"/>
      <c r="D258" s="222" t="s">
        <v>282</v>
      </c>
      <c r="E258" s="242"/>
      <c r="F258" s="244" t="s">
        <v>1381</v>
      </c>
      <c r="G258" s="242"/>
      <c r="H258" s="245">
        <v>87.944000000000003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1" t="s">
        <v>282</v>
      </c>
      <c r="AU258" s="251" t="s">
        <v>91</v>
      </c>
      <c r="AV258" s="13" t="s">
        <v>91</v>
      </c>
      <c r="AW258" s="13" t="s">
        <v>4</v>
      </c>
      <c r="AX258" s="13" t="s">
        <v>86</v>
      </c>
      <c r="AY258" s="251" t="s">
        <v>188</v>
      </c>
    </row>
    <row r="259" s="2" customFormat="1" ht="44.25" customHeight="1">
      <c r="A259" s="42"/>
      <c r="B259" s="43"/>
      <c r="C259" s="209" t="s">
        <v>434</v>
      </c>
      <c r="D259" s="209" t="s">
        <v>189</v>
      </c>
      <c r="E259" s="210" t="s">
        <v>406</v>
      </c>
      <c r="F259" s="211" t="s">
        <v>407</v>
      </c>
      <c r="G259" s="212" t="s">
        <v>389</v>
      </c>
      <c r="H259" s="213">
        <v>10.993</v>
      </c>
      <c r="I259" s="214"/>
      <c r="J259" s="215">
        <f>ROUND(I259*H259,2)</f>
        <v>0</v>
      </c>
      <c r="K259" s="211" t="s">
        <v>236</v>
      </c>
      <c r="L259" s="48"/>
      <c r="M259" s="216" t="s">
        <v>32</v>
      </c>
      <c r="N259" s="217" t="s">
        <v>49</v>
      </c>
      <c r="O259" s="88"/>
      <c r="P259" s="218">
        <f>O259*H259</f>
        <v>0</v>
      </c>
      <c r="Q259" s="218">
        <v>0</v>
      </c>
      <c r="R259" s="218">
        <f>Q259*H259</f>
        <v>0</v>
      </c>
      <c r="S259" s="218">
        <v>0</v>
      </c>
      <c r="T259" s="219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20" t="s">
        <v>187</v>
      </c>
      <c r="AT259" s="220" t="s">
        <v>189</v>
      </c>
      <c r="AU259" s="220" t="s">
        <v>91</v>
      </c>
      <c r="AY259" s="20" t="s">
        <v>188</v>
      </c>
      <c r="BE259" s="221">
        <f>IF(N259="základní",J259,0)</f>
        <v>0</v>
      </c>
      <c r="BF259" s="221">
        <f>IF(N259="snížená",J259,0)</f>
        <v>0</v>
      </c>
      <c r="BG259" s="221">
        <f>IF(N259="zákl. přenesená",J259,0)</f>
        <v>0</v>
      </c>
      <c r="BH259" s="221">
        <f>IF(N259="sníž. přenesená",J259,0)</f>
        <v>0</v>
      </c>
      <c r="BI259" s="221">
        <f>IF(N259="nulová",J259,0)</f>
        <v>0</v>
      </c>
      <c r="BJ259" s="20" t="s">
        <v>86</v>
      </c>
      <c r="BK259" s="221">
        <f>ROUND(I259*H259,2)</f>
        <v>0</v>
      </c>
      <c r="BL259" s="20" t="s">
        <v>187</v>
      </c>
      <c r="BM259" s="220" t="s">
        <v>1382</v>
      </c>
    </row>
    <row r="260" s="2" customFormat="1">
      <c r="A260" s="42"/>
      <c r="B260" s="43"/>
      <c r="C260" s="44"/>
      <c r="D260" s="222" t="s">
        <v>194</v>
      </c>
      <c r="E260" s="44"/>
      <c r="F260" s="223" t="s">
        <v>409</v>
      </c>
      <c r="G260" s="44"/>
      <c r="H260" s="44"/>
      <c r="I260" s="224"/>
      <c r="J260" s="44"/>
      <c r="K260" s="44"/>
      <c r="L260" s="48"/>
      <c r="M260" s="225"/>
      <c r="N260" s="226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194</v>
      </c>
      <c r="AU260" s="20" t="s">
        <v>91</v>
      </c>
    </row>
    <row r="261" s="2" customFormat="1">
      <c r="A261" s="42"/>
      <c r="B261" s="43"/>
      <c r="C261" s="44"/>
      <c r="D261" s="239" t="s">
        <v>239</v>
      </c>
      <c r="E261" s="44"/>
      <c r="F261" s="240" t="s">
        <v>410</v>
      </c>
      <c r="G261" s="44"/>
      <c r="H261" s="44"/>
      <c r="I261" s="224"/>
      <c r="J261" s="44"/>
      <c r="K261" s="44"/>
      <c r="L261" s="48"/>
      <c r="M261" s="225"/>
      <c r="N261" s="226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239</v>
      </c>
      <c r="AU261" s="20" t="s">
        <v>91</v>
      </c>
    </row>
    <row r="262" s="11" customFormat="1" ht="22.8" customHeight="1">
      <c r="A262" s="11"/>
      <c r="B262" s="195"/>
      <c r="C262" s="196"/>
      <c r="D262" s="197" t="s">
        <v>77</v>
      </c>
      <c r="E262" s="237" t="s">
        <v>411</v>
      </c>
      <c r="F262" s="237" t="s">
        <v>412</v>
      </c>
      <c r="G262" s="196"/>
      <c r="H262" s="196"/>
      <c r="I262" s="199"/>
      <c r="J262" s="238">
        <f>BK262</f>
        <v>0</v>
      </c>
      <c r="K262" s="196"/>
      <c r="L262" s="201"/>
      <c r="M262" s="202"/>
      <c r="N262" s="203"/>
      <c r="O262" s="203"/>
      <c r="P262" s="204">
        <f>SUM(P263:P265)</f>
        <v>0</v>
      </c>
      <c r="Q262" s="203"/>
      <c r="R262" s="204">
        <f>SUM(R263:R265)</f>
        <v>0</v>
      </c>
      <c r="S262" s="203"/>
      <c r="T262" s="205">
        <f>SUM(T263:T265)</f>
        <v>0</v>
      </c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R262" s="206" t="s">
        <v>86</v>
      </c>
      <c r="AT262" s="207" t="s">
        <v>77</v>
      </c>
      <c r="AU262" s="207" t="s">
        <v>86</v>
      </c>
      <c r="AY262" s="206" t="s">
        <v>188</v>
      </c>
      <c r="BK262" s="208">
        <f>SUM(BK263:BK265)</f>
        <v>0</v>
      </c>
    </row>
    <row r="263" s="2" customFormat="1" ht="24.15" customHeight="1">
      <c r="A263" s="42"/>
      <c r="B263" s="43"/>
      <c r="C263" s="209" t="s">
        <v>7</v>
      </c>
      <c r="D263" s="209" t="s">
        <v>189</v>
      </c>
      <c r="E263" s="210" t="s">
        <v>414</v>
      </c>
      <c r="F263" s="211" t="s">
        <v>415</v>
      </c>
      <c r="G263" s="212" t="s">
        <v>389</v>
      </c>
      <c r="H263" s="213">
        <v>13.129</v>
      </c>
      <c r="I263" s="214"/>
      <c r="J263" s="215">
        <f>ROUND(I263*H263,2)</f>
        <v>0</v>
      </c>
      <c r="K263" s="211" t="s">
        <v>236</v>
      </c>
      <c r="L263" s="48"/>
      <c r="M263" s="216" t="s">
        <v>32</v>
      </c>
      <c r="N263" s="217" t="s">
        <v>49</v>
      </c>
      <c r="O263" s="88"/>
      <c r="P263" s="218">
        <f>O263*H263</f>
        <v>0</v>
      </c>
      <c r="Q263" s="218">
        <v>0</v>
      </c>
      <c r="R263" s="218">
        <f>Q263*H263</f>
        <v>0</v>
      </c>
      <c r="S263" s="218">
        <v>0</v>
      </c>
      <c r="T263" s="219">
        <f>S263*H263</f>
        <v>0</v>
      </c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R263" s="220" t="s">
        <v>187</v>
      </c>
      <c r="AT263" s="220" t="s">
        <v>189</v>
      </c>
      <c r="AU263" s="220" t="s">
        <v>91</v>
      </c>
      <c r="AY263" s="20" t="s">
        <v>188</v>
      </c>
      <c r="BE263" s="221">
        <f>IF(N263="základní",J263,0)</f>
        <v>0</v>
      </c>
      <c r="BF263" s="221">
        <f>IF(N263="snížená",J263,0)</f>
        <v>0</v>
      </c>
      <c r="BG263" s="221">
        <f>IF(N263="zákl. přenesená",J263,0)</f>
        <v>0</v>
      </c>
      <c r="BH263" s="221">
        <f>IF(N263="sníž. přenesená",J263,0)</f>
        <v>0</v>
      </c>
      <c r="BI263" s="221">
        <f>IF(N263="nulová",J263,0)</f>
        <v>0</v>
      </c>
      <c r="BJ263" s="20" t="s">
        <v>86</v>
      </c>
      <c r="BK263" s="221">
        <f>ROUND(I263*H263,2)</f>
        <v>0</v>
      </c>
      <c r="BL263" s="20" t="s">
        <v>187</v>
      </c>
      <c r="BM263" s="220" t="s">
        <v>1383</v>
      </c>
    </row>
    <row r="264" s="2" customFormat="1">
      <c r="A264" s="42"/>
      <c r="B264" s="43"/>
      <c r="C264" s="44"/>
      <c r="D264" s="222" t="s">
        <v>194</v>
      </c>
      <c r="E264" s="44"/>
      <c r="F264" s="223" t="s">
        <v>417</v>
      </c>
      <c r="G264" s="44"/>
      <c r="H264" s="44"/>
      <c r="I264" s="224"/>
      <c r="J264" s="44"/>
      <c r="K264" s="44"/>
      <c r="L264" s="48"/>
      <c r="M264" s="225"/>
      <c r="N264" s="226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0" t="s">
        <v>194</v>
      </c>
      <c r="AU264" s="20" t="s">
        <v>91</v>
      </c>
    </row>
    <row r="265" s="2" customFormat="1">
      <c r="A265" s="42"/>
      <c r="B265" s="43"/>
      <c r="C265" s="44"/>
      <c r="D265" s="239" t="s">
        <v>239</v>
      </c>
      <c r="E265" s="44"/>
      <c r="F265" s="240" t="s">
        <v>418</v>
      </c>
      <c r="G265" s="44"/>
      <c r="H265" s="44"/>
      <c r="I265" s="224"/>
      <c r="J265" s="44"/>
      <c r="K265" s="44"/>
      <c r="L265" s="48"/>
      <c r="M265" s="225"/>
      <c r="N265" s="226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0" t="s">
        <v>239</v>
      </c>
      <c r="AU265" s="20" t="s">
        <v>91</v>
      </c>
    </row>
    <row r="266" s="11" customFormat="1" ht="25.92" customHeight="1">
      <c r="A266" s="11"/>
      <c r="B266" s="195"/>
      <c r="C266" s="196"/>
      <c r="D266" s="197" t="s">
        <v>77</v>
      </c>
      <c r="E266" s="198" t="s">
        <v>419</v>
      </c>
      <c r="F266" s="198" t="s">
        <v>420</v>
      </c>
      <c r="G266" s="196"/>
      <c r="H266" s="196"/>
      <c r="I266" s="199"/>
      <c r="J266" s="200">
        <f>BK266</f>
        <v>0</v>
      </c>
      <c r="K266" s="196"/>
      <c r="L266" s="201"/>
      <c r="M266" s="202"/>
      <c r="N266" s="203"/>
      <c r="O266" s="203"/>
      <c r="P266" s="204">
        <f>P267+P294+P314+P447+P490+P569+P599+P618+P659</f>
        <v>0</v>
      </c>
      <c r="Q266" s="203"/>
      <c r="R266" s="204">
        <f>R267+R294+R314+R447+R490+R569+R599+R618+R659</f>
        <v>9.8951148999999994</v>
      </c>
      <c r="S266" s="203"/>
      <c r="T266" s="205">
        <f>T267+T294+T314+T447+T490+T569+T599+T618+T659</f>
        <v>1.3279878700000001</v>
      </c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R266" s="206" t="s">
        <v>91</v>
      </c>
      <c r="AT266" s="207" t="s">
        <v>77</v>
      </c>
      <c r="AU266" s="207" t="s">
        <v>78</v>
      </c>
      <c r="AY266" s="206" t="s">
        <v>188</v>
      </c>
      <c r="BK266" s="208">
        <f>BK267+BK294+BK314+BK447+BK490+BK569+BK599+BK618+BK659</f>
        <v>0</v>
      </c>
    </row>
    <row r="267" s="11" customFormat="1" ht="22.8" customHeight="1">
      <c r="A267" s="11"/>
      <c r="B267" s="195"/>
      <c r="C267" s="196"/>
      <c r="D267" s="197" t="s">
        <v>77</v>
      </c>
      <c r="E267" s="237" t="s">
        <v>421</v>
      </c>
      <c r="F267" s="237" t="s">
        <v>422</v>
      </c>
      <c r="G267" s="196"/>
      <c r="H267" s="196"/>
      <c r="I267" s="199"/>
      <c r="J267" s="238">
        <f>BK267</f>
        <v>0</v>
      </c>
      <c r="K267" s="196"/>
      <c r="L267" s="201"/>
      <c r="M267" s="202"/>
      <c r="N267" s="203"/>
      <c r="O267" s="203"/>
      <c r="P267" s="204">
        <f>SUM(P268:P293)</f>
        <v>0</v>
      </c>
      <c r="Q267" s="203"/>
      <c r="R267" s="204">
        <f>SUM(R268:R293)</f>
        <v>0.001302</v>
      </c>
      <c r="S267" s="203"/>
      <c r="T267" s="205">
        <f>SUM(T268:T293)</f>
        <v>0</v>
      </c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R267" s="206" t="s">
        <v>91</v>
      </c>
      <c r="AT267" s="207" t="s">
        <v>77</v>
      </c>
      <c r="AU267" s="207" t="s">
        <v>86</v>
      </c>
      <c r="AY267" s="206" t="s">
        <v>188</v>
      </c>
      <c r="BK267" s="208">
        <f>SUM(BK268:BK293)</f>
        <v>0</v>
      </c>
    </row>
    <row r="268" s="2" customFormat="1" ht="24.15" customHeight="1">
      <c r="A268" s="42"/>
      <c r="B268" s="43"/>
      <c r="C268" s="209" t="s">
        <v>441</v>
      </c>
      <c r="D268" s="209" t="s">
        <v>189</v>
      </c>
      <c r="E268" s="210" t="s">
        <v>1384</v>
      </c>
      <c r="F268" s="211" t="s">
        <v>1385</v>
      </c>
      <c r="G268" s="212" t="s">
        <v>314</v>
      </c>
      <c r="H268" s="213">
        <v>15.5</v>
      </c>
      <c r="I268" s="214"/>
      <c r="J268" s="215">
        <f>ROUND(I268*H268,2)</f>
        <v>0</v>
      </c>
      <c r="K268" s="211" t="s">
        <v>236</v>
      </c>
      <c r="L268" s="48"/>
      <c r="M268" s="216" t="s">
        <v>32</v>
      </c>
      <c r="N268" s="217" t="s">
        <v>49</v>
      </c>
      <c r="O268" s="88"/>
      <c r="P268" s="218">
        <f>O268*H268</f>
        <v>0</v>
      </c>
      <c r="Q268" s="218">
        <v>0</v>
      </c>
      <c r="R268" s="218">
        <f>Q268*H268</f>
        <v>0</v>
      </c>
      <c r="S268" s="218">
        <v>0</v>
      </c>
      <c r="T268" s="219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20" t="s">
        <v>405</v>
      </c>
      <c r="AT268" s="220" t="s">
        <v>189</v>
      </c>
      <c r="AU268" s="220" t="s">
        <v>91</v>
      </c>
      <c r="AY268" s="20" t="s">
        <v>188</v>
      </c>
      <c r="BE268" s="221">
        <f>IF(N268="základní",J268,0)</f>
        <v>0</v>
      </c>
      <c r="BF268" s="221">
        <f>IF(N268="snížená",J268,0)</f>
        <v>0</v>
      </c>
      <c r="BG268" s="221">
        <f>IF(N268="zákl. přenesená",J268,0)</f>
        <v>0</v>
      </c>
      <c r="BH268" s="221">
        <f>IF(N268="sníž. přenesená",J268,0)</f>
        <v>0</v>
      </c>
      <c r="BI268" s="221">
        <f>IF(N268="nulová",J268,0)</f>
        <v>0</v>
      </c>
      <c r="BJ268" s="20" t="s">
        <v>86</v>
      </c>
      <c r="BK268" s="221">
        <f>ROUND(I268*H268,2)</f>
        <v>0</v>
      </c>
      <c r="BL268" s="20" t="s">
        <v>405</v>
      </c>
      <c r="BM268" s="220" t="s">
        <v>1386</v>
      </c>
    </row>
    <row r="269" s="2" customFormat="1">
      <c r="A269" s="42"/>
      <c r="B269" s="43"/>
      <c r="C269" s="44"/>
      <c r="D269" s="222" t="s">
        <v>194</v>
      </c>
      <c r="E269" s="44"/>
      <c r="F269" s="223" t="s">
        <v>1387</v>
      </c>
      <c r="G269" s="44"/>
      <c r="H269" s="44"/>
      <c r="I269" s="224"/>
      <c r="J269" s="44"/>
      <c r="K269" s="44"/>
      <c r="L269" s="48"/>
      <c r="M269" s="225"/>
      <c r="N269" s="226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194</v>
      </c>
      <c r="AU269" s="20" t="s">
        <v>91</v>
      </c>
    </row>
    <row r="270" s="2" customFormat="1">
      <c r="A270" s="42"/>
      <c r="B270" s="43"/>
      <c r="C270" s="44"/>
      <c r="D270" s="239" t="s">
        <v>239</v>
      </c>
      <c r="E270" s="44"/>
      <c r="F270" s="240" t="s">
        <v>1388</v>
      </c>
      <c r="G270" s="44"/>
      <c r="H270" s="44"/>
      <c r="I270" s="224"/>
      <c r="J270" s="44"/>
      <c r="K270" s="44"/>
      <c r="L270" s="48"/>
      <c r="M270" s="225"/>
      <c r="N270" s="226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0" t="s">
        <v>239</v>
      </c>
      <c r="AU270" s="20" t="s">
        <v>91</v>
      </c>
    </row>
    <row r="271" s="14" customFormat="1">
      <c r="A271" s="14"/>
      <c r="B271" s="252"/>
      <c r="C271" s="253"/>
      <c r="D271" s="222" t="s">
        <v>282</v>
      </c>
      <c r="E271" s="254" t="s">
        <v>32</v>
      </c>
      <c r="F271" s="255" t="s">
        <v>1389</v>
      </c>
      <c r="G271" s="253"/>
      <c r="H271" s="254" t="s">
        <v>32</v>
      </c>
      <c r="I271" s="256"/>
      <c r="J271" s="253"/>
      <c r="K271" s="253"/>
      <c r="L271" s="257"/>
      <c r="M271" s="258"/>
      <c r="N271" s="259"/>
      <c r="O271" s="259"/>
      <c r="P271" s="259"/>
      <c r="Q271" s="259"/>
      <c r="R271" s="259"/>
      <c r="S271" s="259"/>
      <c r="T271" s="26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1" t="s">
        <v>282</v>
      </c>
      <c r="AU271" s="261" t="s">
        <v>91</v>
      </c>
      <c r="AV271" s="14" t="s">
        <v>86</v>
      </c>
      <c r="AW271" s="14" t="s">
        <v>39</v>
      </c>
      <c r="AX271" s="14" t="s">
        <v>78</v>
      </c>
      <c r="AY271" s="261" t="s">
        <v>188</v>
      </c>
    </row>
    <row r="272" s="13" customFormat="1">
      <c r="A272" s="13"/>
      <c r="B272" s="241"/>
      <c r="C272" s="242"/>
      <c r="D272" s="222" t="s">
        <v>282</v>
      </c>
      <c r="E272" s="243" t="s">
        <v>32</v>
      </c>
      <c r="F272" s="244" t="s">
        <v>1390</v>
      </c>
      <c r="G272" s="242"/>
      <c r="H272" s="245">
        <v>15.5</v>
      </c>
      <c r="I272" s="246"/>
      <c r="J272" s="242"/>
      <c r="K272" s="242"/>
      <c r="L272" s="247"/>
      <c r="M272" s="248"/>
      <c r="N272" s="249"/>
      <c r="O272" s="249"/>
      <c r="P272" s="249"/>
      <c r="Q272" s="249"/>
      <c r="R272" s="249"/>
      <c r="S272" s="249"/>
      <c r="T272" s="25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1" t="s">
        <v>282</v>
      </c>
      <c r="AU272" s="251" t="s">
        <v>91</v>
      </c>
      <c r="AV272" s="13" t="s">
        <v>91</v>
      </c>
      <c r="AW272" s="13" t="s">
        <v>39</v>
      </c>
      <c r="AX272" s="13" t="s">
        <v>86</v>
      </c>
      <c r="AY272" s="251" t="s">
        <v>188</v>
      </c>
    </row>
    <row r="273" s="2" customFormat="1" ht="24.15" customHeight="1">
      <c r="A273" s="42"/>
      <c r="B273" s="43"/>
      <c r="C273" s="262" t="s">
        <v>445</v>
      </c>
      <c r="D273" s="262" t="s">
        <v>319</v>
      </c>
      <c r="E273" s="263" t="s">
        <v>1391</v>
      </c>
      <c r="F273" s="264" t="s">
        <v>1392</v>
      </c>
      <c r="G273" s="265" t="s">
        <v>314</v>
      </c>
      <c r="H273" s="266">
        <v>16.274999999999999</v>
      </c>
      <c r="I273" s="267"/>
      <c r="J273" s="268">
        <f>ROUND(I273*H273,2)</f>
        <v>0</v>
      </c>
      <c r="K273" s="264" t="s">
        <v>236</v>
      </c>
      <c r="L273" s="269"/>
      <c r="M273" s="270" t="s">
        <v>32</v>
      </c>
      <c r="N273" s="271" t="s">
        <v>49</v>
      </c>
      <c r="O273" s="88"/>
      <c r="P273" s="218">
        <f>O273*H273</f>
        <v>0</v>
      </c>
      <c r="Q273" s="218">
        <v>8.0000000000000007E-05</v>
      </c>
      <c r="R273" s="218">
        <f>Q273*H273</f>
        <v>0.001302</v>
      </c>
      <c r="S273" s="218">
        <v>0</v>
      </c>
      <c r="T273" s="219">
        <f>S273*H273</f>
        <v>0</v>
      </c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R273" s="220" t="s">
        <v>484</v>
      </c>
      <c r="AT273" s="220" t="s">
        <v>319</v>
      </c>
      <c r="AU273" s="220" t="s">
        <v>91</v>
      </c>
      <c r="AY273" s="20" t="s">
        <v>188</v>
      </c>
      <c r="BE273" s="221">
        <f>IF(N273="základní",J273,0)</f>
        <v>0</v>
      </c>
      <c r="BF273" s="221">
        <f>IF(N273="snížená",J273,0)</f>
        <v>0</v>
      </c>
      <c r="BG273" s="221">
        <f>IF(N273="zákl. přenesená",J273,0)</f>
        <v>0</v>
      </c>
      <c r="BH273" s="221">
        <f>IF(N273="sníž. přenesená",J273,0)</f>
        <v>0</v>
      </c>
      <c r="BI273" s="221">
        <f>IF(N273="nulová",J273,0)</f>
        <v>0</v>
      </c>
      <c r="BJ273" s="20" t="s">
        <v>86</v>
      </c>
      <c r="BK273" s="221">
        <f>ROUND(I273*H273,2)</f>
        <v>0</v>
      </c>
      <c r="BL273" s="20" t="s">
        <v>405</v>
      </c>
      <c r="BM273" s="220" t="s">
        <v>1393</v>
      </c>
    </row>
    <row r="274" s="2" customFormat="1">
      <c r="A274" s="42"/>
      <c r="B274" s="43"/>
      <c r="C274" s="44"/>
      <c r="D274" s="222" t="s">
        <v>194</v>
      </c>
      <c r="E274" s="44"/>
      <c r="F274" s="223" t="s">
        <v>1392</v>
      </c>
      <c r="G274" s="44"/>
      <c r="H274" s="44"/>
      <c r="I274" s="224"/>
      <c r="J274" s="44"/>
      <c r="K274" s="44"/>
      <c r="L274" s="48"/>
      <c r="M274" s="225"/>
      <c r="N274" s="226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T274" s="20" t="s">
        <v>194</v>
      </c>
      <c r="AU274" s="20" t="s">
        <v>91</v>
      </c>
    </row>
    <row r="275" s="13" customFormat="1">
      <c r="A275" s="13"/>
      <c r="B275" s="241"/>
      <c r="C275" s="242"/>
      <c r="D275" s="222" t="s">
        <v>282</v>
      </c>
      <c r="E275" s="242"/>
      <c r="F275" s="244" t="s">
        <v>1394</v>
      </c>
      <c r="G275" s="242"/>
      <c r="H275" s="245">
        <v>16.274999999999999</v>
      </c>
      <c r="I275" s="246"/>
      <c r="J275" s="242"/>
      <c r="K275" s="242"/>
      <c r="L275" s="247"/>
      <c r="M275" s="248"/>
      <c r="N275" s="249"/>
      <c r="O275" s="249"/>
      <c r="P275" s="249"/>
      <c r="Q275" s="249"/>
      <c r="R275" s="249"/>
      <c r="S275" s="249"/>
      <c r="T275" s="25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1" t="s">
        <v>282</v>
      </c>
      <c r="AU275" s="251" t="s">
        <v>91</v>
      </c>
      <c r="AV275" s="13" t="s">
        <v>91</v>
      </c>
      <c r="AW275" s="13" t="s">
        <v>4</v>
      </c>
      <c r="AX275" s="13" t="s">
        <v>86</v>
      </c>
      <c r="AY275" s="251" t="s">
        <v>188</v>
      </c>
    </row>
    <row r="276" s="2" customFormat="1" ht="24.15" customHeight="1">
      <c r="A276" s="42"/>
      <c r="B276" s="43"/>
      <c r="C276" s="209" t="s">
        <v>449</v>
      </c>
      <c r="D276" s="209" t="s">
        <v>189</v>
      </c>
      <c r="E276" s="210" t="s">
        <v>1395</v>
      </c>
      <c r="F276" s="211" t="s">
        <v>1396</v>
      </c>
      <c r="G276" s="212" t="s">
        <v>235</v>
      </c>
      <c r="H276" s="213">
        <v>1</v>
      </c>
      <c r="I276" s="214"/>
      <c r="J276" s="215">
        <f>ROUND(I276*H276,2)</f>
        <v>0</v>
      </c>
      <c r="K276" s="211" t="s">
        <v>32</v>
      </c>
      <c r="L276" s="48"/>
      <c r="M276" s="216" t="s">
        <v>32</v>
      </c>
      <c r="N276" s="217" t="s">
        <v>49</v>
      </c>
      <c r="O276" s="88"/>
      <c r="P276" s="218">
        <f>O276*H276</f>
        <v>0</v>
      </c>
      <c r="Q276" s="218">
        <v>0</v>
      </c>
      <c r="R276" s="218">
        <f>Q276*H276</f>
        <v>0</v>
      </c>
      <c r="S276" s="218">
        <v>0</v>
      </c>
      <c r="T276" s="219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20" t="s">
        <v>187</v>
      </c>
      <c r="AT276" s="220" t="s">
        <v>189</v>
      </c>
      <c r="AU276" s="220" t="s">
        <v>91</v>
      </c>
      <c r="AY276" s="20" t="s">
        <v>188</v>
      </c>
      <c r="BE276" s="221">
        <f>IF(N276="základní",J276,0)</f>
        <v>0</v>
      </c>
      <c r="BF276" s="221">
        <f>IF(N276="snížená",J276,0)</f>
        <v>0</v>
      </c>
      <c r="BG276" s="221">
        <f>IF(N276="zákl. přenesená",J276,0)</f>
        <v>0</v>
      </c>
      <c r="BH276" s="221">
        <f>IF(N276="sníž. přenesená",J276,0)</f>
        <v>0</v>
      </c>
      <c r="BI276" s="221">
        <f>IF(N276="nulová",J276,0)</f>
        <v>0</v>
      </c>
      <c r="BJ276" s="20" t="s">
        <v>86</v>
      </c>
      <c r="BK276" s="221">
        <f>ROUND(I276*H276,2)</f>
        <v>0</v>
      </c>
      <c r="BL276" s="20" t="s">
        <v>187</v>
      </c>
      <c r="BM276" s="220" t="s">
        <v>1397</v>
      </c>
    </row>
    <row r="277" s="2" customFormat="1">
      <c r="A277" s="42"/>
      <c r="B277" s="43"/>
      <c r="C277" s="44"/>
      <c r="D277" s="222" t="s">
        <v>194</v>
      </c>
      <c r="E277" s="44"/>
      <c r="F277" s="223" t="s">
        <v>1396</v>
      </c>
      <c r="G277" s="44"/>
      <c r="H277" s="44"/>
      <c r="I277" s="224"/>
      <c r="J277" s="44"/>
      <c r="K277" s="44"/>
      <c r="L277" s="48"/>
      <c r="M277" s="225"/>
      <c r="N277" s="226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194</v>
      </c>
      <c r="AU277" s="20" t="s">
        <v>91</v>
      </c>
    </row>
    <row r="278" s="2" customFormat="1">
      <c r="A278" s="42"/>
      <c r="B278" s="43"/>
      <c r="C278" s="44"/>
      <c r="D278" s="222" t="s">
        <v>202</v>
      </c>
      <c r="E278" s="44"/>
      <c r="F278" s="227" t="s">
        <v>1398</v>
      </c>
      <c r="G278" s="44"/>
      <c r="H278" s="44"/>
      <c r="I278" s="224"/>
      <c r="J278" s="44"/>
      <c r="K278" s="44"/>
      <c r="L278" s="48"/>
      <c r="M278" s="225"/>
      <c r="N278" s="226"/>
      <c r="O278" s="88"/>
      <c r="P278" s="88"/>
      <c r="Q278" s="88"/>
      <c r="R278" s="88"/>
      <c r="S278" s="88"/>
      <c r="T278" s="89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T278" s="20" t="s">
        <v>202</v>
      </c>
      <c r="AU278" s="20" t="s">
        <v>91</v>
      </c>
    </row>
    <row r="279" s="2" customFormat="1" ht="24.15" customHeight="1">
      <c r="A279" s="42"/>
      <c r="B279" s="43"/>
      <c r="C279" s="209" t="s">
        <v>453</v>
      </c>
      <c r="D279" s="209" t="s">
        <v>189</v>
      </c>
      <c r="E279" s="210" t="s">
        <v>1399</v>
      </c>
      <c r="F279" s="211" t="s">
        <v>1400</v>
      </c>
      <c r="G279" s="212" t="s">
        <v>235</v>
      </c>
      <c r="H279" s="213">
        <v>13</v>
      </c>
      <c r="I279" s="214"/>
      <c r="J279" s="215">
        <f>ROUND(I279*H279,2)</f>
        <v>0</v>
      </c>
      <c r="K279" s="211" t="s">
        <v>32</v>
      </c>
      <c r="L279" s="48"/>
      <c r="M279" s="216" t="s">
        <v>32</v>
      </c>
      <c r="N279" s="217" t="s">
        <v>49</v>
      </c>
      <c r="O279" s="88"/>
      <c r="P279" s="218">
        <f>O279*H279</f>
        <v>0</v>
      </c>
      <c r="Q279" s="218">
        <v>0</v>
      </c>
      <c r="R279" s="218">
        <f>Q279*H279</f>
        <v>0</v>
      </c>
      <c r="S279" s="218">
        <v>0</v>
      </c>
      <c r="T279" s="219">
        <f>S279*H279</f>
        <v>0</v>
      </c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R279" s="220" t="s">
        <v>187</v>
      </c>
      <c r="AT279" s="220" t="s">
        <v>189</v>
      </c>
      <c r="AU279" s="220" t="s">
        <v>91</v>
      </c>
      <c r="AY279" s="20" t="s">
        <v>188</v>
      </c>
      <c r="BE279" s="221">
        <f>IF(N279="základní",J279,0)</f>
        <v>0</v>
      </c>
      <c r="BF279" s="221">
        <f>IF(N279="snížená",J279,0)</f>
        <v>0</v>
      </c>
      <c r="BG279" s="221">
        <f>IF(N279="zákl. přenesená",J279,0)</f>
        <v>0</v>
      </c>
      <c r="BH279" s="221">
        <f>IF(N279="sníž. přenesená",J279,0)</f>
        <v>0</v>
      </c>
      <c r="BI279" s="221">
        <f>IF(N279="nulová",J279,0)</f>
        <v>0</v>
      </c>
      <c r="BJ279" s="20" t="s">
        <v>86</v>
      </c>
      <c r="BK279" s="221">
        <f>ROUND(I279*H279,2)</f>
        <v>0</v>
      </c>
      <c r="BL279" s="20" t="s">
        <v>187</v>
      </c>
      <c r="BM279" s="220" t="s">
        <v>1401</v>
      </c>
    </row>
    <row r="280" s="2" customFormat="1">
      <c r="A280" s="42"/>
      <c r="B280" s="43"/>
      <c r="C280" s="44"/>
      <c r="D280" s="222" t="s">
        <v>194</v>
      </c>
      <c r="E280" s="44"/>
      <c r="F280" s="223" t="s">
        <v>1402</v>
      </c>
      <c r="G280" s="44"/>
      <c r="H280" s="44"/>
      <c r="I280" s="224"/>
      <c r="J280" s="44"/>
      <c r="K280" s="44"/>
      <c r="L280" s="48"/>
      <c r="M280" s="225"/>
      <c r="N280" s="226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0" t="s">
        <v>194</v>
      </c>
      <c r="AU280" s="20" t="s">
        <v>91</v>
      </c>
    </row>
    <row r="281" s="2" customFormat="1">
      <c r="A281" s="42"/>
      <c r="B281" s="43"/>
      <c r="C281" s="44"/>
      <c r="D281" s="222" t="s">
        <v>202</v>
      </c>
      <c r="E281" s="44"/>
      <c r="F281" s="227" t="s">
        <v>1398</v>
      </c>
      <c r="G281" s="44"/>
      <c r="H281" s="44"/>
      <c r="I281" s="224"/>
      <c r="J281" s="44"/>
      <c r="K281" s="44"/>
      <c r="L281" s="48"/>
      <c r="M281" s="225"/>
      <c r="N281" s="226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202</v>
      </c>
      <c r="AU281" s="20" t="s">
        <v>91</v>
      </c>
    </row>
    <row r="282" s="2" customFormat="1" ht="24.15" customHeight="1">
      <c r="A282" s="42"/>
      <c r="B282" s="43"/>
      <c r="C282" s="209" t="s">
        <v>457</v>
      </c>
      <c r="D282" s="209" t="s">
        <v>189</v>
      </c>
      <c r="E282" s="210" t="s">
        <v>1403</v>
      </c>
      <c r="F282" s="211" t="s">
        <v>1404</v>
      </c>
      <c r="G282" s="212" t="s">
        <v>235</v>
      </c>
      <c r="H282" s="213">
        <v>4</v>
      </c>
      <c r="I282" s="214"/>
      <c r="J282" s="215">
        <f>ROUND(I282*H282,2)</f>
        <v>0</v>
      </c>
      <c r="K282" s="211" t="s">
        <v>32</v>
      </c>
      <c r="L282" s="48"/>
      <c r="M282" s="216" t="s">
        <v>32</v>
      </c>
      <c r="N282" s="217" t="s">
        <v>49</v>
      </c>
      <c r="O282" s="88"/>
      <c r="P282" s="218">
        <f>O282*H282</f>
        <v>0</v>
      </c>
      <c r="Q282" s="218">
        <v>0</v>
      </c>
      <c r="R282" s="218">
        <f>Q282*H282</f>
        <v>0</v>
      </c>
      <c r="S282" s="218">
        <v>0</v>
      </c>
      <c r="T282" s="219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20" t="s">
        <v>187</v>
      </c>
      <c r="AT282" s="220" t="s">
        <v>189</v>
      </c>
      <c r="AU282" s="220" t="s">
        <v>91</v>
      </c>
      <c r="AY282" s="20" t="s">
        <v>188</v>
      </c>
      <c r="BE282" s="221">
        <f>IF(N282="základní",J282,0)</f>
        <v>0</v>
      </c>
      <c r="BF282" s="221">
        <f>IF(N282="snížená",J282,0)</f>
        <v>0</v>
      </c>
      <c r="BG282" s="221">
        <f>IF(N282="zákl. přenesená",J282,0)</f>
        <v>0</v>
      </c>
      <c r="BH282" s="221">
        <f>IF(N282="sníž. přenesená",J282,0)</f>
        <v>0</v>
      </c>
      <c r="BI282" s="221">
        <f>IF(N282="nulová",J282,0)</f>
        <v>0</v>
      </c>
      <c r="BJ282" s="20" t="s">
        <v>86</v>
      </c>
      <c r="BK282" s="221">
        <f>ROUND(I282*H282,2)</f>
        <v>0</v>
      </c>
      <c r="BL282" s="20" t="s">
        <v>187</v>
      </c>
      <c r="BM282" s="220" t="s">
        <v>1405</v>
      </c>
    </row>
    <row r="283" s="2" customFormat="1">
      <c r="A283" s="42"/>
      <c r="B283" s="43"/>
      <c r="C283" s="44"/>
      <c r="D283" s="222" t="s">
        <v>194</v>
      </c>
      <c r="E283" s="44"/>
      <c r="F283" s="223" t="s">
        <v>1404</v>
      </c>
      <c r="G283" s="44"/>
      <c r="H283" s="44"/>
      <c r="I283" s="224"/>
      <c r="J283" s="44"/>
      <c r="K283" s="44"/>
      <c r="L283" s="48"/>
      <c r="M283" s="225"/>
      <c r="N283" s="226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0" t="s">
        <v>194</v>
      </c>
      <c r="AU283" s="20" t="s">
        <v>91</v>
      </c>
    </row>
    <row r="284" s="2" customFormat="1">
      <c r="A284" s="42"/>
      <c r="B284" s="43"/>
      <c r="C284" s="44"/>
      <c r="D284" s="222" t="s">
        <v>202</v>
      </c>
      <c r="E284" s="44"/>
      <c r="F284" s="227" t="s">
        <v>1398</v>
      </c>
      <c r="G284" s="44"/>
      <c r="H284" s="44"/>
      <c r="I284" s="224"/>
      <c r="J284" s="44"/>
      <c r="K284" s="44"/>
      <c r="L284" s="48"/>
      <c r="M284" s="225"/>
      <c r="N284" s="226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0" t="s">
        <v>202</v>
      </c>
      <c r="AU284" s="20" t="s">
        <v>91</v>
      </c>
    </row>
    <row r="285" s="2" customFormat="1" ht="24.15" customHeight="1">
      <c r="A285" s="42"/>
      <c r="B285" s="43"/>
      <c r="C285" s="209" t="s">
        <v>461</v>
      </c>
      <c r="D285" s="209" t="s">
        <v>189</v>
      </c>
      <c r="E285" s="210" t="s">
        <v>1406</v>
      </c>
      <c r="F285" s="211" t="s">
        <v>1407</v>
      </c>
      <c r="G285" s="212" t="s">
        <v>235</v>
      </c>
      <c r="H285" s="213">
        <v>7</v>
      </c>
      <c r="I285" s="214"/>
      <c r="J285" s="215">
        <f>ROUND(I285*H285,2)</f>
        <v>0</v>
      </c>
      <c r="K285" s="211" t="s">
        <v>32</v>
      </c>
      <c r="L285" s="48"/>
      <c r="M285" s="216" t="s">
        <v>32</v>
      </c>
      <c r="N285" s="217" t="s">
        <v>49</v>
      </c>
      <c r="O285" s="88"/>
      <c r="P285" s="218">
        <f>O285*H285</f>
        <v>0</v>
      </c>
      <c r="Q285" s="218">
        <v>0</v>
      </c>
      <c r="R285" s="218">
        <f>Q285*H285</f>
        <v>0</v>
      </c>
      <c r="S285" s="218">
        <v>0</v>
      </c>
      <c r="T285" s="219">
        <f>S285*H285</f>
        <v>0</v>
      </c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R285" s="220" t="s">
        <v>187</v>
      </c>
      <c r="AT285" s="220" t="s">
        <v>189</v>
      </c>
      <c r="AU285" s="220" t="s">
        <v>91</v>
      </c>
      <c r="AY285" s="20" t="s">
        <v>188</v>
      </c>
      <c r="BE285" s="221">
        <f>IF(N285="základní",J285,0)</f>
        <v>0</v>
      </c>
      <c r="BF285" s="221">
        <f>IF(N285="snížená",J285,0)</f>
        <v>0</v>
      </c>
      <c r="BG285" s="221">
        <f>IF(N285="zákl. přenesená",J285,0)</f>
        <v>0</v>
      </c>
      <c r="BH285" s="221">
        <f>IF(N285="sníž. přenesená",J285,0)</f>
        <v>0</v>
      </c>
      <c r="BI285" s="221">
        <f>IF(N285="nulová",J285,0)</f>
        <v>0</v>
      </c>
      <c r="BJ285" s="20" t="s">
        <v>86</v>
      </c>
      <c r="BK285" s="221">
        <f>ROUND(I285*H285,2)</f>
        <v>0</v>
      </c>
      <c r="BL285" s="20" t="s">
        <v>187</v>
      </c>
      <c r="BM285" s="220" t="s">
        <v>1408</v>
      </c>
    </row>
    <row r="286" s="2" customFormat="1">
      <c r="A286" s="42"/>
      <c r="B286" s="43"/>
      <c r="C286" s="44"/>
      <c r="D286" s="222" t="s">
        <v>194</v>
      </c>
      <c r="E286" s="44"/>
      <c r="F286" s="223" t="s">
        <v>1407</v>
      </c>
      <c r="G286" s="44"/>
      <c r="H286" s="44"/>
      <c r="I286" s="224"/>
      <c r="J286" s="44"/>
      <c r="K286" s="44"/>
      <c r="L286" s="48"/>
      <c r="M286" s="225"/>
      <c r="N286" s="226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194</v>
      </c>
      <c r="AU286" s="20" t="s">
        <v>91</v>
      </c>
    </row>
    <row r="287" s="2" customFormat="1">
      <c r="A287" s="42"/>
      <c r="B287" s="43"/>
      <c r="C287" s="44"/>
      <c r="D287" s="222" t="s">
        <v>202</v>
      </c>
      <c r="E287" s="44"/>
      <c r="F287" s="227" t="s">
        <v>1398</v>
      </c>
      <c r="G287" s="44"/>
      <c r="H287" s="44"/>
      <c r="I287" s="224"/>
      <c r="J287" s="44"/>
      <c r="K287" s="44"/>
      <c r="L287" s="48"/>
      <c r="M287" s="225"/>
      <c r="N287" s="226"/>
      <c r="O287" s="88"/>
      <c r="P287" s="88"/>
      <c r="Q287" s="88"/>
      <c r="R287" s="88"/>
      <c r="S287" s="88"/>
      <c r="T287" s="89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T287" s="20" t="s">
        <v>202</v>
      </c>
      <c r="AU287" s="20" t="s">
        <v>91</v>
      </c>
    </row>
    <row r="288" s="2" customFormat="1" ht="16.5" customHeight="1">
      <c r="A288" s="42"/>
      <c r="B288" s="43"/>
      <c r="C288" s="209" t="s">
        <v>466</v>
      </c>
      <c r="D288" s="209" t="s">
        <v>189</v>
      </c>
      <c r="E288" s="210" t="s">
        <v>1409</v>
      </c>
      <c r="F288" s="211" t="s">
        <v>1410</v>
      </c>
      <c r="G288" s="212" t="s">
        <v>235</v>
      </c>
      <c r="H288" s="213">
        <v>6</v>
      </c>
      <c r="I288" s="214"/>
      <c r="J288" s="215">
        <f>ROUND(I288*H288,2)</f>
        <v>0</v>
      </c>
      <c r="K288" s="211" t="s">
        <v>32</v>
      </c>
      <c r="L288" s="48"/>
      <c r="M288" s="216" t="s">
        <v>32</v>
      </c>
      <c r="N288" s="217" t="s">
        <v>49</v>
      </c>
      <c r="O288" s="88"/>
      <c r="P288" s="218">
        <f>O288*H288</f>
        <v>0</v>
      </c>
      <c r="Q288" s="218">
        <v>0</v>
      </c>
      <c r="R288" s="218">
        <f>Q288*H288</f>
        <v>0</v>
      </c>
      <c r="S288" s="218">
        <v>0</v>
      </c>
      <c r="T288" s="219">
        <f>S288*H288</f>
        <v>0</v>
      </c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R288" s="220" t="s">
        <v>187</v>
      </c>
      <c r="AT288" s="220" t="s">
        <v>189</v>
      </c>
      <c r="AU288" s="220" t="s">
        <v>91</v>
      </c>
      <c r="AY288" s="20" t="s">
        <v>188</v>
      </c>
      <c r="BE288" s="221">
        <f>IF(N288="základní",J288,0)</f>
        <v>0</v>
      </c>
      <c r="BF288" s="221">
        <f>IF(N288="snížená",J288,0)</f>
        <v>0</v>
      </c>
      <c r="BG288" s="221">
        <f>IF(N288="zákl. přenesená",J288,0)</f>
        <v>0</v>
      </c>
      <c r="BH288" s="221">
        <f>IF(N288="sníž. přenesená",J288,0)</f>
        <v>0</v>
      </c>
      <c r="BI288" s="221">
        <f>IF(N288="nulová",J288,0)</f>
        <v>0</v>
      </c>
      <c r="BJ288" s="20" t="s">
        <v>86</v>
      </c>
      <c r="BK288" s="221">
        <f>ROUND(I288*H288,2)</f>
        <v>0</v>
      </c>
      <c r="BL288" s="20" t="s">
        <v>187</v>
      </c>
      <c r="BM288" s="220" t="s">
        <v>1411</v>
      </c>
    </row>
    <row r="289" s="2" customFormat="1">
      <c r="A289" s="42"/>
      <c r="B289" s="43"/>
      <c r="C289" s="44"/>
      <c r="D289" s="222" t="s">
        <v>194</v>
      </c>
      <c r="E289" s="44"/>
      <c r="F289" s="223" t="s">
        <v>1410</v>
      </c>
      <c r="G289" s="44"/>
      <c r="H289" s="44"/>
      <c r="I289" s="224"/>
      <c r="J289" s="44"/>
      <c r="K289" s="44"/>
      <c r="L289" s="48"/>
      <c r="M289" s="225"/>
      <c r="N289" s="226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194</v>
      </c>
      <c r="AU289" s="20" t="s">
        <v>91</v>
      </c>
    </row>
    <row r="290" s="2" customFormat="1">
      <c r="A290" s="42"/>
      <c r="B290" s="43"/>
      <c r="C290" s="44"/>
      <c r="D290" s="222" t="s">
        <v>202</v>
      </c>
      <c r="E290" s="44"/>
      <c r="F290" s="227" t="s">
        <v>1398</v>
      </c>
      <c r="G290" s="44"/>
      <c r="H290" s="44"/>
      <c r="I290" s="224"/>
      <c r="J290" s="44"/>
      <c r="K290" s="44"/>
      <c r="L290" s="48"/>
      <c r="M290" s="225"/>
      <c r="N290" s="226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0" t="s">
        <v>202</v>
      </c>
      <c r="AU290" s="20" t="s">
        <v>91</v>
      </c>
    </row>
    <row r="291" s="2" customFormat="1" ht="33" customHeight="1">
      <c r="A291" s="42"/>
      <c r="B291" s="43"/>
      <c r="C291" s="209" t="s">
        <v>471</v>
      </c>
      <c r="D291" s="209" t="s">
        <v>189</v>
      </c>
      <c r="E291" s="210" t="s">
        <v>1412</v>
      </c>
      <c r="F291" s="211" t="s">
        <v>1413</v>
      </c>
      <c r="G291" s="212" t="s">
        <v>235</v>
      </c>
      <c r="H291" s="213">
        <v>8</v>
      </c>
      <c r="I291" s="214"/>
      <c r="J291" s="215">
        <f>ROUND(I291*H291,2)</f>
        <v>0</v>
      </c>
      <c r="K291" s="211" t="s">
        <v>32</v>
      </c>
      <c r="L291" s="48"/>
      <c r="M291" s="216" t="s">
        <v>32</v>
      </c>
      <c r="N291" s="217" t="s">
        <v>49</v>
      </c>
      <c r="O291" s="88"/>
      <c r="P291" s="218">
        <f>O291*H291</f>
        <v>0</v>
      </c>
      <c r="Q291" s="218">
        <v>0</v>
      </c>
      <c r="R291" s="218">
        <f>Q291*H291</f>
        <v>0</v>
      </c>
      <c r="S291" s="218">
        <v>0</v>
      </c>
      <c r="T291" s="219">
        <f>S291*H291</f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R291" s="220" t="s">
        <v>187</v>
      </c>
      <c r="AT291" s="220" t="s">
        <v>189</v>
      </c>
      <c r="AU291" s="220" t="s">
        <v>91</v>
      </c>
      <c r="AY291" s="20" t="s">
        <v>188</v>
      </c>
      <c r="BE291" s="221">
        <f>IF(N291="základní",J291,0)</f>
        <v>0</v>
      </c>
      <c r="BF291" s="221">
        <f>IF(N291="snížená",J291,0)</f>
        <v>0</v>
      </c>
      <c r="BG291" s="221">
        <f>IF(N291="zákl. přenesená",J291,0)</f>
        <v>0</v>
      </c>
      <c r="BH291" s="221">
        <f>IF(N291="sníž. přenesená",J291,0)</f>
        <v>0</v>
      </c>
      <c r="BI291" s="221">
        <f>IF(N291="nulová",J291,0)</f>
        <v>0</v>
      </c>
      <c r="BJ291" s="20" t="s">
        <v>86</v>
      </c>
      <c r="BK291" s="221">
        <f>ROUND(I291*H291,2)</f>
        <v>0</v>
      </c>
      <c r="BL291" s="20" t="s">
        <v>187</v>
      </c>
      <c r="BM291" s="220" t="s">
        <v>1414</v>
      </c>
    </row>
    <row r="292" s="2" customFormat="1">
      <c r="A292" s="42"/>
      <c r="B292" s="43"/>
      <c r="C292" s="44"/>
      <c r="D292" s="222" t="s">
        <v>194</v>
      </c>
      <c r="E292" s="44"/>
      <c r="F292" s="223" t="s">
        <v>1413</v>
      </c>
      <c r="G292" s="44"/>
      <c r="H292" s="44"/>
      <c r="I292" s="224"/>
      <c r="J292" s="44"/>
      <c r="K292" s="44"/>
      <c r="L292" s="48"/>
      <c r="M292" s="225"/>
      <c r="N292" s="226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0" t="s">
        <v>194</v>
      </c>
      <c r="AU292" s="20" t="s">
        <v>91</v>
      </c>
    </row>
    <row r="293" s="2" customFormat="1">
      <c r="A293" s="42"/>
      <c r="B293" s="43"/>
      <c r="C293" s="44"/>
      <c r="D293" s="222" t="s">
        <v>202</v>
      </c>
      <c r="E293" s="44"/>
      <c r="F293" s="227" t="s">
        <v>1398</v>
      </c>
      <c r="G293" s="44"/>
      <c r="H293" s="44"/>
      <c r="I293" s="224"/>
      <c r="J293" s="44"/>
      <c r="K293" s="44"/>
      <c r="L293" s="48"/>
      <c r="M293" s="225"/>
      <c r="N293" s="226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202</v>
      </c>
      <c r="AU293" s="20" t="s">
        <v>91</v>
      </c>
    </row>
    <row r="294" s="11" customFormat="1" ht="22.8" customHeight="1">
      <c r="A294" s="11"/>
      <c r="B294" s="195"/>
      <c r="C294" s="196"/>
      <c r="D294" s="197" t="s">
        <v>77</v>
      </c>
      <c r="E294" s="237" t="s">
        <v>1415</v>
      </c>
      <c r="F294" s="237" t="s">
        <v>1416</v>
      </c>
      <c r="G294" s="196"/>
      <c r="H294" s="196"/>
      <c r="I294" s="199"/>
      <c r="J294" s="238">
        <f>BK294</f>
        <v>0</v>
      </c>
      <c r="K294" s="196"/>
      <c r="L294" s="201"/>
      <c r="M294" s="202"/>
      <c r="N294" s="203"/>
      <c r="O294" s="203"/>
      <c r="P294" s="204">
        <f>SUM(P295:P313)</f>
        <v>0</v>
      </c>
      <c r="Q294" s="203"/>
      <c r="R294" s="204">
        <f>SUM(R295:R313)</f>
        <v>0.52209759999999994</v>
      </c>
      <c r="S294" s="203"/>
      <c r="T294" s="205">
        <f>SUM(T295:T313)</f>
        <v>0</v>
      </c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R294" s="206" t="s">
        <v>91</v>
      </c>
      <c r="AT294" s="207" t="s">
        <v>77</v>
      </c>
      <c r="AU294" s="207" t="s">
        <v>86</v>
      </c>
      <c r="AY294" s="206" t="s">
        <v>188</v>
      </c>
      <c r="BK294" s="208">
        <f>SUM(BK295:BK313)</f>
        <v>0</v>
      </c>
    </row>
    <row r="295" s="2" customFormat="1" ht="21.75" customHeight="1">
      <c r="A295" s="42"/>
      <c r="B295" s="43"/>
      <c r="C295" s="209" t="s">
        <v>476</v>
      </c>
      <c r="D295" s="209" t="s">
        <v>189</v>
      </c>
      <c r="E295" s="210" t="s">
        <v>1417</v>
      </c>
      <c r="F295" s="211" t="s">
        <v>1418</v>
      </c>
      <c r="G295" s="212" t="s">
        <v>278</v>
      </c>
      <c r="H295" s="213">
        <v>37.32</v>
      </c>
      <c r="I295" s="214"/>
      <c r="J295" s="215">
        <f>ROUND(I295*H295,2)</f>
        <v>0</v>
      </c>
      <c r="K295" s="211" t="s">
        <v>236</v>
      </c>
      <c r="L295" s="48"/>
      <c r="M295" s="216" t="s">
        <v>32</v>
      </c>
      <c r="N295" s="217" t="s">
        <v>49</v>
      </c>
      <c r="O295" s="88"/>
      <c r="P295" s="218">
        <f>O295*H295</f>
        <v>0</v>
      </c>
      <c r="Q295" s="218">
        <v>0.01393</v>
      </c>
      <c r="R295" s="218">
        <f>Q295*H295</f>
        <v>0.51986759999999999</v>
      </c>
      <c r="S295" s="218">
        <v>0</v>
      </c>
      <c r="T295" s="219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20" t="s">
        <v>405</v>
      </c>
      <c r="AT295" s="220" t="s">
        <v>189</v>
      </c>
      <c r="AU295" s="220" t="s">
        <v>91</v>
      </c>
      <c r="AY295" s="20" t="s">
        <v>188</v>
      </c>
      <c r="BE295" s="221">
        <f>IF(N295="základní",J295,0)</f>
        <v>0</v>
      </c>
      <c r="BF295" s="221">
        <f>IF(N295="snížená",J295,0)</f>
        <v>0</v>
      </c>
      <c r="BG295" s="221">
        <f>IF(N295="zákl. přenesená",J295,0)</f>
        <v>0</v>
      </c>
      <c r="BH295" s="221">
        <f>IF(N295="sníž. přenesená",J295,0)</f>
        <v>0</v>
      </c>
      <c r="BI295" s="221">
        <f>IF(N295="nulová",J295,0)</f>
        <v>0</v>
      </c>
      <c r="BJ295" s="20" t="s">
        <v>86</v>
      </c>
      <c r="BK295" s="221">
        <f>ROUND(I295*H295,2)</f>
        <v>0</v>
      </c>
      <c r="BL295" s="20" t="s">
        <v>405</v>
      </c>
      <c r="BM295" s="220" t="s">
        <v>1419</v>
      </c>
    </row>
    <row r="296" s="2" customFormat="1">
      <c r="A296" s="42"/>
      <c r="B296" s="43"/>
      <c r="C296" s="44"/>
      <c r="D296" s="222" t="s">
        <v>194</v>
      </c>
      <c r="E296" s="44"/>
      <c r="F296" s="223" t="s">
        <v>1420</v>
      </c>
      <c r="G296" s="44"/>
      <c r="H296" s="44"/>
      <c r="I296" s="224"/>
      <c r="J296" s="44"/>
      <c r="K296" s="44"/>
      <c r="L296" s="48"/>
      <c r="M296" s="225"/>
      <c r="N296" s="226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0" t="s">
        <v>194</v>
      </c>
      <c r="AU296" s="20" t="s">
        <v>91</v>
      </c>
    </row>
    <row r="297" s="2" customFormat="1">
      <c r="A297" s="42"/>
      <c r="B297" s="43"/>
      <c r="C297" s="44"/>
      <c r="D297" s="239" t="s">
        <v>239</v>
      </c>
      <c r="E297" s="44"/>
      <c r="F297" s="240" t="s">
        <v>1421</v>
      </c>
      <c r="G297" s="44"/>
      <c r="H297" s="44"/>
      <c r="I297" s="224"/>
      <c r="J297" s="44"/>
      <c r="K297" s="44"/>
      <c r="L297" s="48"/>
      <c r="M297" s="225"/>
      <c r="N297" s="226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239</v>
      </c>
      <c r="AU297" s="20" t="s">
        <v>91</v>
      </c>
    </row>
    <row r="298" s="14" customFormat="1">
      <c r="A298" s="14"/>
      <c r="B298" s="252"/>
      <c r="C298" s="253"/>
      <c r="D298" s="222" t="s">
        <v>282</v>
      </c>
      <c r="E298" s="254" t="s">
        <v>32</v>
      </c>
      <c r="F298" s="255" t="s">
        <v>1422</v>
      </c>
      <c r="G298" s="253"/>
      <c r="H298" s="254" t="s">
        <v>32</v>
      </c>
      <c r="I298" s="256"/>
      <c r="J298" s="253"/>
      <c r="K298" s="253"/>
      <c r="L298" s="257"/>
      <c r="M298" s="258"/>
      <c r="N298" s="259"/>
      <c r="O298" s="259"/>
      <c r="P298" s="259"/>
      <c r="Q298" s="259"/>
      <c r="R298" s="259"/>
      <c r="S298" s="259"/>
      <c r="T298" s="260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1" t="s">
        <v>282</v>
      </c>
      <c r="AU298" s="261" t="s">
        <v>91</v>
      </c>
      <c r="AV298" s="14" t="s">
        <v>86</v>
      </c>
      <c r="AW298" s="14" t="s">
        <v>39</v>
      </c>
      <c r="AX298" s="14" t="s">
        <v>78</v>
      </c>
      <c r="AY298" s="261" t="s">
        <v>188</v>
      </c>
    </row>
    <row r="299" s="14" customFormat="1">
      <c r="A299" s="14"/>
      <c r="B299" s="252"/>
      <c r="C299" s="253"/>
      <c r="D299" s="222" t="s">
        <v>282</v>
      </c>
      <c r="E299" s="254" t="s">
        <v>32</v>
      </c>
      <c r="F299" s="255" t="s">
        <v>1423</v>
      </c>
      <c r="G299" s="253"/>
      <c r="H299" s="254" t="s">
        <v>32</v>
      </c>
      <c r="I299" s="256"/>
      <c r="J299" s="253"/>
      <c r="K299" s="253"/>
      <c r="L299" s="257"/>
      <c r="M299" s="258"/>
      <c r="N299" s="259"/>
      <c r="O299" s="259"/>
      <c r="P299" s="259"/>
      <c r="Q299" s="259"/>
      <c r="R299" s="259"/>
      <c r="S299" s="259"/>
      <c r="T299" s="26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1" t="s">
        <v>282</v>
      </c>
      <c r="AU299" s="261" t="s">
        <v>91</v>
      </c>
      <c r="AV299" s="14" t="s">
        <v>86</v>
      </c>
      <c r="AW299" s="14" t="s">
        <v>39</v>
      </c>
      <c r="AX299" s="14" t="s">
        <v>78</v>
      </c>
      <c r="AY299" s="261" t="s">
        <v>188</v>
      </c>
    </row>
    <row r="300" s="13" customFormat="1">
      <c r="A300" s="13"/>
      <c r="B300" s="241"/>
      <c r="C300" s="242"/>
      <c r="D300" s="222" t="s">
        <v>282</v>
      </c>
      <c r="E300" s="243" t="s">
        <v>32</v>
      </c>
      <c r="F300" s="244" t="s">
        <v>1424</v>
      </c>
      <c r="G300" s="242"/>
      <c r="H300" s="245">
        <v>21.800000000000001</v>
      </c>
      <c r="I300" s="246"/>
      <c r="J300" s="242"/>
      <c r="K300" s="242"/>
      <c r="L300" s="247"/>
      <c r="M300" s="248"/>
      <c r="N300" s="249"/>
      <c r="O300" s="249"/>
      <c r="P300" s="249"/>
      <c r="Q300" s="249"/>
      <c r="R300" s="249"/>
      <c r="S300" s="249"/>
      <c r="T300" s="25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1" t="s">
        <v>282</v>
      </c>
      <c r="AU300" s="251" t="s">
        <v>91</v>
      </c>
      <c r="AV300" s="13" t="s">
        <v>91</v>
      </c>
      <c r="AW300" s="13" t="s">
        <v>39</v>
      </c>
      <c r="AX300" s="13" t="s">
        <v>78</v>
      </c>
      <c r="AY300" s="251" t="s">
        <v>188</v>
      </c>
    </row>
    <row r="301" s="13" customFormat="1">
      <c r="A301" s="13"/>
      <c r="B301" s="241"/>
      <c r="C301" s="242"/>
      <c r="D301" s="222" t="s">
        <v>282</v>
      </c>
      <c r="E301" s="243" t="s">
        <v>32</v>
      </c>
      <c r="F301" s="244" t="s">
        <v>1425</v>
      </c>
      <c r="G301" s="242"/>
      <c r="H301" s="245">
        <v>9.5999999999999996</v>
      </c>
      <c r="I301" s="246"/>
      <c r="J301" s="242"/>
      <c r="K301" s="242"/>
      <c r="L301" s="247"/>
      <c r="M301" s="248"/>
      <c r="N301" s="249"/>
      <c r="O301" s="249"/>
      <c r="P301" s="249"/>
      <c r="Q301" s="249"/>
      <c r="R301" s="249"/>
      <c r="S301" s="249"/>
      <c r="T301" s="25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1" t="s">
        <v>282</v>
      </c>
      <c r="AU301" s="251" t="s">
        <v>91</v>
      </c>
      <c r="AV301" s="13" t="s">
        <v>91</v>
      </c>
      <c r="AW301" s="13" t="s">
        <v>39</v>
      </c>
      <c r="AX301" s="13" t="s">
        <v>78</v>
      </c>
      <c r="AY301" s="251" t="s">
        <v>188</v>
      </c>
    </row>
    <row r="302" s="13" customFormat="1">
      <c r="A302" s="13"/>
      <c r="B302" s="241"/>
      <c r="C302" s="242"/>
      <c r="D302" s="222" t="s">
        <v>282</v>
      </c>
      <c r="E302" s="243" t="s">
        <v>32</v>
      </c>
      <c r="F302" s="244" t="s">
        <v>1426</v>
      </c>
      <c r="G302" s="242"/>
      <c r="H302" s="245">
        <v>2.3199999999999998</v>
      </c>
      <c r="I302" s="246"/>
      <c r="J302" s="242"/>
      <c r="K302" s="242"/>
      <c r="L302" s="247"/>
      <c r="M302" s="248"/>
      <c r="N302" s="249"/>
      <c r="O302" s="249"/>
      <c r="P302" s="249"/>
      <c r="Q302" s="249"/>
      <c r="R302" s="249"/>
      <c r="S302" s="249"/>
      <c r="T302" s="25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1" t="s">
        <v>282</v>
      </c>
      <c r="AU302" s="251" t="s">
        <v>91</v>
      </c>
      <c r="AV302" s="13" t="s">
        <v>91</v>
      </c>
      <c r="AW302" s="13" t="s">
        <v>39</v>
      </c>
      <c r="AX302" s="13" t="s">
        <v>78</v>
      </c>
      <c r="AY302" s="251" t="s">
        <v>188</v>
      </c>
    </row>
    <row r="303" s="13" customFormat="1">
      <c r="A303" s="13"/>
      <c r="B303" s="241"/>
      <c r="C303" s="242"/>
      <c r="D303" s="222" t="s">
        <v>282</v>
      </c>
      <c r="E303" s="243" t="s">
        <v>32</v>
      </c>
      <c r="F303" s="244" t="s">
        <v>1427</v>
      </c>
      <c r="G303" s="242"/>
      <c r="H303" s="245">
        <v>3.6000000000000001</v>
      </c>
      <c r="I303" s="246"/>
      <c r="J303" s="242"/>
      <c r="K303" s="242"/>
      <c r="L303" s="247"/>
      <c r="M303" s="248"/>
      <c r="N303" s="249"/>
      <c r="O303" s="249"/>
      <c r="P303" s="249"/>
      <c r="Q303" s="249"/>
      <c r="R303" s="249"/>
      <c r="S303" s="249"/>
      <c r="T303" s="25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1" t="s">
        <v>282</v>
      </c>
      <c r="AU303" s="251" t="s">
        <v>91</v>
      </c>
      <c r="AV303" s="13" t="s">
        <v>91</v>
      </c>
      <c r="AW303" s="13" t="s">
        <v>39</v>
      </c>
      <c r="AX303" s="13" t="s">
        <v>78</v>
      </c>
      <c r="AY303" s="251" t="s">
        <v>188</v>
      </c>
    </row>
    <row r="304" s="15" customFormat="1">
      <c r="A304" s="15"/>
      <c r="B304" s="272"/>
      <c r="C304" s="273"/>
      <c r="D304" s="222" t="s">
        <v>282</v>
      </c>
      <c r="E304" s="274" t="s">
        <v>32</v>
      </c>
      <c r="F304" s="275" t="s">
        <v>338</v>
      </c>
      <c r="G304" s="273"/>
      <c r="H304" s="276">
        <v>37.32</v>
      </c>
      <c r="I304" s="277"/>
      <c r="J304" s="273"/>
      <c r="K304" s="273"/>
      <c r="L304" s="278"/>
      <c r="M304" s="279"/>
      <c r="N304" s="280"/>
      <c r="O304" s="280"/>
      <c r="P304" s="280"/>
      <c r="Q304" s="280"/>
      <c r="R304" s="280"/>
      <c r="S304" s="280"/>
      <c r="T304" s="281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82" t="s">
        <v>282</v>
      </c>
      <c r="AU304" s="282" t="s">
        <v>91</v>
      </c>
      <c r="AV304" s="15" t="s">
        <v>187</v>
      </c>
      <c r="AW304" s="15" t="s">
        <v>39</v>
      </c>
      <c r="AX304" s="15" t="s">
        <v>86</v>
      </c>
      <c r="AY304" s="282" t="s">
        <v>188</v>
      </c>
    </row>
    <row r="305" s="2" customFormat="1" ht="33" customHeight="1">
      <c r="A305" s="42"/>
      <c r="B305" s="43"/>
      <c r="C305" s="209" t="s">
        <v>480</v>
      </c>
      <c r="D305" s="209" t="s">
        <v>189</v>
      </c>
      <c r="E305" s="210" t="s">
        <v>1428</v>
      </c>
      <c r="F305" s="211" t="s">
        <v>1429</v>
      </c>
      <c r="G305" s="212" t="s">
        <v>982</v>
      </c>
      <c r="H305" s="213">
        <v>1</v>
      </c>
      <c r="I305" s="214"/>
      <c r="J305" s="215">
        <f>ROUND(I305*H305,2)</f>
        <v>0</v>
      </c>
      <c r="K305" s="211" t="s">
        <v>236</v>
      </c>
      <c r="L305" s="48"/>
      <c r="M305" s="216" t="s">
        <v>32</v>
      </c>
      <c r="N305" s="217" t="s">
        <v>49</v>
      </c>
      <c r="O305" s="88"/>
      <c r="P305" s="218">
        <f>O305*H305</f>
        <v>0</v>
      </c>
      <c r="Q305" s="218">
        <v>3.0000000000000001E-05</v>
      </c>
      <c r="R305" s="218">
        <f>Q305*H305</f>
        <v>3.0000000000000001E-05</v>
      </c>
      <c r="S305" s="218">
        <v>0</v>
      </c>
      <c r="T305" s="219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20" t="s">
        <v>405</v>
      </c>
      <c r="AT305" s="220" t="s">
        <v>189</v>
      </c>
      <c r="AU305" s="220" t="s">
        <v>91</v>
      </c>
      <c r="AY305" s="20" t="s">
        <v>188</v>
      </c>
      <c r="BE305" s="221">
        <f>IF(N305="základní",J305,0)</f>
        <v>0</v>
      </c>
      <c r="BF305" s="221">
        <f>IF(N305="snížená",J305,0)</f>
        <v>0</v>
      </c>
      <c r="BG305" s="221">
        <f>IF(N305="zákl. přenesená",J305,0)</f>
        <v>0</v>
      </c>
      <c r="BH305" s="221">
        <f>IF(N305="sníž. přenesená",J305,0)</f>
        <v>0</v>
      </c>
      <c r="BI305" s="221">
        <f>IF(N305="nulová",J305,0)</f>
        <v>0</v>
      </c>
      <c r="BJ305" s="20" t="s">
        <v>86</v>
      </c>
      <c r="BK305" s="221">
        <f>ROUND(I305*H305,2)</f>
        <v>0</v>
      </c>
      <c r="BL305" s="20" t="s">
        <v>405</v>
      </c>
      <c r="BM305" s="220" t="s">
        <v>1430</v>
      </c>
    </row>
    <row r="306" s="2" customFormat="1">
      <c r="A306" s="42"/>
      <c r="B306" s="43"/>
      <c r="C306" s="44"/>
      <c r="D306" s="222" t="s">
        <v>194</v>
      </c>
      <c r="E306" s="44"/>
      <c r="F306" s="223" t="s">
        <v>1431</v>
      </c>
      <c r="G306" s="44"/>
      <c r="H306" s="44"/>
      <c r="I306" s="224"/>
      <c r="J306" s="44"/>
      <c r="K306" s="44"/>
      <c r="L306" s="48"/>
      <c r="M306" s="225"/>
      <c r="N306" s="226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194</v>
      </c>
      <c r="AU306" s="20" t="s">
        <v>91</v>
      </c>
    </row>
    <row r="307" s="2" customFormat="1">
      <c r="A307" s="42"/>
      <c r="B307" s="43"/>
      <c r="C307" s="44"/>
      <c r="D307" s="239" t="s">
        <v>239</v>
      </c>
      <c r="E307" s="44"/>
      <c r="F307" s="240" t="s">
        <v>1432</v>
      </c>
      <c r="G307" s="44"/>
      <c r="H307" s="44"/>
      <c r="I307" s="224"/>
      <c r="J307" s="44"/>
      <c r="K307" s="44"/>
      <c r="L307" s="48"/>
      <c r="M307" s="225"/>
      <c r="N307" s="226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239</v>
      </c>
      <c r="AU307" s="20" t="s">
        <v>91</v>
      </c>
    </row>
    <row r="308" s="13" customFormat="1">
      <c r="A308" s="13"/>
      <c r="B308" s="241"/>
      <c r="C308" s="242"/>
      <c r="D308" s="222" t="s">
        <v>282</v>
      </c>
      <c r="E308" s="243" t="s">
        <v>32</v>
      </c>
      <c r="F308" s="244" t="s">
        <v>1433</v>
      </c>
      <c r="G308" s="242"/>
      <c r="H308" s="245">
        <v>1</v>
      </c>
      <c r="I308" s="246"/>
      <c r="J308" s="242"/>
      <c r="K308" s="242"/>
      <c r="L308" s="247"/>
      <c r="M308" s="248"/>
      <c r="N308" s="249"/>
      <c r="O308" s="249"/>
      <c r="P308" s="249"/>
      <c r="Q308" s="249"/>
      <c r="R308" s="249"/>
      <c r="S308" s="249"/>
      <c r="T308" s="25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1" t="s">
        <v>282</v>
      </c>
      <c r="AU308" s="251" t="s">
        <v>91</v>
      </c>
      <c r="AV308" s="13" t="s">
        <v>91</v>
      </c>
      <c r="AW308" s="13" t="s">
        <v>39</v>
      </c>
      <c r="AX308" s="13" t="s">
        <v>86</v>
      </c>
      <c r="AY308" s="251" t="s">
        <v>188</v>
      </c>
    </row>
    <row r="309" s="2" customFormat="1" ht="24.15" customHeight="1">
      <c r="A309" s="42"/>
      <c r="B309" s="43"/>
      <c r="C309" s="262" t="s">
        <v>484</v>
      </c>
      <c r="D309" s="262" t="s">
        <v>319</v>
      </c>
      <c r="E309" s="263" t="s">
        <v>1434</v>
      </c>
      <c r="F309" s="264" t="s">
        <v>1435</v>
      </c>
      <c r="G309" s="265" t="s">
        <v>982</v>
      </c>
      <c r="H309" s="266">
        <v>1</v>
      </c>
      <c r="I309" s="267"/>
      <c r="J309" s="268">
        <f>ROUND(I309*H309,2)</f>
        <v>0</v>
      </c>
      <c r="K309" s="264" t="s">
        <v>236</v>
      </c>
      <c r="L309" s="269"/>
      <c r="M309" s="270" t="s">
        <v>32</v>
      </c>
      <c r="N309" s="271" t="s">
        <v>49</v>
      </c>
      <c r="O309" s="88"/>
      <c r="P309" s="218">
        <f>O309*H309</f>
        <v>0</v>
      </c>
      <c r="Q309" s="218">
        <v>0.0022000000000000001</v>
      </c>
      <c r="R309" s="218">
        <f>Q309*H309</f>
        <v>0.0022000000000000001</v>
      </c>
      <c r="S309" s="218">
        <v>0</v>
      </c>
      <c r="T309" s="219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20" t="s">
        <v>484</v>
      </c>
      <c r="AT309" s="220" t="s">
        <v>319</v>
      </c>
      <c r="AU309" s="220" t="s">
        <v>91</v>
      </c>
      <c r="AY309" s="20" t="s">
        <v>188</v>
      </c>
      <c r="BE309" s="221">
        <f>IF(N309="základní",J309,0)</f>
        <v>0</v>
      </c>
      <c r="BF309" s="221">
        <f>IF(N309="snížená",J309,0)</f>
        <v>0</v>
      </c>
      <c r="BG309" s="221">
        <f>IF(N309="zákl. přenesená",J309,0)</f>
        <v>0</v>
      </c>
      <c r="BH309" s="221">
        <f>IF(N309="sníž. přenesená",J309,0)</f>
        <v>0</v>
      </c>
      <c r="BI309" s="221">
        <f>IF(N309="nulová",J309,0)</f>
        <v>0</v>
      </c>
      <c r="BJ309" s="20" t="s">
        <v>86</v>
      </c>
      <c r="BK309" s="221">
        <f>ROUND(I309*H309,2)</f>
        <v>0</v>
      </c>
      <c r="BL309" s="20" t="s">
        <v>405</v>
      </c>
      <c r="BM309" s="220" t="s">
        <v>1436</v>
      </c>
    </row>
    <row r="310" s="2" customFormat="1">
      <c r="A310" s="42"/>
      <c r="B310" s="43"/>
      <c r="C310" s="44"/>
      <c r="D310" s="222" t="s">
        <v>194</v>
      </c>
      <c r="E310" s="44"/>
      <c r="F310" s="223" t="s">
        <v>1435</v>
      </c>
      <c r="G310" s="44"/>
      <c r="H310" s="44"/>
      <c r="I310" s="224"/>
      <c r="J310" s="44"/>
      <c r="K310" s="44"/>
      <c r="L310" s="48"/>
      <c r="M310" s="225"/>
      <c r="N310" s="226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194</v>
      </c>
      <c r="AU310" s="20" t="s">
        <v>91</v>
      </c>
    </row>
    <row r="311" s="2" customFormat="1" ht="24.15" customHeight="1">
      <c r="A311" s="42"/>
      <c r="B311" s="43"/>
      <c r="C311" s="209" t="s">
        <v>494</v>
      </c>
      <c r="D311" s="209" t="s">
        <v>189</v>
      </c>
      <c r="E311" s="210" t="s">
        <v>1437</v>
      </c>
      <c r="F311" s="211" t="s">
        <v>1438</v>
      </c>
      <c r="G311" s="212" t="s">
        <v>389</v>
      </c>
      <c r="H311" s="213">
        <v>0.52200000000000002</v>
      </c>
      <c r="I311" s="214"/>
      <c r="J311" s="215">
        <f>ROUND(I311*H311,2)</f>
        <v>0</v>
      </c>
      <c r="K311" s="211" t="s">
        <v>236</v>
      </c>
      <c r="L311" s="48"/>
      <c r="M311" s="216" t="s">
        <v>32</v>
      </c>
      <c r="N311" s="217" t="s">
        <v>49</v>
      </c>
      <c r="O311" s="88"/>
      <c r="P311" s="218">
        <f>O311*H311</f>
        <v>0</v>
      </c>
      <c r="Q311" s="218">
        <v>0</v>
      </c>
      <c r="R311" s="218">
        <f>Q311*H311</f>
        <v>0</v>
      </c>
      <c r="S311" s="218">
        <v>0</v>
      </c>
      <c r="T311" s="219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20" t="s">
        <v>405</v>
      </c>
      <c r="AT311" s="220" t="s">
        <v>189</v>
      </c>
      <c r="AU311" s="220" t="s">
        <v>91</v>
      </c>
      <c r="AY311" s="20" t="s">
        <v>188</v>
      </c>
      <c r="BE311" s="221">
        <f>IF(N311="základní",J311,0)</f>
        <v>0</v>
      </c>
      <c r="BF311" s="221">
        <f>IF(N311="snížená",J311,0)</f>
        <v>0</v>
      </c>
      <c r="BG311" s="221">
        <f>IF(N311="zákl. přenesená",J311,0)</f>
        <v>0</v>
      </c>
      <c r="BH311" s="221">
        <f>IF(N311="sníž. přenesená",J311,0)</f>
        <v>0</v>
      </c>
      <c r="BI311" s="221">
        <f>IF(N311="nulová",J311,0)</f>
        <v>0</v>
      </c>
      <c r="BJ311" s="20" t="s">
        <v>86</v>
      </c>
      <c r="BK311" s="221">
        <f>ROUND(I311*H311,2)</f>
        <v>0</v>
      </c>
      <c r="BL311" s="20" t="s">
        <v>405</v>
      </c>
      <c r="BM311" s="220" t="s">
        <v>1439</v>
      </c>
    </row>
    <row r="312" s="2" customFormat="1">
      <c r="A312" s="42"/>
      <c r="B312" s="43"/>
      <c r="C312" s="44"/>
      <c r="D312" s="222" t="s">
        <v>194</v>
      </c>
      <c r="E312" s="44"/>
      <c r="F312" s="223" t="s">
        <v>1440</v>
      </c>
      <c r="G312" s="44"/>
      <c r="H312" s="44"/>
      <c r="I312" s="224"/>
      <c r="J312" s="44"/>
      <c r="K312" s="44"/>
      <c r="L312" s="48"/>
      <c r="M312" s="225"/>
      <c r="N312" s="226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194</v>
      </c>
      <c r="AU312" s="20" t="s">
        <v>91</v>
      </c>
    </row>
    <row r="313" s="2" customFormat="1">
      <c r="A313" s="42"/>
      <c r="B313" s="43"/>
      <c r="C313" s="44"/>
      <c r="D313" s="239" t="s">
        <v>239</v>
      </c>
      <c r="E313" s="44"/>
      <c r="F313" s="240" t="s">
        <v>1441</v>
      </c>
      <c r="G313" s="44"/>
      <c r="H313" s="44"/>
      <c r="I313" s="224"/>
      <c r="J313" s="44"/>
      <c r="K313" s="44"/>
      <c r="L313" s="48"/>
      <c r="M313" s="225"/>
      <c r="N313" s="226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0" t="s">
        <v>239</v>
      </c>
      <c r="AU313" s="20" t="s">
        <v>91</v>
      </c>
    </row>
    <row r="314" s="11" customFormat="1" ht="22.8" customHeight="1">
      <c r="A314" s="11"/>
      <c r="B314" s="195"/>
      <c r="C314" s="196"/>
      <c r="D314" s="197" t="s">
        <v>77</v>
      </c>
      <c r="E314" s="237" t="s">
        <v>492</v>
      </c>
      <c r="F314" s="237" t="s">
        <v>493</v>
      </c>
      <c r="G314" s="196"/>
      <c r="H314" s="196"/>
      <c r="I314" s="199"/>
      <c r="J314" s="238">
        <f>BK314</f>
        <v>0</v>
      </c>
      <c r="K314" s="196"/>
      <c r="L314" s="201"/>
      <c r="M314" s="202"/>
      <c r="N314" s="203"/>
      <c r="O314" s="203"/>
      <c r="P314" s="204">
        <f>SUM(P315:P446)</f>
        <v>0</v>
      </c>
      <c r="Q314" s="203"/>
      <c r="R314" s="204">
        <f>SUM(R315:R446)</f>
        <v>2.0000000000000002E-05</v>
      </c>
      <c r="S314" s="203"/>
      <c r="T314" s="205">
        <f>SUM(T315:T446)</f>
        <v>0.8296365</v>
      </c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R314" s="206" t="s">
        <v>91</v>
      </c>
      <c r="AT314" s="207" t="s">
        <v>77</v>
      </c>
      <c r="AU314" s="207" t="s">
        <v>86</v>
      </c>
      <c r="AY314" s="206" t="s">
        <v>188</v>
      </c>
      <c r="BK314" s="208">
        <f>SUM(BK315:BK446)</f>
        <v>0</v>
      </c>
    </row>
    <row r="315" s="2" customFormat="1" ht="24.15" customHeight="1">
      <c r="A315" s="42"/>
      <c r="B315" s="43"/>
      <c r="C315" s="209" t="s">
        <v>500</v>
      </c>
      <c r="D315" s="209" t="s">
        <v>189</v>
      </c>
      <c r="E315" s="210" t="s">
        <v>1442</v>
      </c>
      <c r="F315" s="211" t="s">
        <v>1443</v>
      </c>
      <c r="G315" s="212" t="s">
        <v>314</v>
      </c>
      <c r="H315" s="213">
        <v>4</v>
      </c>
      <c r="I315" s="214"/>
      <c r="J315" s="215">
        <f>ROUND(I315*H315,2)</f>
        <v>0</v>
      </c>
      <c r="K315" s="211" t="s">
        <v>236</v>
      </c>
      <c r="L315" s="48"/>
      <c r="M315" s="216" t="s">
        <v>32</v>
      </c>
      <c r="N315" s="217" t="s">
        <v>49</v>
      </c>
      <c r="O315" s="88"/>
      <c r="P315" s="218">
        <f>O315*H315</f>
        <v>0</v>
      </c>
      <c r="Q315" s="218">
        <v>0</v>
      </c>
      <c r="R315" s="218">
        <f>Q315*H315</f>
        <v>0</v>
      </c>
      <c r="S315" s="218">
        <v>0</v>
      </c>
      <c r="T315" s="219">
        <f>S315*H315</f>
        <v>0</v>
      </c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R315" s="220" t="s">
        <v>187</v>
      </c>
      <c r="AT315" s="220" t="s">
        <v>189</v>
      </c>
      <c r="AU315" s="220" t="s">
        <v>91</v>
      </c>
      <c r="AY315" s="20" t="s">
        <v>188</v>
      </c>
      <c r="BE315" s="221">
        <f>IF(N315="základní",J315,0)</f>
        <v>0</v>
      </c>
      <c r="BF315" s="221">
        <f>IF(N315="snížená",J315,0)</f>
        <v>0</v>
      </c>
      <c r="BG315" s="221">
        <f>IF(N315="zákl. přenesená",J315,0)</f>
        <v>0</v>
      </c>
      <c r="BH315" s="221">
        <f>IF(N315="sníž. přenesená",J315,0)</f>
        <v>0</v>
      </c>
      <c r="BI315" s="221">
        <f>IF(N315="nulová",J315,0)</f>
        <v>0</v>
      </c>
      <c r="BJ315" s="20" t="s">
        <v>86</v>
      </c>
      <c r="BK315" s="221">
        <f>ROUND(I315*H315,2)</f>
        <v>0</v>
      </c>
      <c r="BL315" s="20" t="s">
        <v>187</v>
      </c>
      <c r="BM315" s="220" t="s">
        <v>1444</v>
      </c>
    </row>
    <row r="316" s="2" customFormat="1">
      <c r="A316" s="42"/>
      <c r="B316" s="43"/>
      <c r="C316" s="44"/>
      <c r="D316" s="222" t="s">
        <v>194</v>
      </c>
      <c r="E316" s="44"/>
      <c r="F316" s="223" t="s">
        <v>1445</v>
      </c>
      <c r="G316" s="44"/>
      <c r="H316" s="44"/>
      <c r="I316" s="224"/>
      <c r="J316" s="44"/>
      <c r="K316" s="44"/>
      <c r="L316" s="48"/>
      <c r="M316" s="225"/>
      <c r="N316" s="226"/>
      <c r="O316" s="88"/>
      <c r="P316" s="88"/>
      <c r="Q316" s="88"/>
      <c r="R316" s="88"/>
      <c r="S316" s="88"/>
      <c r="T316" s="89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T316" s="20" t="s">
        <v>194</v>
      </c>
      <c r="AU316" s="20" t="s">
        <v>91</v>
      </c>
    </row>
    <row r="317" s="2" customFormat="1">
      <c r="A317" s="42"/>
      <c r="B317" s="43"/>
      <c r="C317" s="44"/>
      <c r="D317" s="239" t="s">
        <v>239</v>
      </c>
      <c r="E317" s="44"/>
      <c r="F317" s="240" t="s">
        <v>1446</v>
      </c>
      <c r="G317" s="44"/>
      <c r="H317" s="44"/>
      <c r="I317" s="224"/>
      <c r="J317" s="44"/>
      <c r="K317" s="44"/>
      <c r="L317" s="48"/>
      <c r="M317" s="225"/>
      <c r="N317" s="226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0" t="s">
        <v>239</v>
      </c>
      <c r="AU317" s="20" t="s">
        <v>91</v>
      </c>
    </row>
    <row r="318" s="13" customFormat="1">
      <c r="A318" s="13"/>
      <c r="B318" s="241"/>
      <c r="C318" s="242"/>
      <c r="D318" s="222" t="s">
        <v>282</v>
      </c>
      <c r="E318" s="243" t="s">
        <v>32</v>
      </c>
      <c r="F318" s="244" t="s">
        <v>1447</v>
      </c>
      <c r="G318" s="242"/>
      <c r="H318" s="245">
        <v>4</v>
      </c>
      <c r="I318" s="246"/>
      <c r="J318" s="242"/>
      <c r="K318" s="242"/>
      <c r="L318" s="247"/>
      <c r="M318" s="248"/>
      <c r="N318" s="249"/>
      <c r="O318" s="249"/>
      <c r="P318" s="249"/>
      <c r="Q318" s="249"/>
      <c r="R318" s="249"/>
      <c r="S318" s="249"/>
      <c r="T318" s="25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1" t="s">
        <v>282</v>
      </c>
      <c r="AU318" s="251" t="s">
        <v>91</v>
      </c>
      <c r="AV318" s="13" t="s">
        <v>91</v>
      </c>
      <c r="AW318" s="13" t="s">
        <v>39</v>
      </c>
      <c r="AX318" s="13" t="s">
        <v>86</v>
      </c>
      <c r="AY318" s="251" t="s">
        <v>188</v>
      </c>
    </row>
    <row r="319" s="2" customFormat="1" ht="16.5" customHeight="1">
      <c r="A319" s="42"/>
      <c r="B319" s="43"/>
      <c r="C319" s="262" t="s">
        <v>506</v>
      </c>
      <c r="D319" s="262" t="s">
        <v>319</v>
      </c>
      <c r="E319" s="263" t="s">
        <v>1448</v>
      </c>
      <c r="F319" s="264" t="s">
        <v>1449</v>
      </c>
      <c r="G319" s="265" t="s">
        <v>314</v>
      </c>
      <c r="H319" s="266">
        <v>4.4000000000000004</v>
      </c>
      <c r="I319" s="267"/>
      <c r="J319" s="268">
        <f>ROUND(I319*H319,2)</f>
        <v>0</v>
      </c>
      <c r="K319" s="264" t="s">
        <v>236</v>
      </c>
      <c r="L319" s="269"/>
      <c r="M319" s="270" t="s">
        <v>32</v>
      </c>
      <c r="N319" s="271" t="s">
        <v>49</v>
      </c>
      <c r="O319" s="88"/>
      <c r="P319" s="218">
        <f>O319*H319</f>
        <v>0</v>
      </c>
      <c r="Q319" s="218">
        <v>0</v>
      </c>
      <c r="R319" s="218">
        <f>Q319*H319</f>
        <v>0</v>
      </c>
      <c r="S319" s="218">
        <v>0</v>
      </c>
      <c r="T319" s="219">
        <f>S319*H319</f>
        <v>0</v>
      </c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R319" s="220" t="s">
        <v>221</v>
      </c>
      <c r="AT319" s="220" t="s">
        <v>319</v>
      </c>
      <c r="AU319" s="220" t="s">
        <v>91</v>
      </c>
      <c r="AY319" s="20" t="s">
        <v>188</v>
      </c>
      <c r="BE319" s="221">
        <f>IF(N319="základní",J319,0)</f>
        <v>0</v>
      </c>
      <c r="BF319" s="221">
        <f>IF(N319="snížená",J319,0)</f>
        <v>0</v>
      </c>
      <c r="BG319" s="221">
        <f>IF(N319="zákl. přenesená",J319,0)</f>
        <v>0</v>
      </c>
      <c r="BH319" s="221">
        <f>IF(N319="sníž. přenesená",J319,0)</f>
        <v>0</v>
      </c>
      <c r="BI319" s="221">
        <f>IF(N319="nulová",J319,0)</f>
        <v>0</v>
      </c>
      <c r="BJ319" s="20" t="s">
        <v>86</v>
      </c>
      <c r="BK319" s="221">
        <f>ROUND(I319*H319,2)</f>
        <v>0</v>
      </c>
      <c r="BL319" s="20" t="s">
        <v>187</v>
      </c>
      <c r="BM319" s="220" t="s">
        <v>1450</v>
      </c>
    </row>
    <row r="320" s="2" customFormat="1">
      <c r="A320" s="42"/>
      <c r="B320" s="43"/>
      <c r="C320" s="44"/>
      <c r="D320" s="222" t="s">
        <v>194</v>
      </c>
      <c r="E320" s="44"/>
      <c r="F320" s="223" t="s">
        <v>1449</v>
      </c>
      <c r="G320" s="44"/>
      <c r="H320" s="44"/>
      <c r="I320" s="224"/>
      <c r="J320" s="44"/>
      <c r="K320" s="44"/>
      <c r="L320" s="48"/>
      <c r="M320" s="225"/>
      <c r="N320" s="226"/>
      <c r="O320" s="88"/>
      <c r="P320" s="88"/>
      <c r="Q320" s="88"/>
      <c r="R320" s="88"/>
      <c r="S320" s="88"/>
      <c r="T320" s="89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T320" s="20" t="s">
        <v>194</v>
      </c>
      <c r="AU320" s="20" t="s">
        <v>91</v>
      </c>
    </row>
    <row r="321" s="13" customFormat="1">
      <c r="A321" s="13"/>
      <c r="B321" s="241"/>
      <c r="C321" s="242"/>
      <c r="D321" s="222" t="s">
        <v>282</v>
      </c>
      <c r="E321" s="242"/>
      <c r="F321" s="244" t="s">
        <v>1451</v>
      </c>
      <c r="G321" s="242"/>
      <c r="H321" s="245">
        <v>4.4000000000000004</v>
      </c>
      <c r="I321" s="246"/>
      <c r="J321" s="242"/>
      <c r="K321" s="242"/>
      <c r="L321" s="247"/>
      <c r="M321" s="248"/>
      <c r="N321" s="249"/>
      <c r="O321" s="249"/>
      <c r="P321" s="249"/>
      <c r="Q321" s="249"/>
      <c r="R321" s="249"/>
      <c r="S321" s="249"/>
      <c r="T321" s="25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1" t="s">
        <v>282</v>
      </c>
      <c r="AU321" s="251" t="s">
        <v>91</v>
      </c>
      <c r="AV321" s="13" t="s">
        <v>91</v>
      </c>
      <c r="AW321" s="13" t="s">
        <v>4</v>
      </c>
      <c r="AX321" s="13" t="s">
        <v>86</v>
      </c>
      <c r="AY321" s="251" t="s">
        <v>188</v>
      </c>
    </row>
    <row r="322" s="2" customFormat="1" ht="16.5" customHeight="1">
      <c r="A322" s="42"/>
      <c r="B322" s="43"/>
      <c r="C322" s="262" t="s">
        <v>513</v>
      </c>
      <c r="D322" s="262" t="s">
        <v>319</v>
      </c>
      <c r="E322" s="263" t="s">
        <v>1452</v>
      </c>
      <c r="F322" s="264" t="s">
        <v>1453</v>
      </c>
      <c r="G322" s="265" t="s">
        <v>982</v>
      </c>
      <c r="H322" s="266">
        <v>2</v>
      </c>
      <c r="I322" s="267"/>
      <c r="J322" s="268">
        <f>ROUND(I322*H322,2)</f>
        <v>0</v>
      </c>
      <c r="K322" s="264" t="s">
        <v>236</v>
      </c>
      <c r="L322" s="269"/>
      <c r="M322" s="270" t="s">
        <v>32</v>
      </c>
      <c r="N322" s="271" t="s">
        <v>49</v>
      </c>
      <c r="O322" s="88"/>
      <c r="P322" s="218">
        <f>O322*H322</f>
        <v>0</v>
      </c>
      <c r="Q322" s="218">
        <v>1.0000000000000001E-05</v>
      </c>
      <c r="R322" s="218">
        <f>Q322*H322</f>
        <v>2.0000000000000002E-05</v>
      </c>
      <c r="S322" s="218">
        <v>0</v>
      </c>
      <c r="T322" s="219">
        <f>S322*H322</f>
        <v>0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R322" s="220" t="s">
        <v>221</v>
      </c>
      <c r="AT322" s="220" t="s">
        <v>319</v>
      </c>
      <c r="AU322" s="220" t="s">
        <v>91</v>
      </c>
      <c r="AY322" s="20" t="s">
        <v>188</v>
      </c>
      <c r="BE322" s="221">
        <f>IF(N322="základní",J322,0)</f>
        <v>0</v>
      </c>
      <c r="BF322" s="221">
        <f>IF(N322="snížená",J322,0)</f>
        <v>0</v>
      </c>
      <c r="BG322" s="221">
        <f>IF(N322="zákl. přenesená",J322,0)</f>
        <v>0</v>
      </c>
      <c r="BH322" s="221">
        <f>IF(N322="sníž. přenesená",J322,0)</f>
        <v>0</v>
      </c>
      <c r="BI322" s="221">
        <f>IF(N322="nulová",J322,0)</f>
        <v>0</v>
      </c>
      <c r="BJ322" s="20" t="s">
        <v>86</v>
      </c>
      <c r="BK322" s="221">
        <f>ROUND(I322*H322,2)</f>
        <v>0</v>
      </c>
      <c r="BL322" s="20" t="s">
        <v>187</v>
      </c>
      <c r="BM322" s="220" t="s">
        <v>1454</v>
      </c>
    </row>
    <row r="323" s="2" customFormat="1">
      <c r="A323" s="42"/>
      <c r="B323" s="43"/>
      <c r="C323" s="44"/>
      <c r="D323" s="222" t="s">
        <v>194</v>
      </c>
      <c r="E323" s="44"/>
      <c r="F323" s="223" t="s">
        <v>1453</v>
      </c>
      <c r="G323" s="44"/>
      <c r="H323" s="44"/>
      <c r="I323" s="224"/>
      <c r="J323" s="44"/>
      <c r="K323" s="44"/>
      <c r="L323" s="48"/>
      <c r="M323" s="225"/>
      <c r="N323" s="226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194</v>
      </c>
      <c r="AU323" s="20" t="s">
        <v>91</v>
      </c>
    </row>
    <row r="324" s="2" customFormat="1" ht="16.5" customHeight="1">
      <c r="A324" s="42"/>
      <c r="B324" s="43"/>
      <c r="C324" s="262" t="s">
        <v>519</v>
      </c>
      <c r="D324" s="262" t="s">
        <v>319</v>
      </c>
      <c r="E324" s="263" t="s">
        <v>1455</v>
      </c>
      <c r="F324" s="264" t="s">
        <v>1456</v>
      </c>
      <c r="G324" s="265" t="s">
        <v>982</v>
      </c>
      <c r="H324" s="266">
        <v>5</v>
      </c>
      <c r="I324" s="267"/>
      <c r="J324" s="268">
        <f>ROUND(I324*H324,2)</f>
        <v>0</v>
      </c>
      <c r="K324" s="264" t="s">
        <v>236</v>
      </c>
      <c r="L324" s="269"/>
      <c r="M324" s="270" t="s">
        <v>32</v>
      </c>
      <c r="N324" s="271" t="s">
        <v>49</v>
      </c>
      <c r="O324" s="88"/>
      <c r="P324" s="218">
        <f>O324*H324</f>
        <v>0</v>
      </c>
      <c r="Q324" s="218">
        <v>0</v>
      </c>
      <c r="R324" s="218">
        <f>Q324*H324</f>
        <v>0</v>
      </c>
      <c r="S324" s="218">
        <v>0</v>
      </c>
      <c r="T324" s="219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20" t="s">
        <v>221</v>
      </c>
      <c r="AT324" s="220" t="s">
        <v>319</v>
      </c>
      <c r="AU324" s="220" t="s">
        <v>91</v>
      </c>
      <c r="AY324" s="20" t="s">
        <v>188</v>
      </c>
      <c r="BE324" s="221">
        <f>IF(N324="základní",J324,0)</f>
        <v>0</v>
      </c>
      <c r="BF324" s="221">
        <f>IF(N324="snížená",J324,0)</f>
        <v>0</v>
      </c>
      <c r="BG324" s="221">
        <f>IF(N324="zákl. přenesená",J324,0)</f>
        <v>0</v>
      </c>
      <c r="BH324" s="221">
        <f>IF(N324="sníž. přenesená",J324,0)</f>
        <v>0</v>
      </c>
      <c r="BI324" s="221">
        <f>IF(N324="nulová",J324,0)</f>
        <v>0</v>
      </c>
      <c r="BJ324" s="20" t="s">
        <v>86</v>
      </c>
      <c r="BK324" s="221">
        <f>ROUND(I324*H324,2)</f>
        <v>0</v>
      </c>
      <c r="BL324" s="20" t="s">
        <v>187</v>
      </c>
      <c r="BM324" s="220" t="s">
        <v>1457</v>
      </c>
    </row>
    <row r="325" s="2" customFormat="1">
      <c r="A325" s="42"/>
      <c r="B325" s="43"/>
      <c r="C325" s="44"/>
      <c r="D325" s="222" t="s">
        <v>194</v>
      </c>
      <c r="E325" s="44"/>
      <c r="F325" s="223" t="s">
        <v>1456</v>
      </c>
      <c r="G325" s="44"/>
      <c r="H325" s="44"/>
      <c r="I325" s="224"/>
      <c r="J325" s="44"/>
      <c r="K325" s="44"/>
      <c r="L325" s="48"/>
      <c r="M325" s="225"/>
      <c r="N325" s="226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0" t="s">
        <v>194</v>
      </c>
      <c r="AU325" s="20" t="s">
        <v>91</v>
      </c>
    </row>
    <row r="326" s="2" customFormat="1" ht="24.15" customHeight="1">
      <c r="A326" s="42"/>
      <c r="B326" s="43"/>
      <c r="C326" s="209" t="s">
        <v>525</v>
      </c>
      <c r="D326" s="209" t="s">
        <v>189</v>
      </c>
      <c r="E326" s="210" t="s">
        <v>1458</v>
      </c>
      <c r="F326" s="211" t="s">
        <v>1459</v>
      </c>
      <c r="G326" s="212" t="s">
        <v>278</v>
      </c>
      <c r="H326" s="213">
        <v>25.41</v>
      </c>
      <c r="I326" s="214"/>
      <c r="J326" s="215">
        <f>ROUND(I326*H326,2)</f>
        <v>0</v>
      </c>
      <c r="K326" s="211" t="s">
        <v>236</v>
      </c>
      <c r="L326" s="48"/>
      <c r="M326" s="216" t="s">
        <v>32</v>
      </c>
      <c r="N326" s="217" t="s">
        <v>49</v>
      </c>
      <c r="O326" s="88"/>
      <c r="P326" s="218">
        <f>O326*H326</f>
        <v>0</v>
      </c>
      <c r="Q326" s="218">
        <v>0</v>
      </c>
      <c r="R326" s="218">
        <f>Q326*H326</f>
        <v>0</v>
      </c>
      <c r="S326" s="218">
        <v>0.024649999999999998</v>
      </c>
      <c r="T326" s="219">
        <f>S326*H326</f>
        <v>0.62635649999999998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R326" s="220" t="s">
        <v>405</v>
      </c>
      <c r="AT326" s="220" t="s">
        <v>189</v>
      </c>
      <c r="AU326" s="220" t="s">
        <v>91</v>
      </c>
      <c r="AY326" s="20" t="s">
        <v>188</v>
      </c>
      <c r="BE326" s="221">
        <f>IF(N326="základní",J326,0)</f>
        <v>0</v>
      </c>
      <c r="BF326" s="221">
        <f>IF(N326="snížená",J326,0)</f>
        <v>0</v>
      </c>
      <c r="BG326" s="221">
        <f>IF(N326="zákl. přenesená",J326,0)</f>
        <v>0</v>
      </c>
      <c r="BH326" s="221">
        <f>IF(N326="sníž. přenesená",J326,0)</f>
        <v>0</v>
      </c>
      <c r="BI326" s="221">
        <f>IF(N326="nulová",J326,0)</f>
        <v>0</v>
      </c>
      <c r="BJ326" s="20" t="s">
        <v>86</v>
      </c>
      <c r="BK326" s="221">
        <f>ROUND(I326*H326,2)</f>
        <v>0</v>
      </c>
      <c r="BL326" s="20" t="s">
        <v>405</v>
      </c>
      <c r="BM326" s="220" t="s">
        <v>1460</v>
      </c>
    </row>
    <row r="327" s="2" customFormat="1">
      <c r="A327" s="42"/>
      <c r="B327" s="43"/>
      <c r="C327" s="44"/>
      <c r="D327" s="222" t="s">
        <v>194</v>
      </c>
      <c r="E327" s="44"/>
      <c r="F327" s="223" t="s">
        <v>1461</v>
      </c>
      <c r="G327" s="44"/>
      <c r="H327" s="44"/>
      <c r="I327" s="224"/>
      <c r="J327" s="44"/>
      <c r="K327" s="44"/>
      <c r="L327" s="48"/>
      <c r="M327" s="225"/>
      <c r="N327" s="226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0" t="s">
        <v>194</v>
      </c>
      <c r="AU327" s="20" t="s">
        <v>91</v>
      </c>
    </row>
    <row r="328" s="2" customFormat="1">
      <c r="A328" s="42"/>
      <c r="B328" s="43"/>
      <c r="C328" s="44"/>
      <c r="D328" s="239" t="s">
        <v>239</v>
      </c>
      <c r="E328" s="44"/>
      <c r="F328" s="240" t="s">
        <v>1462</v>
      </c>
      <c r="G328" s="44"/>
      <c r="H328" s="44"/>
      <c r="I328" s="224"/>
      <c r="J328" s="44"/>
      <c r="K328" s="44"/>
      <c r="L328" s="48"/>
      <c r="M328" s="225"/>
      <c r="N328" s="226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T328" s="20" t="s">
        <v>239</v>
      </c>
      <c r="AU328" s="20" t="s">
        <v>91</v>
      </c>
    </row>
    <row r="329" s="14" customFormat="1">
      <c r="A329" s="14"/>
      <c r="B329" s="252"/>
      <c r="C329" s="253"/>
      <c r="D329" s="222" t="s">
        <v>282</v>
      </c>
      <c r="E329" s="254" t="s">
        <v>32</v>
      </c>
      <c r="F329" s="255" t="s">
        <v>1463</v>
      </c>
      <c r="G329" s="253"/>
      <c r="H329" s="254" t="s">
        <v>32</v>
      </c>
      <c r="I329" s="256"/>
      <c r="J329" s="253"/>
      <c r="K329" s="253"/>
      <c r="L329" s="257"/>
      <c r="M329" s="258"/>
      <c r="N329" s="259"/>
      <c r="O329" s="259"/>
      <c r="P329" s="259"/>
      <c r="Q329" s="259"/>
      <c r="R329" s="259"/>
      <c r="S329" s="259"/>
      <c r="T329" s="26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1" t="s">
        <v>282</v>
      </c>
      <c r="AU329" s="261" t="s">
        <v>91</v>
      </c>
      <c r="AV329" s="14" t="s">
        <v>86</v>
      </c>
      <c r="AW329" s="14" t="s">
        <v>39</v>
      </c>
      <c r="AX329" s="14" t="s">
        <v>78</v>
      </c>
      <c r="AY329" s="261" t="s">
        <v>188</v>
      </c>
    </row>
    <row r="330" s="13" customFormat="1">
      <c r="A330" s="13"/>
      <c r="B330" s="241"/>
      <c r="C330" s="242"/>
      <c r="D330" s="222" t="s">
        <v>282</v>
      </c>
      <c r="E330" s="243" t="s">
        <v>32</v>
      </c>
      <c r="F330" s="244" t="s">
        <v>1464</v>
      </c>
      <c r="G330" s="242"/>
      <c r="H330" s="245">
        <v>21.25</v>
      </c>
      <c r="I330" s="246"/>
      <c r="J330" s="242"/>
      <c r="K330" s="242"/>
      <c r="L330" s="247"/>
      <c r="M330" s="248"/>
      <c r="N330" s="249"/>
      <c r="O330" s="249"/>
      <c r="P330" s="249"/>
      <c r="Q330" s="249"/>
      <c r="R330" s="249"/>
      <c r="S330" s="249"/>
      <c r="T330" s="25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1" t="s">
        <v>282</v>
      </c>
      <c r="AU330" s="251" t="s">
        <v>91</v>
      </c>
      <c r="AV330" s="13" t="s">
        <v>91</v>
      </c>
      <c r="AW330" s="13" t="s">
        <v>39</v>
      </c>
      <c r="AX330" s="13" t="s">
        <v>78</v>
      </c>
      <c r="AY330" s="251" t="s">
        <v>188</v>
      </c>
    </row>
    <row r="331" s="14" customFormat="1">
      <c r="A331" s="14"/>
      <c r="B331" s="252"/>
      <c r="C331" s="253"/>
      <c r="D331" s="222" t="s">
        <v>282</v>
      </c>
      <c r="E331" s="254" t="s">
        <v>32</v>
      </c>
      <c r="F331" s="255" t="s">
        <v>1465</v>
      </c>
      <c r="G331" s="253"/>
      <c r="H331" s="254" t="s">
        <v>32</v>
      </c>
      <c r="I331" s="256"/>
      <c r="J331" s="253"/>
      <c r="K331" s="253"/>
      <c r="L331" s="257"/>
      <c r="M331" s="258"/>
      <c r="N331" s="259"/>
      <c r="O331" s="259"/>
      <c r="P331" s="259"/>
      <c r="Q331" s="259"/>
      <c r="R331" s="259"/>
      <c r="S331" s="259"/>
      <c r="T331" s="260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1" t="s">
        <v>282</v>
      </c>
      <c r="AU331" s="261" t="s">
        <v>91</v>
      </c>
      <c r="AV331" s="14" t="s">
        <v>86</v>
      </c>
      <c r="AW331" s="14" t="s">
        <v>39</v>
      </c>
      <c r="AX331" s="14" t="s">
        <v>78</v>
      </c>
      <c r="AY331" s="261" t="s">
        <v>188</v>
      </c>
    </row>
    <row r="332" s="13" customFormat="1">
      <c r="A332" s="13"/>
      <c r="B332" s="241"/>
      <c r="C332" s="242"/>
      <c r="D332" s="222" t="s">
        <v>282</v>
      </c>
      <c r="E332" s="243" t="s">
        <v>32</v>
      </c>
      <c r="F332" s="244" t="s">
        <v>1466</v>
      </c>
      <c r="G332" s="242"/>
      <c r="H332" s="245">
        <v>4.1600000000000001</v>
      </c>
      <c r="I332" s="246"/>
      <c r="J332" s="242"/>
      <c r="K332" s="242"/>
      <c r="L332" s="247"/>
      <c r="M332" s="248"/>
      <c r="N332" s="249"/>
      <c r="O332" s="249"/>
      <c r="P332" s="249"/>
      <c r="Q332" s="249"/>
      <c r="R332" s="249"/>
      <c r="S332" s="249"/>
      <c r="T332" s="250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1" t="s">
        <v>282</v>
      </c>
      <c r="AU332" s="251" t="s">
        <v>91</v>
      </c>
      <c r="AV332" s="13" t="s">
        <v>91</v>
      </c>
      <c r="AW332" s="13" t="s">
        <v>39</v>
      </c>
      <c r="AX332" s="13" t="s">
        <v>78</v>
      </c>
      <c r="AY332" s="251" t="s">
        <v>188</v>
      </c>
    </row>
    <row r="333" s="15" customFormat="1">
      <c r="A333" s="15"/>
      <c r="B333" s="272"/>
      <c r="C333" s="273"/>
      <c r="D333" s="222" t="s">
        <v>282</v>
      </c>
      <c r="E333" s="274" t="s">
        <v>32</v>
      </c>
      <c r="F333" s="275" t="s">
        <v>338</v>
      </c>
      <c r="G333" s="273"/>
      <c r="H333" s="276">
        <v>25.41</v>
      </c>
      <c r="I333" s="277"/>
      <c r="J333" s="273"/>
      <c r="K333" s="273"/>
      <c r="L333" s="278"/>
      <c r="M333" s="279"/>
      <c r="N333" s="280"/>
      <c r="O333" s="280"/>
      <c r="P333" s="280"/>
      <c r="Q333" s="280"/>
      <c r="R333" s="280"/>
      <c r="S333" s="280"/>
      <c r="T333" s="281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82" t="s">
        <v>282</v>
      </c>
      <c r="AU333" s="282" t="s">
        <v>91</v>
      </c>
      <c r="AV333" s="15" t="s">
        <v>187</v>
      </c>
      <c r="AW333" s="15" t="s">
        <v>39</v>
      </c>
      <c r="AX333" s="15" t="s">
        <v>86</v>
      </c>
      <c r="AY333" s="282" t="s">
        <v>188</v>
      </c>
    </row>
    <row r="334" s="2" customFormat="1" ht="24.15" customHeight="1">
      <c r="A334" s="42"/>
      <c r="B334" s="43"/>
      <c r="C334" s="209" t="s">
        <v>530</v>
      </c>
      <c r="D334" s="209" t="s">
        <v>189</v>
      </c>
      <c r="E334" s="210" t="s">
        <v>1467</v>
      </c>
      <c r="F334" s="211" t="s">
        <v>1468</v>
      </c>
      <c r="G334" s="212" t="s">
        <v>278</v>
      </c>
      <c r="H334" s="213">
        <v>25.41</v>
      </c>
      <c r="I334" s="214"/>
      <c r="J334" s="215">
        <f>ROUND(I334*H334,2)</f>
        <v>0</v>
      </c>
      <c r="K334" s="211" t="s">
        <v>236</v>
      </c>
      <c r="L334" s="48"/>
      <c r="M334" s="216" t="s">
        <v>32</v>
      </c>
      <c r="N334" s="217" t="s">
        <v>49</v>
      </c>
      <c r="O334" s="88"/>
      <c r="P334" s="218">
        <f>O334*H334</f>
        <v>0</v>
      </c>
      <c r="Q334" s="218">
        <v>0</v>
      </c>
      <c r="R334" s="218">
        <f>Q334*H334</f>
        <v>0</v>
      </c>
      <c r="S334" s="218">
        <v>0.0080000000000000002</v>
      </c>
      <c r="T334" s="219">
        <f>S334*H334</f>
        <v>0.20328000000000002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20" t="s">
        <v>405</v>
      </c>
      <c r="AT334" s="220" t="s">
        <v>189</v>
      </c>
      <c r="AU334" s="220" t="s">
        <v>91</v>
      </c>
      <c r="AY334" s="20" t="s">
        <v>188</v>
      </c>
      <c r="BE334" s="221">
        <f>IF(N334="základní",J334,0)</f>
        <v>0</v>
      </c>
      <c r="BF334" s="221">
        <f>IF(N334="snížená",J334,0)</f>
        <v>0</v>
      </c>
      <c r="BG334" s="221">
        <f>IF(N334="zákl. přenesená",J334,0)</f>
        <v>0</v>
      </c>
      <c r="BH334" s="221">
        <f>IF(N334="sníž. přenesená",J334,0)</f>
        <v>0</v>
      </c>
      <c r="BI334" s="221">
        <f>IF(N334="nulová",J334,0)</f>
        <v>0</v>
      </c>
      <c r="BJ334" s="20" t="s">
        <v>86</v>
      </c>
      <c r="BK334" s="221">
        <f>ROUND(I334*H334,2)</f>
        <v>0</v>
      </c>
      <c r="BL334" s="20" t="s">
        <v>405</v>
      </c>
      <c r="BM334" s="220" t="s">
        <v>1469</v>
      </c>
    </row>
    <row r="335" s="2" customFormat="1">
      <c r="A335" s="42"/>
      <c r="B335" s="43"/>
      <c r="C335" s="44"/>
      <c r="D335" s="222" t="s">
        <v>194</v>
      </c>
      <c r="E335" s="44"/>
      <c r="F335" s="223" t="s">
        <v>1470</v>
      </c>
      <c r="G335" s="44"/>
      <c r="H335" s="44"/>
      <c r="I335" s="224"/>
      <c r="J335" s="44"/>
      <c r="K335" s="44"/>
      <c r="L335" s="48"/>
      <c r="M335" s="225"/>
      <c r="N335" s="226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0" t="s">
        <v>194</v>
      </c>
      <c r="AU335" s="20" t="s">
        <v>91</v>
      </c>
    </row>
    <row r="336" s="2" customFormat="1">
      <c r="A336" s="42"/>
      <c r="B336" s="43"/>
      <c r="C336" s="44"/>
      <c r="D336" s="239" t="s">
        <v>239</v>
      </c>
      <c r="E336" s="44"/>
      <c r="F336" s="240" t="s">
        <v>1471</v>
      </c>
      <c r="G336" s="44"/>
      <c r="H336" s="44"/>
      <c r="I336" s="224"/>
      <c r="J336" s="44"/>
      <c r="K336" s="44"/>
      <c r="L336" s="48"/>
      <c r="M336" s="225"/>
      <c r="N336" s="226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239</v>
      </c>
      <c r="AU336" s="20" t="s">
        <v>91</v>
      </c>
    </row>
    <row r="337" s="14" customFormat="1">
      <c r="A337" s="14"/>
      <c r="B337" s="252"/>
      <c r="C337" s="253"/>
      <c r="D337" s="222" t="s">
        <v>282</v>
      </c>
      <c r="E337" s="254" t="s">
        <v>32</v>
      </c>
      <c r="F337" s="255" t="s">
        <v>1463</v>
      </c>
      <c r="G337" s="253"/>
      <c r="H337" s="254" t="s">
        <v>32</v>
      </c>
      <c r="I337" s="256"/>
      <c r="J337" s="253"/>
      <c r="K337" s="253"/>
      <c r="L337" s="257"/>
      <c r="M337" s="258"/>
      <c r="N337" s="259"/>
      <c r="O337" s="259"/>
      <c r="P337" s="259"/>
      <c r="Q337" s="259"/>
      <c r="R337" s="259"/>
      <c r="S337" s="259"/>
      <c r="T337" s="260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1" t="s">
        <v>282</v>
      </c>
      <c r="AU337" s="261" t="s">
        <v>91</v>
      </c>
      <c r="AV337" s="14" t="s">
        <v>86</v>
      </c>
      <c r="AW337" s="14" t="s">
        <v>39</v>
      </c>
      <c r="AX337" s="14" t="s">
        <v>78</v>
      </c>
      <c r="AY337" s="261" t="s">
        <v>188</v>
      </c>
    </row>
    <row r="338" s="13" customFormat="1">
      <c r="A338" s="13"/>
      <c r="B338" s="241"/>
      <c r="C338" s="242"/>
      <c r="D338" s="222" t="s">
        <v>282</v>
      </c>
      <c r="E338" s="243" t="s">
        <v>32</v>
      </c>
      <c r="F338" s="244" t="s">
        <v>1464</v>
      </c>
      <c r="G338" s="242"/>
      <c r="H338" s="245">
        <v>21.25</v>
      </c>
      <c r="I338" s="246"/>
      <c r="J338" s="242"/>
      <c r="K338" s="242"/>
      <c r="L338" s="247"/>
      <c r="M338" s="248"/>
      <c r="N338" s="249"/>
      <c r="O338" s="249"/>
      <c r="P338" s="249"/>
      <c r="Q338" s="249"/>
      <c r="R338" s="249"/>
      <c r="S338" s="249"/>
      <c r="T338" s="25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1" t="s">
        <v>282</v>
      </c>
      <c r="AU338" s="251" t="s">
        <v>91</v>
      </c>
      <c r="AV338" s="13" t="s">
        <v>91</v>
      </c>
      <c r="AW338" s="13" t="s">
        <v>39</v>
      </c>
      <c r="AX338" s="13" t="s">
        <v>78</v>
      </c>
      <c r="AY338" s="251" t="s">
        <v>188</v>
      </c>
    </row>
    <row r="339" s="14" customFormat="1">
      <c r="A339" s="14"/>
      <c r="B339" s="252"/>
      <c r="C339" s="253"/>
      <c r="D339" s="222" t="s">
        <v>282</v>
      </c>
      <c r="E339" s="254" t="s">
        <v>32</v>
      </c>
      <c r="F339" s="255" t="s">
        <v>1465</v>
      </c>
      <c r="G339" s="253"/>
      <c r="H339" s="254" t="s">
        <v>32</v>
      </c>
      <c r="I339" s="256"/>
      <c r="J339" s="253"/>
      <c r="K339" s="253"/>
      <c r="L339" s="257"/>
      <c r="M339" s="258"/>
      <c r="N339" s="259"/>
      <c r="O339" s="259"/>
      <c r="P339" s="259"/>
      <c r="Q339" s="259"/>
      <c r="R339" s="259"/>
      <c r="S339" s="259"/>
      <c r="T339" s="260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1" t="s">
        <v>282</v>
      </c>
      <c r="AU339" s="261" t="s">
        <v>91</v>
      </c>
      <c r="AV339" s="14" t="s">
        <v>86</v>
      </c>
      <c r="AW339" s="14" t="s">
        <v>39</v>
      </c>
      <c r="AX339" s="14" t="s">
        <v>78</v>
      </c>
      <c r="AY339" s="261" t="s">
        <v>188</v>
      </c>
    </row>
    <row r="340" s="13" customFormat="1">
      <c r="A340" s="13"/>
      <c r="B340" s="241"/>
      <c r="C340" s="242"/>
      <c r="D340" s="222" t="s">
        <v>282</v>
      </c>
      <c r="E340" s="243" t="s">
        <v>32</v>
      </c>
      <c r="F340" s="244" t="s">
        <v>1466</v>
      </c>
      <c r="G340" s="242"/>
      <c r="H340" s="245">
        <v>4.1600000000000001</v>
      </c>
      <c r="I340" s="246"/>
      <c r="J340" s="242"/>
      <c r="K340" s="242"/>
      <c r="L340" s="247"/>
      <c r="M340" s="248"/>
      <c r="N340" s="249"/>
      <c r="O340" s="249"/>
      <c r="P340" s="249"/>
      <c r="Q340" s="249"/>
      <c r="R340" s="249"/>
      <c r="S340" s="249"/>
      <c r="T340" s="25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1" t="s">
        <v>282</v>
      </c>
      <c r="AU340" s="251" t="s">
        <v>91</v>
      </c>
      <c r="AV340" s="13" t="s">
        <v>91</v>
      </c>
      <c r="AW340" s="13" t="s">
        <v>39</v>
      </c>
      <c r="AX340" s="13" t="s">
        <v>78</v>
      </c>
      <c r="AY340" s="251" t="s">
        <v>188</v>
      </c>
    </row>
    <row r="341" s="15" customFormat="1">
      <c r="A341" s="15"/>
      <c r="B341" s="272"/>
      <c r="C341" s="273"/>
      <c r="D341" s="222" t="s">
        <v>282</v>
      </c>
      <c r="E341" s="274" t="s">
        <v>32</v>
      </c>
      <c r="F341" s="275" t="s">
        <v>338</v>
      </c>
      <c r="G341" s="273"/>
      <c r="H341" s="276">
        <v>25.41</v>
      </c>
      <c r="I341" s="277"/>
      <c r="J341" s="273"/>
      <c r="K341" s="273"/>
      <c r="L341" s="278"/>
      <c r="M341" s="279"/>
      <c r="N341" s="280"/>
      <c r="O341" s="280"/>
      <c r="P341" s="280"/>
      <c r="Q341" s="280"/>
      <c r="R341" s="280"/>
      <c r="S341" s="280"/>
      <c r="T341" s="281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82" t="s">
        <v>282</v>
      </c>
      <c r="AU341" s="282" t="s">
        <v>91</v>
      </c>
      <c r="AV341" s="15" t="s">
        <v>187</v>
      </c>
      <c r="AW341" s="15" t="s">
        <v>39</v>
      </c>
      <c r="AX341" s="15" t="s">
        <v>86</v>
      </c>
      <c r="AY341" s="282" t="s">
        <v>188</v>
      </c>
    </row>
    <row r="342" s="2" customFormat="1" ht="24.15" customHeight="1">
      <c r="A342" s="42"/>
      <c r="B342" s="43"/>
      <c r="C342" s="209" t="s">
        <v>536</v>
      </c>
      <c r="D342" s="209" t="s">
        <v>189</v>
      </c>
      <c r="E342" s="210" t="s">
        <v>1472</v>
      </c>
      <c r="F342" s="211" t="s">
        <v>1473</v>
      </c>
      <c r="G342" s="212" t="s">
        <v>235</v>
      </c>
      <c r="H342" s="213">
        <v>2</v>
      </c>
      <c r="I342" s="214"/>
      <c r="J342" s="215">
        <f>ROUND(I342*H342,2)</f>
        <v>0</v>
      </c>
      <c r="K342" s="211" t="s">
        <v>32</v>
      </c>
      <c r="L342" s="48"/>
      <c r="M342" s="216" t="s">
        <v>32</v>
      </c>
      <c r="N342" s="217" t="s">
        <v>49</v>
      </c>
      <c r="O342" s="88"/>
      <c r="P342" s="218">
        <f>O342*H342</f>
        <v>0</v>
      </c>
      <c r="Q342" s="218">
        <v>0</v>
      </c>
      <c r="R342" s="218">
        <f>Q342*H342</f>
        <v>0</v>
      </c>
      <c r="S342" s="218">
        <v>0</v>
      </c>
      <c r="T342" s="219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20" t="s">
        <v>405</v>
      </c>
      <c r="AT342" s="220" t="s">
        <v>189</v>
      </c>
      <c r="AU342" s="220" t="s">
        <v>91</v>
      </c>
      <c r="AY342" s="20" t="s">
        <v>188</v>
      </c>
      <c r="BE342" s="221">
        <f>IF(N342="základní",J342,0)</f>
        <v>0</v>
      </c>
      <c r="BF342" s="221">
        <f>IF(N342="snížená",J342,0)</f>
        <v>0</v>
      </c>
      <c r="BG342" s="221">
        <f>IF(N342="zákl. přenesená",J342,0)</f>
        <v>0</v>
      </c>
      <c r="BH342" s="221">
        <f>IF(N342="sníž. přenesená",J342,0)</f>
        <v>0</v>
      </c>
      <c r="BI342" s="221">
        <f>IF(N342="nulová",J342,0)</f>
        <v>0</v>
      </c>
      <c r="BJ342" s="20" t="s">
        <v>86</v>
      </c>
      <c r="BK342" s="221">
        <f>ROUND(I342*H342,2)</f>
        <v>0</v>
      </c>
      <c r="BL342" s="20" t="s">
        <v>405</v>
      </c>
      <c r="BM342" s="220" t="s">
        <v>1474</v>
      </c>
    </row>
    <row r="343" s="2" customFormat="1">
      <c r="A343" s="42"/>
      <c r="B343" s="43"/>
      <c r="C343" s="44"/>
      <c r="D343" s="222" t="s">
        <v>194</v>
      </c>
      <c r="E343" s="44"/>
      <c r="F343" s="223" t="s">
        <v>1473</v>
      </c>
      <c r="G343" s="44"/>
      <c r="H343" s="44"/>
      <c r="I343" s="224"/>
      <c r="J343" s="44"/>
      <c r="K343" s="44"/>
      <c r="L343" s="48"/>
      <c r="M343" s="225"/>
      <c r="N343" s="226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194</v>
      </c>
      <c r="AU343" s="20" t="s">
        <v>91</v>
      </c>
    </row>
    <row r="344" s="2" customFormat="1">
      <c r="A344" s="42"/>
      <c r="B344" s="43"/>
      <c r="C344" s="44"/>
      <c r="D344" s="222" t="s">
        <v>202</v>
      </c>
      <c r="E344" s="44"/>
      <c r="F344" s="227" t="s">
        <v>1475</v>
      </c>
      <c r="G344" s="44"/>
      <c r="H344" s="44"/>
      <c r="I344" s="224"/>
      <c r="J344" s="44"/>
      <c r="K344" s="44"/>
      <c r="L344" s="48"/>
      <c r="M344" s="225"/>
      <c r="N344" s="226"/>
      <c r="O344" s="88"/>
      <c r="P344" s="88"/>
      <c r="Q344" s="88"/>
      <c r="R344" s="88"/>
      <c r="S344" s="88"/>
      <c r="T344" s="89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T344" s="20" t="s">
        <v>202</v>
      </c>
      <c r="AU344" s="20" t="s">
        <v>91</v>
      </c>
    </row>
    <row r="345" s="13" customFormat="1">
      <c r="A345" s="13"/>
      <c r="B345" s="241"/>
      <c r="C345" s="242"/>
      <c r="D345" s="222" t="s">
        <v>282</v>
      </c>
      <c r="E345" s="243" t="s">
        <v>32</v>
      </c>
      <c r="F345" s="244" t="s">
        <v>1476</v>
      </c>
      <c r="G345" s="242"/>
      <c r="H345" s="245">
        <v>1</v>
      </c>
      <c r="I345" s="246"/>
      <c r="J345" s="242"/>
      <c r="K345" s="242"/>
      <c r="L345" s="247"/>
      <c r="M345" s="248"/>
      <c r="N345" s="249"/>
      <c r="O345" s="249"/>
      <c r="P345" s="249"/>
      <c r="Q345" s="249"/>
      <c r="R345" s="249"/>
      <c r="S345" s="249"/>
      <c r="T345" s="250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1" t="s">
        <v>282</v>
      </c>
      <c r="AU345" s="251" t="s">
        <v>91</v>
      </c>
      <c r="AV345" s="13" t="s">
        <v>91</v>
      </c>
      <c r="AW345" s="13" t="s">
        <v>39</v>
      </c>
      <c r="AX345" s="13" t="s">
        <v>78</v>
      </c>
      <c r="AY345" s="251" t="s">
        <v>188</v>
      </c>
    </row>
    <row r="346" s="13" customFormat="1">
      <c r="A346" s="13"/>
      <c r="B346" s="241"/>
      <c r="C346" s="242"/>
      <c r="D346" s="222" t="s">
        <v>282</v>
      </c>
      <c r="E346" s="243" t="s">
        <v>32</v>
      </c>
      <c r="F346" s="244" t="s">
        <v>1477</v>
      </c>
      <c r="G346" s="242"/>
      <c r="H346" s="245">
        <v>1</v>
      </c>
      <c r="I346" s="246"/>
      <c r="J346" s="242"/>
      <c r="K346" s="242"/>
      <c r="L346" s="247"/>
      <c r="M346" s="248"/>
      <c r="N346" s="249"/>
      <c r="O346" s="249"/>
      <c r="P346" s="249"/>
      <c r="Q346" s="249"/>
      <c r="R346" s="249"/>
      <c r="S346" s="249"/>
      <c r="T346" s="25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1" t="s">
        <v>282</v>
      </c>
      <c r="AU346" s="251" t="s">
        <v>91</v>
      </c>
      <c r="AV346" s="13" t="s">
        <v>91</v>
      </c>
      <c r="AW346" s="13" t="s">
        <v>39</v>
      </c>
      <c r="AX346" s="13" t="s">
        <v>78</v>
      </c>
      <c r="AY346" s="251" t="s">
        <v>188</v>
      </c>
    </row>
    <row r="347" s="15" customFormat="1">
      <c r="A347" s="15"/>
      <c r="B347" s="272"/>
      <c r="C347" s="273"/>
      <c r="D347" s="222" t="s">
        <v>282</v>
      </c>
      <c r="E347" s="274" t="s">
        <v>32</v>
      </c>
      <c r="F347" s="275" t="s">
        <v>338</v>
      </c>
      <c r="G347" s="273"/>
      <c r="H347" s="276">
        <v>2</v>
      </c>
      <c r="I347" s="277"/>
      <c r="J347" s="273"/>
      <c r="K347" s="273"/>
      <c r="L347" s="278"/>
      <c r="M347" s="279"/>
      <c r="N347" s="280"/>
      <c r="O347" s="280"/>
      <c r="P347" s="280"/>
      <c r="Q347" s="280"/>
      <c r="R347" s="280"/>
      <c r="S347" s="280"/>
      <c r="T347" s="281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82" t="s">
        <v>282</v>
      </c>
      <c r="AU347" s="282" t="s">
        <v>91</v>
      </c>
      <c r="AV347" s="15" t="s">
        <v>187</v>
      </c>
      <c r="AW347" s="15" t="s">
        <v>39</v>
      </c>
      <c r="AX347" s="15" t="s">
        <v>86</v>
      </c>
      <c r="AY347" s="282" t="s">
        <v>188</v>
      </c>
    </row>
    <row r="348" s="2" customFormat="1" ht="33" customHeight="1">
      <c r="A348" s="42"/>
      <c r="B348" s="43"/>
      <c r="C348" s="209" t="s">
        <v>541</v>
      </c>
      <c r="D348" s="209" t="s">
        <v>189</v>
      </c>
      <c r="E348" s="210" t="s">
        <v>1478</v>
      </c>
      <c r="F348" s="211" t="s">
        <v>1479</v>
      </c>
      <c r="G348" s="212" t="s">
        <v>235</v>
      </c>
      <c r="H348" s="213">
        <v>3</v>
      </c>
      <c r="I348" s="214"/>
      <c r="J348" s="215">
        <f>ROUND(I348*H348,2)</f>
        <v>0</v>
      </c>
      <c r="K348" s="211" t="s">
        <v>32</v>
      </c>
      <c r="L348" s="48"/>
      <c r="M348" s="216" t="s">
        <v>32</v>
      </c>
      <c r="N348" s="217" t="s">
        <v>49</v>
      </c>
      <c r="O348" s="88"/>
      <c r="P348" s="218">
        <f>O348*H348</f>
        <v>0</v>
      </c>
      <c r="Q348" s="218">
        <v>0</v>
      </c>
      <c r="R348" s="218">
        <f>Q348*H348</f>
        <v>0</v>
      </c>
      <c r="S348" s="218">
        <v>0</v>
      </c>
      <c r="T348" s="219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20" t="s">
        <v>405</v>
      </c>
      <c r="AT348" s="220" t="s">
        <v>189</v>
      </c>
      <c r="AU348" s="220" t="s">
        <v>91</v>
      </c>
      <c r="AY348" s="20" t="s">
        <v>188</v>
      </c>
      <c r="BE348" s="221">
        <f>IF(N348="základní",J348,0)</f>
        <v>0</v>
      </c>
      <c r="BF348" s="221">
        <f>IF(N348="snížená",J348,0)</f>
        <v>0</v>
      </c>
      <c r="BG348" s="221">
        <f>IF(N348="zákl. přenesená",J348,0)</f>
        <v>0</v>
      </c>
      <c r="BH348" s="221">
        <f>IF(N348="sníž. přenesená",J348,0)</f>
        <v>0</v>
      </c>
      <c r="BI348" s="221">
        <f>IF(N348="nulová",J348,0)</f>
        <v>0</v>
      </c>
      <c r="BJ348" s="20" t="s">
        <v>86</v>
      </c>
      <c r="BK348" s="221">
        <f>ROUND(I348*H348,2)</f>
        <v>0</v>
      </c>
      <c r="BL348" s="20" t="s">
        <v>405</v>
      </c>
      <c r="BM348" s="220" t="s">
        <v>1480</v>
      </c>
    </row>
    <row r="349" s="2" customFormat="1">
      <c r="A349" s="42"/>
      <c r="B349" s="43"/>
      <c r="C349" s="44"/>
      <c r="D349" s="222" t="s">
        <v>194</v>
      </c>
      <c r="E349" s="44"/>
      <c r="F349" s="223" t="s">
        <v>1479</v>
      </c>
      <c r="G349" s="44"/>
      <c r="H349" s="44"/>
      <c r="I349" s="224"/>
      <c r="J349" s="44"/>
      <c r="K349" s="44"/>
      <c r="L349" s="48"/>
      <c r="M349" s="225"/>
      <c r="N349" s="226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194</v>
      </c>
      <c r="AU349" s="20" t="s">
        <v>91</v>
      </c>
    </row>
    <row r="350" s="2" customFormat="1">
      <c r="A350" s="42"/>
      <c r="B350" s="43"/>
      <c r="C350" s="44"/>
      <c r="D350" s="222" t="s">
        <v>202</v>
      </c>
      <c r="E350" s="44"/>
      <c r="F350" s="227" t="s">
        <v>1475</v>
      </c>
      <c r="G350" s="44"/>
      <c r="H350" s="44"/>
      <c r="I350" s="224"/>
      <c r="J350" s="44"/>
      <c r="K350" s="44"/>
      <c r="L350" s="48"/>
      <c r="M350" s="225"/>
      <c r="N350" s="226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T350" s="20" t="s">
        <v>202</v>
      </c>
      <c r="AU350" s="20" t="s">
        <v>91</v>
      </c>
    </row>
    <row r="351" s="13" customFormat="1">
      <c r="A351" s="13"/>
      <c r="B351" s="241"/>
      <c r="C351" s="242"/>
      <c r="D351" s="222" t="s">
        <v>282</v>
      </c>
      <c r="E351" s="243" t="s">
        <v>32</v>
      </c>
      <c r="F351" s="244" t="s">
        <v>1481</v>
      </c>
      <c r="G351" s="242"/>
      <c r="H351" s="245">
        <v>1</v>
      </c>
      <c r="I351" s="246"/>
      <c r="J351" s="242"/>
      <c r="K351" s="242"/>
      <c r="L351" s="247"/>
      <c r="M351" s="248"/>
      <c r="N351" s="249"/>
      <c r="O351" s="249"/>
      <c r="P351" s="249"/>
      <c r="Q351" s="249"/>
      <c r="R351" s="249"/>
      <c r="S351" s="249"/>
      <c r="T351" s="25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1" t="s">
        <v>282</v>
      </c>
      <c r="AU351" s="251" t="s">
        <v>91</v>
      </c>
      <c r="AV351" s="13" t="s">
        <v>91</v>
      </c>
      <c r="AW351" s="13" t="s">
        <v>39</v>
      </c>
      <c r="AX351" s="13" t="s">
        <v>78</v>
      </c>
      <c r="AY351" s="251" t="s">
        <v>188</v>
      </c>
    </row>
    <row r="352" s="13" customFormat="1">
      <c r="A352" s="13"/>
      <c r="B352" s="241"/>
      <c r="C352" s="242"/>
      <c r="D352" s="222" t="s">
        <v>282</v>
      </c>
      <c r="E352" s="243" t="s">
        <v>32</v>
      </c>
      <c r="F352" s="244" t="s">
        <v>1482</v>
      </c>
      <c r="G352" s="242"/>
      <c r="H352" s="245">
        <v>1</v>
      </c>
      <c r="I352" s="246"/>
      <c r="J352" s="242"/>
      <c r="K352" s="242"/>
      <c r="L352" s="247"/>
      <c r="M352" s="248"/>
      <c r="N352" s="249"/>
      <c r="O352" s="249"/>
      <c r="P352" s="249"/>
      <c r="Q352" s="249"/>
      <c r="R352" s="249"/>
      <c r="S352" s="249"/>
      <c r="T352" s="250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1" t="s">
        <v>282</v>
      </c>
      <c r="AU352" s="251" t="s">
        <v>91</v>
      </c>
      <c r="AV352" s="13" t="s">
        <v>91</v>
      </c>
      <c r="AW352" s="13" t="s">
        <v>39</v>
      </c>
      <c r="AX352" s="13" t="s">
        <v>78</v>
      </c>
      <c r="AY352" s="251" t="s">
        <v>188</v>
      </c>
    </row>
    <row r="353" s="13" customFormat="1">
      <c r="A353" s="13"/>
      <c r="B353" s="241"/>
      <c r="C353" s="242"/>
      <c r="D353" s="222" t="s">
        <v>282</v>
      </c>
      <c r="E353" s="243" t="s">
        <v>32</v>
      </c>
      <c r="F353" s="244" t="s">
        <v>1483</v>
      </c>
      <c r="G353" s="242"/>
      <c r="H353" s="245">
        <v>1</v>
      </c>
      <c r="I353" s="246"/>
      <c r="J353" s="242"/>
      <c r="K353" s="242"/>
      <c r="L353" s="247"/>
      <c r="M353" s="248"/>
      <c r="N353" s="249"/>
      <c r="O353" s="249"/>
      <c r="P353" s="249"/>
      <c r="Q353" s="249"/>
      <c r="R353" s="249"/>
      <c r="S353" s="249"/>
      <c r="T353" s="250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1" t="s">
        <v>282</v>
      </c>
      <c r="AU353" s="251" t="s">
        <v>91</v>
      </c>
      <c r="AV353" s="13" t="s">
        <v>91</v>
      </c>
      <c r="AW353" s="13" t="s">
        <v>39</v>
      </c>
      <c r="AX353" s="13" t="s">
        <v>78</v>
      </c>
      <c r="AY353" s="251" t="s">
        <v>188</v>
      </c>
    </row>
    <row r="354" s="15" customFormat="1">
      <c r="A354" s="15"/>
      <c r="B354" s="272"/>
      <c r="C354" s="273"/>
      <c r="D354" s="222" t="s">
        <v>282</v>
      </c>
      <c r="E354" s="274" t="s">
        <v>32</v>
      </c>
      <c r="F354" s="275" t="s">
        <v>338</v>
      </c>
      <c r="G354" s="273"/>
      <c r="H354" s="276">
        <v>3</v>
      </c>
      <c r="I354" s="277"/>
      <c r="J354" s="273"/>
      <c r="K354" s="273"/>
      <c r="L354" s="278"/>
      <c r="M354" s="279"/>
      <c r="N354" s="280"/>
      <c r="O354" s="280"/>
      <c r="P354" s="280"/>
      <c r="Q354" s="280"/>
      <c r="R354" s="280"/>
      <c r="S354" s="280"/>
      <c r="T354" s="281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82" t="s">
        <v>282</v>
      </c>
      <c r="AU354" s="282" t="s">
        <v>91</v>
      </c>
      <c r="AV354" s="15" t="s">
        <v>187</v>
      </c>
      <c r="AW354" s="15" t="s">
        <v>39</v>
      </c>
      <c r="AX354" s="15" t="s">
        <v>86</v>
      </c>
      <c r="AY354" s="282" t="s">
        <v>188</v>
      </c>
    </row>
    <row r="355" s="2" customFormat="1" ht="24.15" customHeight="1">
      <c r="A355" s="42"/>
      <c r="B355" s="43"/>
      <c r="C355" s="209" t="s">
        <v>546</v>
      </c>
      <c r="D355" s="209" t="s">
        <v>189</v>
      </c>
      <c r="E355" s="210" t="s">
        <v>1484</v>
      </c>
      <c r="F355" s="211" t="s">
        <v>1485</v>
      </c>
      <c r="G355" s="212" t="s">
        <v>235</v>
      </c>
      <c r="H355" s="213">
        <v>1</v>
      </c>
      <c r="I355" s="214"/>
      <c r="J355" s="215">
        <f>ROUND(I355*H355,2)</f>
        <v>0</v>
      </c>
      <c r="K355" s="211" t="s">
        <v>32</v>
      </c>
      <c r="L355" s="48"/>
      <c r="M355" s="216" t="s">
        <v>32</v>
      </c>
      <c r="N355" s="217" t="s">
        <v>49</v>
      </c>
      <c r="O355" s="88"/>
      <c r="P355" s="218">
        <f>O355*H355</f>
        <v>0</v>
      </c>
      <c r="Q355" s="218">
        <v>0</v>
      </c>
      <c r="R355" s="218">
        <f>Q355*H355</f>
        <v>0</v>
      </c>
      <c r="S355" s="218">
        <v>0</v>
      </c>
      <c r="T355" s="219">
        <f>S355*H355</f>
        <v>0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20" t="s">
        <v>405</v>
      </c>
      <c r="AT355" s="220" t="s">
        <v>189</v>
      </c>
      <c r="AU355" s="220" t="s">
        <v>91</v>
      </c>
      <c r="AY355" s="20" t="s">
        <v>188</v>
      </c>
      <c r="BE355" s="221">
        <f>IF(N355="základní",J355,0)</f>
        <v>0</v>
      </c>
      <c r="BF355" s="221">
        <f>IF(N355="snížená",J355,0)</f>
        <v>0</v>
      </c>
      <c r="BG355" s="221">
        <f>IF(N355="zákl. přenesená",J355,0)</f>
        <v>0</v>
      </c>
      <c r="BH355" s="221">
        <f>IF(N355="sníž. přenesená",J355,0)</f>
        <v>0</v>
      </c>
      <c r="BI355" s="221">
        <f>IF(N355="nulová",J355,0)</f>
        <v>0</v>
      </c>
      <c r="BJ355" s="20" t="s">
        <v>86</v>
      </c>
      <c r="BK355" s="221">
        <f>ROUND(I355*H355,2)</f>
        <v>0</v>
      </c>
      <c r="BL355" s="20" t="s">
        <v>405</v>
      </c>
      <c r="BM355" s="220" t="s">
        <v>1486</v>
      </c>
    </row>
    <row r="356" s="2" customFormat="1">
      <c r="A356" s="42"/>
      <c r="B356" s="43"/>
      <c r="C356" s="44"/>
      <c r="D356" s="222" t="s">
        <v>194</v>
      </c>
      <c r="E356" s="44"/>
      <c r="F356" s="223" t="s">
        <v>1485</v>
      </c>
      <c r="G356" s="44"/>
      <c r="H356" s="44"/>
      <c r="I356" s="224"/>
      <c r="J356" s="44"/>
      <c r="K356" s="44"/>
      <c r="L356" s="48"/>
      <c r="M356" s="225"/>
      <c r="N356" s="226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0" t="s">
        <v>194</v>
      </c>
      <c r="AU356" s="20" t="s">
        <v>91</v>
      </c>
    </row>
    <row r="357" s="2" customFormat="1">
      <c r="A357" s="42"/>
      <c r="B357" s="43"/>
      <c r="C357" s="44"/>
      <c r="D357" s="222" t="s">
        <v>202</v>
      </c>
      <c r="E357" s="44"/>
      <c r="F357" s="227" t="s">
        <v>1475</v>
      </c>
      <c r="G357" s="44"/>
      <c r="H357" s="44"/>
      <c r="I357" s="224"/>
      <c r="J357" s="44"/>
      <c r="K357" s="44"/>
      <c r="L357" s="48"/>
      <c r="M357" s="225"/>
      <c r="N357" s="226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0" t="s">
        <v>202</v>
      </c>
      <c r="AU357" s="20" t="s">
        <v>91</v>
      </c>
    </row>
    <row r="358" s="13" customFormat="1">
      <c r="A358" s="13"/>
      <c r="B358" s="241"/>
      <c r="C358" s="242"/>
      <c r="D358" s="222" t="s">
        <v>282</v>
      </c>
      <c r="E358" s="243" t="s">
        <v>32</v>
      </c>
      <c r="F358" s="244" t="s">
        <v>1487</v>
      </c>
      <c r="G358" s="242"/>
      <c r="H358" s="245">
        <v>1</v>
      </c>
      <c r="I358" s="246"/>
      <c r="J358" s="242"/>
      <c r="K358" s="242"/>
      <c r="L358" s="247"/>
      <c r="M358" s="248"/>
      <c r="N358" s="249"/>
      <c r="O358" s="249"/>
      <c r="P358" s="249"/>
      <c r="Q358" s="249"/>
      <c r="R358" s="249"/>
      <c r="S358" s="249"/>
      <c r="T358" s="250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1" t="s">
        <v>282</v>
      </c>
      <c r="AU358" s="251" t="s">
        <v>91</v>
      </c>
      <c r="AV358" s="13" t="s">
        <v>91</v>
      </c>
      <c r="AW358" s="13" t="s">
        <v>39</v>
      </c>
      <c r="AX358" s="13" t="s">
        <v>86</v>
      </c>
      <c r="AY358" s="251" t="s">
        <v>188</v>
      </c>
    </row>
    <row r="359" s="2" customFormat="1" ht="24.15" customHeight="1">
      <c r="A359" s="42"/>
      <c r="B359" s="43"/>
      <c r="C359" s="209" t="s">
        <v>552</v>
      </c>
      <c r="D359" s="209" t="s">
        <v>189</v>
      </c>
      <c r="E359" s="210" t="s">
        <v>1488</v>
      </c>
      <c r="F359" s="211" t="s">
        <v>1489</v>
      </c>
      <c r="G359" s="212" t="s">
        <v>235</v>
      </c>
      <c r="H359" s="213">
        <v>1</v>
      </c>
      <c r="I359" s="214"/>
      <c r="J359" s="215">
        <f>ROUND(I359*H359,2)</f>
        <v>0</v>
      </c>
      <c r="K359" s="211" t="s">
        <v>32</v>
      </c>
      <c r="L359" s="48"/>
      <c r="M359" s="216" t="s">
        <v>32</v>
      </c>
      <c r="N359" s="217" t="s">
        <v>49</v>
      </c>
      <c r="O359" s="88"/>
      <c r="P359" s="218">
        <f>O359*H359</f>
        <v>0</v>
      </c>
      <c r="Q359" s="218">
        <v>0</v>
      </c>
      <c r="R359" s="218">
        <f>Q359*H359</f>
        <v>0</v>
      </c>
      <c r="S359" s="218">
        <v>0</v>
      </c>
      <c r="T359" s="219">
        <f>S359*H359</f>
        <v>0</v>
      </c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R359" s="220" t="s">
        <v>405</v>
      </c>
      <c r="AT359" s="220" t="s">
        <v>189</v>
      </c>
      <c r="AU359" s="220" t="s">
        <v>91</v>
      </c>
      <c r="AY359" s="20" t="s">
        <v>188</v>
      </c>
      <c r="BE359" s="221">
        <f>IF(N359="základní",J359,0)</f>
        <v>0</v>
      </c>
      <c r="BF359" s="221">
        <f>IF(N359="snížená",J359,0)</f>
        <v>0</v>
      </c>
      <c r="BG359" s="221">
        <f>IF(N359="zákl. přenesená",J359,0)</f>
        <v>0</v>
      </c>
      <c r="BH359" s="221">
        <f>IF(N359="sníž. přenesená",J359,0)</f>
        <v>0</v>
      </c>
      <c r="BI359" s="221">
        <f>IF(N359="nulová",J359,0)</f>
        <v>0</v>
      </c>
      <c r="BJ359" s="20" t="s">
        <v>86</v>
      </c>
      <c r="BK359" s="221">
        <f>ROUND(I359*H359,2)</f>
        <v>0</v>
      </c>
      <c r="BL359" s="20" t="s">
        <v>405</v>
      </c>
      <c r="BM359" s="220" t="s">
        <v>1490</v>
      </c>
    </row>
    <row r="360" s="2" customFormat="1">
      <c r="A360" s="42"/>
      <c r="B360" s="43"/>
      <c r="C360" s="44"/>
      <c r="D360" s="222" t="s">
        <v>194</v>
      </c>
      <c r="E360" s="44"/>
      <c r="F360" s="223" t="s">
        <v>1489</v>
      </c>
      <c r="G360" s="44"/>
      <c r="H360" s="44"/>
      <c r="I360" s="224"/>
      <c r="J360" s="44"/>
      <c r="K360" s="44"/>
      <c r="L360" s="48"/>
      <c r="M360" s="225"/>
      <c r="N360" s="226"/>
      <c r="O360" s="88"/>
      <c r="P360" s="88"/>
      <c r="Q360" s="88"/>
      <c r="R360" s="88"/>
      <c r="S360" s="88"/>
      <c r="T360" s="89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T360" s="20" t="s">
        <v>194</v>
      </c>
      <c r="AU360" s="20" t="s">
        <v>91</v>
      </c>
    </row>
    <row r="361" s="2" customFormat="1">
      <c r="A361" s="42"/>
      <c r="B361" s="43"/>
      <c r="C361" s="44"/>
      <c r="D361" s="222" t="s">
        <v>202</v>
      </c>
      <c r="E361" s="44"/>
      <c r="F361" s="227" t="s">
        <v>1475</v>
      </c>
      <c r="G361" s="44"/>
      <c r="H361" s="44"/>
      <c r="I361" s="224"/>
      <c r="J361" s="44"/>
      <c r="K361" s="44"/>
      <c r="L361" s="48"/>
      <c r="M361" s="225"/>
      <c r="N361" s="226"/>
      <c r="O361" s="88"/>
      <c r="P361" s="88"/>
      <c r="Q361" s="88"/>
      <c r="R361" s="88"/>
      <c r="S361" s="88"/>
      <c r="T361" s="89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T361" s="20" t="s">
        <v>202</v>
      </c>
      <c r="AU361" s="20" t="s">
        <v>91</v>
      </c>
    </row>
    <row r="362" s="13" customFormat="1">
      <c r="A362" s="13"/>
      <c r="B362" s="241"/>
      <c r="C362" s="242"/>
      <c r="D362" s="222" t="s">
        <v>282</v>
      </c>
      <c r="E362" s="243" t="s">
        <v>32</v>
      </c>
      <c r="F362" s="244" t="s">
        <v>1491</v>
      </c>
      <c r="G362" s="242"/>
      <c r="H362" s="245">
        <v>1</v>
      </c>
      <c r="I362" s="246"/>
      <c r="J362" s="242"/>
      <c r="K362" s="242"/>
      <c r="L362" s="247"/>
      <c r="M362" s="248"/>
      <c r="N362" s="249"/>
      <c r="O362" s="249"/>
      <c r="P362" s="249"/>
      <c r="Q362" s="249"/>
      <c r="R362" s="249"/>
      <c r="S362" s="249"/>
      <c r="T362" s="250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1" t="s">
        <v>282</v>
      </c>
      <c r="AU362" s="251" t="s">
        <v>91</v>
      </c>
      <c r="AV362" s="13" t="s">
        <v>91</v>
      </c>
      <c r="AW362" s="13" t="s">
        <v>39</v>
      </c>
      <c r="AX362" s="13" t="s">
        <v>86</v>
      </c>
      <c r="AY362" s="251" t="s">
        <v>188</v>
      </c>
    </row>
    <row r="363" s="2" customFormat="1" ht="24.15" customHeight="1">
      <c r="A363" s="42"/>
      <c r="B363" s="43"/>
      <c r="C363" s="209" t="s">
        <v>557</v>
      </c>
      <c r="D363" s="209" t="s">
        <v>189</v>
      </c>
      <c r="E363" s="210" t="s">
        <v>1492</v>
      </c>
      <c r="F363" s="211" t="s">
        <v>1493</v>
      </c>
      <c r="G363" s="212" t="s">
        <v>235</v>
      </c>
      <c r="H363" s="213">
        <v>1</v>
      </c>
      <c r="I363" s="214"/>
      <c r="J363" s="215">
        <f>ROUND(I363*H363,2)</f>
        <v>0</v>
      </c>
      <c r="K363" s="211" t="s">
        <v>32</v>
      </c>
      <c r="L363" s="48"/>
      <c r="M363" s="216" t="s">
        <v>32</v>
      </c>
      <c r="N363" s="217" t="s">
        <v>49</v>
      </c>
      <c r="O363" s="88"/>
      <c r="P363" s="218">
        <f>O363*H363</f>
        <v>0</v>
      </c>
      <c r="Q363" s="218">
        <v>0</v>
      </c>
      <c r="R363" s="218">
        <f>Q363*H363</f>
        <v>0</v>
      </c>
      <c r="S363" s="218">
        <v>0</v>
      </c>
      <c r="T363" s="219">
        <f>S363*H363</f>
        <v>0</v>
      </c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R363" s="220" t="s">
        <v>405</v>
      </c>
      <c r="AT363" s="220" t="s">
        <v>189</v>
      </c>
      <c r="AU363" s="220" t="s">
        <v>91</v>
      </c>
      <c r="AY363" s="20" t="s">
        <v>188</v>
      </c>
      <c r="BE363" s="221">
        <f>IF(N363="základní",J363,0)</f>
        <v>0</v>
      </c>
      <c r="BF363" s="221">
        <f>IF(N363="snížená",J363,0)</f>
        <v>0</v>
      </c>
      <c r="BG363" s="221">
        <f>IF(N363="zákl. přenesená",J363,0)</f>
        <v>0</v>
      </c>
      <c r="BH363" s="221">
        <f>IF(N363="sníž. přenesená",J363,0)</f>
        <v>0</v>
      </c>
      <c r="BI363" s="221">
        <f>IF(N363="nulová",J363,0)</f>
        <v>0</v>
      </c>
      <c r="BJ363" s="20" t="s">
        <v>86</v>
      </c>
      <c r="BK363" s="221">
        <f>ROUND(I363*H363,2)</f>
        <v>0</v>
      </c>
      <c r="BL363" s="20" t="s">
        <v>405</v>
      </c>
      <c r="BM363" s="220" t="s">
        <v>1494</v>
      </c>
    </row>
    <row r="364" s="2" customFormat="1">
      <c r="A364" s="42"/>
      <c r="B364" s="43"/>
      <c r="C364" s="44"/>
      <c r="D364" s="222" t="s">
        <v>194</v>
      </c>
      <c r="E364" s="44"/>
      <c r="F364" s="223" t="s">
        <v>1493</v>
      </c>
      <c r="G364" s="44"/>
      <c r="H364" s="44"/>
      <c r="I364" s="224"/>
      <c r="J364" s="44"/>
      <c r="K364" s="44"/>
      <c r="L364" s="48"/>
      <c r="M364" s="225"/>
      <c r="N364" s="226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0" t="s">
        <v>194</v>
      </c>
      <c r="AU364" s="20" t="s">
        <v>91</v>
      </c>
    </row>
    <row r="365" s="2" customFormat="1">
      <c r="A365" s="42"/>
      <c r="B365" s="43"/>
      <c r="C365" s="44"/>
      <c r="D365" s="222" t="s">
        <v>202</v>
      </c>
      <c r="E365" s="44"/>
      <c r="F365" s="227" t="s">
        <v>1475</v>
      </c>
      <c r="G365" s="44"/>
      <c r="H365" s="44"/>
      <c r="I365" s="224"/>
      <c r="J365" s="44"/>
      <c r="K365" s="44"/>
      <c r="L365" s="48"/>
      <c r="M365" s="225"/>
      <c r="N365" s="226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T365" s="20" t="s">
        <v>202</v>
      </c>
      <c r="AU365" s="20" t="s">
        <v>91</v>
      </c>
    </row>
    <row r="366" s="13" customFormat="1">
      <c r="A366" s="13"/>
      <c r="B366" s="241"/>
      <c r="C366" s="242"/>
      <c r="D366" s="222" t="s">
        <v>282</v>
      </c>
      <c r="E366" s="243" t="s">
        <v>32</v>
      </c>
      <c r="F366" s="244" t="s">
        <v>1495</v>
      </c>
      <c r="G366" s="242"/>
      <c r="H366" s="245">
        <v>1</v>
      </c>
      <c r="I366" s="246"/>
      <c r="J366" s="242"/>
      <c r="K366" s="242"/>
      <c r="L366" s="247"/>
      <c r="M366" s="248"/>
      <c r="N366" s="249"/>
      <c r="O366" s="249"/>
      <c r="P366" s="249"/>
      <c r="Q366" s="249"/>
      <c r="R366" s="249"/>
      <c r="S366" s="249"/>
      <c r="T366" s="25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1" t="s">
        <v>282</v>
      </c>
      <c r="AU366" s="251" t="s">
        <v>91</v>
      </c>
      <c r="AV366" s="13" t="s">
        <v>91</v>
      </c>
      <c r="AW366" s="13" t="s">
        <v>39</v>
      </c>
      <c r="AX366" s="13" t="s">
        <v>86</v>
      </c>
      <c r="AY366" s="251" t="s">
        <v>188</v>
      </c>
    </row>
    <row r="367" s="2" customFormat="1" ht="24.15" customHeight="1">
      <c r="A367" s="42"/>
      <c r="B367" s="43"/>
      <c r="C367" s="209" t="s">
        <v>565</v>
      </c>
      <c r="D367" s="209" t="s">
        <v>189</v>
      </c>
      <c r="E367" s="210" t="s">
        <v>1496</v>
      </c>
      <c r="F367" s="211" t="s">
        <v>1497</v>
      </c>
      <c r="G367" s="212" t="s">
        <v>235</v>
      </c>
      <c r="H367" s="213">
        <v>2</v>
      </c>
      <c r="I367" s="214"/>
      <c r="J367" s="215">
        <f>ROUND(I367*H367,2)</f>
        <v>0</v>
      </c>
      <c r="K367" s="211" t="s">
        <v>32</v>
      </c>
      <c r="L367" s="48"/>
      <c r="M367" s="216" t="s">
        <v>32</v>
      </c>
      <c r="N367" s="217" t="s">
        <v>49</v>
      </c>
      <c r="O367" s="88"/>
      <c r="P367" s="218">
        <f>O367*H367</f>
        <v>0</v>
      </c>
      <c r="Q367" s="218">
        <v>0</v>
      </c>
      <c r="R367" s="218">
        <f>Q367*H367</f>
        <v>0</v>
      </c>
      <c r="S367" s="218">
        <v>0</v>
      </c>
      <c r="T367" s="219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20" t="s">
        <v>405</v>
      </c>
      <c r="AT367" s="220" t="s">
        <v>189</v>
      </c>
      <c r="AU367" s="220" t="s">
        <v>91</v>
      </c>
      <c r="AY367" s="20" t="s">
        <v>188</v>
      </c>
      <c r="BE367" s="221">
        <f>IF(N367="základní",J367,0)</f>
        <v>0</v>
      </c>
      <c r="BF367" s="221">
        <f>IF(N367="snížená",J367,0)</f>
        <v>0</v>
      </c>
      <c r="BG367" s="221">
        <f>IF(N367="zákl. přenesená",J367,0)</f>
        <v>0</v>
      </c>
      <c r="BH367" s="221">
        <f>IF(N367="sníž. přenesená",J367,0)</f>
        <v>0</v>
      </c>
      <c r="BI367" s="221">
        <f>IF(N367="nulová",J367,0)</f>
        <v>0</v>
      </c>
      <c r="BJ367" s="20" t="s">
        <v>86</v>
      </c>
      <c r="BK367" s="221">
        <f>ROUND(I367*H367,2)</f>
        <v>0</v>
      </c>
      <c r="BL367" s="20" t="s">
        <v>405</v>
      </c>
      <c r="BM367" s="220" t="s">
        <v>1498</v>
      </c>
    </row>
    <row r="368" s="2" customFormat="1">
      <c r="A368" s="42"/>
      <c r="B368" s="43"/>
      <c r="C368" s="44"/>
      <c r="D368" s="222" t="s">
        <v>194</v>
      </c>
      <c r="E368" s="44"/>
      <c r="F368" s="223" t="s">
        <v>1497</v>
      </c>
      <c r="G368" s="44"/>
      <c r="H368" s="44"/>
      <c r="I368" s="224"/>
      <c r="J368" s="44"/>
      <c r="K368" s="44"/>
      <c r="L368" s="48"/>
      <c r="M368" s="225"/>
      <c r="N368" s="226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194</v>
      </c>
      <c r="AU368" s="20" t="s">
        <v>91</v>
      </c>
    </row>
    <row r="369" s="2" customFormat="1">
      <c r="A369" s="42"/>
      <c r="B369" s="43"/>
      <c r="C369" s="44"/>
      <c r="D369" s="222" t="s">
        <v>202</v>
      </c>
      <c r="E369" s="44"/>
      <c r="F369" s="227" t="s">
        <v>1499</v>
      </c>
      <c r="G369" s="44"/>
      <c r="H369" s="44"/>
      <c r="I369" s="224"/>
      <c r="J369" s="44"/>
      <c r="K369" s="44"/>
      <c r="L369" s="48"/>
      <c r="M369" s="225"/>
      <c r="N369" s="226"/>
      <c r="O369" s="88"/>
      <c r="P369" s="88"/>
      <c r="Q369" s="88"/>
      <c r="R369" s="88"/>
      <c r="S369" s="88"/>
      <c r="T369" s="89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T369" s="20" t="s">
        <v>202</v>
      </c>
      <c r="AU369" s="20" t="s">
        <v>91</v>
      </c>
    </row>
    <row r="370" s="13" customFormat="1">
      <c r="A370" s="13"/>
      <c r="B370" s="241"/>
      <c r="C370" s="242"/>
      <c r="D370" s="222" t="s">
        <v>282</v>
      </c>
      <c r="E370" s="243" t="s">
        <v>32</v>
      </c>
      <c r="F370" s="244" t="s">
        <v>1500</v>
      </c>
      <c r="G370" s="242"/>
      <c r="H370" s="245">
        <v>1</v>
      </c>
      <c r="I370" s="246"/>
      <c r="J370" s="242"/>
      <c r="K370" s="242"/>
      <c r="L370" s="247"/>
      <c r="M370" s="248"/>
      <c r="N370" s="249"/>
      <c r="O370" s="249"/>
      <c r="P370" s="249"/>
      <c r="Q370" s="249"/>
      <c r="R370" s="249"/>
      <c r="S370" s="249"/>
      <c r="T370" s="250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1" t="s">
        <v>282</v>
      </c>
      <c r="AU370" s="251" t="s">
        <v>91</v>
      </c>
      <c r="AV370" s="13" t="s">
        <v>91</v>
      </c>
      <c r="AW370" s="13" t="s">
        <v>39</v>
      </c>
      <c r="AX370" s="13" t="s">
        <v>78</v>
      </c>
      <c r="AY370" s="251" t="s">
        <v>188</v>
      </c>
    </row>
    <row r="371" s="13" customFormat="1">
      <c r="A371" s="13"/>
      <c r="B371" s="241"/>
      <c r="C371" s="242"/>
      <c r="D371" s="222" t="s">
        <v>282</v>
      </c>
      <c r="E371" s="243" t="s">
        <v>32</v>
      </c>
      <c r="F371" s="244" t="s">
        <v>1501</v>
      </c>
      <c r="G371" s="242"/>
      <c r="H371" s="245">
        <v>1</v>
      </c>
      <c r="I371" s="246"/>
      <c r="J371" s="242"/>
      <c r="K371" s="242"/>
      <c r="L371" s="247"/>
      <c r="M371" s="248"/>
      <c r="N371" s="249"/>
      <c r="O371" s="249"/>
      <c r="P371" s="249"/>
      <c r="Q371" s="249"/>
      <c r="R371" s="249"/>
      <c r="S371" s="249"/>
      <c r="T371" s="25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1" t="s">
        <v>282</v>
      </c>
      <c r="AU371" s="251" t="s">
        <v>91</v>
      </c>
      <c r="AV371" s="13" t="s">
        <v>91</v>
      </c>
      <c r="AW371" s="13" t="s">
        <v>39</v>
      </c>
      <c r="AX371" s="13" t="s">
        <v>78</v>
      </c>
      <c r="AY371" s="251" t="s">
        <v>188</v>
      </c>
    </row>
    <row r="372" s="15" customFormat="1">
      <c r="A372" s="15"/>
      <c r="B372" s="272"/>
      <c r="C372" s="273"/>
      <c r="D372" s="222" t="s">
        <v>282</v>
      </c>
      <c r="E372" s="274" t="s">
        <v>32</v>
      </c>
      <c r="F372" s="275" t="s">
        <v>338</v>
      </c>
      <c r="G372" s="273"/>
      <c r="H372" s="276">
        <v>2</v>
      </c>
      <c r="I372" s="277"/>
      <c r="J372" s="273"/>
      <c r="K372" s="273"/>
      <c r="L372" s="278"/>
      <c r="M372" s="279"/>
      <c r="N372" s="280"/>
      <c r="O372" s="280"/>
      <c r="P372" s="280"/>
      <c r="Q372" s="280"/>
      <c r="R372" s="280"/>
      <c r="S372" s="280"/>
      <c r="T372" s="281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82" t="s">
        <v>282</v>
      </c>
      <c r="AU372" s="282" t="s">
        <v>91</v>
      </c>
      <c r="AV372" s="15" t="s">
        <v>187</v>
      </c>
      <c r="AW372" s="15" t="s">
        <v>39</v>
      </c>
      <c r="AX372" s="15" t="s">
        <v>86</v>
      </c>
      <c r="AY372" s="282" t="s">
        <v>188</v>
      </c>
    </row>
    <row r="373" s="2" customFormat="1" ht="24.15" customHeight="1">
      <c r="A373" s="42"/>
      <c r="B373" s="43"/>
      <c r="C373" s="209" t="s">
        <v>570</v>
      </c>
      <c r="D373" s="209" t="s">
        <v>189</v>
      </c>
      <c r="E373" s="210" t="s">
        <v>1502</v>
      </c>
      <c r="F373" s="211" t="s">
        <v>1503</v>
      </c>
      <c r="G373" s="212" t="s">
        <v>235</v>
      </c>
      <c r="H373" s="213">
        <v>2</v>
      </c>
      <c r="I373" s="214"/>
      <c r="J373" s="215">
        <f>ROUND(I373*H373,2)</f>
        <v>0</v>
      </c>
      <c r="K373" s="211" t="s">
        <v>32</v>
      </c>
      <c r="L373" s="48"/>
      <c r="M373" s="216" t="s">
        <v>32</v>
      </c>
      <c r="N373" s="217" t="s">
        <v>49</v>
      </c>
      <c r="O373" s="88"/>
      <c r="P373" s="218">
        <f>O373*H373</f>
        <v>0</v>
      </c>
      <c r="Q373" s="218">
        <v>0</v>
      </c>
      <c r="R373" s="218">
        <f>Q373*H373</f>
        <v>0</v>
      </c>
      <c r="S373" s="218">
        <v>0</v>
      </c>
      <c r="T373" s="219">
        <f>S373*H373</f>
        <v>0</v>
      </c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R373" s="220" t="s">
        <v>405</v>
      </c>
      <c r="AT373" s="220" t="s">
        <v>189</v>
      </c>
      <c r="AU373" s="220" t="s">
        <v>91</v>
      </c>
      <c r="AY373" s="20" t="s">
        <v>188</v>
      </c>
      <c r="BE373" s="221">
        <f>IF(N373="základní",J373,0)</f>
        <v>0</v>
      </c>
      <c r="BF373" s="221">
        <f>IF(N373="snížená",J373,0)</f>
        <v>0</v>
      </c>
      <c r="BG373" s="221">
        <f>IF(N373="zákl. přenesená",J373,0)</f>
        <v>0</v>
      </c>
      <c r="BH373" s="221">
        <f>IF(N373="sníž. přenesená",J373,0)</f>
        <v>0</v>
      </c>
      <c r="BI373" s="221">
        <f>IF(N373="nulová",J373,0)</f>
        <v>0</v>
      </c>
      <c r="BJ373" s="20" t="s">
        <v>86</v>
      </c>
      <c r="BK373" s="221">
        <f>ROUND(I373*H373,2)</f>
        <v>0</v>
      </c>
      <c r="BL373" s="20" t="s">
        <v>405</v>
      </c>
      <c r="BM373" s="220" t="s">
        <v>1504</v>
      </c>
    </row>
    <row r="374" s="2" customFormat="1">
      <c r="A374" s="42"/>
      <c r="B374" s="43"/>
      <c r="C374" s="44"/>
      <c r="D374" s="222" t="s">
        <v>194</v>
      </c>
      <c r="E374" s="44"/>
      <c r="F374" s="223" t="s">
        <v>1503</v>
      </c>
      <c r="G374" s="44"/>
      <c r="H374" s="44"/>
      <c r="I374" s="224"/>
      <c r="J374" s="44"/>
      <c r="K374" s="44"/>
      <c r="L374" s="48"/>
      <c r="M374" s="225"/>
      <c r="N374" s="226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T374" s="20" t="s">
        <v>194</v>
      </c>
      <c r="AU374" s="20" t="s">
        <v>91</v>
      </c>
    </row>
    <row r="375" s="2" customFormat="1">
      <c r="A375" s="42"/>
      <c r="B375" s="43"/>
      <c r="C375" s="44"/>
      <c r="D375" s="222" t="s">
        <v>202</v>
      </c>
      <c r="E375" s="44"/>
      <c r="F375" s="227" t="s">
        <v>1499</v>
      </c>
      <c r="G375" s="44"/>
      <c r="H375" s="44"/>
      <c r="I375" s="224"/>
      <c r="J375" s="44"/>
      <c r="K375" s="44"/>
      <c r="L375" s="48"/>
      <c r="M375" s="225"/>
      <c r="N375" s="226"/>
      <c r="O375" s="88"/>
      <c r="P375" s="88"/>
      <c r="Q375" s="88"/>
      <c r="R375" s="88"/>
      <c r="S375" s="88"/>
      <c r="T375" s="89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T375" s="20" t="s">
        <v>202</v>
      </c>
      <c r="AU375" s="20" t="s">
        <v>91</v>
      </c>
    </row>
    <row r="376" s="13" customFormat="1">
      <c r="A376" s="13"/>
      <c r="B376" s="241"/>
      <c r="C376" s="242"/>
      <c r="D376" s="222" t="s">
        <v>282</v>
      </c>
      <c r="E376" s="243" t="s">
        <v>32</v>
      </c>
      <c r="F376" s="244" t="s">
        <v>1505</v>
      </c>
      <c r="G376" s="242"/>
      <c r="H376" s="245">
        <v>1</v>
      </c>
      <c r="I376" s="246"/>
      <c r="J376" s="242"/>
      <c r="K376" s="242"/>
      <c r="L376" s="247"/>
      <c r="M376" s="248"/>
      <c r="N376" s="249"/>
      <c r="O376" s="249"/>
      <c r="P376" s="249"/>
      <c r="Q376" s="249"/>
      <c r="R376" s="249"/>
      <c r="S376" s="249"/>
      <c r="T376" s="250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1" t="s">
        <v>282</v>
      </c>
      <c r="AU376" s="251" t="s">
        <v>91</v>
      </c>
      <c r="AV376" s="13" t="s">
        <v>91</v>
      </c>
      <c r="AW376" s="13" t="s">
        <v>39</v>
      </c>
      <c r="AX376" s="13" t="s">
        <v>78</v>
      </c>
      <c r="AY376" s="251" t="s">
        <v>188</v>
      </c>
    </row>
    <row r="377" s="13" customFormat="1">
      <c r="A377" s="13"/>
      <c r="B377" s="241"/>
      <c r="C377" s="242"/>
      <c r="D377" s="222" t="s">
        <v>282</v>
      </c>
      <c r="E377" s="243" t="s">
        <v>32</v>
      </c>
      <c r="F377" s="244" t="s">
        <v>1506</v>
      </c>
      <c r="G377" s="242"/>
      <c r="H377" s="245">
        <v>1</v>
      </c>
      <c r="I377" s="246"/>
      <c r="J377" s="242"/>
      <c r="K377" s="242"/>
      <c r="L377" s="247"/>
      <c r="M377" s="248"/>
      <c r="N377" s="249"/>
      <c r="O377" s="249"/>
      <c r="P377" s="249"/>
      <c r="Q377" s="249"/>
      <c r="R377" s="249"/>
      <c r="S377" s="249"/>
      <c r="T377" s="250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1" t="s">
        <v>282</v>
      </c>
      <c r="AU377" s="251" t="s">
        <v>91</v>
      </c>
      <c r="AV377" s="13" t="s">
        <v>91</v>
      </c>
      <c r="AW377" s="13" t="s">
        <v>39</v>
      </c>
      <c r="AX377" s="13" t="s">
        <v>78</v>
      </c>
      <c r="AY377" s="251" t="s">
        <v>188</v>
      </c>
    </row>
    <row r="378" s="15" customFormat="1">
      <c r="A378" s="15"/>
      <c r="B378" s="272"/>
      <c r="C378" s="273"/>
      <c r="D378" s="222" t="s">
        <v>282</v>
      </c>
      <c r="E378" s="274" t="s">
        <v>32</v>
      </c>
      <c r="F378" s="275" t="s">
        <v>338</v>
      </c>
      <c r="G378" s="273"/>
      <c r="H378" s="276">
        <v>2</v>
      </c>
      <c r="I378" s="277"/>
      <c r="J378" s="273"/>
      <c r="K378" s="273"/>
      <c r="L378" s="278"/>
      <c r="M378" s="279"/>
      <c r="N378" s="280"/>
      <c r="O378" s="280"/>
      <c r="P378" s="280"/>
      <c r="Q378" s="280"/>
      <c r="R378" s="280"/>
      <c r="S378" s="280"/>
      <c r="T378" s="281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82" t="s">
        <v>282</v>
      </c>
      <c r="AU378" s="282" t="s">
        <v>91</v>
      </c>
      <c r="AV378" s="15" t="s">
        <v>187</v>
      </c>
      <c r="AW378" s="15" t="s">
        <v>39</v>
      </c>
      <c r="AX378" s="15" t="s">
        <v>86</v>
      </c>
      <c r="AY378" s="282" t="s">
        <v>188</v>
      </c>
    </row>
    <row r="379" s="2" customFormat="1" ht="37.8" customHeight="1">
      <c r="A379" s="42"/>
      <c r="B379" s="43"/>
      <c r="C379" s="209" t="s">
        <v>575</v>
      </c>
      <c r="D379" s="209" t="s">
        <v>189</v>
      </c>
      <c r="E379" s="210" t="s">
        <v>1507</v>
      </c>
      <c r="F379" s="211" t="s">
        <v>1508</v>
      </c>
      <c r="G379" s="212" t="s">
        <v>235</v>
      </c>
      <c r="H379" s="213">
        <v>1</v>
      </c>
      <c r="I379" s="214"/>
      <c r="J379" s="215">
        <f>ROUND(I379*H379,2)</f>
        <v>0</v>
      </c>
      <c r="K379" s="211" t="s">
        <v>32</v>
      </c>
      <c r="L379" s="48"/>
      <c r="M379" s="216" t="s">
        <v>32</v>
      </c>
      <c r="N379" s="217" t="s">
        <v>49</v>
      </c>
      <c r="O379" s="88"/>
      <c r="P379" s="218">
        <f>O379*H379</f>
        <v>0</v>
      </c>
      <c r="Q379" s="218">
        <v>0</v>
      </c>
      <c r="R379" s="218">
        <f>Q379*H379</f>
        <v>0</v>
      </c>
      <c r="S379" s="218">
        <v>0</v>
      </c>
      <c r="T379" s="219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20" t="s">
        <v>405</v>
      </c>
      <c r="AT379" s="220" t="s">
        <v>189</v>
      </c>
      <c r="AU379" s="220" t="s">
        <v>91</v>
      </c>
      <c r="AY379" s="20" t="s">
        <v>188</v>
      </c>
      <c r="BE379" s="221">
        <f>IF(N379="základní",J379,0)</f>
        <v>0</v>
      </c>
      <c r="BF379" s="221">
        <f>IF(N379="snížená",J379,0)</f>
        <v>0</v>
      </c>
      <c r="BG379" s="221">
        <f>IF(N379="zákl. přenesená",J379,0)</f>
        <v>0</v>
      </c>
      <c r="BH379" s="221">
        <f>IF(N379="sníž. přenesená",J379,0)</f>
        <v>0</v>
      </c>
      <c r="BI379" s="221">
        <f>IF(N379="nulová",J379,0)</f>
        <v>0</v>
      </c>
      <c r="BJ379" s="20" t="s">
        <v>86</v>
      </c>
      <c r="BK379" s="221">
        <f>ROUND(I379*H379,2)</f>
        <v>0</v>
      </c>
      <c r="BL379" s="20" t="s">
        <v>405</v>
      </c>
      <c r="BM379" s="220" t="s">
        <v>1509</v>
      </c>
    </row>
    <row r="380" s="2" customFormat="1">
      <c r="A380" s="42"/>
      <c r="B380" s="43"/>
      <c r="C380" s="44"/>
      <c r="D380" s="222" t="s">
        <v>194</v>
      </c>
      <c r="E380" s="44"/>
      <c r="F380" s="223" t="s">
        <v>1508</v>
      </c>
      <c r="G380" s="44"/>
      <c r="H380" s="44"/>
      <c r="I380" s="224"/>
      <c r="J380" s="44"/>
      <c r="K380" s="44"/>
      <c r="L380" s="48"/>
      <c r="M380" s="225"/>
      <c r="N380" s="226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0" t="s">
        <v>194</v>
      </c>
      <c r="AU380" s="20" t="s">
        <v>91</v>
      </c>
    </row>
    <row r="381" s="2" customFormat="1">
      <c r="A381" s="42"/>
      <c r="B381" s="43"/>
      <c r="C381" s="44"/>
      <c r="D381" s="222" t="s">
        <v>202</v>
      </c>
      <c r="E381" s="44"/>
      <c r="F381" s="227" t="s">
        <v>504</v>
      </c>
      <c r="G381" s="44"/>
      <c r="H381" s="44"/>
      <c r="I381" s="224"/>
      <c r="J381" s="44"/>
      <c r="K381" s="44"/>
      <c r="L381" s="48"/>
      <c r="M381" s="225"/>
      <c r="N381" s="226"/>
      <c r="O381" s="88"/>
      <c r="P381" s="88"/>
      <c r="Q381" s="88"/>
      <c r="R381" s="88"/>
      <c r="S381" s="88"/>
      <c r="T381" s="89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T381" s="20" t="s">
        <v>202</v>
      </c>
      <c r="AU381" s="20" t="s">
        <v>91</v>
      </c>
    </row>
    <row r="382" s="13" customFormat="1">
      <c r="A382" s="13"/>
      <c r="B382" s="241"/>
      <c r="C382" s="242"/>
      <c r="D382" s="222" t="s">
        <v>282</v>
      </c>
      <c r="E382" s="243" t="s">
        <v>32</v>
      </c>
      <c r="F382" s="244" t="s">
        <v>1510</v>
      </c>
      <c r="G382" s="242"/>
      <c r="H382" s="245">
        <v>1</v>
      </c>
      <c r="I382" s="246"/>
      <c r="J382" s="242"/>
      <c r="K382" s="242"/>
      <c r="L382" s="247"/>
      <c r="M382" s="248"/>
      <c r="N382" s="249"/>
      <c r="O382" s="249"/>
      <c r="P382" s="249"/>
      <c r="Q382" s="249"/>
      <c r="R382" s="249"/>
      <c r="S382" s="249"/>
      <c r="T382" s="250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1" t="s">
        <v>282</v>
      </c>
      <c r="AU382" s="251" t="s">
        <v>91</v>
      </c>
      <c r="AV382" s="13" t="s">
        <v>91</v>
      </c>
      <c r="AW382" s="13" t="s">
        <v>39</v>
      </c>
      <c r="AX382" s="13" t="s">
        <v>86</v>
      </c>
      <c r="AY382" s="251" t="s">
        <v>188</v>
      </c>
    </row>
    <row r="383" s="2" customFormat="1" ht="37.8" customHeight="1">
      <c r="A383" s="42"/>
      <c r="B383" s="43"/>
      <c r="C383" s="209" t="s">
        <v>580</v>
      </c>
      <c r="D383" s="209" t="s">
        <v>189</v>
      </c>
      <c r="E383" s="210" t="s">
        <v>1511</v>
      </c>
      <c r="F383" s="211" t="s">
        <v>1512</v>
      </c>
      <c r="G383" s="212" t="s">
        <v>235</v>
      </c>
      <c r="H383" s="213">
        <v>1</v>
      </c>
      <c r="I383" s="214"/>
      <c r="J383" s="215">
        <f>ROUND(I383*H383,2)</f>
        <v>0</v>
      </c>
      <c r="K383" s="211" t="s">
        <v>32</v>
      </c>
      <c r="L383" s="48"/>
      <c r="M383" s="216" t="s">
        <v>32</v>
      </c>
      <c r="N383" s="217" t="s">
        <v>49</v>
      </c>
      <c r="O383" s="88"/>
      <c r="P383" s="218">
        <f>O383*H383</f>
        <v>0</v>
      </c>
      <c r="Q383" s="218">
        <v>0</v>
      </c>
      <c r="R383" s="218">
        <f>Q383*H383</f>
        <v>0</v>
      </c>
      <c r="S383" s="218">
        <v>0</v>
      </c>
      <c r="T383" s="219">
        <f>S383*H383</f>
        <v>0</v>
      </c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R383" s="220" t="s">
        <v>405</v>
      </c>
      <c r="AT383" s="220" t="s">
        <v>189</v>
      </c>
      <c r="AU383" s="220" t="s">
        <v>91</v>
      </c>
      <c r="AY383" s="20" t="s">
        <v>188</v>
      </c>
      <c r="BE383" s="221">
        <f>IF(N383="základní",J383,0)</f>
        <v>0</v>
      </c>
      <c r="BF383" s="221">
        <f>IF(N383="snížená",J383,0)</f>
        <v>0</v>
      </c>
      <c r="BG383" s="221">
        <f>IF(N383="zákl. přenesená",J383,0)</f>
        <v>0</v>
      </c>
      <c r="BH383" s="221">
        <f>IF(N383="sníž. přenesená",J383,0)</f>
        <v>0</v>
      </c>
      <c r="BI383" s="221">
        <f>IF(N383="nulová",J383,0)</f>
        <v>0</v>
      </c>
      <c r="BJ383" s="20" t="s">
        <v>86</v>
      </c>
      <c r="BK383" s="221">
        <f>ROUND(I383*H383,2)</f>
        <v>0</v>
      </c>
      <c r="BL383" s="20" t="s">
        <v>405</v>
      </c>
      <c r="BM383" s="220" t="s">
        <v>1513</v>
      </c>
    </row>
    <row r="384" s="2" customFormat="1">
      <c r="A384" s="42"/>
      <c r="B384" s="43"/>
      <c r="C384" s="44"/>
      <c r="D384" s="222" t="s">
        <v>194</v>
      </c>
      <c r="E384" s="44"/>
      <c r="F384" s="223" t="s">
        <v>1512</v>
      </c>
      <c r="G384" s="44"/>
      <c r="H384" s="44"/>
      <c r="I384" s="224"/>
      <c r="J384" s="44"/>
      <c r="K384" s="44"/>
      <c r="L384" s="48"/>
      <c r="M384" s="225"/>
      <c r="N384" s="226"/>
      <c r="O384" s="88"/>
      <c r="P384" s="88"/>
      <c r="Q384" s="88"/>
      <c r="R384" s="88"/>
      <c r="S384" s="88"/>
      <c r="T384" s="89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T384" s="20" t="s">
        <v>194</v>
      </c>
      <c r="AU384" s="20" t="s">
        <v>91</v>
      </c>
    </row>
    <row r="385" s="2" customFormat="1">
      <c r="A385" s="42"/>
      <c r="B385" s="43"/>
      <c r="C385" s="44"/>
      <c r="D385" s="222" t="s">
        <v>202</v>
      </c>
      <c r="E385" s="44"/>
      <c r="F385" s="227" t="s">
        <v>1514</v>
      </c>
      <c r="G385" s="44"/>
      <c r="H385" s="44"/>
      <c r="I385" s="224"/>
      <c r="J385" s="44"/>
      <c r="K385" s="44"/>
      <c r="L385" s="48"/>
      <c r="M385" s="225"/>
      <c r="N385" s="226"/>
      <c r="O385" s="88"/>
      <c r="P385" s="88"/>
      <c r="Q385" s="88"/>
      <c r="R385" s="88"/>
      <c r="S385" s="88"/>
      <c r="T385" s="89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T385" s="20" t="s">
        <v>202</v>
      </c>
      <c r="AU385" s="20" t="s">
        <v>91</v>
      </c>
    </row>
    <row r="386" s="13" customFormat="1">
      <c r="A386" s="13"/>
      <c r="B386" s="241"/>
      <c r="C386" s="242"/>
      <c r="D386" s="222" t="s">
        <v>282</v>
      </c>
      <c r="E386" s="243" t="s">
        <v>32</v>
      </c>
      <c r="F386" s="244" t="s">
        <v>1515</v>
      </c>
      <c r="G386" s="242"/>
      <c r="H386" s="245">
        <v>1</v>
      </c>
      <c r="I386" s="246"/>
      <c r="J386" s="242"/>
      <c r="K386" s="242"/>
      <c r="L386" s="247"/>
      <c r="M386" s="248"/>
      <c r="N386" s="249"/>
      <c r="O386" s="249"/>
      <c r="P386" s="249"/>
      <c r="Q386" s="249"/>
      <c r="R386" s="249"/>
      <c r="S386" s="249"/>
      <c r="T386" s="25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1" t="s">
        <v>282</v>
      </c>
      <c r="AU386" s="251" t="s">
        <v>91</v>
      </c>
      <c r="AV386" s="13" t="s">
        <v>91</v>
      </c>
      <c r="AW386" s="13" t="s">
        <v>39</v>
      </c>
      <c r="AX386" s="13" t="s">
        <v>86</v>
      </c>
      <c r="AY386" s="251" t="s">
        <v>188</v>
      </c>
    </row>
    <row r="387" s="2" customFormat="1" ht="37.8" customHeight="1">
      <c r="A387" s="42"/>
      <c r="B387" s="43"/>
      <c r="C387" s="209" t="s">
        <v>586</v>
      </c>
      <c r="D387" s="209" t="s">
        <v>189</v>
      </c>
      <c r="E387" s="210" t="s">
        <v>1516</v>
      </c>
      <c r="F387" s="211" t="s">
        <v>1517</v>
      </c>
      <c r="G387" s="212" t="s">
        <v>235</v>
      </c>
      <c r="H387" s="213">
        <v>1</v>
      </c>
      <c r="I387" s="214"/>
      <c r="J387" s="215">
        <f>ROUND(I387*H387,2)</f>
        <v>0</v>
      </c>
      <c r="K387" s="211" t="s">
        <v>32</v>
      </c>
      <c r="L387" s="48"/>
      <c r="M387" s="216" t="s">
        <v>32</v>
      </c>
      <c r="N387" s="217" t="s">
        <v>49</v>
      </c>
      <c r="O387" s="88"/>
      <c r="P387" s="218">
        <f>O387*H387</f>
        <v>0</v>
      </c>
      <c r="Q387" s="218">
        <v>0</v>
      </c>
      <c r="R387" s="218">
        <f>Q387*H387</f>
        <v>0</v>
      </c>
      <c r="S387" s="218">
        <v>0</v>
      </c>
      <c r="T387" s="219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20" t="s">
        <v>405</v>
      </c>
      <c r="AT387" s="220" t="s">
        <v>189</v>
      </c>
      <c r="AU387" s="220" t="s">
        <v>91</v>
      </c>
      <c r="AY387" s="20" t="s">
        <v>188</v>
      </c>
      <c r="BE387" s="221">
        <f>IF(N387="základní",J387,0)</f>
        <v>0</v>
      </c>
      <c r="BF387" s="221">
        <f>IF(N387="snížená",J387,0)</f>
        <v>0</v>
      </c>
      <c r="BG387" s="221">
        <f>IF(N387="zákl. přenesená",J387,0)</f>
        <v>0</v>
      </c>
      <c r="BH387" s="221">
        <f>IF(N387="sníž. přenesená",J387,0)</f>
        <v>0</v>
      </c>
      <c r="BI387" s="221">
        <f>IF(N387="nulová",J387,0)</f>
        <v>0</v>
      </c>
      <c r="BJ387" s="20" t="s">
        <v>86</v>
      </c>
      <c r="BK387" s="221">
        <f>ROUND(I387*H387,2)</f>
        <v>0</v>
      </c>
      <c r="BL387" s="20" t="s">
        <v>405</v>
      </c>
      <c r="BM387" s="220" t="s">
        <v>1518</v>
      </c>
    </row>
    <row r="388" s="2" customFormat="1">
      <c r="A388" s="42"/>
      <c r="B388" s="43"/>
      <c r="C388" s="44"/>
      <c r="D388" s="222" t="s">
        <v>194</v>
      </c>
      <c r="E388" s="44"/>
      <c r="F388" s="223" t="s">
        <v>1517</v>
      </c>
      <c r="G388" s="44"/>
      <c r="H388" s="44"/>
      <c r="I388" s="224"/>
      <c r="J388" s="44"/>
      <c r="K388" s="44"/>
      <c r="L388" s="48"/>
      <c r="M388" s="225"/>
      <c r="N388" s="226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0" t="s">
        <v>194</v>
      </c>
      <c r="AU388" s="20" t="s">
        <v>91</v>
      </c>
    </row>
    <row r="389" s="2" customFormat="1">
      <c r="A389" s="42"/>
      <c r="B389" s="43"/>
      <c r="C389" s="44"/>
      <c r="D389" s="222" t="s">
        <v>202</v>
      </c>
      <c r="E389" s="44"/>
      <c r="F389" s="227" t="s">
        <v>1519</v>
      </c>
      <c r="G389" s="44"/>
      <c r="H389" s="44"/>
      <c r="I389" s="224"/>
      <c r="J389" s="44"/>
      <c r="K389" s="44"/>
      <c r="L389" s="48"/>
      <c r="M389" s="225"/>
      <c r="N389" s="226"/>
      <c r="O389" s="88"/>
      <c r="P389" s="88"/>
      <c r="Q389" s="88"/>
      <c r="R389" s="88"/>
      <c r="S389" s="88"/>
      <c r="T389" s="89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T389" s="20" t="s">
        <v>202</v>
      </c>
      <c r="AU389" s="20" t="s">
        <v>91</v>
      </c>
    </row>
    <row r="390" s="13" customFormat="1">
      <c r="A390" s="13"/>
      <c r="B390" s="241"/>
      <c r="C390" s="242"/>
      <c r="D390" s="222" t="s">
        <v>282</v>
      </c>
      <c r="E390" s="243" t="s">
        <v>32</v>
      </c>
      <c r="F390" s="244" t="s">
        <v>1520</v>
      </c>
      <c r="G390" s="242"/>
      <c r="H390" s="245">
        <v>1</v>
      </c>
      <c r="I390" s="246"/>
      <c r="J390" s="242"/>
      <c r="K390" s="242"/>
      <c r="L390" s="247"/>
      <c r="M390" s="248"/>
      <c r="N390" s="249"/>
      <c r="O390" s="249"/>
      <c r="P390" s="249"/>
      <c r="Q390" s="249"/>
      <c r="R390" s="249"/>
      <c r="S390" s="249"/>
      <c r="T390" s="250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1" t="s">
        <v>282</v>
      </c>
      <c r="AU390" s="251" t="s">
        <v>91</v>
      </c>
      <c r="AV390" s="13" t="s">
        <v>91</v>
      </c>
      <c r="AW390" s="13" t="s">
        <v>39</v>
      </c>
      <c r="AX390" s="13" t="s">
        <v>86</v>
      </c>
      <c r="AY390" s="251" t="s">
        <v>188</v>
      </c>
    </row>
    <row r="391" s="2" customFormat="1" ht="33" customHeight="1">
      <c r="A391" s="42"/>
      <c r="B391" s="43"/>
      <c r="C391" s="209" t="s">
        <v>591</v>
      </c>
      <c r="D391" s="209" t="s">
        <v>189</v>
      </c>
      <c r="E391" s="210" t="s">
        <v>1521</v>
      </c>
      <c r="F391" s="211" t="s">
        <v>1522</v>
      </c>
      <c r="G391" s="212" t="s">
        <v>235</v>
      </c>
      <c r="H391" s="213">
        <v>1</v>
      </c>
      <c r="I391" s="214"/>
      <c r="J391" s="215">
        <f>ROUND(I391*H391,2)</f>
        <v>0</v>
      </c>
      <c r="K391" s="211" t="s">
        <v>32</v>
      </c>
      <c r="L391" s="48"/>
      <c r="M391" s="216" t="s">
        <v>32</v>
      </c>
      <c r="N391" s="217" t="s">
        <v>49</v>
      </c>
      <c r="O391" s="88"/>
      <c r="P391" s="218">
        <f>O391*H391</f>
        <v>0</v>
      </c>
      <c r="Q391" s="218">
        <v>0</v>
      </c>
      <c r="R391" s="218">
        <f>Q391*H391</f>
        <v>0</v>
      </c>
      <c r="S391" s="218">
        <v>0</v>
      </c>
      <c r="T391" s="219">
        <f>S391*H391</f>
        <v>0</v>
      </c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R391" s="220" t="s">
        <v>405</v>
      </c>
      <c r="AT391" s="220" t="s">
        <v>189</v>
      </c>
      <c r="AU391" s="220" t="s">
        <v>91</v>
      </c>
      <c r="AY391" s="20" t="s">
        <v>188</v>
      </c>
      <c r="BE391" s="221">
        <f>IF(N391="základní",J391,0)</f>
        <v>0</v>
      </c>
      <c r="BF391" s="221">
        <f>IF(N391="snížená",J391,0)</f>
        <v>0</v>
      </c>
      <c r="BG391" s="221">
        <f>IF(N391="zákl. přenesená",J391,0)</f>
        <v>0</v>
      </c>
      <c r="BH391" s="221">
        <f>IF(N391="sníž. přenesená",J391,0)</f>
        <v>0</v>
      </c>
      <c r="BI391" s="221">
        <f>IF(N391="nulová",J391,0)</f>
        <v>0</v>
      </c>
      <c r="BJ391" s="20" t="s">
        <v>86</v>
      </c>
      <c r="BK391" s="221">
        <f>ROUND(I391*H391,2)</f>
        <v>0</v>
      </c>
      <c r="BL391" s="20" t="s">
        <v>405</v>
      </c>
      <c r="BM391" s="220" t="s">
        <v>1523</v>
      </c>
    </row>
    <row r="392" s="2" customFormat="1">
      <c r="A392" s="42"/>
      <c r="B392" s="43"/>
      <c r="C392" s="44"/>
      <c r="D392" s="222" t="s">
        <v>194</v>
      </c>
      <c r="E392" s="44"/>
      <c r="F392" s="223" t="s">
        <v>1522</v>
      </c>
      <c r="G392" s="44"/>
      <c r="H392" s="44"/>
      <c r="I392" s="224"/>
      <c r="J392" s="44"/>
      <c r="K392" s="44"/>
      <c r="L392" s="48"/>
      <c r="M392" s="225"/>
      <c r="N392" s="226"/>
      <c r="O392" s="88"/>
      <c r="P392" s="88"/>
      <c r="Q392" s="88"/>
      <c r="R392" s="88"/>
      <c r="S392" s="88"/>
      <c r="T392" s="89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T392" s="20" t="s">
        <v>194</v>
      </c>
      <c r="AU392" s="20" t="s">
        <v>91</v>
      </c>
    </row>
    <row r="393" s="2" customFormat="1">
      <c r="A393" s="42"/>
      <c r="B393" s="43"/>
      <c r="C393" s="44"/>
      <c r="D393" s="222" t="s">
        <v>202</v>
      </c>
      <c r="E393" s="44"/>
      <c r="F393" s="227" t="s">
        <v>1524</v>
      </c>
      <c r="G393" s="44"/>
      <c r="H393" s="44"/>
      <c r="I393" s="224"/>
      <c r="J393" s="44"/>
      <c r="K393" s="44"/>
      <c r="L393" s="48"/>
      <c r="M393" s="225"/>
      <c r="N393" s="226"/>
      <c r="O393" s="88"/>
      <c r="P393" s="88"/>
      <c r="Q393" s="88"/>
      <c r="R393" s="88"/>
      <c r="S393" s="88"/>
      <c r="T393" s="89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T393" s="20" t="s">
        <v>202</v>
      </c>
      <c r="AU393" s="20" t="s">
        <v>91</v>
      </c>
    </row>
    <row r="394" s="13" customFormat="1">
      <c r="A394" s="13"/>
      <c r="B394" s="241"/>
      <c r="C394" s="242"/>
      <c r="D394" s="222" t="s">
        <v>282</v>
      </c>
      <c r="E394" s="243" t="s">
        <v>32</v>
      </c>
      <c r="F394" s="244" t="s">
        <v>1525</v>
      </c>
      <c r="G394" s="242"/>
      <c r="H394" s="245">
        <v>1</v>
      </c>
      <c r="I394" s="246"/>
      <c r="J394" s="242"/>
      <c r="K394" s="242"/>
      <c r="L394" s="247"/>
      <c r="M394" s="248"/>
      <c r="N394" s="249"/>
      <c r="O394" s="249"/>
      <c r="P394" s="249"/>
      <c r="Q394" s="249"/>
      <c r="R394" s="249"/>
      <c r="S394" s="249"/>
      <c r="T394" s="25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1" t="s">
        <v>282</v>
      </c>
      <c r="AU394" s="251" t="s">
        <v>91</v>
      </c>
      <c r="AV394" s="13" t="s">
        <v>91</v>
      </c>
      <c r="AW394" s="13" t="s">
        <v>39</v>
      </c>
      <c r="AX394" s="13" t="s">
        <v>86</v>
      </c>
      <c r="AY394" s="251" t="s">
        <v>188</v>
      </c>
    </row>
    <row r="395" s="2" customFormat="1" ht="37.8" customHeight="1">
      <c r="A395" s="42"/>
      <c r="B395" s="43"/>
      <c r="C395" s="209" t="s">
        <v>596</v>
      </c>
      <c r="D395" s="209" t="s">
        <v>189</v>
      </c>
      <c r="E395" s="210" t="s">
        <v>1526</v>
      </c>
      <c r="F395" s="211" t="s">
        <v>1527</v>
      </c>
      <c r="G395" s="212" t="s">
        <v>235</v>
      </c>
      <c r="H395" s="213">
        <v>1</v>
      </c>
      <c r="I395" s="214"/>
      <c r="J395" s="215">
        <f>ROUND(I395*H395,2)</f>
        <v>0</v>
      </c>
      <c r="K395" s="211" t="s">
        <v>32</v>
      </c>
      <c r="L395" s="48"/>
      <c r="M395" s="216" t="s">
        <v>32</v>
      </c>
      <c r="N395" s="217" t="s">
        <v>49</v>
      </c>
      <c r="O395" s="88"/>
      <c r="P395" s="218">
        <f>O395*H395</f>
        <v>0</v>
      </c>
      <c r="Q395" s="218">
        <v>0</v>
      </c>
      <c r="R395" s="218">
        <f>Q395*H395</f>
        <v>0</v>
      </c>
      <c r="S395" s="218">
        <v>0</v>
      </c>
      <c r="T395" s="219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20" t="s">
        <v>405</v>
      </c>
      <c r="AT395" s="220" t="s">
        <v>189</v>
      </c>
      <c r="AU395" s="220" t="s">
        <v>91</v>
      </c>
      <c r="AY395" s="20" t="s">
        <v>188</v>
      </c>
      <c r="BE395" s="221">
        <f>IF(N395="základní",J395,0)</f>
        <v>0</v>
      </c>
      <c r="BF395" s="221">
        <f>IF(N395="snížená",J395,0)</f>
        <v>0</v>
      </c>
      <c r="BG395" s="221">
        <f>IF(N395="zákl. přenesená",J395,0)</f>
        <v>0</v>
      </c>
      <c r="BH395" s="221">
        <f>IF(N395="sníž. přenesená",J395,0)</f>
        <v>0</v>
      </c>
      <c r="BI395" s="221">
        <f>IF(N395="nulová",J395,0)</f>
        <v>0</v>
      </c>
      <c r="BJ395" s="20" t="s">
        <v>86</v>
      </c>
      <c r="BK395" s="221">
        <f>ROUND(I395*H395,2)</f>
        <v>0</v>
      </c>
      <c r="BL395" s="20" t="s">
        <v>405</v>
      </c>
      <c r="BM395" s="220" t="s">
        <v>1528</v>
      </c>
    </row>
    <row r="396" s="2" customFormat="1">
      <c r="A396" s="42"/>
      <c r="B396" s="43"/>
      <c r="C396" s="44"/>
      <c r="D396" s="222" t="s">
        <v>194</v>
      </c>
      <c r="E396" s="44"/>
      <c r="F396" s="223" t="s">
        <v>1527</v>
      </c>
      <c r="G396" s="44"/>
      <c r="H396" s="44"/>
      <c r="I396" s="224"/>
      <c r="J396" s="44"/>
      <c r="K396" s="44"/>
      <c r="L396" s="48"/>
      <c r="M396" s="225"/>
      <c r="N396" s="226"/>
      <c r="O396" s="88"/>
      <c r="P396" s="88"/>
      <c r="Q396" s="88"/>
      <c r="R396" s="88"/>
      <c r="S396" s="88"/>
      <c r="T396" s="89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T396" s="20" t="s">
        <v>194</v>
      </c>
      <c r="AU396" s="20" t="s">
        <v>91</v>
      </c>
    </row>
    <row r="397" s="2" customFormat="1">
      <c r="A397" s="42"/>
      <c r="B397" s="43"/>
      <c r="C397" s="44"/>
      <c r="D397" s="222" t="s">
        <v>202</v>
      </c>
      <c r="E397" s="44"/>
      <c r="F397" s="227" t="s">
        <v>1519</v>
      </c>
      <c r="G397" s="44"/>
      <c r="H397" s="44"/>
      <c r="I397" s="224"/>
      <c r="J397" s="44"/>
      <c r="K397" s="44"/>
      <c r="L397" s="48"/>
      <c r="M397" s="225"/>
      <c r="N397" s="226"/>
      <c r="O397" s="88"/>
      <c r="P397" s="88"/>
      <c r="Q397" s="88"/>
      <c r="R397" s="88"/>
      <c r="S397" s="88"/>
      <c r="T397" s="89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T397" s="20" t="s">
        <v>202</v>
      </c>
      <c r="AU397" s="20" t="s">
        <v>91</v>
      </c>
    </row>
    <row r="398" s="13" customFormat="1">
      <c r="A398" s="13"/>
      <c r="B398" s="241"/>
      <c r="C398" s="242"/>
      <c r="D398" s="222" t="s">
        <v>282</v>
      </c>
      <c r="E398" s="243" t="s">
        <v>32</v>
      </c>
      <c r="F398" s="244" t="s">
        <v>1529</v>
      </c>
      <c r="G398" s="242"/>
      <c r="H398" s="245">
        <v>1</v>
      </c>
      <c r="I398" s="246"/>
      <c r="J398" s="242"/>
      <c r="K398" s="242"/>
      <c r="L398" s="247"/>
      <c r="M398" s="248"/>
      <c r="N398" s="249"/>
      <c r="O398" s="249"/>
      <c r="P398" s="249"/>
      <c r="Q398" s="249"/>
      <c r="R398" s="249"/>
      <c r="S398" s="249"/>
      <c r="T398" s="25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1" t="s">
        <v>282</v>
      </c>
      <c r="AU398" s="251" t="s">
        <v>91</v>
      </c>
      <c r="AV398" s="13" t="s">
        <v>91</v>
      </c>
      <c r="AW398" s="13" t="s">
        <v>39</v>
      </c>
      <c r="AX398" s="13" t="s">
        <v>86</v>
      </c>
      <c r="AY398" s="251" t="s">
        <v>188</v>
      </c>
    </row>
    <row r="399" s="2" customFormat="1" ht="37.8" customHeight="1">
      <c r="A399" s="42"/>
      <c r="B399" s="43"/>
      <c r="C399" s="209" t="s">
        <v>601</v>
      </c>
      <c r="D399" s="209" t="s">
        <v>189</v>
      </c>
      <c r="E399" s="210" t="s">
        <v>1530</v>
      </c>
      <c r="F399" s="211" t="s">
        <v>1531</v>
      </c>
      <c r="G399" s="212" t="s">
        <v>235</v>
      </c>
      <c r="H399" s="213">
        <v>1</v>
      </c>
      <c r="I399" s="214"/>
      <c r="J399" s="215">
        <f>ROUND(I399*H399,2)</f>
        <v>0</v>
      </c>
      <c r="K399" s="211" t="s">
        <v>32</v>
      </c>
      <c r="L399" s="48"/>
      <c r="M399" s="216" t="s">
        <v>32</v>
      </c>
      <c r="N399" s="217" t="s">
        <v>49</v>
      </c>
      <c r="O399" s="88"/>
      <c r="P399" s="218">
        <f>O399*H399</f>
        <v>0</v>
      </c>
      <c r="Q399" s="218">
        <v>0</v>
      </c>
      <c r="R399" s="218">
        <f>Q399*H399</f>
        <v>0</v>
      </c>
      <c r="S399" s="218">
        <v>0</v>
      </c>
      <c r="T399" s="219">
        <f>S399*H399</f>
        <v>0</v>
      </c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R399" s="220" t="s">
        <v>405</v>
      </c>
      <c r="AT399" s="220" t="s">
        <v>189</v>
      </c>
      <c r="AU399" s="220" t="s">
        <v>91</v>
      </c>
      <c r="AY399" s="20" t="s">
        <v>188</v>
      </c>
      <c r="BE399" s="221">
        <f>IF(N399="základní",J399,0)</f>
        <v>0</v>
      </c>
      <c r="BF399" s="221">
        <f>IF(N399="snížená",J399,0)</f>
        <v>0</v>
      </c>
      <c r="BG399" s="221">
        <f>IF(N399="zákl. přenesená",J399,0)</f>
        <v>0</v>
      </c>
      <c r="BH399" s="221">
        <f>IF(N399="sníž. přenesená",J399,0)</f>
        <v>0</v>
      </c>
      <c r="BI399" s="221">
        <f>IF(N399="nulová",J399,0)</f>
        <v>0</v>
      </c>
      <c r="BJ399" s="20" t="s">
        <v>86</v>
      </c>
      <c r="BK399" s="221">
        <f>ROUND(I399*H399,2)</f>
        <v>0</v>
      </c>
      <c r="BL399" s="20" t="s">
        <v>405</v>
      </c>
      <c r="BM399" s="220" t="s">
        <v>1532</v>
      </c>
    </row>
    <row r="400" s="2" customFormat="1">
      <c r="A400" s="42"/>
      <c r="B400" s="43"/>
      <c r="C400" s="44"/>
      <c r="D400" s="222" t="s">
        <v>194</v>
      </c>
      <c r="E400" s="44"/>
      <c r="F400" s="223" t="s">
        <v>1531</v>
      </c>
      <c r="G400" s="44"/>
      <c r="H400" s="44"/>
      <c r="I400" s="224"/>
      <c r="J400" s="44"/>
      <c r="K400" s="44"/>
      <c r="L400" s="48"/>
      <c r="M400" s="225"/>
      <c r="N400" s="226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0" t="s">
        <v>194</v>
      </c>
      <c r="AU400" s="20" t="s">
        <v>91</v>
      </c>
    </row>
    <row r="401" s="2" customFormat="1">
      <c r="A401" s="42"/>
      <c r="B401" s="43"/>
      <c r="C401" s="44"/>
      <c r="D401" s="222" t="s">
        <v>202</v>
      </c>
      <c r="E401" s="44"/>
      <c r="F401" s="227" t="s">
        <v>1514</v>
      </c>
      <c r="G401" s="44"/>
      <c r="H401" s="44"/>
      <c r="I401" s="224"/>
      <c r="J401" s="44"/>
      <c r="K401" s="44"/>
      <c r="L401" s="48"/>
      <c r="M401" s="225"/>
      <c r="N401" s="226"/>
      <c r="O401" s="88"/>
      <c r="P401" s="88"/>
      <c r="Q401" s="88"/>
      <c r="R401" s="88"/>
      <c r="S401" s="88"/>
      <c r="T401" s="89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T401" s="20" t="s">
        <v>202</v>
      </c>
      <c r="AU401" s="20" t="s">
        <v>91</v>
      </c>
    </row>
    <row r="402" s="13" customFormat="1">
      <c r="A402" s="13"/>
      <c r="B402" s="241"/>
      <c r="C402" s="242"/>
      <c r="D402" s="222" t="s">
        <v>282</v>
      </c>
      <c r="E402" s="243" t="s">
        <v>32</v>
      </c>
      <c r="F402" s="244" t="s">
        <v>1533</v>
      </c>
      <c r="G402" s="242"/>
      <c r="H402" s="245">
        <v>1</v>
      </c>
      <c r="I402" s="246"/>
      <c r="J402" s="242"/>
      <c r="K402" s="242"/>
      <c r="L402" s="247"/>
      <c r="M402" s="248"/>
      <c r="N402" s="249"/>
      <c r="O402" s="249"/>
      <c r="P402" s="249"/>
      <c r="Q402" s="249"/>
      <c r="R402" s="249"/>
      <c r="S402" s="249"/>
      <c r="T402" s="250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1" t="s">
        <v>282</v>
      </c>
      <c r="AU402" s="251" t="s">
        <v>91</v>
      </c>
      <c r="AV402" s="13" t="s">
        <v>91</v>
      </c>
      <c r="AW402" s="13" t="s">
        <v>39</v>
      </c>
      <c r="AX402" s="13" t="s">
        <v>86</v>
      </c>
      <c r="AY402" s="251" t="s">
        <v>188</v>
      </c>
    </row>
    <row r="403" s="2" customFormat="1" ht="37.8" customHeight="1">
      <c r="A403" s="42"/>
      <c r="B403" s="43"/>
      <c r="C403" s="209" t="s">
        <v>606</v>
      </c>
      <c r="D403" s="209" t="s">
        <v>189</v>
      </c>
      <c r="E403" s="210" t="s">
        <v>1534</v>
      </c>
      <c r="F403" s="211" t="s">
        <v>1535</v>
      </c>
      <c r="G403" s="212" t="s">
        <v>235</v>
      </c>
      <c r="H403" s="213">
        <v>1</v>
      </c>
      <c r="I403" s="214"/>
      <c r="J403" s="215">
        <f>ROUND(I403*H403,2)</f>
        <v>0</v>
      </c>
      <c r="K403" s="211" t="s">
        <v>32</v>
      </c>
      <c r="L403" s="48"/>
      <c r="M403" s="216" t="s">
        <v>32</v>
      </c>
      <c r="N403" s="217" t="s">
        <v>49</v>
      </c>
      <c r="O403" s="88"/>
      <c r="P403" s="218">
        <f>O403*H403</f>
        <v>0</v>
      </c>
      <c r="Q403" s="218">
        <v>0</v>
      </c>
      <c r="R403" s="218">
        <f>Q403*H403</f>
        <v>0</v>
      </c>
      <c r="S403" s="218">
        <v>0</v>
      </c>
      <c r="T403" s="219">
        <f>S403*H403</f>
        <v>0</v>
      </c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R403" s="220" t="s">
        <v>405</v>
      </c>
      <c r="AT403" s="220" t="s">
        <v>189</v>
      </c>
      <c r="AU403" s="220" t="s">
        <v>91</v>
      </c>
      <c r="AY403" s="20" t="s">
        <v>188</v>
      </c>
      <c r="BE403" s="221">
        <f>IF(N403="základní",J403,0)</f>
        <v>0</v>
      </c>
      <c r="BF403" s="221">
        <f>IF(N403="snížená",J403,0)</f>
        <v>0</v>
      </c>
      <c r="BG403" s="221">
        <f>IF(N403="zákl. přenesená",J403,0)</f>
        <v>0</v>
      </c>
      <c r="BH403" s="221">
        <f>IF(N403="sníž. přenesená",J403,0)</f>
        <v>0</v>
      </c>
      <c r="BI403" s="221">
        <f>IF(N403="nulová",J403,0)</f>
        <v>0</v>
      </c>
      <c r="BJ403" s="20" t="s">
        <v>86</v>
      </c>
      <c r="BK403" s="221">
        <f>ROUND(I403*H403,2)</f>
        <v>0</v>
      </c>
      <c r="BL403" s="20" t="s">
        <v>405</v>
      </c>
      <c r="BM403" s="220" t="s">
        <v>1536</v>
      </c>
    </row>
    <row r="404" s="2" customFormat="1">
      <c r="A404" s="42"/>
      <c r="B404" s="43"/>
      <c r="C404" s="44"/>
      <c r="D404" s="222" t="s">
        <v>194</v>
      </c>
      <c r="E404" s="44"/>
      <c r="F404" s="223" t="s">
        <v>1535</v>
      </c>
      <c r="G404" s="44"/>
      <c r="H404" s="44"/>
      <c r="I404" s="224"/>
      <c r="J404" s="44"/>
      <c r="K404" s="44"/>
      <c r="L404" s="48"/>
      <c r="M404" s="225"/>
      <c r="N404" s="226"/>
      <c r="O404" s="88"/>
      <c r="P404" s="88"/>
      <c r="Q404" s="88"/>
      <c r="R404" s="88"/>
      <c r="S404" s="88"/>
      <c r="T404" s="89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T404" s="20" t="s">
        <v>194</v>
      </c>
      <c r="AU404" s="20" t="s">
        <v>91</v>
      </c>
    </row>
    <row r="405" s="2" customFormat="1">
      <c r="A405" s="42"/>
      <c r="B405" s="43"/>
      <c r="C405" s="44"/>
      <c r="D405" s="222" t="s">
        <v>202</v>
      </c>
      <c r="E405" s="44"/>
      <c r="F405" s="227" t="s">
        <v>1519</v>
      </c>
      <c r="G405" s="44"/>
      <c r="H405" s="44"/>
      <c r="I405" s="224"/>
      <c r="J405" s="44"/>
      <c r="K405" s="44"/>
      <c r="L405" s="48"/>
      <c r="M405" s="225"/>
      <c r="N405" s="226"/>
      <c r="O405" s="88"/>
      <c r="P405" s="88"/>
      <c r="Q405" s="88"/>
      <c r="R405" s="88"/>
      <c r="S405" s="88"/>
      <c r="T405" s="89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T405" s="20" t="s">
        <v>202</v>
      </c>
      <c r="AU405" s="20" t="s">
        <v>91</v>
      </c>
    </row>
    <row r="406" s="13" customFormat="1">
      <c r="A406" s="13"/>
      <c r="B406" s="241"/>
      <c r="C406" s="242"/>
      <c r="D406" s="222" t="s">
        <v>282</v>
      </c>
      <c r="E406" s="243" t="s">
        <v>32</v>
      </c>
      <c r="F406" s="244" t="s">
        <v>1537</v>
      </c>
      <c r="G406" s="242"/>
      <c r="H406" s="245">
        <v>1</v>
      </c>
      <c r="I406" s="246"/>
      <c r="J406" s="242"/>
      <c r="K406" s="242"/>
      <c r="L406" s="247"/>
      <c r="M406" s="248"/>
      <c r="N406" s="249"/>
      <c r="O406" s="249"/>
      <c r="P406" s="249"/>
      <c r="Q406" s="249"/>
      <c r="R406" s="249"/>
      <c r="S406" s="249"/>
      <c r="T406" s="25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1" t="s">
        <v>282</v>
      </c>
      <c r="AU406" s="251" t="s">
        <v>91</v>
      </c>
      <c r="AV406" s="13" t="s">
        <v>91</v>
      </c>
      <c r="AW406" s="13" t="s">
        <v>39</v>
      </c>
      <c r="AX406" s="13" t="s">
        <v>86</v>
      </c>
      <c r="AY406" s="251" t="s">
        <v>188</v>
      </c>
    </row>
    <row r="407" s="2" customFormat="1" ht="37.8" customHeight="1">
      <c r="A407" s="42"/>
      <c r="B407" s="43"/>
      <c r="C407" s="209" t="s">
        <v>612</v>
      </c>
      <c r="D407" s="209" t="s">
        <v>189</v>
      </c>
      <c r="E407" s="210" t="s">
        <v>1538</v>
      </c>
      <c r="F407" s="211" t="s">
        <v>1539</v>
      </c>
      <c r="G407" s="212" t="s">
        <v>235</v>
      </c>
      <c r="H407" s="213">
        <v>1</v>
      </c>
      <c r="I407" s="214"/>
      <c r="J407" s="215">
        <f>ROUND(I407*H407,2)</f>
        <v>0</v>
      </c>
      <c r="K407" s="211" t="s">
        <v>32</v>
      </c>
      <c r="L407" s="48"/>
      <c r="M407" s="216" t="s">
        <v>32</v>
      </c>
      <c r="N407" s="217" t="s">
        <v>49</v>
      </c>
      <c r="O407" s="88"/>
      <c r="P407" s="218">
        <f>O407*H407</f>
        <v>0</v>
      </c>
      <c r="Q407" s="218">
        <v>0</v>
      </c>
      <c r="R407" s="218">
        <f>Q407*H407</f>
        <v>0</v>
      </c>
      <c r="S407" s="218">
        <v>0</v>
      </c>
      <c r="T407" s="219">
        <f>S407*H407</f>
        <v>0</v>
      </c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R407" s="220" t="s">
        <v>405</v>
      </c>
      <c r="AT407" s="220" t="s">
        <v>189</v>
      </c>
      <c r="AU407" s="220" t="s">
        <v>91</v>
      </c>
      <c r="AY407" s="20" t="s">
        <v>188</v>
      </c>
      <c r="BE407" s="221">
        <f>IF(N407="základní",J407,0)</f>
        <v>0</v>
      </c>
      <c r="BF407" s="221">
        <f>IF(N407="snížená",J407,0)</f>
        <v>0</v>
      </c>
      <c r="BG407" s="221">
        <f>IF(N407="zákl. přenesená",J407,0)</f>
        <v>0</v>
      </c>
      <c r="BH407" s="221">
        <f>IF(N407="sníž. přenesená",J407,0)</f>
        <v>0</v>
      </c>
      <c r="BI407" s="221">
        <f>IF(N407="nulová",J407,0)</f>
        <v>0</v>
      </c>
      <c r="BJ407" s="20" t="s">
        <v>86</v>
      </c>
      <c r="BK407" s="221">
        <f>ROUND(I407*H407,2)</f>
        <v>0</v>
      </c>
      <c r="BL407" s="20" t="s">
        <v>405</v>
      </c>
      <c r="BM407" s="220" t="s">
        <v>1540</v>
      </c>
    </row>
    <row r="408" s="2" customFormat="1">
      <c r="A408" s="42"/>
      <c r="B408" s="43"/>
      <c r="C408" s="44"/>
      <c r="D408" s="222" t="s">
        <v>194</v>
      </c>
      <c r="E408" s="44"/>
      <c r="F408" s="223" t="s">
        <v>1539</v>
      </c>
      <c r="G408" s="44"/>
      <c r="H408" s="44"/>
      <c r="I408" s="224"/>
      <c r="J408" s="44"/>
      <c r="K408" s="44"/>
      <c r="L408" s="48"/>
      <c r="M408" s="225"/>
      <c r="N408" s="226"/>
      <c r="O408" s="88"/>
      <c r="P408" s="88"/>
      <c r="Q408" s="88"/>
      <c r="R408" s="88"/>
      <c r="S408" s="88"/>
      <c r="T408" s="89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T408" s="20" t="s">
        <v>194</v>
      </c>
      <c r="AU408" s="20" t="s">
        <v>91</v>
      </c>
    </row>
    <row r="409" s="2" customFormat="1">
      <c r="A409" s="42"/>
      <c r="B409" s="43"/>
      <c r="C409" s="44"/>
      <c r="D409" s="222" t="s">
        <v>202</v>
      </c>
      <c r="E409" s="44"/>
      <c r="F409" s="227" t="s">
        <v>1514</v>
      </c>
      <c r="G409" s="44"/>
      <c r="H409" s="44"/>
      <c r="I409" s="224"/>
      <c r="J409" s="44"/>
      <c r="K409" s="44"/>
      <c r="L409" s="48"/>
      <c r="M409" s="225"/>
      <c r="N409" s="226"/>
      <c r="O409" s="88"/>
      <c r="P409" s="88"/>
      <c r="Q409" s="88"/>
      <c r="R409" s="88"/>
      <c r="S409" s="88"/>
      <c r="T409" s="89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T409" s="20" t="s">
        <v>202</v>
      </c>
      <c r="AU409" s="20" t="s">
        <v>91</v>
      </c>
    </row>
    <row r="410" s="13" customFormat="1">
      <c r="A410" s="13"/>
      <c r="B410" s="241"/>
      <c r="C410" s="242"/>
      <c r="D410" s="222" t="s">
        <v>282</v>
      </c>
      <c r="E410" s="243" t="s">
        <v>32</v>
      </c>
      <c r="F410" s="244" t="s">
        <v>1541</v>
      </c>
      <c r="G410" s="242"/>
      <c r="H410" s="245">
        <v>1</v>
      </c>
      <c r="I410" s="246"/>
      <c r="J410" s="242"/>
      <c r="K410" s="242"/>
      <c r="L410" s="247"/>
      <c r="M410" s="248"/>
      <c r="N410" s="249"/>
      <c r="O410" s="249"/>
      <c r="P410" s="249"/>
      <c r="Q410" s="249"/>
      <c r="R410" s="249"/>
      <c r="S410" s="249"/>
      <c r="T410" s="250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1" t="s">
        <v>282</v>
      </c>
      <c r="AU410" s="251" t="s">
        <v>91</v>
      </c>
      <c r="AV410" s="13" t="s">
        <v>91</v>
      </c>
      <c r="AW410" s="13" t="s">
        <v>39</v>
      </c>
      <c r="AX410" s="13" t="s">
        <v>86</v>
      </c>
      <c r="AY410" s="251" t="s">
        <v>188</v>
      </c>
    </row>
    <row r="411" s="2" customFormat="1" ht="37.8" customHeight="1">
      <c r="A411" s="42"/>
      <c r="B411" s="43"/>
      <c r="C411" s="209" t="s">
        <v>619</v>
      </c>
      <c r="D411" s="209" t="s">
        <v>189</v>
      </c>
      <c r="E411" s="210" t="s">
        <v>1542</v>
      </c>
      <c r="F411" s="211" t="s">
        <v>1543</v>
      </c>
      <c r="G411" s="212" t="s">
        <v>235</v>
      </c>
      <c r="H411" s="213">
        <v>1</v>
      </c>
      <c r="I411" s="214"/>
      <c r="J411" s="215">
        <f>ROUND(I411*H411,2)</f>
        <v>0</v>
      </c>
      <c r="K411" s="211" t="s">
        <v>32</v>
      </c>
      <c r="L411" s="48"/>
      <c r="M411" s="216" t="s">
        <v>32</v>
      </c>
      <c r="N411" s="217" t="s">
        <v>49</v>
      </c>
      <c r="O411" s="88"/>
      <c r="P411" s="218">
        <f>O411*H411</f>
        <v>0</v>
      </c>
      <c r="Q411" s="218">
        <v>0</v>
      </c>
      <c r="R411" s="218">
        <f>Q411*H411</f>
        <v>0</v>
      </c>
      <c r="S411" s="218">
        <v>0</v>
      </c>
      <c r="T411" s="219">
        <f>S411*H411</f>
        <v>0</v>
      </c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R411" s="220" t="s">
        <v>405</v>
      </c>
      <c r="AT411" s="220" t="s">
        <v>189</v>
      </c>
      <c r="AU411" s="220" t="s">
        <v>91</v>
      </c>
      <c r="AY411" s="20" t="s">
        <v>188</v>
      </c>
      <c r="BE411" s="221">
        <f>IF(N411="základní",J411,0)</f>
        <v>0</v>
      </c>
      <c r="BF411" s="221">
        <f>IF(N411="snížená",J411,0)</f>
        <v>0</v>
      </c>
      <c r="BG411" s="221">
        <f>IF(N411="zákl. přenesená",J411,0)</f>
        <v>0</v>
      </c>
      <c r="BH411" s="221">
        <f>IF(N411="sníž. přenesená",J411,0)</f>
        <v>0</v>
      </c>
      <c r="BI411" s="221">
        <f>IF(N411="nulová",J411,0)</f>
        <v>0</v>
      </c>
      <c r="BJ411" s="20" t="s">
        <v>86</v>
      </c>
      <c r="BK411" s="221">
        <f>ROUND(I411*H411,2)</f>
        <v>0</v>
      </c>
      <c r="BL411" s="20" t="s">
        <v>405</v>
      </c>
      <c r="BM411" s="220" t="s">
        <v>1544</v>
      </c>
    </row>
    <row r="412" s="2" customFormat="1">
      <c r="A412" s="42"/>
      <c r="B412" s="43"/>
      <c r="C412" s="44"/>
      <c r="D412" s="222" t="s">
        <v>194</v>
      </c>
      <c r="E412" s="44"/>
      <c r="F412" s="223" t="s">
        <v>1543</v>
      </c>
      <c r="G412" s="44"/>
      <c r="H412" s="44"/>
      <c r="I412" s="224"/>
      <c r="J412" s="44"/>
      <c r="K412" s="44"/>
      <c r="L412" s="48"/>
      <c r="M412" s="225"/>
      <c r="N412" s="226"/>
      <c r="O412" s="88"/>
      <c r="P412" s="88"/>
      <c r="Q412" s="88"/>
      <c r="R412" s="88"/>
      <c r="S412" s="88"/>
      <c r="T412" s="89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T412" s="20" t="s">
        <v>194</v>
      </c>
      <c r="AU412" s="20" t="s">
        <v>91</v>
      </c>
    </row>
    <row r="413" s="2" customFormat="1">
      <c r="A413" s="42"/>
      <c r="B413" s="43"/>
      <c r="C413" s="44"/>
      <c r="D413" s="222" t="s">
        <v>202</v>
      </c>
      <c r="E413" s="44"/>
      <c r="F413" s="227" t="s">
        <v>1519</v>
      </c>
      <c r="G413" s="44"/>
      <c r="H413" s="44"/>
      <c r="I413" s="224"/>
      <c r="J413" s="44"/>
      <c r="K413" s="44"/>
      <c r="L413" s="48"/>
      <c r="M413" s="225"/>
      <c r="N413" s="226"/>
      <c r="O413" s="88"/>
      <c r="P413" s="88"/>
      <c r="Q413" s="88"/>
      <c r="R413" s="88"/>
      <c r="S413" s="88"/>
      <c r="T413" s="89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T413" s="20" t="s">
        <v>202</v>
      </c>
      <c r="AU413" s="20" t="s">
        <v>91</v>
      </c>
    </row>
    <row r="414" s="13" customFormat="1">
      <c r="A414" s="13"/>
      <c r="B414" s="241"/>
      <c r="C414" s="242"/>
      <c r="D414" s="222" t="s">
        <v>282</v>
      </c>
      <c r="E414" s="243" t="s">
        <v>32</v>
      </c>
      <c r="F414" s="244" t="s">
        <v>1545</v>
      </c>
      <c r="G414" s="242"/>
      <c r="H414" s="245">
        <v>1</v>
      </c>
      <c r="I414" s="246"/>
      <c r="J414" s="242"/>
      <c r="K414" s="242"/>
      <c r="L414" s="247"/>
      <c r="M414" s="248"/>
      <c r="N414" s="249"/>
      <c r="O414" s="249"/>
      <c r="P414" s="249"/>
      <c r="Q414" s="249"/>
      <c r="R414" s="249"/>
      <c r="S414" s="249"/>
      <c r="T414" s="250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1" t="s">
        <v>282</v>
      </c>
      <c r="AU414" s="251" t="s">
        <v>91</v>
      </c>
      <c r="AV414" s="13" t="s">
        <v>91</v>
      </c>
      <c r="AW414" s="13" t="s">
        <v>39</v>
      </c>
      <c r="AX414" s="13" t="s">
        <v>86</v>
      </c>
      <c r="AY414" s="251" t="s">
        <v>188</v>
      </c>
    </row>
    <row r="415" s="2" customFormat="1" ht="37.8" customHeight="1">
      <c r="A415" s="42"/>
      <c r="B415" s="43"/>
      <c r="C415" s="209" t="s">
        <v>627</v>
      </c>
      <c r="D415" s="209" t="s">
        <v>189</v>
      </c>
      <c r="E415" s="210" t="s">
        <v>1546</v>
      </c>
      <c r="F415" s="211" t="s">
        <v>1547</v>
      </c>
      <c r="G415" s="212" t="s">
        <v>235</v>
      </c>
      <c r="H415" s="213">
        <v>1</v>
      </c>
      <c r="I415" s="214"/>
      <c r="J415" s="215">
        <f>ROUND(I415*H415,2)</f>
        <v>0</v>
      </c>
      <c r="K415" s="211" t="s">
        <v>32</v>
      </c>
      <c r="L415" s="48"/>
      <c r="M415" s="216" t="s">
        <v>32</v>
      </c>
      <c r="N415" s="217" t="s">
        <v>49</v>
      </c>
      <c r="O415" s="88"/>
      <c r="P415" s="218">
        <f>O415*H415</f>
        <v>0</v>
      </c>
      <c r="Q415" s="218">
        <v>0</v>
      </c>
      <c r="R415" s="218">
        <f>Q415*H415</f>
        <v>0</v>
      </c>
      <c r="S415" s="218">
        <v>0</v>
      </c>
      <c r="T415" s="219">
        <f>S415*H415</f>
        <v>0</v>
      </c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R415" s="220" t="s">
        <v>405</v>
      </c>
      <c r="AT415" s="220" t="s">
        <v>189</v>
      </c>
      <c r="AU415" s="220" t="s">
        <v>91</v>
      </c>
      <c r="AY415" s="20" t="s">
        <v>188</v>
      </c>
      <c r="BE415" s="221">
        <f>IF(N415="základní",J415,0)</f>
        <v>0</v>
      </c>
      <c r="BF415" s="221">
        <f>IF(N415="snížená",J415,0)</f>
        <v>0</v>
      </c>
      <c r="BG415" s="221">
        <f>IF(N415="zákl. přenesená",J415,0)</f>
        <v>0</v>
      </c>
      <c r="BH415" s="221">
        <f>IF(N415="sníž. přenesená",J415,0)</f>
        <v>0</v>
      </c>
      <c r="BI415" s="221">
        <f>IF(N415="nulová",J415,0)</f>
        <v>0</v>
      </c>
      <c r="BJ415" s="20" t="s">
        <v>86</v>
      </c>
      <c r="BK415" s="221">
        <f>ROUND(I415*H415,2)</f>
        <v>0</v>
      </c>
      <c r="BL415" s="20" t="s">
        <v>405</v>
      </c>
      <c r="BM415" s="220" t="s">
        <v>1548</v>
      </c>
    </row>
    <row r="416" s="2" customFormat="1">
      <c r="A416" s="42"/>
      <c r="B416" s="43"/>
      <c r="C416" s="44"/>
      <c r="D416" s="222" t="s">
        <v>194</v>
      </c>
      <c r="E416" s="44"/>
      <c r="F416" s="223" t="s">
        <v>1547</v>
      </c>
      <c r="G416" s="44"/>
      <c r="H416" s="44"/>
      <c r="I416" s="224"/>
      <c r="J416" s="44"/>
      <c r="K416" s="44"/>
      <c r="L416" s="48"/>
      <c r="M416" s="225"/>
      <c r="N416" s="226"/>
      <c r="O416" s="88"/>
      <c r="P416" s="88"/>
      <c r="Q416" s="88"/>
      <c r="R416" s="88"/>
      <c r="S416" s="88"/>
      <c r="T416" s="89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T416" s="20" t="s">
        <v>194</v>
      </c>
      <c r="AU416" s="20" t="s">
        <v>91</v>
      </c>
    </row>
    <row r="417" s="2" customFormat="1">
      <c r="A417" s="42"/>
      <c r="B417" s="43"/>
      <c r="C417" s="44"/>
      <c r="D417" s="222" t="s">
        <v>202</v>
      </c>
      <c r="E417" s="44"/>
      <c r="F417" s="227" t="s">
        <v>1519</v>
      </c>
      <c r="G417" s="44"/>
      <c r="H417" s="44"/>
      <c r="I417" s="224"/>
      <c r="J417" s="44"/>
      <c r="K417" s="44"/>
      <c r="L417" s="48"/>
      <c r="M417" s="225"/>
      <c r="N417" s="226"/>
      <c r="O417" s="88"/>
      <c r="P417" s="88"/>
      <c r="Q417" s="88"/>
      <c r="R417" s="88"/>
      <c r="S417" s="88"/>
      <c r="T417" s="89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T417" s="20" t="s">
        <v>202</v>
      </c>
      <c r="AU417" s="20" t="s">
        <v>91</v>
      </c>
    </row>
    <row r="418" s="13" customFormat="1">
      <c r="A418" s="13"/>
      <c r="B418" s="241"/>
      <c r="C418" s="242"/>
      <c r="D418" s="222" t="s">
        <v>282</v>
      </c>
      <c r="E418" s="243" t="s">
        <v>32</v>
      </c>
      <c r="F418" s="244" t="s">
        <v>1549</v>
      </c>
      <c r="G418" s="242"/>
      <c r="H418" s="245">
        <v>1</v>
      </c>
      <c r="I418" s="246"/>
      <c r="J418" s="242"/>
      <c r="K418" s="242"/>
      <c r="L418" s="247"/>
      <c r="M418" s="248"/>
      <c r="N418" s="249"/>
      <c r="O418" s="249"/>
      <c r="P418" s="249"/>
      <c r="Q418" s="249"/>
      <c r="R418" s="249"/>
      <c r="S418" s="249"/>
      <c r="T418" s="250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1" t="s">
        <v>282</v>
      </c>
      <c r="AU418" s="251" t="s">
        <v>91</v>
      </c>
      <c r="AV418" s="13" t="s">
        <v>91</v>
      </c>
      <c r="AW418" s="13" t="s">
        <v>39</v>
      </c>
      <c r="AX418" s="13" t="s">
        <v>86</v>
      </c>
      <c r="AY418" s="251" t="s">
        <v>188</v>
      </c>
    </row>
    <row r="419" s="2" customFormat="1" ht="37.8" customHeight="1">
      <c r="A419" s="42"/>
      <c r="B419" s="43"/>
      <c r="C419" s="209" t="s">
        <v>631</v>
      </c>
      <c r="D419" s="209" t="s">
        <v>189</v>
      </c>
      <c r="E419" s="210" t="s">
        <v>1550</v>
      </c>
      <c r="F419" s="211" t="s">
        <v>1551</v>
      </c>
      <c r="G419" s="212" t="s">
        <v>235</v>
      </c>
      <c r="H419" s="213">
        <v>1</v>
      </c>
      <c r="I419" s="214"/>
      <c r="J419" s="215">
        <f>ROUND(I419*H419,2)</f>
        <v>0</v>
      </c>
      <c r="K419" s="211" t="s">
        <v>32</v>
      </c>
      <c r="L419" s="48"/>
      <c r="M419" s="216" t="s">
        <v>32</v>
      </c>
      <c r="N419" s="217" t="s">
        <v>49</v>
      </c>
      <c r="O419" s="88"/>
      <c r="P419" s="218">
        <f>O419*H419</f>
        <v>0</v>
      </c>
      <c r="Q419" s="218">
        <v>0</v>
      </c>
      <c r="R419" s="218">
        <f>Q419*H419</f>
        <v>0</v>
      </c>
      <c r="S419" s="218">
        <v>0</v>
      </c>
      <c r="T419" s="219">
        <f>S419*H419</f>
        <v>0</v>
      </c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R419" s="220" t="s">
        <v>405</v>
      </c>
      <c r="AT419" s="220" t="s">
        <v>189</v>
      </c>
      <c r="AU419" s="220" t="s">
        <v>91</v>
      </c>
      <c r="AY419" s="20" t="s">
        <v>188</v>
      </c>
      <c r="BE419" s="221">
        <f>IF(N419="základní",J419,0)</f>
        <v>0</v>
      </c>
      <c r="BF419" s="221">
        <f>IF(N419="snížená",J419,0)</f>
        <v>0</v>
      </c>
      <c r="BG419" s="221">
        <f>IF(N419="zákl. přenesená",J419,0)</f>
        <v>0</v>
      </c>
      <c r="BH419" s="221">
        <f>IF(N419="sníž. přenesená",J419,0)</f>
        <v>0</v>
      </c>
      <c r="BI419" s="221">
        <f>IF(N419="nulová",J419,0)</f>
        <v>0</v>
      </c>
      <c r="BJ419" s="20" t="s">
        <v>86</v>
      </c>
      <c r="BK419" s="221">
        <f>ROUND(I419*H419,2)</f>
        <v>0</v>
      </c>
      <c r="BL419" s="20" t="s">
        <v>405</v>
      </c>
      <c r="BM419" s="220" t="s">
        <v>1552</v>
      </c>
    </row>
    <row r="420" s="2" customFormat="1">
      <c r="A420" s="42"/>
      <c r="B420" s="43"/>
      <c r="C420" s="44"/>
      <c r="D420" s="222" t="s">
        <v>194</v>
      </c>
      <c r="E420" s="44"/>
      <c r="F420" s="223" t="s">
        <v>1551</v>
      </c>
      <c r="G420" s="44"/>
      <c r="H420" s="44"/>
      <c r="I420" s="224"/>
      <c r="J420" s="44"/>
      <c r="K420" s="44"/>
      <c r="L420" s="48"/>
      <c r="M420" s="225"/>
      <c r="N420" s="226"/>
      <c r="O420" s="88"/>
      <c r="P420" s="88"/>
      <c r="Q420" s="88"/>
      <c r="R420" s="88"/>
      <c r="S420" s="88"/>
      <c r="T420" s="89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T420" s="20" t="s">
        <v>194</v>
      </c>
      <c r="AU420" s="20" t="s">
        <v>91</v>
      </c>
    </row>
    <row r="421" s="2" customFormat="1">
      <c r="A421" s="42"/>
      <c r="B421" s="43"/>
      <c r="C421" s="44"/>
      <c r="D421" s="222" t="s">
        <v>202</v>
      </c>
      <c r="E421" s="44"/>
      <c r="F421" s="227" t="s">
        <v>1514</v>
      </c>
      <c r="G421" s="44"/>
      <c r="H421" s="44"/>
      <c r="I421" s="224"/>
      <c r="J421" s="44"/>
      <c r="K421" s="44"/>
      <c r="L421" s="48"/>
      <c r="M421" s="225"/>
      <c r="N421" s="226"/>
      <c r="O421" s="88"/>
      <c r="P421" s="88"/>
      <c r="Q421" s="88"/>
      <c r="R421" s="88"/>
      <c r="S421" s="88"/>
      <c r="T421" s="89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T421" s="20" t="s">
        <v>202</v>
      </c>
      <c r="AU421" s="20" t="s">
        <v>91</v>
      </c>
    </row>
    <row r="422" s="13" customFormat="1">
      <c r="A422" s="13"/>
      <c r="B422" s="241"/>
      <c r="C422" s="242"/>
      <c r="D422" s="222" t="s">
        <v>282</v>
      </c>
      <c r="E422" s="243" t="s">
        <v>32</v>
      </c>
      <c r="F422" s="244" t="s">
        <v>1553</v>
      </c>
      <c r="G422" s="242"/>
      <c r="H422" s="245">
        <v>1</v>
      </c>
      <c r="I422" s="246"/>
      <c r="J422" s="242"/>
      <c r="K422" s="242"/>
      <c r="L422" s="247"/>
      <c r="M422" s="248"/>
      <c r="N422" s="249"/>
      <c r="O422" s="249"/>
      <c r="P422" s="249"/>
      <c r="Q422" s="249"/>
      <c r="R422" s="249"/>
      <c r="S422" s="249"/>
      <c r="T422" s="250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1" t="s">
        <v>282</v>
      </c>
      <c r="AU422" s="251" t="s">
        <v>91</v>
      </c>
      <c r="AV422" s="13" t="s">
        <v>91</v>
      </c>
      <c r="AW422" s="13" t="s">
        <v>39</v>
      </c>
      <c r="AX422" s="13" t="s">
        <v>86</v>
      </c>
      <c r="AY422" s="251" t="s">
        <v>188</v>
      </c>
    </row>
    <row r="423" s="2" customFormat="1" ht="33" customHeight="1">
      <c r="A423" s="42"/>
      <c r="B423" s="43"/>
      <c r="C423" s="209" t="s">
        <v>638</v>
      </c>
      <c r="D423" s="209" t="s">
        <v>189</v>
      </c>
      <c r="E423" s="210" t="s">
        <v>1554</v>
      </c>
      <c r="F423" s="211" t="s">
        <v>1555</v>
      </c>
      <c r="G423" s="212" t="s">
        <v>235</v>
      </c>
      <c r="H423" s="213">
        <v>1</v>
      </c>
      <c r="I423" s="214"/>
      <c r="J423" s="215">
        <f>ROUND(I423*H423,2)</f>
        <v>0</v>
      </c>
      <c r="K423" s="211" t="s">
        <v>32</v>
      </c>
      <c r="L423" s="48"/>
      <c r="M423" s="216" t="s">
        <v>32</v>
      </c>
      <c r="N423" s="217" t="s">
        <v>49</v>
      </c>
      <c r="O423" s="88"/>
      <c r="P423" s="218">
        <f>O423*H423</f>
        <v>0</v>
      </c>
      <c r="Q423" s="218">
        <v>0</v>
      </c>
      <c r="R423" s="218">
        <f>Q423*H423</f>
        <v>0</v>
      </c>
      <c r="S423" s="218">
        <v>0</v>
      </c>
      <c r="T423" s="219">
        <f>S423*H423</f>
        <v>0</v>
      </c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R423" s="220" t="s">
        <v>405</v>
      </c>
      <c r="AT423" s="220" t="s">
        <v>189</v>
      </c>
      <c r="AU423" s="220" t="s">
        <v>91</v>
      </c>
      <c r="AY423" s="20" t="s">
        <v>188</v>
      </c>
      <c r="BE423" s="221">
        <f>IF(N423="základní",J423,0)</f>
        <v>0</v>
      </c>
      <c r="BF423" s="221">
        <f>IF(N423="snížená",J423,0)</f>
        <v>0</v>
      </c>
      <c r="BG423" s="221">
        <f>IF(N423="zákl. přenesená",J423,0)</f>
        <v>0</v>
      </c>
      <c r="BH423" s="221">
        <f>IF(N423="sníž. přenesená",J423,0)</f>
        <v>0</v>
      </c>
      <c r="BI423" s="221">
        <f>IF(N423="nulová",J423,0)</f>
        <v>0</v>
      </c>
      <c r="BJ423" s="20" t="s">
        <v>86</v>
      </c>
      <c r="BK423" s="221">
        <f>ROUND(I423*H423,2)</f>
        <v>0</v>
      </c>
      <c r="BL423" s="20" t="s">
        <v>405</v>
      </c>
      <c r="BM423" s="220" t="s">
        <v>1556</v>
      </c>
    </row>
    <row r="424" s="2" customFormat="1">
      <c r="A424" s="42"/>
      <c r="B424" s="43"/>
      <c r="C424" s="44"/>
      <c r="D424" s="222" t="s">
        <v>194</v>
      </c>
      <c r="E424" s="44"/>
      <c r="F424" s="223" t="s">
        <v>1555</v>
      </c>
      <c r="G424" s="44"/>
      <c r="H424" s="44"/>
      <c r="I424" s="224"/>
      <c r="J424" s="44"/>
      <c r="K424" s="44"/>
      <c r="L424" s="48"/>
      <c r="M424" s="225"/>
      <c r="N424" s="226"/>
      <c r="O424" s="88"/>
      <c r="P424" s="88"/>
      <c r="Q424" s="88"/>
      <c r="R424" s="88"/>
      <c r="S424" s="88"/>
      <c r="T424" s="89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T424" s="20" t="s">
        <v>194</v>
      </c>
      <c r="AU424" s="20" t="s">
        <v>91</v>
      </c>
    </row>
    <row r="425" s="2" customFormat="1">
      <c r="A425" s="42"/>
      <c r="B425" s="43"/>
      <c r="C425" s="44"/>
      <c r="D425" s="222" t="s">
        <v>202</v>
      </c>
      <c r="E425" s="44"/>
      <c r="F425" s="227" t="s">
        <v>1524</v>
      </c>
      <c r="G425" s="44"/>
      <c r="H425" s="44"/>
      <c r="I425" s="224"/>
      <c r="J425" s="44"/>
      <c r="K425" s="44"/>
      <c r="L425" s="48"/>
      <c r="M425" s="225"/>
      <c r="N425" s="226"/>
      <c r="O425" s="88"/>
      <c r="P425" s="88"/>
      <c r="Q425" s="88"/>
      <c r="R425" s="88"/>
      <c r="S425" s="88"/>
      <c r="T425" s="89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T425" s="20" t="s">
        <v>202</v>
      </c>
      <c r="AU425" s="20" t="s">
        <v>91</v>
      </c>
    </row>
    <row r="426" s="13" customFormat="1">
      <c r="A426" s="13"/>
      <c r="B426" s="241"/>
      <c r="C426" s="242"/>
      <c r="D426" s="222" t="s">
        <v>282</v>
      </c>
      <c r="E426" s="243" t="s">
        <v>32</v>
      </c>
      <c r="F426" s="244" t="s">
        <v>1557</v>
      </c>
      <c r="G426" s="242"/>
      <c r="H426" s="245">
        <v>1</v>
      </c>
      <c r="I426" s="246"/>
      <c r="J426" s="242"/>
      <c r="K426" s="242"/>
      <c r="L426" s="247"/>
      <c r="M426" s="248"/>
      <c r="N426" s="249"/>
      <c r="O426" s="249"/>
      <c r="P426" s="249"/>
      <c r="Q426" s="249"/>
      <c r="R426" s="249"/>
      <c r="S426" s="249"/>
      <c r="T426" s="250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1" t="s">
        <v>282</v>
      </c>
      <c r="AU426" s="251" t="s">
        <v>91</v>
      </c>
      <c r="AV426" s="13" t="s">
        <v>91</v>
      </c>
      <c r="AW426" s="13" t="s">
        <v>39</v>
      </c>
      <c r="AX426" s="13" t="s">
        <v>86</v>
      </c>
      <c r="AY426" s="251" t="s">
        <v>188</v>
      </c>
    </row>
    <row r="427" s="2" customFormat="1" ht="37.8" customHeight="1">
      <c r="A427" s="42"/>
      <c r="B427" s="43"/>
      <c r="C427" s="209" t="s">
        <v>1254</v>
      </c>
      <c r="D427" s="209" t="s">
        <v>189</v>
      </c>
      <c r="E427" s="210" t="s">
        <v>1558</v>
      </c>
      <c r="F427" s="211" t="s">
        <v>1559</v>
      </c>
      <c r="G427" s="212" t="s">
        <v>235</v>
      </c>
      <c r="H427" s="213">
        <v>1</v>
      </c>
      <c r="I427" s="214"/>
      <c r="J427" s="215">
        <f>ROUND(I427*H427,2)</f>
        <v>0</v>
      </c>
      <c r="K427" s="211" t="s">
        <v>32</v>
      </c>
      <c r="L427" s="48"/>
      <c r="M427" s="216" t="s">
        <v>32</v>
      </c>
      <c r="N427" s="217" t="s">
        <v>49</v>
      </c>
      <c r="O427" s="88"/>
      <c r="P427" s="218">
        <f>O427*H427</f>
        <v>0</v>
      </c>
      <c r="Q427" s="218">
        <v>0</v>
      </c>
      <c r="R427" s="218">
        <f>Q427*H427</f>
        <v>0</v>
      </c>
      <c r="S427" s="218">
        <v>0</v>
      </c>
      <c r="T427" s="219">
        <f>S427*H427</f>
        <v>0</v>
      </c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R427" s="220" t="s">
        <v>405</v>
      </c>
      <c r="AT427" s="220" t="s">
        <v>189</v>
      </c>
      <c r="AU427" s="220" t="s">
        <v>91</v>
      </c>
      <c r="AY427" s="20" t="s">
        <v>188</v>
      </c>
      <c r="BE427" s="221">
        <f>IF(N427="základní",J427,0)</f>
        <v>0</v>
      </c>
      <c r="BF427" s="221">
        <f>IF(N427="snížená",J427,0)</f>
        <v>0</v>
      </c>
      <c r="BG427" s="221">
        <f>IF(N427="zákl. přenesená",J427,0)</f>
        <v>0</v>
      </c>
      <c r="BH427" s="221">
        <f>IF(N427="sníž. přenesená",J427,0)</f>
        <v>0</v>
      </c>
      <c r="BI427" s="221">
        <f>IF(N427="nulová",J427,0)</f>
        <v>0</v>
      </c>
      <c r="BJ427" s="20" t="s">
        <v>86</v>
      </c>
      <c r="BK427" s="221">
        <f>ROUND(I427*H427,2)</f>
        <v>0</v>
      </c>
      <c r="BL427" s="20" t="s">
        <v>405</v>
      </c>
      <c r="BM427" s="220" t="s">
        <v>1560</v>
      </c>
    </row>
    <row r="428" s="2" customFormat="1">
      <c r="A428" s="42"/>
      <c r="B428" s="43"/>
      <c r="C428" s="44"/>
      <c r="D428" s="222" t="s">
        <v>194</v>
      </c>
      <c r="E428" s="44"/>
      <c r="F428" s="223" t="s">
        <v>1559</v>
      </c>
      <c r="G428" s="44"/>
      <c r="H428" s="44"/>
      <c r="I428" s="224"/>
      <c r="J428" s="44"/>
      <c r="K428" s="44"/>
      <c r="L428" s="48"/>
      <c r="M428" s="225"/>
      <c r="N428" s="226"/>
      <c r="O428" s="88"/>
      <c r="P428" s="88"/>
      <c r="Q428" s="88"/>
      <c r="R428" s="88"/>
      <c r="S428" s="88"/>
      <c r="T428" s="89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T428" s="20" t="s">
        <v>194</v>
      </c>
      <c r="AU428" s="20" t="s">
        <v>91</v>
      </c>
    </row>
    <row r="429" s="2" customFormat="1">
      <c r="A429" s="42"/>
      <c r="B429" s="43"/>
      <c r="C429" s="44"/>
      <c r="D429" s="222" t="s">
        <v>202</v>
      </c>
      <c r="E429" s="44"/>
      <c r="F429" s="227" t="s">
        <v>1561</v>
      </c>
      <c r="G429" s="44"/>
      <c r="H429" s="44"/>
      <c r="I429" s="224"/>
      <c r="J429" s="44"/>
      <c r="K429" s="44"/>
      <c r="L429" s="48"/>
      <c r="M429" s="225"/>
      <c r="N429" s="226"/>
      <c r="O429" s="88"/>
      <c r="P429" s="88"/>
      <c r="Q429" s="88"/>
      <c r="R429" s="88"/>
      <c r="S429" s="88"/>
      <c r="T429" s="89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T429" s="20" t="s">
        <v>202</v>
      </c>
      <c r="AU429" s="20" t="s">
        <v>91</v>
      </c>
    </row>
    <row r="430" s="13" customFormat="1">
      <c r="A430" s="13"/>
      <c r="B430" s="241"/>
      <c r="C430" s="242"/>
      <c r="D430" s="222" t="s">
        <v>282</v>
      </c>
      <c r="E430" s="243" t="s">
        <v>32</v>
      </c>
      <c r="F430" s="244" t="s">
        <v>1562</v>
      </c>
      <c r="G430" s="242"/>
      <c r="H430" s="245">
        <v>1</v>
      </c>
      <c r="I430" s="246"/>
      <c r="J430" s="242"/>
      <c r="K430" s="242"/>
      <c r="L430" s="247"/>
      <c r="M430" s="248"/>
      <c r="N430" s="249"/>
      <c r="O430" s="249"/>
      <c r="P430" s="249"/>
      <c r="Q430" s="249"/>
      <c r="R430" s="249"/>
      <c r="S430" s="249"/>
      <c r="T430" s="250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1" t="s">
        <v>282</v>
      </c>
      <c r="AU430" s="251" t="s">
        <v>91</v>
      </c>
      <c r="AV430" s="13" t="s">
        <v>91</v>
      </c>
      <c r="AW430" s="13" t="s">
        <v>39</v>
      </c>
      <c r="AX430" s="13" t="s">
        <v>86</v>
      </c>
      <c r="AY430" s="251" t="s">
        <v>188</v>
      </c>
    </row>
    <row r="431" s="2" customFormat="1" ht="33" customHeight="1">
      <c r="A431" s="42"/>
      <c r="B431" s="43"/>
      <c r="C431" s="209" t="s">
        <v>643</v>
      </c>
      <c r="D431" s="209" t="s">
        <v>189</v>
      </c>
      <c r="E431" s="210" t="s">
        <v>1563</v>
      </c>
      <c r="F431" s="211" t="s">
        <v>1564</v>
      </c>
      <c r="G431" s="212" t="s">
        <v>278</v>
      </c>
      <c r="H431" s="213">
        <v>35.020000000000003</v>
      </c>
      <c r="I431" s="214"/>
      <c r="J431" s="215">
        <f>ROUND(I431*H431,2)</f>
        <v>0</v>
      </c>
      <c r="K431" s="211" t="s">
        <v>32</v>
      </c>
      <c r="L431" s="48"/>
      <c r="M431" s="216" t="s">
        <v>32</v>
      </c>
      <c r="N431" s="217" t="s">
        <v>49</v>
      </c>
      <c r="O431" s="88"/>
      <c r="P431" s="218">
        <f>O431*H431</f>
        <v>0</v>
      </c>
      <c r="Q431" s="218">
        <v>0</v>
      </c>
      <c r="R431" s="218">
        <f>Q431*H431</f>
        <v>0</v>
      </c>
      <c r="S431" s="218">
        <v>0</v>
      </c>
      <c r="T431" s="219">
        <f>S431*H431</f>
        <v>0</v>
      </c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R431" s="220" t="s">
        <v>405</v>
      </c>
      <c r="AT431" s="220" t="s">
        <v>189</v>
      </c>
      <c r="AU431" s="220" t="s">
        <v>91</v>
      </c>
      <c r="AY431" s="20" t="s">
        <v>188</v>
      </c>
      <c r="BE431" s="221">
        <f>IF(N431="základní",J431,0)</f>
        <v>0</v>
      </c>
      <c r="BF431" s="221">
        <f>IF(N431="snížená",J431,0)</f>
        <v>0</v>
      </c>
      <c r="BG431" s="221">
        <f>IF(N431="zákl. přenesená",J431,0)</f>
        <v>0</v>
      </c>
      <c r="BH431" s="221">
        <f>IF(N431="sníž. přenesená",J431,0)</f>
        <v>0</v>
      </c>
      <c r="BI431" s="221">
        <f>IF(N431="nulová",J431,0)</f>
        <v>0</v>
      </c>
      <c r="BJ431" s="20" t="s">
        <v>86</v>
      </c>
      <c r="BK431" s="221">
        <f>ROUND(I431*H431,2)</f>
        <v>0</v>
      </c>
      <c r="BL431" s="20" t="s">
        <v>405</v>
      </c>
      <c r="BM431" s="220" t="s">
        <v>1565</v>
      </c>
    </row>
    <row r="432" s="2" customFormat="1">
      <c r="A432" s="42"/>
      <c r="B432" s="43"/>
      <c r="C432" s="44"/>
      <c r="D432" s="222" t="s">
        <v>194</v>
      </c>
      <c r="E432" s="44"/>
      <c r="F432" s="223" t="s">
        <v>1564</v>
      </c>
      <c r="G432" s="44"/>
      <c r="H432" s="44"/>
      <c r="I432" s="224"/>
      <c r="J432" s="44"/>
      <c r="K432" s="44"/>
      <c r="L432" s="48"/>
      <c r="M432" s="225"/>
      <c r="N432" s="226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0" t="s">
        <v>194</v>
      </c>
      <c r="AU432" s="20" t="s">
        <v>91</v>
      </c>
    </row>
    <row r="433" s="2" customFormat="1">
      <c r="A433" s="42"/>
      <c r="B433" s="43"/>
      <c r="C433" s="44"/>
      <c r="D433" s="222" t="s">
        <v>202</v>
      </c>
      <c r="E433" s="44"/>
      <c r="F433" s="227" t="s">
        <v>1566</v>
      </c>
      <c r="G433" s="44"/>
      <c r="H433" s="44"/>
      <c r="I433" s="224"/>
      <c r="J433" s="44"/>
      <c r="K433" s="44"/>
      <c r="L433" s="48"/>
      <c r="M433" s="225"/>
      <c r="N433" s="226"/>
      <c r="O433" s="88"/>
      <c r="P433" s="88"/>
      <c r="Q433" s="88"/>
      <c r="R433" s="88"/>
      <c r="S433" s="88"/>
      <c r="T433" s="89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T433" s="20" t="s">
        <v>202</v>
      </c>
      <c r="AU433" s="20" t="s">
        <v>91</v>
      </c>
    </row>
    <row r="434" s="13" customFormat="1">
      <c r="A434" s="13"/>
      <c r="B434" s="241"/>
      <c r="C434" s="242"/>
      <c r="D434" s="222" t="s">
        <v>282</v>
      </c>
      <c r="E434" s="243" t="s">
        <v>32</v>
      </c>
      <c r="F434" s="244" t="s">
        <v>1567</v>
      </c>
      <c r="G434" s="242"/>
      <c r="H434" s="245">
        <v>35.020000000000003</v>
      </c>
      <c r="I434" s="246"/>
      <c r="J434" s="242"/>
      <c r="K434" s="242"/>
      <c r="L434" s="247"/>
      <c r="M434" s="248"/>
      <c r="N434" s="249"/>
      <c r="O434" s="249"/>
      <c r="P434" s="249"/>
      <c r="Q434" s="249"/>
      <c r="R434" s="249"/>
      <c r="S434" s="249"/>
      <c r="T434" s="250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1" t="s">
        <v>282</v>
      </c>
      <c r="AU434" s="251" t="s">
        <v>91</v>
      </c>
      <c r="AV434" s="13" t="s">
        <v>91</v>
      </c>
      <c r="AW434" s="13" t="s">
        <v>39</v>
      </c>
      <c r="AX434" s="13" t="s">
        <v>86</v>
      </c>
      <c r="AY434" s="251" t="s">
        <v>188</v>
      </c>
    </row>
    <row r="435" s="2" customFormat="1" ht="33" customHeight="1">
      <c r="A435" s="42"/>
      <c r="B435" s="43"/>
      <c r="C435" s="209" t="s">
        <v>650</v>
      </c>
      <c r="D435" s="209" t="s">
        <v>189</v>
      </c>
      <c r="E435" s="210" t="s">
        <v>1568</v>
      </c>
      <c r="F435" s="211" t="s">
        <v>1569</v>
      </c>
      <c r="G435" s="212" t="s">
        <v>235</v>
      </c>
      <c r="H435" s="213">
        <v>2</v>
      </c>
      <c r="I435" s="214"/>
      <c r="J435" s="215">
        <f>ROUND(I435*H435,2)</f>
        <v>0</v>
      </c>
      <c r="K435" s="211" t="s">
        <v>32</v>
      </c>
      <c r="L435" s="48"/>
      <c r="M435" s="216" t="s">
        <v>32</v>
      </c>
      <c r="N435" s="217" t="s">
        <v>49</v>
      </c>
      <c r="O435" s="88"/>
      <c r="P435" s="218">
        <f>O435*H435</f>
        <v>0</v>
      </c>
      <c r="Q435" s="218">
        <v>0</v>
      </c>
      <c r="R435" s="218">
        <f>Q435*H435</f>
        <v>0</v>
      </c>
      <c r="S435" s="218">
        <v>0</v>
      </c>
      <c r="T435" s="219">
        <f>S435*H435</f>
        <v>0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R435" s="220" t="s">
        <v>405</v>
      </c>
      <c r="AT435" s="220" t="s">
        <v>189</v>
      </c>
      <c r="AU435" s="220" t="s">
        <v>91</v>
      </c>
      <c r="AY435" s="20" t="s">
        <v>188</v>
      </c>
      <c r="BE435" s="221">
        <f>IF(N435="základní",J435,0)</f>
        <v>0</v>
      </c>
      <c r="BF435" s="221">
        <f>IF(N435="snížená",J435,0)</f>
        <v>0</v>
      </c>
      <c r="BG435" s="221">
        <f>IF(N435="zákl. přenesená",J435,0)</f>
        <v>0</v>
      </c>
      <c r="BH435" s="221">
        <f>IF(N435="sníž. přenesená",J435,0)</f>
        <v>0</v>
      </c>
      <c r="BI435" s="221">
        <f>IF(N435="nulová",J435,0)</f>
        <v>0</v>
      </c>
      <c r="BJ435" s="20" t="s">
        <v>86</v>
      </c>
      <c r="BK435" s="221">
        <f>ROUND(I435*H435,2)</f>
        <v>0</v>
      </c>
      <c r="BL435" s="20" t="s">
        <v>405</v>
      </c>
      <c r="BM435" s="220" t="s">
        <v>1570</v>
      </c>
    </row>
    <row r="436" s="2" customFormat="1">
      <c r="A436" s="42"/>
      <c r="B436" s="43"/>
      <c r="C436" s="44"/>
      <c r="D436" s="222" t="s">
        <v>194</v>
      </c>
      <c r="E436" s="44"/>
      <c r="F436" s="223" t="s">
        <v>1569</v>
      </c>
      <c r="G436" s="44"/>
      <c r="H436" s="44"/>
      <c r="I436" s="224"/>
      <c r="J436" s="44"/>
      <c r="K436" s="44"/>
      <c r="L436" s="48"/>
      <c r="M436" s="225"/>
      <c r="N436" s="226"/>
      <c r="O436" s="88"/>
      <c r="P436" s="88"/>
      <c r="Q436" s="88"/>
      <c r="R436" s="88"/>
      <c r="S436" s="88"/>
      <c r="T436" s="89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T436" s="20" t="s">
        <v>194</v>
      </c>
      <c r="AU436" s="20" t="s">
        <v>91</v>
      </c>
    </row>
    <row r="437" s="2" customFormat="1">
      <c r="A437" s="42"/>
      <c r="B437" s="43"/>
      <c r="C437" s="44"/>
      <c r="D437" s="222" t="s">
        <v>202</v>
      </c>
      <c r="E437" s="44"/>
      <c r="F437" s="227" t="s">
        <v>1571</v>
      </c>
      <c r="G437" s="44"/>
      <c r="H437" s="44"/>
      <c r="I437" s="224"/>
      <c r="J437" s="44"/>
      <c r="K437" s="44"/>
      <c r="L437" s="48"/>
      <c r="M437" s="225"/>
      <c r="N437" s="226"/>
      <c r="O437" s="88"/>
      <c r="P437" s="88"/>
      <c r="Q437" s="88"/>
      <c r="R437" s="88"/>
      <c r="S437" s="88"/>
      <c r="T437" s="89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T437" s="20" t="s">
        <v>202</v>
      </c>
      <c r="AU437" s="20" t="s">
        <v>91</v>
      </c>
    </row>
    <row r="438" s="13" customFormat="1">
      <c r="A438" s="13"/>
      <c r="B438" s="241"/>
      <c r="C438" s="242"/>
      <c r="D438" s="222" t="s">
        <v>282</v>
      </c>
      <c r="E438" s="243" t="s">
        <v>32</v>
      </c>
      <c r="F438" s="244" t="s">
        <v>1572</v>
      </c>
      <c r="G438" s="242"/>
      <c r="H438" s="245">
        <v>2</v>
      </c>
      <c r="I438" s="246"/>
      <c r="J438" s="242"/>
      <c r="K438" s="242"/>
      <c r="L438" s="247"/>
      <c r="M438" s="248"/>
      <c r="N438" s="249"/>
      <c r="O438" s="249"/>
      <c r="P438" s="249"/>
      <c r="Q438" s="249"/>
      <c r="R438" s="249"/>
      <c r="S438" s="249"/>
      <c r="T438" s="250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1" t="s">
        <v>282</v>
      </c>
      <c r="AU438" s="251" t="s">
        <v>91</v>
      </c>
      <c r="AV438" s="13" t="s">
        <v>91</v>
      </c>
      <c r="AW438" s="13" t="s">
        <v>39</v>
      </c>
      <c r="AX438" s="13" t="s">
        <v>86</v>
      </c>
      <c r="AY438" s="251" t="s">
        <v>188</v>
      </c>
    </row>
    <row r="439" s="2" customFormat="1" ht="33" customHeight="1">
      <c r="A439" s="42"/>
      <c r="B439" s="43"/>
      <c r="C439" s="209" t="s">
        <v>656</v>
      </c>
      <c r="D439" s="209" t="s">
        <v>189</v>
      </c>
      <c r="E439" s="210" t="s">
        <v>1573</v>
      </c>
      <c r="F439" s="211" t="s">
        <v>1574</v>
      </c>
      <c r="G439" s="212" t="s">
        <v>235</v>
      </c>
      <c r="H439" s="213">
        <v>1</v>
      </c>
      <c r="I439" s="214"/>
      <c r="J439" s="215">
        <f>ROUND(I439*H439,2)</f>
        <v>0</v>
      </c>
      <c r="K439" s="211" t="s">
        <v>32</v>
      </c>
      <c r="L439" s="48"/>
      <c r="M439" s="216" t="s">
        <v>32</v>
      </c>
      <c r="N439" s="217" t="s">
        <v>49</v>
      </c>
      <c r="O439" s="88"/>
      <c r="P439" s="218">
        <f>O439*H439</f>
        <v>0</v>
      </c>
      <c r="Q439" s="218">
        <v>0</v>
      </c>
      <c r="R439" s="218">
        <f>Q439*H439</f>
        <v>0</v>
      </c>
      <c r="S439" s="218">
        <v>0</v>
      </c>
      <c r="T439" s="219">
        <f>S439*H439</f>
        <v>0</v>
      </c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R439" s="220" t="s">
        <v>405</v>
      </c>
      <c r="AT439" s="220" t="s">
        <v>189</v>
      </c>
      <c r="AU439" s="220" t="s">
        <v>91</v>
      </c>
      <c r="AY439" s="20" t="s">
        <v>188</v>
      </c>
      <c r="BE439" s="221">
        <f>IF(N439="základní",J439,0)</f>
        <v>0</v>
      </c>
      <c r="BF439" s="221">
        <f>IF(N439="snížená",J439,0)</f>
        <v>0</v>
      </c>
      <c r="BG439" s="221">
        <f>IF(N439="zákl. přenesená",J439,0)</f>
        <v>0</v>
      </c>
      <c r="BH439" s="221">
        <f>IF(N439="sníž. přenesená",J439,0)</f>
        <v>0</v>
      </c>
      <c r="BI439" s="221">
        <f>IF(N439="nulová",J439,0)</f>
        <v>0</v>
      </c>
      <c r="BJ439" s="20" t="s">
        <v>86</v>
      </c>
      <c r="BK439" s="221">
        <f>ROUND(I439*H439,2)</f>
        <v>0</v>
      </c>
      <c r="BL439" s="20" t="s">
        <v>405</v>
      </c>
      <c r="BM439" s="220" t="s">
        <v>1575</v>
      </c>
    </row>
    <row r="440" s="2" customFormat="1">
      <c r="A440" s="42"/>
      <c r="B440" s="43"/>
      <c r="C440" s="44"/>
      <c r="D440" s="222" t="s">
        <v>194</v>
      </c>
      <c r="E440" s="44"/>
      <c r="F440" s="223" t="s">
        <v>1574</v>
      </c>
      <c r="G440" s="44"/>
      <c r="H440" s="44"/>
      <c r="I440" s="224"/>
      <c r="J440" s="44"/>
      <c r="K440" s="44"/>
      <c r="L440" s="48"/>
      <c r="M440" s="225"/>
      <c r="N440" s="226"/>
      <c r="O440" s="88"/>
      <c r="P440" s="88"/>
      <c r="Q440" s="88"/>
      <c r="R440" s="88"/>
      <c r="S440" s="88"/>
      <c r="T440" s="89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T440" s="20" t="s">
        <v>194</v>
      </c>
      <c r="AU440" s="20" t="s">
        <v>91</v>
      </c>
    </row>
    <row r="441" s="2" customFormat="1">
      <c r="A441" s="42"/>
      <c r="B441" s="43"/>
      <c r="C441" s="44"/>
      <c r="D441" s="222" t="s">
        <v>202</v>
      </c>
      <c r="E441" s="44"/>
      <c r="F441" s="227" t="s">
        <v>1571</v>
      </c>
      <c r="G441" s="44"/>
      <c r="H441" s="44"/>
      <c r="I441" s="224"/>
      <c r="J441" s="44"/>
      <c r="K441" s="44"/>
      <c r="L441" s="48"/>
      <c r="M441" s="225"/>
      <c r="N441" s="226"/>
      <c r="O441" s="88"/>
      <c r="P441" s="88"/>
      <c r="Q441" s="88"/>
      <c r="R441" s="88"/>
      <c r="S441" s="88"/>
      <c r="T441" s="89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T441" s="20" t="s">
        <v>202</v>
      </c>
      <c r="AU441" s="20" t="s">
        <v>91</v>
      </c>
    </row>
    <row r="442" s="13" customFormat="1">
      <c r="A442" s="13"/>
      <c r="B442" s="241"/>
      <c r="C442" s="242"/>
      <c r="D442" s="222" t="s">
        <v>282</v>
      </c>
      <c r="E442" s="243" t="s">
        <v>32</v>
      </c>
      <c r="F442" s="244" t="s">
        <v>1576</v>
      </c>
      <c r="G442" s="242"/>
      <c r="H442" s="245">
        <v>1</v>
      </c>
      <c r="I442" s="246"/>
      <c r="J442" s="242"/>
      <c r="K442" s="242"/>
      <c r="L442" s="247"/>
      <c r="M442" s="248"/>
      <c r="N442" s="249"/>
      <c r="O442" s="249"/>
      <c r="P442" s="249"/>
      <c r="Q442" s="249"/>
      <c r="R442" s="249"/>
      <c r="S442" s="249"/>
      <c r="T442" s="250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1" t="s">
        <v>282</v>
      </c>
      <c r="AU442" s="251" t="s">
        <v>91</v>
      </c>
      <c r="AV442" s="13" t="s">
        <v>91</v>
      </c>
      <c r="AW442" s="13" t="s">
        <v>39</v>
      </c>
      <c r="AX442" s="13" t="s">
        <v>86</v>
      </c>
      <c r="AY442" s="251" t="s">
        <v>188</v>
      </c>
    </row>
    <row r="443" s="2" customFormat="1" ht="33" customHeight="1">
      <c r="A443" s="42"/>
      <c r="B443" s="43"/>
      <c r="C443" s="209" t="s">
        <v>663</v>
      </c>
      <c r="D443" s="209" t="s">
        <v>189</v>
      </c>
      <c r="E443" s="210" t="s">
        <v>1577</v>
      </c>
      <c r="F443" s="211" t="s">
        <v>1578</v>
      </c>
      <c r="G443" s="212" t="s">
        <v>235</v>
      </c>
      <c r="H443" s="213">
        <v>1</v>
      </c>
      <c r="I443" s="214"/>
      <c r="J443" s="215">
        <f>ROUND(I443*H443,2)</f>
        <v>0</v>
      </c>
      <c r="K443" s="211" t="s">
        <v>32</v>
      </c>
      <c r="L443" s="48"/>
      <c r="M443" s="216" t="s">
        <v>32</v>
      </c>
      <c r="N443" s="217" t="s">
        <v>49</v>
      </c>
      <c r="O443" s="88"/>
      <c r="P443" s="218">
        <f>O443*H443</f>
        <v>0</v>
      </c>
      <c r="Q443" s="218">
        <v>0</v>
      </c>
      <c r="R443" s="218">
        <f>Q443*H443</f>
        <v>0</v>
      </c>
      <c r="S443" s="218">
        <v>0</v>
      </c>
      <c r="T443" s="219">
        <f>S443*H443</f>
        <v>0</v>
      </c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R443" s="220" t="s">
        <v>405</v>
      </c>
      <c r="AT443" s="220" t="s">
        <v>189</v>
      </c>
      <c r="AU443" s="220" t="s">
        <v>91</v>
      </c>
      <c r="AY443" s="20" t="s">
        <v>188</v>
      </c>
      <c r="BE443" s="221">
        <f>IF(N443="základní",J443,0)</f>
        <v>0</v>
      </c>
      <c r="BF443" s="221">
        <f>IF(N443="snížená",J443,0)</f>
        <v>0</v>
      </c>
      <c r="BG443" s="221">
        <f>IF(N443="zákl. přenesená",J443,0)</f>
        <v>0</v>
      </c>
      <c r="BH443" s="221">
        <f>IF(N443="sníž. přenesená",J443,0)</f>
        <v>0</v>
      </c>
      <c r="BI443" s="221">
        <f>IF(N443="nulová",J443,0)</f>
        <v>0</v>
      </c>
      <c r="BJ443" s="20" t="s">
        <v>86</v>
      </c>
      <c r="BK443" s="221">
        <f>ROUND(I443*H443,2)</f>
        <v>0</v>
      </c>
      <c r="BL443" s="20" t="s">
        <v>405</v>
      </c>
      <c r="BM443" s="220" t="s">
        <v>1579</v>
      </c>
    </row>
    <row r="444" s="2" customFormat="1">
      <c r="A444" s="42"/>
      <c r="B444" s="43"/>
      <c r="C444" s="44"/>
      <c r="D444" s="222" t="s">
        <v>194</v>
      </c>
      <c r="E444" s="44"/>
      <c r="F444" s="223" t="s">
        <v>1578</v>
      </c>
      <c r="G444" s="44"/>
      <c r="H444" s="44"/>
      <c r="I444" s="224"/>
      <c r="J444" s="44"/>
      <c r="K444" s="44"/>
      <c r="L444" s="48"/>
      <c r="M444" s="225"/>
      <c r="N444" s="226"/>
      <c r="O444" s="88"/>
      <c r="P444" s="88"/>
      <c r="Q444" s="88"/>
      <c r="R444" s="88"/>
      <c r="S444" s="88"/>
      <c r="T444" s="89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T444" s="20" t="s">
        <v>194</v>
      </c>
      <c r="AU444" s="20" t="s">
        <v>91</v>
      </c>
    </row>
    <row r="445" s="2" customFormat="1">
      <c r="A445" s="42"/>
      <c r="B445" s="43"/>
      <c r="C445" s="44"/>
      <c r="D445" s="222" t="s">
        <v>202</v>
      </c>
      <c r="E445" s="44"/>
      <c r="F445" s="227" t="s">
        <v>1580</v>
      </c>
      <c r="G445" s="44"/>
      <c r="H445" s="44"/>
      <c r="I445" s="224"/>
      <c r="J445" s="44"/>
      <c r="K445" s="44"/>
      <c r="L445" s="48"/>
      <c r="M445" s="225"/>
      <c r="N445" s="226"/>
      <c r="O445" s="88"/>
      <c r="P445" s="88"/>
      <c r="Q445" s="88"/>
      <c r="R445" s="88"/>
      <c r="S445" s="88"/>
      <c r="T445" s="89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T445" s="20" t="s">
        <v>202</v>
      </c>
      <c r="AU445" s="20" t="s">
        <v>91</v>
      </c>
    </row>
    <row r="446" s="13" customFormat="1">
      <c r="A446" s="13"/>
      <c r="B446" s="241"/>
      <c r="C446" s="242"/>
      <c r="D446" s="222" t="s">
        <v>282</v>
      </c>
      <c r="E446" s="243" t="s">
        <v>32</v>
      </c>
      <c r="F446" s="244" t="s">
        <v>1581</v>
      </c>
      <c r="G446" s="242"/>
      <c r="H446" s="245">
        <v>1</v>
      </c>
      <c r="I446" s="246"/>
      <c r="J446" s="242"/>
      <c r="K446" s="242"/>
      <c r="L446" s="247"/>
      <c r="M446" s="248"/>
      <c r="N446" s="249"/>
      <c r="O446" s="249"/>
      <c r="P446" s="249"/>
      <c r="Q446" s="249"/>
      <c r="R446" s="249"/>
      <c r="S446" s="249"/>
      <c r="T446" s="250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1" t="s">
        <v>282</v>
      </c>
      <c r="AU446" s="251" t="s">
        <v>91</v>
      </c>
      <c r="AV446" s="13" t="s">
        <v>91</v>
      </c>
      <c r="AW446" s="13" t="s">
        <v>39</v>
      </c>
      <c r="AX446" s="13" t="s">
        <v>86</v>
      </c>
      <c r="AY446" s="251" t="s">
        <v>188</v>
      </c>
    </row>
    <row r="447" s="11" customFormat="1" ht="22.8" customHeight="1">
      <c r="A447" s="11"/>
      <c r="B447" s="195"/>
      <c r="C447" s="196"/>
      <c r="D447" s="197" t="s">
        <v>77</v>
      </c>
      <c r="E447" s="237" t="s">
        <v>617</v>
      </c>
      <c r="F447" s="237" t="s">
        <v>618</v>
      </c>
      <c r="G447" s="196"/>
      <c r="H447" s="196"/>
      <c r="I447" s="199"/>
      <c r="J447" s="238">
        <f>BK447</f>
        <v>0</v>
      </c>
      <c r="K447" s="196"/>
      <c r="L447" s="201"/>
      <c r="M447" s="202"/>
      <c r="N447" s="203"/>
      <c r="O447" s="203"/>
      <c r="P447" s="204">
        <f>SUM(P448:P489)</f>
        <v>0</v>
      </c>
      <c r="Q447" s="203"/>
      <c r="R447" s="204">
        <f>SUM(R448:R489)</f>
        <v>0.040321599999999999</v>
      </c>
      <c r="S447" s="203"/>
      <c r="T447" s="205">
        <f>SUM(T448:T489)</f>
        <v>0.10139600000000001</v>
      </c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R447" s="206" t="s">
        <v>91</v>
      </c>
      <c r="AT447" s="207" t="s">
        <v>77</v>
      </c>
      <c r="AU447" s="207" t="s">
        <v>86</v>
      </c>
      <c r="AY447" s="206" t="s">
        <v>188</v>
      </c>
      <c r="BK447" s="208">
        <f>SUM(BK448:BK489)</f>
        <v>0</v>
      </c>
    </row>
    <row r="448" s="2" customFormat="1" ht="24.15" customHeight="1">
      <c r="A448" s="42"/>
      <c r="B448" s="43"/>
      <c r="C448" s="209" t="s">
        <v>669</v>
      </c>
      <c r="D448" s="209" t="s">
        <v>189</v>
      </c>
      <c r="E448" s="210" t="s">
        <v>620</v>
      </c>
      <c r="F448" s="211" t="s">
        <v>621</v>
      </c>
      <c r="G448" s="212" t="s">
        <v>278</v>
      </c>
      <c r="H448" s="213">
        <v>4.9800000000000004</v>
      </c>
      <c r="I448" s="214"/>
      <c r="J448" s="215">
        <f>ROUND(I448*H448,2)</f>
        <v>0</v>
      </c>
      <c r="K448" s="211" t="s">
        <v>236</v>
      </c>
      <c r="L448" s="48"/>
      <c r="M448" s="216" t="s">
        <v>32</v>
      </c>
      <c r="N448" s="217" t="s">
        <v>49</v>
      </c>
      <c r="O448" s="88"/>
      <c r="P448" s="218">
        <f>O448*H448</f>
        <v>0</v>
      </c>
      <c r="Q448" s="218">
        <v>0</v>
      </c>
      <c r="R448" s="218">
        <f>Q448*H448</f>
        <v>0</v>
      </c>
      <c r="S448" s="218">
        <v>0</v>
      </c>
      <c r="T448" s="219">
        <f>S448*H448</f>
        <v>0</v>
      </c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R448" s="220" t="s">
        <v>405</v>
      </c>
      <c r="AT448" s="220" t="s">
        <v>189</v>
      </c>
      <c r="AU448" s="220" t="s">
        <v>91</v>
      </c>
      <c r="AY448" s="20" t="s">
        <v>188</v>
      </c>
      <c r="BE448" s="221">
        <f>IF(N448="základní",J448,0)</f>
        <v>0</v>
      </c>
      <c r="BF448" s="221">
        <f>IF(N448="snížená",J448,0)</f>
        <v>0</v>
      </c>
      <c r="BG448" s="221">
        <f>IF(N448="zákl. přenesená",J448,0)</f>
        <v>0</v>
      </c>
      <c r="BH448" s="221">
        <f>IF(N448="sníž. přenesená",J448,0)</f>
        <v>0</v>
      </c>
      <c r="BI448" s="221">
        <f>IF(N448="nulová",J448,0)</f>
        <v>0</v>
      </c>
      <c r="BJ448" s="20" t="s">
        <v>86</v>
      </c>
      <c r="BK448" s="221">
        <f>ROUND(I448*H448,2)</f>
        <v>0</v>
      </c>
      <c r="BL448" s="20" t="s">
        <v>405</v>
      </c>
      <c r="BM448" s="220" t="s">
        <v>1582</v>
      </c>
    </row>
    <row r="449" s="2" customFormat="1">
      <c r="A449" s="42"/>
      <c r="B449" s="43"/>
      <c r="C449" s="44"/>
      <c r="D449" s="222" t="s">
        <v>194</v>
      </c>
      <c r="E449" s="44"/>
      <c r="F449" s="223" t="s">
        <v>623</v>
      </c>
      <c r="G449" s="44"/>
      <c r="H449" s="44"/>
      <c r="I449" s="224"/>
      <c r="J449" s="44"/>
      <c r="K449" s="44"/>
      <c r="L449" s="48"/>
      <c r="M449" s="225"/>
      <c r="N449" s="226"/>
      <c r="O449" s="88"/>
      <c r="P449" s="88"/>
      <c r="Q449" s="88"/>
      <c r="R449" s="88"/>
      <c r="S449" s="88"/>
      <c r="T449" s="89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T449" s="20" t="s">
        <v>194</v>
      </c>
      <c r="AU449" s="20" t="s">
        <v>91</v>
      </c>
    </row>
    <row r="450" s="2" customFormat="1">
      <c r="A450" s="42"/>
      <c r="B450" s="43"/>
      <c r="C450" s="44"/>
      <c r="D450" s="239" t="s">
        <v>239</v>
      </c>
      <c r="E450" s="44"/>
      <c r="F450" s="240" t="s">
        <v>624</v>
      </c>
      <c r="G450" s="44"/>
      <c r="H450" s="44"/>
      <c r="I450" s="224"/>
      <c r="J450" s="44"/>
      <c r="K450" s="44"/>
      <c r="L450" s="48"/>
      <c r="M450" s="225"/>
      <c r="N450" s="226"/>
      <c r="O450" s="88"/>
      <c r="P450" s="88"/>
      <c r="Q450" s="88"/>
      <c r="R450" s="88"/>
      <c r="S450" s="88"/>
      <c r="T450" s="89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T450" s="20" t="s">
        <v>239</v>
      </c>
      <c r="AU450" s="20" t="s">
        <v>91</v>
      </c>
    </row>
    <row r="451" s="14" customFormat="1">
      <c r="A451" s="14"/>
      <c r="B451" s="252"/>
      <c r="C451" s="253"/>
      <c r="D451" s="222" t="s">
        <v>282</v>
      </c>
      <c r="E451" s="254" t="s">
        <v>32</v>
      </c>
      <c r="F451" s="255" t="s">
        <v>1583</v>
      </c>
      <c r="G451" s="253"/>
      <c r="H451" s="254" t="s">
        <v>32</v>
      </c>
      <c r="I451" s="256"/>
      <c r="J451" s="253"/>
      <c r="K451" s="253"/>
      <c r="L451" s="257"/>
      <c r="M451" s="258"/>
      <c r="N451" s="259"/>
      <c r="O451" s="259"/>
      <c r="P451" s="259"/>
      <c r="Q451" s="259"/>
      <c r="R451" s="259"/>
      <c r="S451" s="259"/>
      <c r="T451" s="260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1" t="s">
        <v>282</v>
      </c>
      <c r="AU451" s="261" t="s">
        <v>91</v>
      </c>
      <c r="AV451" s="14" t="s">
        <v>86</v>
      </c>
      <c r="AW451" s="14" t="s">
        <v>39</v>
      </c>
      <c r="AX451" s="14" t="s">
        <v>78</v>
      </c>
      <c r="AY451" s="261" t="s">
        <v>188</v>
      </c>
    </row>
    <row r="452" s="13" customFormat="1">
      <c r="A452" s="13"/>
      <c r="B452" s="241"/>
      <c r="C452" s="242"/>
      <c r="D452" s="222" t="s">
        <v>282</v>
      </c>
      <c r="E452" s="243" t="s">
        <v>32</v>
      </c>
      <c r="F452" s="244" t="s">
        <v>1584</v>
      </c>
      <c r="G452" s="242"/>
      <c r="H452" s="245">
        <v>4.9800000000000004</v>
      </c>
      <c r="I452" s="246"/>
      <c r="J452" s="242"/>
      <c r="K452" s="242"/>
      <c r="L452" s="247"/>
      <c r="M452" s="248"/>
      <c r="N452" s="249"/>
      <c r="O452" s="249"/>
      <c r="P452" s="249"/>
      <c r="Q452" s="249"/>
      <c r="R452" s="249"/>
      <c r="S452" s="249"/>
      <c r="T452" s="250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1" t="s">
        <v>282</v>
      </c>
      <c r="AU452" s="251" t="s">
        <v>91</v>
      </c>
      <c r="AV452" s="13" t="s">
        <v>91</v>
      </c>
      <c r="AW452" s="13" t="s">
        <v>39</v>
      </c>
      <c r="AX452" s="13" t="s">
        <v>86</v>
      </c>
      <c r="AY452" s="251" t="s">
        <v>188</v>
      </c>
    </row>
    <row r="453" s="2" customFormat="1" ht="24.15" customHeight="1">
      <c r="A453" s="42"/>
      <c r="B453" s="43"/>
      <c r="C453" s="262" t="s">
        <v>675</v>
      </c>
      <c r="D453" s="262" t="s">
        <v>319</v>
      </c>
      <c r="E453" s="263" t="s">
        <v>628</v>
      </c>
      <c r="F453" s="264" t="s">
        <v>629</v>
      </c>
      <c r="G453" s="265" t="s">
        <v>278</v>
      </c>
      <c r="H453" s="266">
        <v>5.4779999999999998</v>
      </c>
      <c r="I453" s="267"/>
      <c r="J453" s="268">
        <f>ROUND(I453*H453,2)</f>
        <v>0</v>
      </c>
      <c r="K453" s="264" t="s">
        <v>236</v>
      </c>
      <c r="L453" s="269"/>
      <c r="M453" s="270" t="s">
        <v>32</v>
      </c>
      <c r="N453" s="271" t="s">
        <v>49</v>
      </c>
      <c r="O453" s="88"/>
      <c r="P453" s="218">
        <f>O453*H453</f>
        <v>0</v>
      </c>
      <c r="Q453" s="218">
        <v>0.0070000000000000001</v>
      </c>
      <c r="R453" s="218">
        <f>Q453*H453</f>
        <v>0.038345999999999998</v>
      </c>
      <c r="S453" s="218">
        <v>0</v>
      </c>
      <c r="T453" s="219">
        <f>S453*H453</f>
        <v>0</v>
      </c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R453" s="220" t="s">
        <v>484</v>
      </c>
      <c r="AT453" s="220" t="s">
        <v>319</v>
      </c>
      <c r="AU453" s="220" t="s">
        <v>91</v>
      </c>
      <c r="AY453" s="20" t="s">
        <v>188</v>
      </c>
      <c r="BE453" s="221">
        <f>IF(N453="základní",J453,0)</f>
        <v>0</v>
      </c>
      <c r="BF453" s="221">
        <f>IF(N453="snížená",J453,0)</f>
        <v>0</v>
      </c>
      <c r="BG453" s="221">
        <f>IF(N453="zákl. přenesená",J453,0)</f>
        <v>0</v>
      </c>
      <c r="BH453" s="221">
        <f>IF(N453="sníž. přenesená",J453,0)</f>
        <v>0</v>
      </c>
      <c r="BI453" s="221">
        <f>IF(N453="nulová",J453,0)</f>
        <v>0</v>
      </c>
      <c r="BJ453" s="20" t="s">
        <v>86</v>
      </c>
      <c r="BK453" s="221">
        <f>ROUND(I453*H453,2)</f>
        <v>0</v>
      </c>
      <c r="BL453" s="20" t="s">
        <v>405</v>
      </c>
      <c r="BM453" s="220" t="s">
        <v>1585</v>
      </c>
    </row>
    <row r="454" s="2" customFormat="1">
      <c r="A454" s="42"/>
      <c r="B454" s="43"/>
      <c r="C454" s="44"/>
      <c r="D454" s="222" t="s">
        <v>194</v>
      </c>
      <c r="E454" s="44"/>
      <c r="F454" s="223" t="s">
        <v>629</v>
      </c>
      <c r="G454" s="44"/>
      <c r="H454" s="44"/>
      <c r="I454" s="224"/>
      <c r="J454" s="44"/>
      <c r="K454" s="44"/>
      <c r="L454" s="48"/>
      <c r="M454" s="225"/>
      <c r="N454" s="226"/>
      <c r="O454" s="88"/>
      <c r="P454" s="88"/>
      <c r="Q454" s="88"/>
      <c r="R454" s="88"/>
      <c r="S454" s="88"/>
      <c r="T454" s="89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T454" s="20" t="s">
        <v>194</v>
      </c>
      <c r="AU454" s="20" t="s">
        <v>91</v>
      </c>
    </row>
    <row r="455" s="13" customFormat="1">
      <c r="A455" s="13"/>
      <c r="B455" s="241"/>
      <c r="C455" s="242"/>
      <c r="D455" s="222" t="s">
        <v>282</v>
      </c>
      <c r="E455" s="242"/>
      <c r="F455" s="244" t="s">
        <v>1586</v>
      </c>
      <c r="G455" s="242"/>
      <c r="H455" s="245">
        <v>5.4779999999999998</v>
      </c>
      <c r="I455" s="246"/>
      <c r="J455" s="242"/>
      <c r="K455" s="242"/>
      <c r="L455" s="247"/>
      <c r="M455" s="248"/>
      <c r="N455" s="249"/>
      <c r="O455" s="249"/>
      <c r="P455" s="249"/>
      <c r="Q455" s="249"/>
      <c r="R455" s="249"/>
      <c r="S455" s="249"/>
      <c r="T455" s="250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1" t="s">
        <v>282</v>
      </c>
      <c r="AU455" s="251" t="s">
        <v>91</v>
      </c>
      <c r="AV455" s="13" t="s">
        <v>91</v>
      </c>
      <c r="AW455" s="13" t="s">
        <v>4</v>
      </c>
      <c r="AX455" s="13" t="s">
        <v>86</v>
      </c>
      <c r="AY455" s="251" t="s">
        <v>188</v>
      </c>
    </row>
    <row r="456" s="2" customFormat="1" ht="24.15" customHeight="1">
      <c r="A456" s="42"/>
      <c r="B456" s="43"/>
      <c r="C456" s="209" t="s">
        <v>681</v>
      </c>
      <c r="D456" s="209" t="s">
        <v>189</v>
      </c>
      <c r="E456" s="210" t="s">
        <v>632</v>
      </c>
      <c r="F456" s="211" t="s">
        <v>633</v>
      </c>
      <c r="G456" s="212" t="s">
        <v>314</v>
      </c>
      <c r="H456" s="213">
        <v>8.9800000000000004</v>
      </c>
      <c r="I456" s="214"/>
      <c r="J456" s="215">
        <f>ROUND(I456*H456,2)</f>
        <v>0</v>
      </c>
      <c r="K456" s="211" t="s">
        <v>236</v>
      </c>
      <c r="L456" s="48"/>
      <c r="M456" s="216" t="s">
        <v>32</v>
      </c>
      <c r="N456" s="217" t="s">
        <v>49</v>
      </c>
      <c r="O456" s="88"/>
      <c r="P456" s="218">
        <f>O456*H456</f>
        <v>0</v>
      </c>
      <c r="Q456" s="218">
        <v>0</v>
      </c>
      <c r="R456" s="218">
        <f>Q456*H456</f>
        <v>0</v>
      </c>
      <c r="S456" s="218">
        <v>0</v>
      </c>
      <c r="T456" s="219">
        <f>S456*H456</f>
        <v>0</v>
      </c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R456" s="220" t="s">
        <v>405</v>
      </c>
      <c r="AT456" s="220" t="s">
        <v>189</v>
      </c>
      <c r="AU456" s="220" t="s">
        <v>91</v>
      </c>
      <c r="AY456" s="20" t="s">
        <v>188</v>
      </c>
      <c r="BE456" s="221">
        <f>IF(N456="základní",J456,0)</f>
        <v>0</v>
      </c>
      <c r="BF456" s="221">
        <f>IF(N456="snížená",J456,0)</f>
        <v>0</v>
      </c>
      <c r="BG456" s="221">
        <f>IF(N456="zákl. přenesená",J456,0)</f>
        <v>0</v>
      </c>
      <c r="BH456" s="221">
        <f>IF(N456="sníž. přenesená",J456,0)</f>
        <v>0</v>
      </c>
      <c r="BI456" s="221">
        <f>IF(N456="nulová",J456,0)</f>
        <v>0</v>
      </c>
      <c r="BJ456" s="20" t="s">
        <v>86</v>
      </c>
      <c r="BK456" s="221">
        <f>ROUND(I456*H456,2)</f>
        <v>0</v>
      </c>
      <c r="BL456" s="20" t="s">
        <v>405</v>
      </c>
      <c r="BM456" s="220" t="s">
        <v>1587</v>
      </c>
    </row>
    <row r="457" s="2" customFormat="1">
      <c r="A457" s="42"/>
      <c r="B457" s="43"/>
      <c r="C457" s="44"/>
      <c r="D457" s="222" t="s">
        <v>194</v>
      </c>
      <c r="E457" s="44"/>
      <c r="F457" s="223" t="s">
        <v>635</v>
      </c>
      <c r="G457" s="44"/>
      <c r="H457" s="44"/>
      <c r="I457" s="224"/>
      <c r="J457" s="44"/>
      <c r="K457" s="44"/>
      <c r="L457" s="48"/>
      <c r="M457" s="225"/>
      <c r="N457" s="226"/>
      <c r="O457" s="88"/>
      <c r="P457" s="88"/>
      <c r="Q457" s="88"/>
      <c r="R457" s="88"/>
      <c r="S457" s="88"/>
      <c r="T457" s="89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T457" s="20" t="s">
        <v>194</v>
      </c>
      <c r="AU457" s="20" t="s">
        <v>91</v>
      </c>
    </row>
    <row r="458" s="2" customFormat="1">
      <c r="A458" s="42"/>
      <c r="B458" s="43"/>
      <c r="C458" s="44"/>
      <c r="D458" s="239" t="s">
        <v>239</v>
      </c>
      <c r="E458" s="44"/>
      <c r="F458" s="240" t="s">
        <v>636</v>
      </c>
      <c r="G458" s="44"/>
      <c r="H458" s="44"/>
      <c r="I458" s="224"/>
      <c r="J458" s="44"/>
      <c r="K458" s="44"/>
      <c r="L458" s="48"/>
      <c r="M458" s="225"/>
      <c r="N458" s="226"/>
      <c r="O458" s="88"/>
      <c r="P458" s="88"/>
      <c r="Q458" s="88"/>
      <c r="R458" s="88"/>
      <c r="S458" s="88"/>
      <c r="T458" s="89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T458" s="20" t="s">
        <v>239</v>
      </c>
      <c r="AU458" s="20" t="s">
        <v>91</v>
      </c>
    </row>
    <row r="459" s="14" customFormat="1">
      <c r="A459" s="14"/>
      <c r="B459" s="252"/>
      <c r="C459" s="253"/>
      <c r="D459" s="222" t="s">
        <v>282</v>
      </c>
      <c r="E459" s="254" t="s">
        <v>32</v>
      </c>
      <c r="F459" s="255" t="s">
        <v>1583</v>
      </c>
      <c r="G459" s="253"/>
      <c r="H459" s="254" t="s">
        <v>32</v>
      </c>
      <c r="I459" s="256"/>
      <c r="J459" s="253"/>
      <c r="K459" s="253"/>
      <c r="L459" s="257"/>
      <c r="M459" s="258"/>
      <c r="N459" s="259"/>
      <c r="O459" s="259"/>
      <c r="P459" s="259"/>
      <c r="Q459" s="259"/>
      <c r="R459" s="259"/>
      <c r="S459" s="259"/>
      <c r="T459" s="260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1" t="s">
        <v>282</v>
      </c>
      <c r="AU459" s="261" t="s">
        <v>91</v>
      </c>
      <c r="AV459" s="14" t="s">
        <v>86</v>
      </c>
      <c r="AW459" s="14" t="s">
        <v>39</v>
      </c>
      <c r="AX459" s="14" t="s">
        <v>78</v>
      </c>
      <c r="AY459" s="261" t="s">
        <v>188</v>
      </c>
    </row>
    <row r="460" s="13" customFormat="1">
      <c r="A460" s="13"/>
      <c r="B460" s="241"/>
      <c r="C460" s="242"/>
      <c r="D460" s="222" t="s">
        <v>282</v>
      </c>
      <c r="E460" s="243" t="s">
        <v>32</v>
      </c>
      <c r="F460" s="244" t="s">
        <v>1588</v>
      </c>
      <c r="G460" s="242"/>
      <c r="H460" s="245">
        <v>8.9800000000000004</v>
      </c>
      <c r="I460" s="246"/>
      <c r="J460" s="242"/>
      <c r="K460" s="242"/>
      <c r="L460" s="247"/>
      <c r="M460" s="248"/>
      <c r="N460" s="249"/>
      <c r="O460" s="249"/>
      <c r="P460" s="249"/>
      <c r="Q460" s="249"/>
      <c r="R460" s="249"/>
      <c r="S460" s="249"/>
      <c r="T460" s="250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1" t="s">
        <v>282</v>
      </c>
      <c r="AU460" s="251" t="s">
        <v>91</v>
      </c>
      <c r="AV460" s="13" t="s">
        <v>91</v>
      </c>
      <c r="AW460" s="13" t="s">
        <v>39</v>
      </c>
      <c r="AX460" s="13" t="s">
        <v>86</v>
      </c>
      <c r="AY460" s="251" t="s">
        <v>188</v>
      </c>
    </row>
    <row r="461" s="2" customFormat="1" ht="16.5" customHeight="1">
      <c r="A461" s="42"/>
      <c r="B461" s="43"/>
      <c r="C461" s="262" t="s">
        <v>688</v>
      </c>
      <c r="D461" s="262" t="s">
        <v>319</v>
      </c>
      <c r="E461" s="263" t="s">
        <v>639</v>
      </c>
      <c r="F461" s="264" t="s">
        <v>640</v>
      </c>
      <c r="G461" s="265" t="s">
        <v>314</v>
      </c>
      <c r="H461" s="266">
        <v>9.8780000000000001</v>
      </c>
      <c r="I461" s="267"/>
      <c r="J461" s="268">
        <f>ROUND(I461*H461,2)</f>
        <v>0</v>
      </c>
      <c r="K461" s="264" t="s">
        <v>236</v>
      </c>
      <c r="L461" s="269"/>
      <c r="M461" s="270" t="s">
        <v>32</v>
      </c>
      <c r="N461" s="271" t="s">
        <v>49</v>
      </c>
      <c r="O461" s="88"/>
      <c r="P461" s="218">
        <f>O461*H461</f>
        <v>0</v>
      </c>
      <c r="Q461" s="218">
        <v>0.00020000000000000001</v>
      </c>
      <c r="R461" s="218">
        <f>Q461*H461</f>
        <v>0.0019756000000000001</v>
      </c>
      <c r="S461" s="218">
        <v>0</v>
      </c>
      <c r="T461" s="219">
        <f>S461*H461</f>
        <v>0</v>
      </c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R461" s="220" t="s">
        <v>484</v>
      </c>
      <c r="AT461" s="220" t="s">
        <v>319</v>
      </c>
      <c r="AU461" s="220" t="s">
        <v>91</v>
      </c>
      <c r="AY461" s="20" t="s">
        <v>188</v>
      </c>
      <c r="BE461" s="221">
        <f>IF(N461="základní",J461,0)</f>
        <v>0</v>
      </c>
      <c r="BF461" s="221">
        <f>IF(N461="snížená",J461,0)</f>
        <v>0</v>
      </c>
      <c r="BG461" s="221">
        <f>IF(N461="zákl. přenesená",J461,0)</f>
        <v>0</v>
      </c>
      <c r="BH461" s="221">
        <f>IF(N461="sníž. přenesená",J461,0)</f>
        <v>0</v>
      </c>
      <c r="BI461" s="221">
        <f>IF(N461="nulová",J461,0)</f>
        <v>0</v>
      </c>
      <c r="BJ461" s="20" t="s">
        <v>86</v>
      </c>
      <c r="BK461" s="221">
        <f>ROUND(I461*H461,2)</f>
        <v>0</v>
      </c>
      <c r="BL461" s="20" t="s">
        <v>405</v>
      </c>
      <c r="BM461" s="220" t="s">
        <v>1589</v>
      </c>
    </row>
    <row r="462" s="2" customFormat="1">
      <c r="A462" s="42"/>
      <c r="B462" s="43"/>
      <c r="C462" s="44"/>
      <c r="D462" s="222" t="s">
        <v>194</v>
      </c>
      <c r="E462" s="44"/>
      <c r="F462" s="223" t="s">
        <v>640</v>
      </c>
      <c r="G462" s="44"/>
      <c r="H462" s="44"/>
      <c r="I462" s="224"/>
      <c r="J462" s="44"/>
      <c r="K462" s="44"/>
      <c r="L462" s="48"/>
      <c r="M462" s="225"/>
      <c r="N462" s="226"/>
      <c r="O462" s="88"/>
      <c r="P462" s="88"/>
      <c r="Q462" s="88"/>
      <c r="R462" s="88"/>
      <c r="S462" s="88"/>
      <c r="T462" s="89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T462" s="20" t="s">
        <v>194</v>
      </c>
      <c r="AU462" s="20" t="s">
        <v>91</v>
      </c>
    </row>
    <row r="463" s="13" customFormat="1">
      <c r="A463" s="13"/>
      <c r="B463" s="241"/>
      <c r="C463" s="242"/>
      <c r="D463" s="222" t="s">
        <v>282</v>
      </c>
      <c r="E463" s="242"/>
      <c r="F463" s="244" t="s">
        <v>1590</v>
      </c>
      <c r="G463" s="242"/>
      <c r="H463" s="245">
        <v>9.8780000000000001</v>
      </c>
      <c r="I463" s="246"/>
      <c r="J463" s="242"/>
      <c r="K463" s="242"/>
      <c r="L463" s="247"/>
      <c r="M463" s="248"/>
      <c r="N463" s="249"/>
      <c r="O463" s="249"/>
      <c r="P463" s="249"/>
      <c r="Q463" s="249"/>
      <c r="R463" s="249"/>
      <c r="S463" s="249"/>
      <c r="T463" s="250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1" t="s">
        <v>282</v>
      </c>
      <c r="AU463" s="251" t="s">
        <v>91</v>
      </c>
      <c r="AV463" s="13" t="s">
        <v>91</v>
      </c>
      <c r="AW463" s="13" t="s">
        <v>4</v>
      </c>
      <c r="AX463" s="13" t="s">
        <v>86</v>
      </c>
      <c r="AY463" s="251" t="s">
        <v>188</v>
      </c>
    </row>
    <row r="464" s="2" customFormat="1" ht="24.15" customHeight="1">
      <c r="A464" s="42"/>
      <c r="B464" s="43"/>
      <c r="C464" s="209" t="s">
        <v>693</v>
      </c>
      <c r="D464" s="209" t="s">
        <v>189</v>
      </c>
      <c r="E464" s="210" t="s">
        <v>1591</v>
      </c>
      <c r="F464" s="211" t="s">
        <v>1592</v>
      </c>
      <c r="G464" s="212" t="s">
        <v>278</v>
      </c>
      <c r="H464" s="213">
        <v>4.9800000000000004</v>
      </c>
      <c r="I464" s="214"/>
      <c r="J464" s="215">
        <f>ROUND(I464*H464,2)</f>
        <v>0</v>
      </c>
      <c r="K464" s="211" t="s">
        <v>236</v>
      </c>
      <c r="L464" s="48"/>
      <c r="M464" s="216" t="s">
        <v>32</v>
      </c>
      <c r="N464" s="217" t="s">
        <v>49</v>
      </c>
      <c r="O464" s="88"/>
      <c r="P464" s="218">
        <f>O464*H464</f>
        <v>0</v>
      </c>
      <c r="Q464" s="218">
        <v>0</v>
      </c>
      <c r="R464" s="218">
        <f>Q464*H464</f>
        <v>0</v>
      </c>
      <c r="S464" s="218">
        <v>0.02</v>
      </c>
      <c r="T464" s="219">
        <f>S464*H464</f>
        <v>0.099600000000000008</v>
      </c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R464" s="220" t="s">
        <v>405</v>
      </c>
      <c r="AT464" s="220" t="s">
        <v>189</v>
      </c>
      <c r="AU464" s="220" t="s">
        <v>91</v>
      </c>
      <c r="AY464" s="20" t="s">
        <v>188</v>
      </c>
      <c r="BE464" s="221">
        <f>IF(N464="základní",J464,0)</f>
        <v>0</v>
      </c>
      <c r="BF464" s="221">
        <f>IF(N464="snížená",J464,0)</f>
        <v>0</v>
      </c>
      <c r="BG464" s="221">
        <f>IF(N464="zákl. přenesená",J464,0)</f>
        <v>0</v>
      </c>
      <c r="BH464" s="221">
        <f>IF(N464="sníž. přenesená",J464,0)</f>
        <v>0</v>
      </c>
      <c r="BI464" s="221">
        <f>IF(N464="nulová",J464,0)</f>
        <v>0</v>
      </c>
      <c r="BJ464" s="20" t="s">
        <v>86</v>
      </c>
      <c r="BK464" s="221">
        <f>ROUND(I464*H464,2)</f>
        <v>0</v>
      </c>
      <c r="BL464" s="20" t="s">
        <v>405</v>
      </c>
      <c r="BM464" s="220" t="s">
        <v>1593</v>
      </c>
    </row>
    <row r="465" s="2" customFormat="1">
      <c r="A465" s="42"/>
      <c r="B465" s="43"/>
      <c r="C465" s="44"/>
      <c r="D465" s="222" t="s">
        <v>194</v>
      </c>
      <c r="E465" s="44"/>
      <c r="F465" s="223" t="s">
        <v>1594</v>
      </c>
      <c r="G465" s="44"/>
      <c r="H465" s="44"/>
      <c r="I465" s="224"/>
      <c r="J465" s="44"/>
      <c r="K465" s="44"/>
      <c r="L465" s="48"/>
      <c r="M465" s="225"/>
      <c r="N465" s="226"/>
      <c r="O465" s="88"/>
      <c r="P465" s="88"/>
      <c r="Q465" s="88"/>
      <c r="R465" s="88"/>
      <c r="S465" s="88"/>
      <c r="T465" s="89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T465" s="20" t="s">
        <v>194</v>
      </c>
      <c r="AU465" s="20" t="s">
        <v>91</v>
      </c>
    </row>
    <row r="466" s="2" customFormat="1">
      <c r="A466" s="42"/>
      <c r="B466" s="43"/>
      <c r="C466" s="44"/>
      <c r="D466" s="239" t="s">
        <v>239</v>
      </c>
      <c r="E466" s="44"/>
      <c r="F466" s="240" t="s">
        <v>1595</v>
      </c>
      <c r="G466" s="44"/>
      <c r="H466" s="44"/>
      <c r="I466" s="224"/>
      <c r="J466" s="44"/>
      <c r="K466" s="44"/>
      <c r="L466" s="48"/>
      <c r="M466" s="225"/>
      <c r="N466" s="226"/>
      <c r="O466" s="88"/>
      <c r="P466" s="88"/>
      <c r="Q466" s="88"/>
      <c r="R466" s="88"/>
      <c r="S466" s="88"/>
      <c r="T466" s="89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T466" s="20" t="s">
        <v>239</v>
      </c>
      <c r="AU466" s="20" t="s">
        <v>91</v>
      </c>
    </row>
    <row r="467" s="14" customFormat="1">
      <c r="A467" s="14"/>
      <c r="B467" s="252"/>
      <c r="C467" s="253"/>
      <c r="D467" s="222" t="s">
        <v>282</v>
      </c>
      <c r="E467" s="254" t="s">
        <v>32</v>
      </c>
      <c r="F467" s="255" t="s">
        <v>1583</v>
      </c>
      <c r="G467" s="253"/>
      <c r="H467" s="254" t="s">
        <v>32</v>
      </c>
      <c r="I467" s="256"/>
      <c r="J467" s="253"/>
      <c r="K467" s="253"/>
      <c r="L467" s="257"/>
      <c r="M467" s="258"/>
      <c r="N467" s="259"/>
      <c r="O467" s="259"/>
      <c r="P467" s="259"/>
      <c r="Q467" s="259"/>
      <c r="R467" s="259"/>
      <c r="S467" s="259"/>
      <c r="T467" s="260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1" t="s">
        <v>282</v>
      </c>
      <c r="AU467" s="261" t="s">
        <v>91</v>
      </c>
      <c r="AV467" s="14" t="s">
        <v>86</v>
      </c>
      <c r="AW467" s="14" t="s">
        <v>39</v>
      </c>
      <c r="AX467" s="14" t="s">
        <v>78</v>
      </c>
      <c r="AY467" s="261" t="s">
        <v>188</v>
      </c>
    </row>
    <row r="468" s="13" customFormat="1">
      <c r="A468" s="13"/>
      <c r="B468" s="241"/>
      <c r="C468" s="242"/>
      <c r="D468" s="222" t="s">
        <v>282</v>
      </c>
      <c r="E468" s="243" t="s">
        <v>32</v>
      </c>
      <c r="F468" s="244" t="s">
        <v>1584</v>
      </c>
      <c r="G468" s="242"/>
      <c r="H468" s="245">
        <v>4.9800000000000004</v>
      </c>
      <c r="I468" s="246"/>
      <c r="J468" s="242"/>
      <c r="K468" s="242"/>
      <c r="L468" s="247"/>
      <c r="M468" s="248"/>
      <c r="N468" s="249"/>
      <c r="O468" s="249"/>
      <c r="P468" s="249"/>
      <c r="Q468" s="249"/>
      <c r="R468" s="249"/>
      <c r="S468" s="249"/>
      <c r="T468" s="250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1" t="s">
        <v>282</v>
      </c>
      <c r="AU468" s="251" t="s">
        <v>91</v>
      </c>
      <c r="AV468" s="13" t="s">
        <v>91</v>
      </c>
      <c r="AW468" s="13" t="s">
        <v>39</v>
      </c>
      <c r="AX468" s="13" t="s">
        <v>86</v>
      </c>
      <c r="AY468" s="251" t="s">
        <v>188</v>
      </c>
    </row>
    <row r="469" s="2" customFormat="1" ht="16.5" customHeight="1">
      <c r="A469" s="42"/>
      <c r="B469" s="43"/>
      <c r="C469" s="209" t="s">
        <v>699</v>
      </c>
      <c r="D469" s="209" t="s">
        <v>189</v>
      </c>
      <c r="E469" s="210" t="s">
        <v>1596</v>
      </c>
      <c r="F469" s="211" t="s">
        <v>1597</v>
      </c>
      <c r="G469" s="212" t="s">
        <v>314</v>
      </c>
      <c r="H469" s="213">
        <v>8.9800000000000004</v>
      </c>
      <c r="I469" s="214"/>
      <c r="J469" s="215">
        <f>ROUND(I469*H469,2)</f>
        <v>0</v>
      </c>
      <c r="K469" s="211" t="s">
        <v>236</v>
      </c>
      <c r="L469" s="48"/>
      <c r="M469" s="216" t="s">
        <v>32</v>
      </c>
      <c r="N469" s="217" t="s">
        <v>49</v>
      </c>
      <c r="O469" s="88"/>
      <c r="P469" s="218">
        <f>O469*H469</f>
        <v>0</v>
      </c>
      <c r="Q469" s="218">
        <v>0</v>
      </c>
      <c r="R469" s="218">
        <f>Q469*H469</f>
        <v>0</v>
      </c>
      <c r="S469" s="218">
        <v>0.00020000000000000001</v>
      </c>
      <c r="T469" s="219">
        <f>S469*H469</f>
        <v>0.0017960000000000001</v>
      </c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R469" s="220" t="s">
        <v>405</v>
      </c>
      <c r="AT469" s="220" t="s">
        <v>189</v>
      </c>
      <c r="AU469" s="220" t="s">
        <v>91</v>
      </c>
      <c r="AY469" s="20" t="s">
        <v>188</v>
      </c>
      <c r="BE469" s="221">
        <f>IF(N469="základní",J469,0)</f>
        <v>0</v>
      </c>
      <c r="BF469" s="221">
        <f>IF(N469="snížená",J469,0)</f>
        <v>0</v>
      </c>
      <c r="BG469" s="221">
        <f>IF(N469="zákl. přenesená",J469,0)</f>
        <v>0</v>
      </c>
      <c r="BH469" s="221">
        <f>IF(N469="sníž. přenesená",J469,0)</f>
        <v>0</v>
      </c>
      <c r="BI469" s="221">
        <f>IF(N469="nulová",J469,0)</f>
        <v>0</v>
      </c>
      <c r="BJ469" s="20" t="s">
        <v>86</v>
      </c>
      <c r="BK469" s="221">
        <f>ROUND(I469*H469,2)</f>
        <v>0</v>
      </c>
      <c r="BL469" s="20" t="s">
        <v>405</v>
      </c>
      <c r="BM469" s="220" t="s">
        <v>1598</v>
      </c>
    </row>
    <row r="470" s="2" customFormat="1">
      <c r="A470" s="42"/>
      <c r="B470" s="43"/>
      <c r="C470" s="44"/>
      <c r="D470" s="222" t="s">
        <v>194</v>
      </c>
      <c r="E470" s="44"/>
      <c r="F470" s="223" t="s">
        <v>1599</v>
      </c>
      <c r="G470" s="44"/>
      <c r="H470" s="44"/>
      <c r="I470" s="224"/>
      <c r="J470" s="44"/>
      <c r="K470" s="44"/>
      <c r="L470" s="48"/>
      <c r="M470" s="225"/>
      <c r="N470" s="226"/>
      <c r="O470" s="88"/>
      <c r="P470" s="88"/>
      <c r="Q470" s="88"/>
      <c r="R470" s="88"/>
      <c r="S470" s="88"/>
      <c r="T470" s="89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T470" s="20" t="s">
        <v>194</v>
      </c>
      <c r="AU470" s="20" t="s">
        <v>91</v>
      </c>
    </row>
    <row r="471" s="2" customFormat="1">
      <c r="A471" s="42"/>
      <c r="B471" s="43"/>
      <c r="C471" s="44"/>
      <c r="D471" s="239" t="s">
        <v>239</v>
      </c>
      <c r="E471" s="44"/>
      <c r="F471" s="240" t="s">
        <v>1600</v>
      </c>
      <c r="G471" s="44"/>
      <c r="H471" s="44"/>
      <c r="I471" s="224"/>
      <c r="J471" s="44"/>
      <c r="K471" s="44"/>
      <c r="L471" s="48"/>
      <c r="M471" s="225"/>
      <c r="N471" s="226"/>
      <c r="O471" s="88"/>
      <c r="P471" s="88"/>
      <c r="Q471" s="88"/>
      <c r="R471" s="88"/>
      <c r="S471" s="88"/>
      <c r="T471" s="89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T471" s="20" t="s">
        <v>239</v>
      </c>
      <c r="AU471" s="20" t="s">
        <v>91</v>
      </c>
    </row>
    <row r="472" s="14" customFormat="1">
      <c r="A472" s="14"/>
      <c r="B472" s="252"/>
      <c r="C472" s="253"/>
      <c r="D472" s="222" t="s">
        <v>282</v>
      </c>
      <c r="E472" s="254" t="s">
        <v>32</v>
      </c>
      <c r="F472" s="255" t="s">
        <v>1583</v>
      </c>
      <c r="G472" s="253"/>
      <c r="H472" s="254" t="s">
        <v>32</v>
      </c>
      <c r="I472" s="256"/>
      <c r="J472" s="253"/>
      <c r="K472" s="253"/>
      <c r="L472" s="257"/>
      <c r="M472" s="258"/>
      <c r="N472" s="259"/>
      <c r="O472" s="259"/>
      <c r="P472" s="259"/>
      <c r="Q472" s="259"/>
      <c r="R472" s="259"/>
      <c r="S472" s="259"/>
      <c r="T472" s="260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1" t="s">
        <v>282</v>
      </c>
      <c r="AU472" s="261" t="s">
        <v>91</v>
      </c>
      <c r="AV472" s="14" t="s">
        <v>86</v>
      </c>
      <c r="AW472" s="14" t="s">
        <v>39</v>
      </c>
      <c r="AX472" s="14" t="s">
        <v>78</v>
      </c>
      <c r="AY472" s="261" t="s">
        <v>188</v>
      </c>
    </row>
    <row r="473" s="13" customFormat="1">
      <c r="A473" s="13"/>
      <c r="B473" s="241"/>
      <c r="C473" s="242"/>
      <c r="D473" s="222" t="s">
        <v>282</v>
      </c>
      <c r="E473" s="243" t="s">
        <v>32</v>
      </c>
      <c r="F473" s="244" t="s">
        <v>1588</v>
      </c>
      <c r="G473" s="242"/>
      <c r="H473" s="245">
        <v>8.9800000000000004</v>
      </c>
      <c r="I473" s="246"/>
      <c r="J473" s="242"/>
      <c r="K473" s="242"/>
      <c r="L473" s="247"/>
      <c r="M473" s="248"/>
      <c r="N473" s="249"/>
      <c r="O473" s="249"/>
      <c r="P473" s="249"/>
      <c r="Q473" s="249"/>
      <c r="R473" s="249"/>
      <c r="S473" s="249"/>
      <c r="T473" s="250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1" t="s">
        <v>282</v>
      </c>
      <c r="AU473" s="251" t="s">
        <v>91</v>
      </c>
      <c r="AV473" s="13" t="s">
        <v>91</v>
      </c>
      <c r="AW473" s="13" t="s">
        <v>39</v>
      </c>
      <c r="AX473" s="13" t="s">
        <v>86</v>
      </c>
      <c r="AY473" s="251" t="s">
        <v>188</v>
      </c>
    </row>
    <row r="474" s="2" customFormat="1" ht="33" customHeight="1">
      <c r="A474" s="42"/>
      <c r="B474" s="43"/>
      <c r="C474" s="209" t="s">
        <v>705</v>
      </c>
      <c r="D474" s="209" t="s">
        <v>189</v>
      </c>
      <c r="E474" s="210" t="s">
        <v>1235</v>
      </c>
      <c r="F474" s="211" t="s">
        <v>1601</v>
      </c>
      <c r="G474" s="212" t="s">
        <v>235</v>
      </c>
      <c r="H474" s="213">
        <v>4</v>
      </c>
      <c r="I474" s="214"/>
      <c r="J474" s="215">
        <f>ROUND(I474*H474,2)</f>
        <v>0</v>
      </c>
      <c r="K474" s="211" t="s">
        <v>32</v>
      </c>
      <c r="L474" s="48"/>
      <c r="M474" s="216" t="s">
        <v>32</v>
      </c>
      <c r="N474" s="217" t="s">
        <v>49</v>
      </c>
      <c r="O474" s="88"/>
      <c r="P474" s="218">
        <f>O474*H474</f>
        <v>0</v>
      </c>
      <c r="Q474" s="218">
        <v>0</v>
      </c>
      <c r="R474" s="218">
        <f>Q474*H474</f>
        <v>0</v>
      </c>
      <c r="S474" s="218">
        <v>0</v>
      </c>
      <c r="T474" s="219">
        <f>S474*H474</f>
        <v>0</v>
      </c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R474" s="220" t="s">
        <v>405</v>
      </c>
      <c r="AT474" s="220" t="s">
        <v>189</v>
      </c>
      <c r="AU474" s="220" t="s">
        <v>91</v>
      </c>
      <c r="AY474" s="20" t="s">
        <v>188</v>
      </c>
      <c r="BE474" s="221">
        <f>IF(N474="základní",J474,0)</f>
        <v>0</v>
      </c>
      <c r="BF474" s="221">
        <f>IF(N474="snížená",J474,0)</f>
        <v>0</v>
      </c>
      <c r="BG474" s="221">
        <f>IF(N474="zákl. přenesená",J474,0)</f>
        <v>0</v>
      </c>
      <c r="BH474" s="221">
        <f>IF(N474="sníž. přenesená",J474,0)</f>
        <v>0</v>
      </c>
      <c r="BI474" s="221">
        <f>IF(N474="nulová",J474,0)</f>
        <v>0</v>
      </c>
      <c r="BJ474" s="20" t="s">
        <v>86</v>
      </c>
      <c r="BK474" s="221">
        <f>ROUND(I474*H474,2)</f>
        <v>0</v>
      </c>
      <c r="BL474" s="20" t="s">
        <v>405</v>
      </c>
      <c r="BM474" s="220" t="s">
        <v>1602</v>
      </c>
    </row>
    <row r="475" s="2" customFormat="1">
      <c r="A475" s="42"/>
      <c r="B475" s="43"/>
      <c r="C475" s="44"/>
      <c r="D475" s="222" t="s">
        <v>194</v>
      </c>
      <c r="E475" s="44"/>
      <c r="F475" s="223" t="s">
        <v>1601</v>
      </c>
      <c r="G475" s="44"/>
      <c r="H475" s="44"/>
      <c r="I475" s="224"/>
      <c r="J475" s="44"/>
      <c r="K475" s="44"/>
      <c r="L475" s="48"/>
      <c r="M475" s="225"/>
      <c r="N475" s="226"/>
      <c r="O475" s="88"/>
      <c r="P475" s="88"/>
      <c r="Q475" s="88"/>
      <c r="R475" s="88"/>
      <c r="S475" s="88"/>
      <c r="T475" s="89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T475" s="20" t="s">
        <v>194</v>
      </c>
      <c r="AU475" s="20" t="s">
        <v>91</v>
      </c>
    </row>
    <row r="476" s="2" customFormat="1">
      <c r="A476" s="42"/>
      <c r="B476" s="43"/>
      <c r="C476" s="44"/>
      <c r="D476" s="222" t="s">
        <v>202</v>
      </c>
      <c r="E476" s="44"/>
      <c r="F476" s="227" t="s">
        <v>750</v>
      </c>
      <c r="G476" s="44"/>
      <c r="H476" s="44"/>
      <c r="I476" s="224"/>
      <c r="J476" s="44"/>
      <c r="K476" s="44"/>
      <c r="L476" s="48"/>
      <c r="M476" s="225"/>
      <c r="N476" s="226"/>
      <c r="O476" s="88"/>
      <c r="P476" s="88"/>
      <c r="Q476" s="88"/>
      <c r="R476" s="88"/>
      <c r="S476" s="88"/>
      <c r="T476" s="89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T476" s="20" t="s">
        <v>202</v>
      </c>
      <c r="AU476" s="20" t="s">
        <v>91</v>
      </c>
    </row>
    <row r="477" s="13" customFormat="1">
      <c r="A477" s="13"/>
      <c r="B477" s="241"/>
      <c r="C477" s="242"/>
      <c r="D477" s="222" t="s">
        <v>282</v>
      </c>
      <c r="E477" s="243" t="s">
        <v>32</v>
      </c>
      <c r="F477" s="244" t="s">
        <v>1603</v>
      </c>
      <c r="G477" s="242"/>
      <c r="H477" s="245">
        <v>2</v>
      </c>
      <c r="I477" s="246"/>
      <c r="J477" s="242"/>
      <c r="K477" s="242"/>
      <c r="L477" s="247"/>
      <c r="M477" s="248"/>
      <c r="N477" s="249"/>
      <c r="O477" s="249"/>
      <c r="P477" s="249"/>
      <c r="Q477" s="249"/>
      <c r="R477" s="249"/>
      <c r="S477" s="249"/>
      <c r="T477" s="250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1" t="s">
        <v>282</v>
      </c>
      <c r="AU477" s="251" t="s">
        <v>91</v>
      </c>
      <c r="AV477" s="13" t="s">
        <v>91</v>
      </c>
      <c r="AW477" s="13" t="s">
        <v>39</v>
      </c>
      <c r="AX477" s="13" t="s">
        <v>78</v>
      </c>
      <c r="AY477" s="251" t="s">
        <v>188</v>
      </c>
    </row>
    <row r="478" s="13" customFormat="1">
      <c r="A478" s="13"/>
      <c r="B478" s="241"/>
      <c r="C478" s="242"/>
      <c r="D478" s="222" t="s">
        <v>282</v>
      </c>
      <c r="E478" s="243" t="s">
        <v>32</v>
      </c>
      <c r="F478" s="244" t="s">
        <v>1604</v>
      </c>
      <c r="G478" s="242"/>
      <c r="H478" s="245">
        <v>2</v>
      </c>
      <c r="I478" s="246"/>
      <c r="J478" s="242"/>
      <c r="K478" s="242"/>
      <c r="L478" s="247"/>
      <c r="M478" s="248"/>
      <c r="N478" s="249"/>
      <c r="O478" s="249"/>
      <c r="P478" s="249"/>
      <c r="Q478" s="249"/>
      <c r="R478" s="249"/>
      <c r="S478" s="249"/>
      <c r="T478" s="250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1" t="s">
        <v>282</v>
      </c>
      <c r="AU478" s="251" t="s">
        <v>91</v>
      </c>
      <c r="AV478" s="13" t="s">
        <v>91</v>
      </c>
      <c r="AW478" s="13" t="s">
        <v>39</v>
      </c>
      <c r="AX478" s="13" t="s">
        <v>78</v>
      </c>
      <c r="AY478" s="251" t="s">
        <v>188</v>
      </c>
    </row>
    <row r="479" s="15" customFormat="1">
      <c r="A479" s="15"/>
      <c r="B479" s="272"/>
      <c r="C479" s="273"/>
      <c r="D479" s="222" t="s">
        <v>282</v>
      </c>
      <c r="E479" s="274" t="s">
        <v>32</v>
      </c>
      <c r="F479" s="275" t="s">
        <v>338</v>
      </c>
      <c r="G479" s="273"/>
      <c r="H479" s="276">
        <v>4</v>
      </c>
      <c r="I479" s="277"/>
      <c r="J479" s="273"/>
      <c r="K479" s="273"/>
      <c r="L479" s="278"/>
      <c r="M479" s="279"/>
      <c r="N479" s="280"/>
      <c r="O479" s="280"/>
      <c r="P479" s="280"/>
      <c r="Q479" s="280"/>
      <c r="R479" s="280"/>
      <c r="S479" s="280"/>
      <c r="T479" s="281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82" t="s">
        <v>282</v>
      </c>
      <c r="AU479" s="282" t="s">
        <v>91</v>
      </c>
      <c r="AV479" s="15" t="s">
        <v>187</v>
      </c>
      <c r="AW479" s="15" t="s">
        <v>39</v>
      </c>
      <c r="AX479" s="15" t="s">
        <v>86</v>
      </c>
      <c r="AY479" s="282" t="s">
        <v>188</v>
      </c>
    </row>
    <row r="480" s="2" customFormat="1" ht="24.15" customHeight="1">
      <c r="A480" s="42"/>
      <c r="B480" s="43"/>
      <c r="C480" s="209" t="s">
        <v>721</v>
      </c>
      <c r="D480" s="209" t="s">
        <v>189</v>
      </c>
      <c r="E480" s="210" t="s">
        <v>1239</v>
      </c>
      <c r="F480" s="211" t="s">
        <v>1605</v>
      </c>
      <c r="G480" s="212" t="s">
        <v>314</v>
      </c>
      <c r="H480" s="213">
        <v>9.8000000000000007</v>
      </c>
      <c r="I480" s="214"/>
      <c r="J480" s="215">
        <f>ROUND(I480*H480,2)</f>
        <v>0</v>
      </c>
      <c r="K480" s="211" t="s">
        <v>32</v>
      </c>
      <c r="L480" s="48"/>
      <c r="M480" s="216" t="s">
        <v>32</v>
      </c>
      <c r="N480" s="217" t="s">
        <v>49</v>
      </c>
      <c r="O480" s="88"/>
      <c r="P480" s="218">
        <f>O480*H480</f>
        <v>0</v>
      </c>
      <c r="Q480" s="218">
        <v>0</v>
      </c>
      <c r="R480" s="218">
        <f>Q480*H480</f>
        <v>0</v>
      </c>
      <c r="S480" s="218">
        <v>0</v>
      </c>
      <c r="T480" s="219">
        <f>S480*H480</f>
        <v>0</v>
      </c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R480" s="220" t="s">
        <v>405</v>
      </c>
      <c r="AT480" s="220" t="s">
        <v>189</v>
      </c>
      <c r="AU480" s="220" t="s">
        <v>91</v>
      </c>
      <c r="AY480" s="20" t="s">
        <v>188</v>
      </c>
      <c r="BE480" s="221">
        <f>IF(N480="základní",J480,0)</f>
        <v>0</v>
      </c>
      <c r="BF480" s="221">
        <f>IF(N480="snížená",J480,0)</f>
        <v>0</v>
      </c>
      <c r="BG480" s="221">
        <f>IF(N480="zákl. přenesená",J480,0)</f>
        <v>0</v>
      </c>
      <c r="BH480" s="221">
        <f>IF(N480="sníž. přenesená",J480,0)</f>
        <v>0</v>
      </c>
      <c r="BI480" s="221">
        <f>IF(N480="nulová",J480,0)</f>
        <v>0</v>
      </c>
      <c r="BJ480" s="20" t="s">
        <v>86</v>
      </c>
      <c r="BK480" s="221">
        <f>ROUND(I480*H480,2)</f>
        <v>0</v>
      </c>
      <c r="BL480" s="20" t="s">
        <v>405</v>
      </c>
      <c r="BM480" s="220" t="s">
        <v>1606</v>
      </c>
    </row>
    <row r="481" s="2" customFormat="1">
      <c r="A481" s="42"/>
      <c r="B481" s="43"/>
      <c r="C481" s="44"/>
      <c r="D481" s="222" t="s">
        <v>194</v>
      </c>
      <c r="E481" s="44"/>
      <c r="F481" s="223" t="s">
        <v>1605</v>
      </c>
      <c r="G481" s="44"/>
      <c r="H481" s="44"/>
      <c r="I481" s="224"/>
      <c r="J481" s="44"/>
      <c r="K481" s="44"/>
      <c r="L481" s="48"/>
      <c r="M481" s="225"/>
      <c r="N481" s="226"/>
      <c r="O481" s="88"/>
      <c r="P481" s="88"/>
      <c r="Q481" s="88"/>
      <c r="R481" s="88"/>
      <c r="S481" s="88"/>
      <c r="T481" s="89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T481" s="20" t="s">
        <v>194</v>
      </c>
      <c r="AU481" s="20" t="s">
        <v>91</v>
      </c>
    </row>
    <row r="482" s="2" customFormat="1">
      <c r="A482" s="42"/>
      <c r="B482" s="43"/>
      <c r="C482" s="44"/>
      <c r="D482" s="222" t="s">
        <v>202</v>
      </c>
      <c r="E482" s="44"/>
      <c r="F482" s="227" t="s">
        <v>1607</v>
      </c>
      <c r="G482" s="44"/>
      <c r="H482" s="44"/>
      <c r="I482" s="224"/>
      <c r="J482" s="44"/>
      <c r="K482" s="44"/>
      <c r="L482" s="48"/>
      <c r="M482" s="225"/>
      <c r="N482" s="226"/>
      <c r="O482" s="88"/>
      <c r="P482" s="88"/>
      <c r="Q482" s="88"/>
      <c r="R482" s="88"/>
      <c r="S482" s="88"/>
      <c r="T482" s="89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T482" s="20" t="s">
        <v>202</v>
      </c>
      <c r="AU482" s="20" t="s">
        <v>91</v>
      </c>
    </row>
    <row r="483" s="13" customFormat="1">
      <c r="A483" s="13"/>
      <c r="B483" s="241"/>
      <c r="C483" s="242"/>
      <c r="D483" s="222" t="s">
        <v>282</v>
      </c>
      <c r="E483" s="243" t="s">
        <v>32</v>
      </c>
      <c r="F483" s="244" t="s">
        <v>1608</v>
      </c>
      <c r="G483" s="242"/>
      <c r="H483" s="245">
        <v>9.8000000000000007</v>
      </c>
      <c r="I483" s="246"/>
      <c r="J483" s="242"/>
      <c r="K483" s="242"/>
      <c r="L483" s="247"/>
      <c r="M483" s="248"/>
      <c r="N483" s="249"/>
      <c r="O483" s="249"/>
      <c r="P483" s="249"/>
      <c r="Q483" s="249"/>
      <c r="R483" s="249"/>
      <c r="S483" s="249"/>
      <c r="T483" s="250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1" t="s">
        <v>282</v>
      </c>
      <c r="AU483" s="251" t="s">
        <v>91</v>
      </c>
      <c r="AV483" s="13" t="s">
        <v>91</v>
      </c>
      <c r="AW483" s="13" t="s">
        <v>39</v>
      </c>
      <c r="AX483" s="13" t="s">
        <v>86</v>
      </c>
      <c r="AY483" s="251" t="s">
        <v>188</v>
      </c>
    </row>
    <row r="484" s="2" customFormat="1" ht="24.15" customHeight="1">
      <c r="A484" s="42"/>
      <c r="B484" s="43"/>
      <c r="C484" s="209" t="s">
        <v>729</v>
      </c>
      <c r="D484" s="209" t="s">
        <v>189</v>
      </c>
      <c r="E484" s="210" t="s">
        <v>1609</v>
      </c>
      <c r="F484" s="211" t="s">
        <v>1610</v>
      </c>
      <c r="G484" s="212" t="s">
        <v>235</v>
      </c>
      <c r="H484" s="213">
        <v>2</v>
      </c>
      <c r="I484" s="214"/>
      <c r="J484" s="215">
        <f>ROUND(I484*H484,2)</f>
        <v>0</v>
      </c>
      <c r="K484" s="211" t="s">
        <v>32</v>
      </c>
      <c r="L484" s="48"/>
      <c r="M484" s="216" t="s">
        <v>32</v>
      </c>
      <c r="N484" s="217" t="s">
        <v>49</v>
      </c>
      <c r="O484" s="88"/>
      <c r="P484" s="218">
        <f>O484*H484</f>
        <v>0</v>
      </c>
      <c r="Q484" s="218">
        <v>0</v>
      </c>
      <c r="R484" s="218">
        <f>Q484*H484</f>
        <v>0</v>
      </c>
      <c r="S484" s="218">
        <v>0</v>
      </c>
      <c r="T484" s="219">
        <f>S484*H484</f>
        <v>0</v>
      </c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R484" s="220" t="s">
        <v>405</v>
      </c>
      <c r="AT484" s="220" t="s">
        <v>189</v>
      </c>
      <c r="AU484" s="220" t="s">
        <v>91</v>
      </c>
      <c r="AY484" s="20" t="s">
        <v>188</v>
      </c>
      <c r="BE484" s="221">
        <f>IF(N484="základní",J484,0)</f>
        <v>0</v>
      </c>
      <c r="BF484" s="221">
        <f>IF(N484="snížená",J484,0)</f>
        <v>0</v>
      </c>
      <c r="BG484" s="221">
        <f>IF(N484="zákl. přenesená",J484,0)</f>
        <v>0</v>
      </c>
      <c r="BH484" s="221">
        <f>IF(N484="sníž. přenesená",J484,0)</f>
        <v>0</v>
      </c>
      <c r="BI484" s="221">
        <f>IF(N484="nulová",J484,0)</f>
        <v>0</v>
      </c>
      <c r="BJ484" s="20" t="s">
        <v>86</v>
      </c>
      <c r="BK484" s="221">
        <f>ROUND(I484*H484,2)</f>
        <v>0</v>
      </c>
      <c r="BL484" s="20" t="s">
        <v>405</v>
      </c>
      <c r="BM484" s="220" t="s">
        <v>1611</v>
      </c>
    </row>
    <row r="485" s="2" customFormat="1">
      <c r="A485" s="42"/>
      <c r="B485" s="43"/>
      <c r="C485" s="44"/>
      <c r="D485" s="222" t="s">
        <v>194</v>
      </c>
      <c r="E485" s="44"/>
      <c r="F485" s="223" t="s">
        <v>1610</v>
      </c>
      <c r="G485" s="44"/>
      <c r="H485" s="44"/>
      <c r="I485" s="224"/>
      <c r="J485" s="44"/>
      <c r="K485" s="44"/>
      <c r="L485" s="48"/>
      <c r="M485" s="225"/>
      <c r="N485" s="226"/>
      <c r="O485" s="88"/>
      <c r="P485" s="88"/>
      <c r="Q485" s="88"/>
      <c r="R485" s="88"/>
      <c r="S485" s="88"/>
      <c r="T485" s="89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T485" s="20" t="s">
        <v>194</v>
      </c>
      <c r="AU485" s="20" t="s">
        <v>91</v>
      </c>
    </row>
    <row r="486" s="13" customFormat="1">
      <c r="A486" s="13"/>
      <c r="B486" s="241"/>
      <c r="C486" s="242"/>
      <c r="D486" s="222" t="s">
        <v>282</v>
      </c>
      <c r="E486" s="243" t="s">
        <v>32</v>
      </c>
      <c r="F486" s="244" t="s">
        <v>1612</v>
      </c>
      <c r="G486" s="242"/>
      <c r="H486" s="245">
        <v>2</v>
      </c>
      <c r="I486" s="246"/>
      <c r="J486" s="242"/>
      <c r="K486" s="242"/>
      <c r="L486" s="247"/>
      <c r="M486" s="248"/>
      <c r="N486" s="249"/>
      <c r="O486" s="249"/>
      <c r="P486" s="249"/>
      <c r="Q486" s="249"/>
      <c r="R486" s="249"/>
      <c r="S486" s="249"/>
      <c r="T486" s="250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1" t="s">
        <v>282</v>
      </c>
      <c r="AU486" s="251" t="s">
        <v>91</v>
      </c>
      <c r="AV486" s="13" t="s">
        <v>91</v>
      </c>
      <c r="AW486" s="13" t="s">
        <v>39</v>
      </c>
      <c r="AX486" s="13" t="s">
        <v>86</v>
      </c>
      <c r="AY486" s="251" t="s">
        <v>188</v>
      </c>
    </row>
    <row r="487" s="2" customFormat="1" ht="24.15" customHeight="1">
      <c r="A487" s="42"/>
      <c r="B487" s="43"/>
      <c r="C487" s="209" t="s">
        <v>744</v>
      </c>
      <c r="D487" s="209" t="s">
        <v>189</v>
      </c>
      <c r="E487" s="210" t="s">
        <v>1249</v>
      </c>
      <c r="F487" s="211" t="s">
        <v>1250</v>
      </c>
      <c r="G487" s="212" t="s">
        <v>389</v>
      </c>
      <c r="H487" s="213">
        <v>0.040000000000000001</v>
      </c>
      <c r="I487" s="214"/>
      <c r="J487" s="215">
        <f>ROUND(I487*H487,2)</f>
        <v>0</v>
      </c>
      <c r="K487" s="211" t="s">
        <v>236</v>
      </c>
      <c r="L487" s="48"/>
      <c r="M487" s="216" t="s">
        <v>32</v>
      </c>
      <c r="N487" s="217" t="s">
        <v>49</v>
      </c>
      <c r="O487" s="88"/>
      <c r="P487" s="218">
        <f>O487*H487</f>
        <v>0</v>
      </c>
      <c r="Q487" s="218">
        <v>0</v>
      </c>
      <c r="R487" s="218">
        <f>Q487*H487</f>
        <v>0</v>
      </c>
      <c r="S487" s="218">
        <v>0</v>
      </c>
      <c r="T487" s="219">
        <f>S487*H487</f>
        <v>0</v>
      </c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R487" s="220" t="s">
        <v>405</v>
      </c>
      <c r="AT487" s="220" t="s">
        <v>189</v>
      </c>
      <c r="AU487" s="220" t="s">
        <v>91</v>
      </c>
      <c r="AY487" s="20" t="s">
        <v>188</v>
      </c>
      <c r="BE487" s="221">
        <f>IF(N487="základní",J487,0)</f>
        <v>0</v>
      </c>
      <c r="BF487" s="221">
        <f>IF(N487="snížená",J487,0)</f>
        <v>0</v>
      </c>
      <c r="BG487" s="221">
        <f>IF(N487="zákl. přenesená",J487,0)</f>
        <v>0</v>
      </c>
      <c r="BH487" s="221">
        <f>IF(N487="sníž. přenesená",J487,0)</f>
        <v>0</v>
      </c>
      <c r="BI487" s="221">
        <f>IF(N487="nulová",J487,0)</f>
        <v>0</v>
      </c>
      <c r="BJ487" s="20" t="s">
        <v>86</v>
      </c>
      <c r="BK487" s="221">
        <f>ROUND(I487*H487,2)</f>
        <v>0</v>
      </c>
      <c r="BL487" s="20" t="s">
        <v>405</v>
      </c>
      <c r="BM487" s="220" t="s">
        <v>1613</v>
      </c>
    </row>
    <row r="488" s="2" customFormat="1">
      <c r="A488" s="42"/>
      <c r="B488" s="43"/>
      <c r="C488" s="44"/>
      <c r="D488" s="222" t="s">
        <v>194</v>
      </c>
      <c r="E488" s="44"/>
      <c r="F488" s="223" t="s">
        <v>1252</v>
      </c>
      <c r="G488" s="44"/>
      <c r="H488" s="44"/>
      <c r="I488" s="224"/>
      <c r="J488" s="44"/>
      <c r="K488" s="44"/>
      <c r="L488" s="48"/>
      <c r="M488" s="225"/>
      <c r="N488" s="226"/>
      <c r="O488" s="88"/>
      <c r="P488" s="88"/>
      <c r="Q488" s="88"/>
      <c r="R488" s="88"/>
      <c r="S488" s="88"/>
      <c r="T488" s="89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T488" s="20" t="s">
        <v>194</v>
      </c>
      <c r="AU488" s="20" t="s">
        <v>91</v>
      </c>
    </row>
    <row r="489" s="2" customFormat="1">
      <c r="A489" s="42"/>
      <c r="B489" s="43"/>
      <c r="C489" s="44"/>
      <c r="D489" s="239" t="s">
        <v>239</v>
      </c>
      <c r="E489" s="44"/>
      <c r="F489" s="240" t="s">
        <v>1253</v>
      </c>
      <c r="G489" s="44"/>
      <c r="H489" s="44"/>
      <c r="I489" s="224"/>
      <c r="J489" s="44"/>
      <c r="K489" s="44"/>
      <c r="L489" s="48"/>
      <c r="M489" s="225"/>
      <c r="N489" s="226"/>
      <c r="O489" s="88"/>
      <c r="P489" s="88"/>
      <c r="Q489" s="88"/>
      <c r="R489" s="88"/>
      <c r="S489" s="88"/>
      <c r="T489" s="89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T489" s="20" t="s">
        <v>239</v>
      </c>
      <c r="AU489" s="20" t="s">
        <v>91</v>
      </c>
    </row>
    <row r="490" s="11" customFormat="1" ht="22.8" customHeight="1">
      <c r="A490" s="11"/>
      <c r="B490" s="195"/>
      <c r="C490" s="196"/>
      <c r="D490" s="197" t="s">
        <v>77</v>
      </c>
      <c r="E490" s="237" t="s">
        <v>661</v>
      </c>
      <c r="F490" s="237" t="s">
        <v>662</v>
      </c>
      <c r="G490" s="196"/>
      <c r="H490" s="196"/>
      <c r="I490" s="199"/>
      <c r="J490" s="238">
        <f>BK490</f>
        <v>0</v>
      </c>
      <c r="K490" s="196"/>
      <c r="L490" s="201"/>
      <c r="M490" s="202"/>
      <c r="N490" s="203"/>
      <c r="O490" s="203"/>
      <c r="P490" s="204">
        <f>SUM(P491:P568)</f>
        <v>0</v>
      </c>
      <c r="Q490" s="203"/>
      <c r="R490" s="204">
        <f>SUM(R491:R568)</f>
        <v>5.17659381</v>
      </c>
      <c r="S490" s="203"/>
      <c r="T490" s="205">
        <f>SUM(T491:T568)</f>
        <v>0.066347400000000001</v>
      </c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R490" s="206" t="s">
        <v>91</v>
      </c>
      <c r="AT490" s="207" t="s">
        <v>77</v>
      </c>
      <c r="AU490" s="207" t="s">
        <v>86</v>
      </c>
      <c r="AY490" s="206" t="s">
        <v>188</v>
      </c>
      <c r="BK490" s="208">
        <f>SUM(BK491:BK568)</f>
        <v>0</v>
      </c>
    </row>
    <row r="491" s="2" customFormat="1" ht="16.5" customHeight="1">
      <c r="A491" s="42"/>
      <c r="B491" s="43"/>
      <c r="C491" s="209" t="s">
        <v>752</v>
      </c>
      <c r="D491" s="209" t="s">
        <v>189</v>
      </c>
      <c r="E491" s="210" t="s">
        <v>664</v>
      </c>
      <c r="F491" s="211" t="s">
        <v>665</v>
      </c>
      <c r="G491" s="212" t="s">
        <v>278</v>
      </c>
      <c r="H491" s="213">
        <v>145.26599999999999</v>
      </c>
      <c r="I491" s="214"/>
      <c r="J491" s="215">
        <f>ROUND(I491*H491,2)</f>
        <v>0</v>
      </c>
      <c r="K491" s="211" t="s">
        <v>236</v>
      </c>
      <c r="L491" s="48"/>
      <c r="M491" s="216" t="s">
        <v>32</v>
      </c>
      <c r="N491" s="217" t="s">
        <v>49</v>
      </c>
      <c r="O491" s="88"/>
      <c r="P491" s="218">
        <f>O491*H491</f>
        <v>0</v>
      </c>
      <c r="Q491" s="218">
        <v>0</v>
      </c>
      <c r="R491" s="218">
        <f>Q491*H491</f>
        <v>0</v>
      </c>
      <c r="S491" s="218">
        <v>0</v>
      </c>
      <c r="T491" s="219">
        <f>S491*H491</f>
        <v>0</v>
      </c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R491" s="220" t="s">
        <v>405</v>
      </c>
      <c r="AT491" s="220" t="s">
        <v>189</v>
      </c>
      <c r="AU491" s="220" t="s">
        <v>91</v>
      </c>
      <c r="AY491" s="20" t="s">
        <v>188</v>
      </c>
      <c r="BE491" s="221">
        <f>IF(N491="základní",J491,0)</f>
        <v>0</v>
      </c>
      <c r="BF491" s="221">
        <f>IF(N491="snížená",J491,0)</f>
        <v>0</v>
      </c>
      <c r="BG491" s="221">
        <f>IF(N491="zákl. přenesená",J491,0)</f>
        <v>0</v>
      </c>
      <c r="BH491" s="221">
        <f>IF(N491="sníž. přenesená",J491,0)</f>
        <v>0</v>
      </c>
      <c r="BI491" s="221">
        <f>IF(N491="nulová",J491,0)</f>
        <v>0</v>
      </c>
      <c r="BJ491" s="20" t="s">
        <v>86</v>
      </c>
      <c r="BK491" s="221">
        <f>ROUND(I491*H491,2)</f>
        <v>0</v>
      </c>
      <c r="BL491" s="20" t="s">
        <v>405</v>
      </c>
      <c r="BM491" s="220" t="s">
        <v>1614</v>
      </c>
    </row>
    <row r="492" s="2" customFormat="1">
      <c r="A492" s="42"/>
      <c r="B492" s="43"/>
      <c r="C492" s="44"/>
      <c r="D492" s="222" t="s">
        <v>194</v>
      </c>
      <c r="E492" s="44"/>
      <c r="F492" s="223" t="s">
        <v>667</v>
      </c>
      <c r="G492" s="44"/>
      <c r="H492" s="44"/>
      <c r="I492" s="224"/>
      <c r="J492" s="44"/>
      <c r="K492" s="44"/>
      <c r="L492" s="48"/>
      <c r="M492" s="225"/>
      <c r="N492" s="226"/>
      <c r="O492" s="88"/>
      <c r="P492" s="88"/>
      <c r="Q492" s="88"/>
      <c r="R492" s="88"/>
      <c r="S492" s="88"/>
      <c r="T492" s="89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T492" s="20" t="s">
        <v>194</v>
      </c>
      <c r="AU492" s="20" t="s">
        <v>91</v>
      </c>
    </row>
    <row r="493" s="2" customFormat="1">
      <c r="A493" s="42"/>
      <c r="B493" s="43"/>
      <c r="C493" s="44"/>
      <c r="D493" s="239" t="s">
        <v>239</v>
      </c>
      <c r="E493" s="44"/>
      <c r="F493" s="240" t="s">
        <v>668</v>
      </c>
      <c r="G493" s="44"/>
      <c r="H493" s="44"/>
      <c r="I493" s="224"/>
      <c r="J493" s="44"/>
      <c r="K493" s="44"/>
      <c r="L493" s="48"/>
      <c r="M493" s="225"/>
      <c r="N493" s="226"/>
      <c r="O493" s="88"/>
      <c r="P493" s="88"/>
      <c r="Q493" s="88"/>
      <c r="R493" s="88"/>
      <c r="S493" s="88"/>
      <c r="T493" s="89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T493" s="20" t="s">
        <v>239</v>
      </c>
      <c r="AU493" s="20" t="s">
        <v>91</v>
      </c>
    </row>
    <row r="494" s="13" customFormat="1">
      <c r="A494" s="13"/>
      <c r="B494" s="241"/>
      <c r="C494" s="242"/>
      <c r="D494" s="222" t="s">
        <v>282</v>
      </c>
      <c r="E494" s="243" t="s">
        <v>32</v>
      </c>
      <c r="F494" s="244" t="s">
        <v>1615</v>
      </c>
      <c r="G494" s="242"/>
      <c r="H494" s="245">
        <v>3.218</v>
      </c>
      <c r="I494" s="246"/>
      <c r="J494" s="242"/>
      <c r="K494" s="242"/>
      <c r="L494" s="247"/>
      <c r="M494" s="248"/>
      <c r="N494" s="249"/>
      <c r="O494" s="249"/>
      <c r="P494" s="249"/>
      <c r="Q494" s="249"/>
      <c r="R494" s="249"/>
      <c r="S494" s="249"/>
      <c r="T494" s="250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1" t="s">
        <v>282</v>
      </c>
      <c r="AU494" s="251" t="s">
        <v>91</v>
      </c>
      <c r="AV494" s="13" t="s">
        <v>91</v>
      </c>
      <c r="AW494" s="13" t="s">
        <v>39</v>
      </c>
      <c r="AX494" s="13" t="s">
        <v>78</v>
      </c>
      <c r="AY494" s="251" t="s">
        <v>188</v>
      </c>
    </row>
    <row r="495" s="13" customFormat="1">
      <c r="A495" s="13"/>
      <c r="B495" s="241"/>
      <c r="C495" s="242"/>
      <c r="D495" s="222" t="s">
        <v>282</v>
      </c>
      <c r="E495" s="243" t="s">
        <v>32</v>
      </c>
      <c r="F495" s="244" t="s">
        <v>1316</v>
      </c>
      <c r="G495" s="242"/>
      <c r="H495" s="245">
        <v>13.6</v>
      </c>
      <c r="I495" s="246"/>
      <c r="J495" s="242"/>
      <c r="K495" s="242"/>
      <c r="L495" s="247"/>
      <c r="M495" s="248"/>
      <c r="N495" s="249"/>
      <c r="O495" s="249"/>
      <c r="P495" s="249"/>
      <c r="Q495" s="249"/>
      <c r="R495" s="249"/>
      <c r="S495" s="249"/>
      <c r="T495" s="250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1" t="s">
        <v>282</v>
      </c>
      <c r="AU495" s="251" t="s">
        <v>91</v>
      </c>
      <c r="AV495" s="13" t="s">
        <v>91</v>
      </c>
      <c r="AW495" s="13" t="s">
        <v>39</v>
      </c>
      <c r="AX495" s="13" t="s">
        <v>78</v>
      </c>
      <c r="AY495" s="251" t="s">
        <v>188</v>
      </c>
    </row>
    <row r="496" s="13" customFormat="1">
      <c r="A496" s="13"/>
      <c r="B496" s="241"/>
      <c r="C496" s="242"/>
      <c r="D496" s="222" t="s">
        <v>282</v>
      </c>
      <c r="E496" s="243" t="s">
        <v>32</v>
      </c>
      <c r="F496" s="244" t="s">
        <v>1317</v>
      </c>
      <c r="G496" s="242"/>
      <c r="H496" s="245">
        <v>3.2999999999999998</v>
      </c>
      <c r="I496" s="246"/>
      <c r="J496" s="242"/>
      <c r="K496" s="242"/>
      <c r="L496" s="247"/>
      <c r="M496" s="248"/>
      <c r="N496" s="249"/>
      <c r="O496" s="249"/>
      <c r="P496" s="249"/>
      <c r="Q496" s="249"/>
      <c r="R496" s="249"/>
      <c r="S496" s="249"/>
      <c r="T496" s="250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1" t="s">
        <v>282</v>
      </c>
      <c r="AU496" s="251" t="s">
        <v>91</v>
      </c>
      <c r="AV496" s="13" t="s">
        <v>91</v>
      </c>
      <c r="AW496" s="13" t="s">
        <v>39</v>
      </c>
      <c r="AX496" s="13" t="s">
        <v>78</v>
      </c>
      <c r="AY496" s="251" t="s">
        <v>188</v>
      </c>
    </row>
    <row r="497" s="13" customFormat="1">
      <c r="A497" s="13"/>
      <c r="B497" s="241"/>
      <c r="C497" s="242"/>
      <c r="D497" s="222" t="s">
        <v>282</v>
      </c>
      <c r="E497" s="243" t="s">
        <v>32</v>
      </c>
      <c r="F497" s="244" t="s">
        <v>1318</v>
      </c>
      <c r="G497" s="242"/>
      <c r="H497" s="245">
        <v>5.0999999999999996</v>
      </c>
      <c r="I497" s="246"/>
      <c r="J497" s="242"/>
      <c r="K497" s="242"/>
      <c r="L497" s="247"/>
      <c r="M497" s="248"/>
      <c r="N497" s="249"/>
      <c r="O497" s="249"/>
      <c r="P497" s="249"/>
      <c r="Q497" s="249"/>
      <c r="R497" s="249"/>
      <c r="S497" s="249"/>
      <c r="T497" s="250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1" t="s">
        <v>282</v>
      </c>
      <c r="AU497" s="251" t="s">
        <v>91</v>
      </c>
      <c r="AV497" s="13" t="s">
        <v>91</v>
      </c>
      <c r="AW497" s="13" t="s">
        <v>39</v>
      </c>
      <c r="AX497" s="13" t="s">
        <v>78</v>
      </c>
      <c r="AY497" s="251" t="s">
        <v>188</v>
      </c>
    </row>
    <row r="498" s="13" customFormat="1">
      <c r="A498" s="13"/>
      <c r="B498" s="241"/>
      <c r="C498" s="242"/>
      <c r="D498" s="222" t="s">
        <v>282</v>
      </c>
      <c r="E498" s="243" t="s">
        <v>32</v>
      </c>
      <c r="F498" s="244" t="s">
        <v>1319</v>
      </c>
      <c r="G498" s="242"/>
      <c r="H498" s="245">
        <v>9.1999999999999993</v>
      </c>
      <c r="I498" s="246"/>
      <c r="J498" s="242"/>
      <c r="K498" s="242"/>
      <c r="L498" s="247"/>
      <c r="M498" s="248"/>
      <c r="N498" s="249"/>
      <c r="O498" s="249"/>
      <c r="P498" s="249"/>
      <c r="Q498" s="249"/>
      <c r="R498" s="249"/>
      <c r="S498" s="249"/>
      <c r="T498" s="250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1" t="s">
        <v>282</v>
      </c>
      <c r="AU498" s="251" t="s">
        <v>91</v>
      </c>
      <c r="AV498" s="13" t="s">
        <v>91</v>
      </c>
      <c r="AW498" s="13" t="s">
        <v>39</v>
      </c>
      <c r="AX498" s="13" t="s">
        <v>78</v>
      </c>
      <c r="AY498" s="251" t="s">
        <v>188</v>
      </c>
    </row>
    <row r="499" s="13" customFormat="1">
      <c r="A499" s="13"/>
      <c r="B499" s="241"/>
      <c r="C499" s="242"/>
      <c r="D499" s="222" t="s">
        <v>282</v>
      </c>
      <c r="E499" s="243" t="s">
        <v>32</v>
      </c>
      <c r="F499" s="244" t="s">
        <v>1320</v>
      </c>
      <c r="G499" s="242"/>
      <c r="H499" s="245">
        <v>4.2000000000000002</v>
      </c>
      <c r="I499" s="246"/>
      <c r="J499" s="242"/>
      <c r="K499" s="242"/>
      <c r="L499" s="247"/>
      <c r="M499" s="248"/>
      <c r="N499" s="249"/>
      <c r="O499" s="249"/>
      <c r="P499" s="249"/>
      <c r="Q499" s="249"/>
      <c r="R499" s="249"/>
      <c r="S499" s="249"/>
      <c r="T499" s="250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1" t="s">
        <v>282</v>
      </c>
      <c r="AU499" s="251" t="s">
        <v>91</v>
      </c>
      <c r="AV499" s="13" t="s">
        <v>91</v>
      </c>
      <c r="AW499" s="13" t="s">
        <v>39</v>
      </c>
      <c r="AX499" s="13" t="s">
        <v>78</v>
      </c>
      <c r="AY499" s="251" t="s">
        <v>188</v>
      </c>
    </row>
    <row r="500" s="13" customFormat="1">
      <c r="A500" s="13"/>
      <c r="B500" s="241"/>
      <c r="C500" s="242"/>
      <c r="D500" s="222" t="s">
        <v>282</v>
      </c>
      <c r="E500" s="243" t="s">
        <v>32</v>
      </c>
      <c r="F500" s="244" t="s">
        <v>1359</v>
      </c>
      <c r="G500" s="242"/>
      <c r="H500" s="245">
        <v>39.253</v>
      </c>
      <c r="I500" s="246"/>
      <c r="J500" s="242"/>
      <c r="K500" s="242"/>
      <c r="L500" s="247"/>
      <c r="M500" s="248"/>
      <c r="N500" s="249"/>
      <c r="O500" s="249"/>
      <c r="P500" s="249"/>
      <c r="Q500" s="249"/>
      <c r="R500" s="249"/>
      <c r="S500" s="249"/>
      <c r="T500" s="250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1" t="s">
        <v>282</v>
      </c>
      <c r="AU500" s="251" t="s">
        <v>91</v>
      </c>
      <c r="AV500" s="13" t="s">
        <v>91</v>
      </c>
      <c r="AW500" s="13" t="s">
        <v>39</v>
      </c>
      <c r="AX500" s="13" t="s">
        <v>78</v>
      </c>
      <c r="AY500" s="251" t="s">
        <v>188</v>
      </c>
    </row>
    <row r="501" s="13" customFormat="1">
      <c r="A501" s="13"/>
      <c r="B501" s="241"/>
      <c r="C501" s="242"/>
      <c r="D501" s="222" t="s">
        <v>282</v>
      </c>
      <c r="E501" s="243" t="s">
        <v>32</v>
      </c>
      <c r="F501" s="244" t="s">
        <v>1322</v>
      </c>
      <c r="G501" s="242"/>
      <c r="H501" s="245">
        <v>27.995000000000001</v>
      </c>
      <c r="I501" s="246"/>
      <c r="J501" s="242"/>
      <c r="K501" s="242"/>
      <c r="L501" s="247"/>
      <c r="M501" s="248"/>
      <c r="N501" s="249"/>
      <c r="O501" s="249"/>
      <c r="P501" s="249"/>
      <c r="Q501" s="249"/>
      <c r="R501" s="249"/>
      <c r="S501" s="249"/>
      <c r="T501" s="250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1" t="s">
        <v>282</v>
      </c>
      <c r="AU501" s="251" t="s">
        <v>91</v>
      </c>
      <c r="AV501" s="13" t="s">
        <v>91</v>
      </c>
      <c r="AW501" s="13" t="s">
        <v>39</v>
      </c>
      <c r="AX501" s="13" t="s">
        <v>78</v>
      </c>
      <c r="AY501" s="251" t="s">
        <v>188</v>
      </c>
    </row>
    <row r="502" s="13" customFormat="1">
      <c r="A502" s="13"/>
      <c r="B502" s="241"/>
      <c r="C502" s="242"/>
      <c r="D502" s="222" t="s">
        <v>282</v>
      </c>
      <c r="E502" s="243" t="s">
        <v>32</v>
      </c>
      <c r="F502" s="244" t="s">
        <v>1323</v>
      </c>
      <c r="G502" s="242"/>
      <c r="H502" s="245">
        <v>9.5999999999999996</v>
      </c>
      <c r="I502" s="246"/>
      <c r="J502" s="242"/>
      <c r="K502" s="242"/>
      <c r="L502" s="247"/>
      <c r="M502" s="248"/>
      <c r="N502" s="249"/>
      <c r="O502" s="249"/>
      <c r="P502" s="249"/>
      <c r="Q502" s="249"/>
      <c r="R502" s="249"/>
      <c r="S502" s="249"/>
      <c r="T502" s="250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1" t="s">
        <v>282</v>
      </c>
      <c r="AU502" s="251" t="s">
        <v>91</v>
      </c>
      <c r="AV502" s="13" t="s">
        <v>91</v>
      </c>
      <c r="AW502" s="13" t="s">
        <v>39</v>
      </c>
      <c r="AX502" s="13" t="s">
        <v>78</v>
      </c>
      <c r="AY502" s="251" t="s">
        <v>188</v>
      </c>
    </row>
    <row r="503" s="13" customFormat="1">
      <c r="A503" s="13"/>
      <c r="B503" s="241"/>
      <c r="C503" s="242"/>
      <c r="D503" s="222" t="s">
        <v>282</v>
      </c>
      <c r="E503" s="243" t="s">
        <v>32</v>
      </c>
      <c r="F503" s="244" t="s">
        <v>1324</v>
      </c>
      <c r="G503" s="242"/>
      <c r="H503" s="245">
        <v>28.93</v>
      </c>
      <c r="I503" s="246"/>
      <c r="J503" s="242"/>
      <c r="K503" s="242"/>
      <c r="L503" s="247"/>
      <c r="M503" s="248"/>
      <c r="N503" s="249"/>
      <c r="O503" s="249"/>
      <c r="P503" s="249"/>
      <c r="Q503" s="249"/>
      <c r="R503" s="249"/>
      <c r="S503" s="249"/>
      <c r="T503" s="250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1" t="s">
        <v>282</v>
      </c>
      <c r="AU503" s="251" t="s">
        <v>91</v>
      </c>
      <c r="AV503" s="13" t="s">
        <v>91</v>
      </c>
      <c r="AW503" s="13" t="s">
        <v>39</v>
      </c>
      <c r="AX503" s="13" t="s">
        <v>78</v>
      </c>
      <c r="AY503" s="251" t="s">
        <v>188</v>
      </c>
    </row>
    <row r="504" s="13" customFormat="1">
      <c r="A504" s="13"/>
      <c r="B504" s="241"/>
      <c r="C504" s="242"/>
      <c r="D504" s="222" t="s">
        <v>282</v>
      </c>
      <c r="E504" s="243" t="s">
        <v>32</v>
      </c>
      <c r="F504" s="244" t="s">
        <v>1326</v>
      </c>
      <c r="G504" s="242"/>
      <c r="H504" s="245">
        <v>0.23999999999999999</v>
      </c>
      <c r="I504" s="246"/>
      <c r="J504" s="242"/>
      <c r="K504" s="242"/>
      <c r="L504" s="247"/>
      <c r="M504" s="248"/>
      <c r="N504" s="249"/>
      <c r="O504" s="249"/>
      <c r="P504" s="249"/>
      <c r="Q504" s="249"/>
      <c r="R504" s="249"/>
      <c r="S504" s="249"/>
      <c r="T504" s="250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1" t="s">
        <v>282</v>
      </c>
      <c r="AU504" s="251" t="s">
        <v>91</v>
      </c>
      <c r="AV504" s="13" t="s">
        <v>91</v>
      </c>
      <c r="AW504" s="13" t="s">
        <v>39</v>
      </c>
      <c r="AX504" s="13" t="s">
        <v>78</v>
      </c>
      <c r="AY504" s="251" t="s">
        <v>188</v>
      </c>
    </row>
    <row r="505" s="13" customFormat="1">
      <c r="A505" s="13"/>
      <c r="B505" s="241"/>
      <c r="C505" s="242"/>
      <c r="D505" s="222" t="s">
        <v>282</v>
      </c>
      <c r="E505" s="243" t="s">
        <v>32</v>
      </c>
      <c r="F505" s="244" t="s">
        <v>1616</v>
      </c>
      <c r="G505" s="242"/>
      <c r="H505" s="245">
        <v>0.63</v>
      </c>
      <c r="I505" s="246"/>
      <c r="J505" s="242"/>
      <c r="K505" s="242"/>
      <c r="L505" s="247"/>
      <c r="M505" s="248"/>
      <c r="N505" s="249"/>
      <c r="O505" s="249"/>
      <c r="P505" s="249"/>
      <c r="Q505" s="249"/>
      <c r="R505" s="249"/>
      <c r="S505" s="249"/>
      <c r="T505" s="250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1" t="s">
        <v>282</v>
      </c>
      <c r="AU505" s="251" t="s">
        <v>91</v>
      </c>
      <c r="AV505" s="13" t="s">
        <v>91</v>
      </c>
      <c r="AW505" s="13" t="s">
        <v>39</v>
      </c>
      <c r="AX505" s="13" t="s">
        <v>78</v>
      </c>
      <c r="AY505" s="251" t="s">
        <v>188</v>
      </c>
    </row>
    <row r="506" s="15" customFormat="1">
      <c r="A506" s="15"/>
      <c r="B506" s="272"/>
      <c r="C506" s="273"/>
      <c r="D506" s="222" t="s">
        <v>282</v>
      </c>
      <c r="E506" s="274" t="s">
        <v>32</v>
      </c>
      <c r="F506" s="275" t="s">
        <v>338</v>
      </c>
      <c r="G506" s="273"/>
      <c r="H506" s="276">
        <v>145.26599999999999</v>
      </c>
      <c r="I506" s="277"/>
      <c r="J506" s="273"/>
      <c r="K506" s="273"/>
      <c r="L506" s="278"/>
      <c r="M506" s="279"/>
      <c r="N506" s="280"/>
      <c r="O506" s="280"/>
      <c r="P506" s="280"/>
      <c r="Q506" s="280"/>
      <c r="R506" s="280"/>
      <c r="S506" s="280"/>
      <c r="T506" s="281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82" t="s">
        <v>282</v>
      </c>
      <c r="AU506" s="282" t="s">
        <v>91</v>
      </c>
      <c r="AV506" s="15" t="s">
        <v>187</v>
      </c>
      <c r="AW506" s="15" t="s">
        <v>39</v>
      </c>
      <c r="AX506" s="15" t="s">
        <v>86</v>
      </c>
      <c r="AY506" s="282" t="s">
        <v>188</v>
      </c>
    </row>
    <row r="507" s="2" customFormat="1" ht="16.5" customHeight="1">
      <c r="A507" s="42"/>
      <c r="B507" s="43"/>
      <c r="C507" s="209" t="s">
        <v>757</v>
      </c>
      <c r="D507" s="209" t="s">
        <v>189</v>
      </c>
      <c r="E507" s="210" t="s">
        <v>670</v>
      </c>
      <c r="F507" s="211" t="s">
        <v>671</v>
      </c>
      <c r="G507" s="212" t="s">
        <v>278</v>
      </c>
      <c r="H507" s="213">
        <v>145.26599999999999</v>
      </c>
      <c r="I507" s="214"/>
      <c r="J507" s="215">
        <f>ROUND(I507*H507,2)</f>
        <v>0</v>
      </c>
      <c r="K507" s="211" t="s">
        <v>236</v>
      </c>
      <c r="L507" s="48"/>
      <c r="M507" s="216" t="s">
        <v>32</v>
      </c>
      <c r="N507" s="217" t="s">
        <v>49</v>
      </c>
      <c r="O507" s="88"/>
      <c r="P507" s="218">
        <f>O507*H507</f>
        <v>0</v>
      </c>
      <c r="Q507" s="218">
        <v>0.00029999999999999997</v>
      </c>
      <c r="R507" s="218">
        <f>Q507*H507</f>
        <v>0.043579799999999995</v>
      </c>
      <c r="S507" s="218">
        <v>0</v>
      </c>
      <c r="T507" s="219">
        <f>S507*H507</f>
        <v>0</v>
      </c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R507" s="220" t="s">
        <v>405</v>
      </c>
      <c r="AT507" s="220" t="s">
        <v>189</v>
      </c>
      <c r="AU507" s="220" t="s">
        <v>91</v>
      </c>
      <c r="AY507" s="20" t="s">
        <v>188</v>
      </c>
      <c r="BE507" s="221">
        <f>IF(N507="základní",J507,0)</f>
        <v>0</v>
      </c>
      <c r="BF507" s="221">
        <f>IF(N507="snížená",J507,0)</f>
        <v>0</v>
      </c>
      <c r="BG507" s="221">
        <f>IF(N507="zákl. přenesená",J507,0)</f>
        <v>0</v>
      </c>
      <c r="BH507" s="221">
        <f>IF(N507="sníž. přenesená",J507,0)</f>
        <v>0</v>
      </c>
      <c r="BI507" s="221">
        <f>IF(N507="nulová",J507,0)</f>
        <v>0</v>
      </c>
      <c r="BJ507" s="20" t="s">
        <v>86</v>
      </c>
      <c r="BK507" s="221">
        <f>ROUND(I507*H507,2)</f>
        <v>0</v>
      </c>
      <c r="BL507" s="20" t="s">
        <v>405</v>
      </c>
      <c r="BM507" s="220" t="s">
        <v>1617</v>
      </c>
    </row>
    <row r="508" s="2" customFormat="1">
      <c r="A508" s="42"/>
      <c r="B508" s="43"/>
      <c r="C508" s="44"/>
      <c r="D508" s="222" t="s">
        <v>194</v>
      </c>
      <c r="E508" s="44"/>
      <c r="F508" s="223" t="s">
        <v>673</v>
      </c>
      <c r="G508" s="44"/>
      <c r="H508" s="44"/>
      <c r="I508" s="224"/>
      <c r="J508" s="44"/>
      <c r="K508" s="44"/>
      <c r="L508" s="48"/>
      <c r="M508" s="225"/>
      <c r="N508" s="226"/>
      <c r="O508" s="88"/>
      <c r="P508" s="88"/>
      <c r="Q508" s="88"/>
      <c r="R508" s="88"/>
      <c r="S508" s="88"/>
      <c r="T508" s="89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T508" s="20" t="s">
        <v>194</v>
      </c>
      <c r="AU508" s="20" t="s">
        <v>91</v>
      </c>
    </row>
    <row r="509" s="2" customFormat="1">
      <c r="A509" s="42"/>
      <c r="B509" s="43"/>
      <c r="C509" s="44"/>
      <c r="D509" s="239" t="s">
        <v>239</v>
      </c>
      <c r="E509" s="44"/>
      <c r="F509" s="240" t="s">
        <v>674</v>
      </c>
      <c r="G509" s="44"/>
      <c r="H509" s="44"/>
      <c r="I509" s="224"/>
      <c r="J509" s="44"/>
      <c r="K509" s="44"/>
      <c r="L509" s="48"/>
      <c r="M509" s="225"/>
      <c r="N509" s="226"/>
      <c r="O509" s="88"/>
      <c r="P509" s="88"/>
      <c r="Q509" s="88"/>
      <c r="R509" s="88"/>
      <c r="S509" s="88"/>
      <c r="T509" s="89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T509" s="20" t="s">
        <v>239</v>
      </c>
      <c r="AU509" s="20" t="s">
        <v>91</v>
      </c>
    </row>
    <row r="510" s="13" customFormat="1">
      <c r="A510" s="13"/>
      <c r="B510" s="241"/>
      <c r="C510" s="242"/>
      <c r="D510" s="222" t="s">
        <v>282</v>
      </c>
      <c r="E510" s="243" t="s">
        <v>32</v>
      </c>
      <c r="F510" s="244" t="s">
        <v>1615</v>
      </c>
      <c r="G510" s="242"/>
      <c r="H510" s="245">
        <v>3.218</v>
      </c>
      <c r="I510" s="246"/>
      <c r="J510" s="242"/>
      <c r="K510" s="242"/>
      <c r="L510" s="247"/>
      <c r="M510" s="248"/>
      <c r="N510" s="249"/>
      <c r="O510" s="249"/>
      <c r="P510" s="249"/>
      <c r="Q510" s="249"/>
      <c r="R510" s="249"/>
      <c r="S510" s="249"/>
      <c r="T510" s="250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1" t="s">
        <v>282</v>
      </c>
      <c r="AU510" s="251" t="s">
        <v>91</v>
      </c>
      <c r="AV510" s="13" t="s">
        <v>91</v>
      </c>
      <c r="AW510" s="13" t="s">
        <v>39</v>
      </c>
      <c r="AX510" s="13" t="s">
        <v>78</v>
      </c>
      <c r="AY510" s="251" t="s">
        <v>188</v>
      </c>
    </row>
    <row r="511" s="13" customFormat="1">
      <c r="A511" s="13"/>
      <c r="B511" s="241"/>
      <c r="C511" s="242"/>
      <c r="D511" s="222" t="s">
        <v>282</v>
      </c>
      <c r="E511" s="243" t="s">
        <v>32</v>
      </c>
      <c r="F511" s="244" t="s">
        <v>1316</v>
      </c>
      <c r="G511" s="242"/>
      <c r="H511" s="245">
        <v>13.6</v>
      </c>
      <c r="I511" s="246"/>
      <c r="J511" s="242"/>
      <c r="K511" s="242"/>
      <c r="L511" s="247"/>
      <c r="M511" s="248"/>
      <c r="N511" s="249"/>
      <c r="O511" s="249"/>
      <c r="P511" s="249"/>
      <c r="Q511" s="249"/>
      <c r="R511" s="249"/>
      <c r="S511" s="249"/>
      <c r="T511" s="250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1" t="s">
        <v>282</v>
      </c>
      <c r="AU511" s="251" t="s">
        <v>91</v>
      </c>
      <c r="AV511" s="13" t="s">
        <v>91</v>
      </c>
      <c r="AW511" s="13" t="s">
        <v>39</v>
      </c>
      <c r="AX511" s="13" t="s">
        <v>78</v>
      </c>
      <c r="AY511" s="251" t="s">
        <v>188</v>
      </c>
    </row>
    <row r="512" s="13" customFormat="1">
      <c r="A512" s="13"/>
      <c r="B512" s="241"/>
      <c r="C512" s="242"/>
      <c r="D512" s="222" t="s">
        <v>282</v>
      </c>
      <c r="E512" s="243" t="s">
        <v>32</v>
      </c>
      <c r="F512" s="244" t="s">
        <v>1317</v>
      </c>
      <c r="G512" s="242"/>
      <c r="H512" s="245">
        <v>3.2999999999999998</v>
      </c>
      <c r="I512" s="246"/>
      <c r="J512" s="242"/>
      <c r="K512" s="242"/>
      <c r="L512" s="247"/>
      <c r="M512" s="248"/>
      <c r="N512" s="249"/>
      <c r="O512" s="249"/>
      <c r="P512" s="249"/>
      <c r="Q512" s="249"/>
      <c r="R512" s="249"/>
      <c r="S512" s="249"/>
      <c r="T512" s="250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1" t="s">
        <v>282</v>
      </c>
      <c r="AU512" s="251" t="s">
        <v>91</v>
      </c>
      <c r="AV512" s="13" t="s">
        <v>91</v>
      </c>
      <c r="AW512" s="13" t="s">
        <v>39</v>
      </c>
      <c r="AX512" s="13" t="s">
        <v>78</v>
      </c>
      <c r="AY512" s="251" t="s">
        <v>188</v>
      </c>
    </row>
    <row r="513" s="13" customFormat="1">
      <c r="A513" s="13"/>
      <c r="B513" s="241"/>
      <c r="C513" s="242"/>
      <c r="D513" s="222" t="s">
        <v>282</v>
      </c>
      <c r="E513" s="243" t="s">
        <v>32</v>
      </c>
      <c r="F513" s="244" t="s">
        <v>1318</v>
      </c>
      <c r="G513" s="242"/>
      <c r="H513" s="245">
        <v>5.0999999999999996</v>
      </c>
      <c r="I513" s="246"/>
      <c r="J513" s="242"/>
      <c r="K513" s="242"/>
      <c r="L513" s="247"/>
      <c r="M513" s="248"/>
      <c r="N513" s="249"/>
      <c r="O513" s="249"/>
      <c r="P513" s="249"/>
      <c r="Q513" s="249"/>
      <c r="R513" s="249"/>
      <c r="S513" s="249"/>
      <c r="T513" s="250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1" t="s">
        <v>282</v>
      </c>
      <c r="AU513" s="251" t="s">
        <v>91</v>
      </c>
      <c r="AV513" s="13" t="s">
        <v>91</v>
      </c>
      <c r="AW513" s="13" t="s">
        <v>39</v>
      </c>
      <c r="AX513" s="13" t="s">
        <v>78</v>
      </c>
      <c r="AY513" s="251" t="s">
        <v>188</v>
      </c>
    </row>
    <row r="514" s="13" customFormat="1">
      <c r="A514" s="13"/>
      <c r="B514" s="241"/>
      <c r="C514" s="242"/>
      <c r="D514" s="222" t="s">
        <v>282</v>
      </c>
      <c r="E514" s="243" t="s">
        <v>32</v>
      </c>
      <c r="F514" s="244" t="s">
        <v>1319</v>
      </c>
      <c r="G514" s="242"/>
      <c r="H514" s="245">
        <v>9.1999999999999993</v>
      </c>
      <c r="I514" s="246"/>
      <c r="J514" s="242"/>
      <c r="K514" s="242"/>
      <c r="L514" s="247"/>
      <c r="M514" s="248"/>
      <c r="N514" s="249"/>
      <c r="O514" s="249"/>
      <c r="P514" s="249"/>
      <c r="Q514" s="249"/>
      <c r="R514" s="249"/>
      <c r="S514" s="249"/>
      <c r="T514" s="250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1" t="s">
        <v>282</v>
      </c>
      <c r="AU514" s="251" t="s">
        <v>91</v>
      </c>
      <c r="AV514" s="13" t="s">
        <v>91</v>
      </c>
      <c r="AW514" s="13" t="s">
        <v>39</v>
      </c>
      <c r="AX514" s="13" t="s">
        <v>78</v>
      </c>
      <c r="AY514" s="251" t="s">
        <v>188</v>
      </c>
    </row>
    <row r="515" s="13" customFormat="1">
      <c r="A515" s="13"/>
      <c r="B515" s="241"/>
      <c r="C515" s="242"/>
      <c r="D515" s="222" t="s">
        <v>282</v>
      </c>
      <c r="E515" s="243" t="s">
        <v>32</v>
      </c>
      <c r="F515" s="244" t="s">
        <v>1320</v>
      </c>
      <c r="G515" s="242"/>
      <c r="H515" s="245">
        <v>4.2000000000000002</v>
      </c>
      <c r="I515" s="246"/>
      <c r="J515" s="242"/>
      <c r="K515" s="242"/>
      <c r="L515" s="247"/>
      <c r="M515" s="248"/>
      <c r="N515" s="249"/>
      <c r="O515" s="249"/>
      <c r="P515" s="249"/>
      <c r="Q515" s="249"/>
      <c r="R515" s="249"/>
      <c r="S515" s="249"/>
      <c r="T515" s="250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1" t="s">
        <v>282</v>
      </c>
      <c r="AU515" s="251" t="s">
        <v>91</v>
      </c>
      <c r="AV515" s="13" t="s">
        <v>91</v>
      </c>
      <c r="AW515" s="13" t="s">
        <v>39</v>
      </c>
      <c r="AX515" s="13" t="s">
        <v>78</v>
      </c>
      <c r="AY515" s="251" t="s">
        <v>188</v>
      </c>
    </row>
    <row r="516" s="13" customFormat="1">
      <c r="A516" s="13"/>
      <c r="B516" s="241"/>
      <c r="C516" s="242"/>
      <c r="D516" s="222" t="s">
        <v>282</v>
      </c>
      <c r="E516" s="243" t="s">
        <v>32</v>
      </c>
      <c r="F516" s="244" t="s">
        <v>1359</v>
      </c>
      <c r="G516" s="242"/>
      <c r="H516" s="245">
        <v>39.253</v>
      </c>
      <c r="I516" s="246"/>
      <c r="J516" s="242"/>
      <c r="K516" s="242"/>
      <c r="L516" s="247"/>
      <c r="M516" s="248"/>
      <c r="N516" s="249"/>
      <c r="O516" s="249"/>
      <c r="P516" s="249"/>
      <c r="Q516" s="249"/>
      <c r="R516" s="249"/>
      <c r="S516" s="249"/>
      <c r="T516" s="250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1" t="s">
        <v>282</v>
      </c>
      <c r="AU516" s="251" t="s">
        <v>91</v>
      </c>
      <c r="AV516" s="13" t="s">
        <v>91</v>
      </c>
      <c r="AW516" s="13" t="s">
        <v>39</v>
      </c>
      <c r="AX516" s="13" t="s">
        <v>78</v>
      </c>
      <c r="AY516" s="251" t="s">
        <v>188</v>
      </c>
    </row>
    <row r="517" s="13" customFormat="1">
      <c r="A517" s="13"/>
      <c r="B517" s="241"/>
      <c r="C517" s="242"/>
      <c r="D517" s="222" t="s">
        <v>282</v>
      </c>
      <c r="E517" s="243" t="s">
        <v>32</v>
      </c>
      <c r="F517" s="244" t="s">
        <v>1322</v>
      </c>
      <c r="G517" s="242"/>
      <c r="H517" s="245">
        <v>27.995000000000001</v>
      </c>
      <c r="I517" s="246"/>
      <c r="J517" s="242"/>
      <c r="K517" s="242"/>
      <c r="L517" s="247"/>
      <c r="M517" s="248"/>
      <c r="N517" s="249"/>
      <c r="O517" s="249"/>
      <c r="P517" s="249"/>
      <c r="Q517" s="249"/>
      <c r="R517" s="249"/>
      <c r="S517" s="249"/>
      <c r="T517" s="250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1" t="s">
        <v>282</v>
      </c>
      <c r="AU517" s="251" t="s">
        <v>91</v>
      </c>
      <c r="AV517" s="13" t="s">
        <v>91</v>
      </c>
      <c r="AW517" s="13" t="s">
        <v>39</v>
      </c>
      <c r="AX517" s="13" t="s">
        <v>78</v>
      </c>
      <c r="AY517" s="251" t="s">
        <v>188</v>
      </c>
    </row>
    <row r="518" s="13" customFormat="1">
      <c r="A518" s="13"/>
      <c r="B518" s="241"/>
      <c r="C518" s="242"/>
      <c r="D518" s="222" t="s">
        <v>282</v>
      </c>
      <c r="E518" s="243" t="s">
        <v>32</v>
      </c>
      <c r="F518" s="244" t="s">
        <v>1323</v>
      </c>
      <c r="G518" s="242"/>
      <c r="H518" s="245">
        <v>9.5999999999999996</v>
      </c>
      <c r="I518" s="246"/>
      <c r="J518" s="242"/>
      <c r="K518" s="242"/>
      <c r="L518" s="247"/>
      <c r="M518" s="248"/>
      <c r="N518" s="249"/>
      <c r="O518" s="249"/>
      <c r="P518" s="249"/>
      <c r="Q518" s="249"/>
      <c r="R518" s="249"/>
      <c r="S518" s="249"/>
      <c r="T518" s="250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1" t="s">
        <v>282</v>
      </c>
      <c r="AU518" s="251" t="s">
        <v>91</v>
      </c>
      <c r="AV518" s="13" t="s">
        <v>91</v>
      </c>
      <c r="AW518" s="13" t="s">
        <v>39</v>
      </c>
      <c r="AX518" s="13" t="s">
        <v>78</v>
      </c>
      <c r="AY518" s="251" t="s">
        <v>188</v>
      </c>
    </row>
    <row r="519" s="13" customFormat="1">
      <c r="A519" s="13"/>
      <c r="B519" s="241"/>
      <c r="C519" s="242"/>
      <c r="D519" s="222" t="s">
        <v>282</v>
      </c>
      <c r="E519" s="243" t="s">
        <v>32</v>
      </c>
      <c r="F519" s="244" t="s">
        <v>1324</v>
      </c>
      <c r="G519" s="242"/>
      <c r="H519" s="245">
        <v>28.93</v>
      </c>
      <c r="I519" s="246"/>
      <c r="J519" s="242"/>
      <c r="K519" s="242"/>
      <c r="L519" s="247"/>
      <c r="M519" s="248"/>
      <c r="N519" s="249"/>
      <c r="O519" s="249"/>
      <c r="P519" s="249"/>
      <c r="Q519" s="249"/>
      <c r="R519" s="249"/>
      <c r="S519" s="249"/>
      <c r="T519" s="250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1" t="s">
        <v>282</v>
      </c>
      <c r="AU519" s="251" t="s">
        <v>91</v>
      </c>
      <c r="AV519" s="13" t="s">
        <v>91</v>
      </c>
      <c r="AW519" s="13" t="s">
        <v>39</v>
      </c>
      <c r="AX519" s="13" t="s">
        <v>78</v>
      </c>
      <c r="AY519" s="251" t="s">
        <v>188</v>
      </c>
    </row>
    <row r="520" s="13" customFormat="1">
      <c r="A520" s="13"/>
      <c r="B520" s="241"/>
      <c r="C520" s="242"/>
      <c r="D520" s="222" t="s">
        <v>282</v>
      </c>
      <c r="E520" s="243" t="s">
        <v>32</v>
      </c>
      <c r="F520" s="244" t="s">
        <v>1326</v>
      </c>
      <c r="G520" s="242"/>
      <c r="H520" s="245">
        <v>0.23999999999999999</v>
      </c>
      <c r="I520" s="246"/>
      <c r="J520" s="242"/>
      <c r="K520" s="242"/>
      <c r="L520" s="247"/>
      <c r="M520" s="248"/>
      <c r="N520" s="249"/>
      <c r="O520" s="249"/>
      <c r="P520" s="249"/>
      <c r="Q520" s="249"/>
      <c r="R520" s="249"/>
      <c r="S520" s="249"/>
      <c r="T520" s="250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1" t="s">
        <v>282</v>
      </c>
      <c r="AU520" s="251" t="s">
        <v>91</v>
      </c>
      <c r="AV520" s="13" t="s">
        <v>91</v>
      </c>
      <c r="AW520" s="13" t="s">
        <v>39</v>
      </c>
      <c r="AX520" s="13" t="s">
        <v>78</v>
      </c>
      <c r="AY520" s="251" t="s">
        <v>188</v>
      </c>
    </row>
    <row r="521" s="13" customFormat="1">
      <c r="A521" s="13"/>
      <c r="B521" s="241"/>
      <c r="C521" s="242"/>
      <c r="D521" s="222" t="s">
        <v>282</v>
      </c>
      <c r="E521" s="243" t="s">
        <v>32</v>
      </c>
      <c r="F521" s="244" t="s">
        <v>1616</v>
      </c>
      <c r="G521" s="242"/>
      <c r="H521" s="245">
        <v>0.63</v>
      </c>
      <c r="I521" s="246"/>
      <c r="J521" s="242"/>
      <c r="K521" s="242"/>
      <c r="L521" s="247"/>
      <c r="M521" s="248"/>
      <c r="N521" s="249"/>
      <c r="O521" s="249"/>
      <c r="P521" s="249"/>
      <c r="Q521" s="249"/>
      <c r="R521" s="249"/>
      <c r="S521" s="249"/>
      <c r="T521" s="250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1" t="s">
        <v>282</v>
      </c>
      <c r="AU521" s="251" t="s">
        <v>91</v>
      </c>
      <c r="AV521" s="13" t="s">
        <v>91</v>
      </c>
      <c r="AW521" s="13" t="s">
        <v>39</v>
      </c>
      <c r="AX521" s="13" t="s">
        <v>78</v>
      </c>
      <c r="AY521" s="251" t="s">
        <v>188</v>
      </c>
    </row>
    <row r="522" s="15" customFormat="1">
      <c r="A522" s="15"/>
      <c r="B522" s="272"/>
      <c r="C522" s="273"/>
      <c r="D522" s="222" t="s">
        <v>282</v>
      </c>
      <c r="E522" s="274" t="s">
        <v>32</v>
      </c>
      <c r="F522" s="275" t="s">
        <v>338</v>
      </c>
      <c r="G522" s="273"/>
      <c r="H522" s="276">
        <v>145.26599999999999</v>
      </c>
      <c r="I522" s="277"/>
      <c r="J522" s="273"/>
      <c r="K522" s="273"/>
      <c r="L522" s="278"/>
      <c r="M522" s="279"/>
      <c r="N522" s="280"/>
      <c r="O522" s="280"/>
      <c r="P522" s="280"/>
      <c r="Q522" s="280"/>
      <c r="R522" s="280"/>
      <c r="S522" s="280"/>
      <c r="T522" s="281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82" t="s">
        <v>282</v>
      </c>
      <c r="AU522" s="282" t="s">
        <v>91</v>
      </c>
      <c r="AV522" s="15" t="s">
        <v>187</v>
      </c>
      <c r="AW522" s="15" t="s">
        <v>39</v>
      </c>
      <c r="AX522" s="15" t="s">
        <v>86</v>
      </c>
      <c r="AY522" s="282" t="s">
        <v>188</v>
      </c>
    </row>
    <row r="523" s="2" customFormat="1" ht="24.15" customHeight="1">
      <c r="A523" s="42"/>
      <c r="B523" s="43"/>
      <c r="C523" s="209" t="s">
        <v>765</v>
      </c>
      <c r="D523" s="209" t="s">
        <v>189</v>
      </c>
      <c r="E523" s="210" t="s">
        <v>676</v>
      </c>
      <c r="F523" s="211" t="s">
        <v>677</v>
      </c>
      <c r="G523" s="212" t="s">
        <v>278</v>
      </c>
      <c r="H523" s="213">
        <v>145.26599999999999</v>
      </c>
      <c r="I523" s="214"/>
      <c r="J523" s="215">
        <f>ROUND(I523*H523,2)</f>
        <v>0</v>
      </c>
      <c r="K523" s="211" t="s">
        <v>236</v>
      </c>
      <c r="L523" s="48"/>
      <c r="M523" s="216" t="s">
        <v>32</v>
      </c>
      <c r="N523" s="217" t="s">
        <v>49</v>
      </c>
      <c r="O523" s="88"/>
      <c r="P523" s="218">
        <f>O523*H523</f>
        <v>0</v>
      </c>
      <c r="Q523" s="218">
        <v>0.014999999999999999</v>
      </c>
      <c r="R523" s="218">
        <f>Q523*H523</f>
        <v>2.1789899999999998</v>
      </c>
      <c r="S523" s="218">
        <v>0</v>
      </c>
      <c r="T523" s="219">
        <f>S523*H523</f>
        <v>0</v>
      </c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R523" s="220" t="s">
        <v>405</v>
      </c>
      <c r="AT523" s="220" t="s">
        <v>189</v>
      </c>
      <c r="AU523" s="220" t="s">
        <v>91</v>
      </c>
      <c r="AY523" s="20" t="s">
        <v>188</v>
      </c>
      <c r="BE523" s="221">
        <f>IF(N523="základní",J523,0)</f>
        <v>0</v>
      </c>
      <c r="BF523" s="221">
        <f>IF(N523="snížená",J523,0)</f>
        <v>0</v>
      </c>
      <c r="BG523" s="221">
        <f>IF(N523="zákl. přenesená",J523,0)</f>
        <v>0</v>
      </c>
      <c r="BH523" s="221">
        <f>IF(N523="sníž. přenesená",J523,0)</f>
        <v>0</v>
      </c>
      <c r="BI523" s="221">
        <f>IF(N523="nulová",J523,0)</f>
        <v>0</v>
      </c>
      <c r="BJ523" s="20" t="s">
        <v>86</v>
      </c>
      <c r="BK523" s="221">
        <f>ROUND(I523*H523,2)</f>
        <v>0</v>
      </c>
      <c r="BL523" s="20" t="s">
        <v>405</v>
      </c>
      <c r="BM523" s="220" t="s">
        <v>1618</v>
      </c>
    </row>
    <row r="524" s="2" customFormat="1">
      <c r="A524" s="42"/>
      <c r="B524" s="43"/>
      <c r="C524" s="44"/>
      <c r="D524" s="222" t="s">
        <v>194</v>
      </c>
      <c r="E524" s="44"/>
      <c r="F524" s="223" t="s">
        <v>679</v>
      </c>
      <c r="G524" s="44"/>
      <c r="H524" s="44"/>
      <c r="I524" s="224"/>
      <c r="J524" s="44"/>
      <c r="K524" s="44"/>
      <c r="L524" s="48"/>
      <c r="M524" s="225"/>
      <c r="N524" s="226"/>
      <c r="O524" s="88"/>
      <c r="P524" s="88"/>
      <c r="Q524" s="88"/>
      <c r="R524" s="88"/>
      <c r="S524" s="88"/>
      <c r="T524" s="89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T524" s="20" t="s">
        <v>194</v>
      </c>
      <c r="AU524" s="20" t="s">
        <v>91</v>
      </c>
    </row>
    <row r="525" s="2" customFormat="1">
      <c r="A525" s="42"/>
      <c r="B525" s="43"/>
      <c r="C525" s="44"/>
      <c r="D525" s="239" t="s">
        <v>239</v>
      </c>
      <c r="E525" s="44"/>
      <c r="F525" s="240" t="s">
        <v>680</v>
      </c>
      <c r="G525" s="44"/>
      <c r="H525" s="44"/>
      <c r="I525" s="224"/>
      <c r="J525" s="44"/>
      <c r="K525" s="44"/>
      <c r="L525" s="48"/>
      <c r="M525" s="225"/>
      <c r="N525" s="226"/>
      <c r="O525" s="88"/>
      <c r="P525" s="88"/>
      <c r="Q525" s="88"/>
      <c r="R525" s="88"/>
      <c r="S525" s="88"/>
      <c r="T525" s="89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T525" s="20" t="s">
        <v>239</v>
      </c>
      <c r="AU525" s="20" t="s">
        <v>91</v>
      </c>
    </row>
    <row r="526" s="13" customFormat="1">
      <c r="A526" s="13"/>
      <c r="B526" s="241"/>
      <c r="C526" s="242"/>
      <c r="D526" s="222" t="s">
        <v>282</v>
      </c>
      <c r="E526" s="243" t="s">
        <v>32</v>
      </c>
      <c r="F526" s="244" t="s">
        <v>1615</v>
      </c>
      <c r="G526" s="242"/>
      <c r="H526" s="245">
        <v>3.218</v>
      </c>
      <c r="I526" s="246"/>
      <c r="J526" s="242"/>
      <c r="K526" s="242"/>
      <c r="L526" s="247"/>
      <c r="M526" s="248"/>
      <c r="N526" s="249"/>
      <c r="O526" s="249"/>
      <c r="P526" s="249"/>
      <c r="Q526" s="249"/>
      <c r="R526" s="249"/>
      <c r="S526" s="249"/>
      <c r="T526" s="250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1" t="s">
        <v>282</v>
      </c>
      <c r="AU526" s="251" t="s">
        <v>91</v>
      </c>
      <c r="AV526" s="13" t="s">
        <v>91</v>
      </c>
      <c r="AW526" s="13" t="s">
        <v>39</v>
      </c>
      <c r="AX526" s="13" t="s">
        <v>78</v>
      </c>
      <c r="AY526" s="251" t="s">
        <v>188</v>
      </c>
    </row>
    <row r="527" s="13" customFormat="1">
      <c r="A527" s="13"/>
      <c r="B527" s="241"/>
      <c r="C527" s="242"/>
      <c r="D527" s="222" t="s">
        <v>282</v>
      </c>
      <c r="E527" s="243" t="s">
        <v>32</v>
      </c>
      <c r="F527" s="244" t="s">
        <v>1316</v>
      </c>
      <c r="G527" s="242"/>
      <c r="H527" s="245">
        <v>13.6</v>
      </c>
      <c r="I527" s="246"/>
      <c r="J527" s="242"/>
      <c r="K527" s="242"/>
      <c r="L527" s="247"/>
      <c r="M527" s="248"/>
      <c r="N527" s="249"/>
      <c r="O527" s="249"/>
      <c r="P527" s="249"/>
      <c r="Q527" s="249"/>
      <c r="R527" s="249"/>
      <c r="S527" s="249"/>
      <c r="T527" s="250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1" t="s">
        <v>282</v>
      </c>
      <c r="AU527" s="251" t="s">
        <v>91</v>
      </c>
      <c r="AV527" s="13" t="s">
        <v>91</v>
      </c>
      <c r="AW527" s="13" t="s">
        <v>39</v>
      </c>
      <c r="AX527" s="13" t="s">
        <v>78</v>
      </c>
      <c r="AY527" s="251" t="s">
        <v>188</v>
      </c>
    </row>
    <row r="528" s="13" customFormat="1">
      <c r="A528" s="13"/>
      <c r="B528" s="241"/>
      <c r="C528" s="242"/>
      <c r="D528" s="222" t="s">
        <v>282</v>
      </c>
      <c r="E528" s="243" t="s">
        <v>32</v>
      </c>
      <c r="F528" s="244" t="s">
        <v>1317</v>
      </c>
      <c r="G528" s="242"/>
      <c r="H528" s="245">
        <v>3.2999999999999998</v>
      </c>
      <c r="I528" s="246"/>
      <c r="J528" s="242"/>
      <c r="K528" s="242"/>
      <c r="L528" s="247"/>
      <c r="M528" s="248"/>
      <c r="N528" s="249"/>
      <c r="O528" s="249"/>
      <c r="P528" s="249"/>
      <c r="Q528" s="249"/>
      <c r="R528" s="249"/>
      <c r="S528" s="249"/>
      <c r="T528" s="250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1" t="s">
        <v>282</v>
      </c>
      <c r="AU528" s="251" t="s">
        <v>91</v>
      </c>
      <c r="AV528" s="13" t="s">
        <v>91</v>
      </c>
      <c r="AW528" s="13" t="s">
        <v>39</v>
      </c>
      <c r="AX528" s="13" t="s">
        <v>78</v>
      </c>
      <c r="AY528" s="251" t="s">
        <v>188</v>
      </c>
    </row>
    <row r="529" s="13" customFormat="1">
      <c r="A529" s="13"/>
      <c r="B529" s="241"/>
      <c r="C529" s="242"/>
      <c r="D529" s="222" t="s">
        <v>282</v>
      </c>
      <c r="E529" s="243" t="s">
        <v>32</v>
      </c>
      <c r="F529" s="244" t="s">
        <v>1318</v>
      </c>
      <c r="G529" s="242"/>
      <c r="H529" s="245">
        <v>5.0999999999999996</v>
      </c>
      <c r="I529" s="246"/>
      <c r="J529" s="242"/>
      <c r="K529" s="242"/>
      <c r="L529" s="247"/>
      <c r="M529" s="248"/>
      <c r="N529" s="249"/>
      <c r="O529" s="249"/>
      <c r="P529" s="249"/>
      <c r="Q529" s="249"/>
      <c r="R529" s="249"/>
      <c r="S529" s="249"/>
      <c r="T529" s="250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1" t="s">
        <v>282</v>
      </c>
      <c r="AU529" s="251" t="s">
        <v>91</v>
      </c>
      <c r="AV529" s="13" t="s">
        <v>91</v>
      </c>
      <c r="AW529" s="13" t="s">
        <v>39</v>
      </c>
      <c r="AX529" s="13" t="s">
        <v>78</v>
      </c>
      <c r="AY529" s="251" t="s">
        <v>188</v>
      </c>
    </row>
    <row r="530" s="13" customFormat="1">
      <c r="A530" s="13"/>
      <c r="B530" s="241"/>
      <c r="C530" s="242"/>
      <c r="D530" s="222" t="s">
        <v>282</v>
      </c>
      <c r="E530" s="243" t="s">
        <v>32</v>
      </c>
      <c r="F530" s="244" t="s">
        <v>1319</v>
      </c>
      <c r="G530" s="242"/>
      <c r="H530" s="245">
        <v>9.1999999999999993</v>
      </c>
      <c r="I530" s="246"/>
      <c r="J530" s="242"/>
      <c r="K530" s="242"/>
      <c r="L530" s="247"/>
      <c r="M530" s="248"/>
      <c r="N530" s="249"/>
      <c r="O530" s="249"/>
      <c r="P530" s="249"/>
      <c r="Q530" s="249"/>
      <c r="R530" s="249"/>
      <c r="S530" s="249"/>
      <c r="T530" s="250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1" t="s">
        <v>282</v>
      </c>
      <c r="AU530" s="251" t="s">
        <v>91</v>
      </c>
      <c r="AV530" s="13" t="s">
        <v>91</v>
      </c>
      <c r="AW530" s="13" t="s">
        <v>39</v>
      </c>
      <c r="AX530" s="13" t="s">
        <v>78</v>
      </c>
      <c r="AY530" s="251" t="s">
        <v>188</v>
      </c>
    </row>
    <row r="531" s="13" customFormat="1">
      <c r="A531" s="13"/>
      <c r="B531" s="241"/>
      <c r="C531" s="242"/>
      <c r="D531" s="222" t="s">
        <v>282</v>
      </c>
      <c r="E531" s="243" t="s">
        <v>32</v>
      </c>
      <c r="F531" s="244" t="s">
        <v>1320</v>
      </c>
      <c r="G531" s="242"/>
      <c r="H531" s="245">
        <v>4.2000000000000002</v>
      </c>
      <c r="I531" s="246"/>
      <c r="J531" s="242"/>
      <c r="K531" s="242"/>
      <c r="L531" s="247"/>
      <c r="M531" s="248"/>
      <c r="N531" s="249"/>
      <c r="O531" s="249"/>
      <c r="P531" s="249"/>
      <c r="Q531" s="249"/>
      <c r="R531" s="249"/>
      <c r="S531" s="249"/>
      <c r="T531" s="250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1" t="s">
        <v>282</v>
      </c>
      <c r="AU531" s="251" t="s">
        <v>91</v>
      </c>
      <c r="AV531" s="13" t="s">
        <v>91</v>
      </c>
      <c r="AW531" s="13" t="s">
        <v>39</v>
      </c>
      <c r="AX531" s="13" t="s">
        <v>78</v>
      </c>
      <c r="AY531" s="251" t="s">
        <v>188</v>
      </c>
    </row>
    <row r="532" s="13" customFormat="1">
      <c r="A532" s="13"/>
      <c r="B532" s="241"/>
      <c r="C532" s="242"/>
      <c r="D532" s="222" t="s">
        <v>282</v>
      </c>
      <c r="E532" s="243" t="s">
        <v>32</v>
      </c>
      <c r="F532" s="244" t="s">
        <v>1359</v>
      </c>
      <c r="G532" s="242"/>
      <c r="H532" s="245">
        <v>39.253</v>
      </c>
      <c r="I532" s="246"/>
      <c r="J532" s="242"/>
      <c r="K532" s="242"/>
      <c r="L532" s="247"/>
      <c r="M532" s="248"/>
      <c r="N532" s="249"/>
      <c r="O532" s="249"/>
      <c r="P532" s="249"/>
      <c r="Q532" s="249"/>
      <c r="R532" s="249"/>
      <c r="S532" s="249"/>
      <c r="T532" s="250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1" t="s">
        <v>282</v>
      </c>
      <c r="AU532" s="251" t="s">
        <v>91</v>
      </c>
      <c r="AV532" s="13" t="s">
        <v>91</v>
      </c>
      <c r="AW532" s="13" t="s">
        <v>39</v>
      </c>
      <c r="AX532" s="13" t="s">
        <v>78</v>
      </c>
      <c r="AY532" s="251" t="s">
        <v>188</v>
      </c>
    </row>
    <row r="533" s="13" customFormat="1">
      <c r="A533" s="13"/>
      <c r="B533" s="241"/>
      <c r="C533" s="242"/>
      <c r="D533" s="222" t="s">
        <v>282</v>
      </c>
      <c r="E533" s="243" t="s">
        <v>32</v>
      </c>
      <c r="F533" s="244" t="s">
        <v>1322</v>
      </c>
      <c r="G533" s="242"/>
      <c r="H533" s="245">
        <v>27.995000000000001</v>
      </c>
      <c r="I533" s="246"/>
      <c r="J533" s="242"/>
      <c r="K533" s="242"/>
      <c r="L533" s="247"/>
      <c r="M533" s="248"/>
      <c r="N533" s="249"/>
      <c r="O533" s="249"/>
      <c r="P533" s="249"/>
      <c r="Q533" s="249"/>
      <c r="R533" s="249"/>
      <c r="S533" s="249"/>
      <c r="T533" s="250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1" t="s">
        <v>282</v>
      </c>
      <c r="AU533" s="251" t="s">
        <v>91</v>
      </c>
      <c r="AV533" s="13" t="s">
        <v>91</v>
      </c>
      <c r="AW533" s="13" t="s">
        <v>39</v>
      </c>
      <c r="AX533" s="13" t="s">
        <v>78</v>
      </c>
      <c r="AY533" s="251" t="s">
        <v>188</v>
      </c>
    </row>
    <row r="534" s="13" customFormat="1">
      <c r="A534" s="13"/>
      <c r="B534" s="241"/>
      <c r="C534" s="242"/>
      <c r="D534" s="222" t="s">
        <v>282</v>
      </c>
      <c r="E534" s="243" t="s">
        <v>32</v>
      </c>
      <c r="F534" s="244" t="s">
        <v>1323</v>
      </c>
      <c r="G534" s="242"/>
      <c r="H534" s="245">
        <v>9.5999999999999996</v>
      </c>
      <c r="I534" s="246"/>
      <c r="J534" s="242"/>
      <c r="K534" s="242"/>
      <c r="L534" s="247"/>
      <c r="M534" s="248"/>
      <c r="N534" s="249"/>
      <c r="O534" s="249"/>
      <c r="P534" s="249"/>
      <c r="Q534" s="249"/>
      <c r="R534" s="249"/>
      <c r="S534" s="249"/>
      <c r="T534" s="250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1" t="s">
        <v>282</v>
      </c>
      <c r="AU534" s="251" t="s">
        <v>91</v>
      </c>
      <c r="AV534" s="13" t="s">
        <v>91</v>
      </c>
      <c r="AW534" s="13" t="s">
        <v>39</v>
      </c>
      <c r="AX534" s="13" t="s">
        <v>78</v>
      </c>
      <c r="AY534" s="251" t="s">
        <v>188</v>
      </c>
    </row>
    <row r="535" s="13" customFormat="1">
      <c r="A535" s="13"/>
      <c r="B535" s="241"/>
      <c r="C535" s="242"/>
      <c r="D535" s="222" t="s">
        <v>282</v>
      </c>
      <c r="E535" s="243" t="s">
        <v>32</v>
      </c>
      <c r="F535" s="244" t="s">
        <v>1324</v>
      </c>
      <c r="G535" s="242"/>
      <c r="H535" s="245">
        <v>28.93</v>
      </c>
      <c r="I535" s="246"/>
      <c r="J535" s="242"/>
      <c r="K535" s="242"/>
      <c r="L535" s="247"/>
      <c r="M535" s="248"/>
      <c r="N535" s="249"/>
      <c r="O535" s="249"/>
      <c r="P535" s="249"/>
      <c r="Q535" s="249"/>
      <c r="R535" s="249"/>
      <c r="S535" s="249"/>
      <c r="T535" s="250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1" t="s">
        <v>282</v>
      </c>
      <c r="AU535" s="251" t="s">
        <v>91</v>
      </c>
      <c r="AV535" s="13" t="s">
        <v>91</v>
      </c>
      <c r="AW535" s="13" t="s">
        <v>39</v>
      </c>
      <c r="AX535" s="13" t="s">
        <v>78</v>
      </c>
      <c r="AY535" s="251" t="s">
        <v>188</v>
      </c>
    </row>
    <row r="536" s="13" customFormat="1">
      <c r="A536" s="13"/>
      <c r="B536" s="241"/>
      <c r="C536" s="242"/>
      <c r="D536" s="222" t="s">
        <v>282</v>
      </c>
      <c r="E536" s="243" t="s">
        <v>32</v>
      </c>
      <c r="F536" s="244" t="s">
        <v>1326</v>
      </c>
      <c r="G536" s="242"/>
      <c r="H536" s="245">
        <v>0.23999999999999999</v>
      </c>
      <c r="I536" s="246"/>
      <c r="J536" s="242"/>
      <c r="K536" s="242"/>
      <c r="L536" s="247"/>
      <c r="M536" s="248"/>
      <c r="N536" s="249"/>
      <c r="O536" s="249"/>
      <c r="P536" s="249"/>
      <c r="Q536" s="249"/>
      <c r="R536" s="249"/>
      <c r="S536" s="249"/>
      <c r="T536" s="250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1" t="s">
        <v>282</v>
      </c>
      <c r="AU536" s="251" t="s">
        <v>91</v>
      </c>
      <c r="AV536" s="13" t="s">
        <v>91</v>
      </c>
      <c r="AW536" s="13" t="s">
        <v>39</v>
      </c>
      <c r="AX536" s="13" t="s">
        <v>78</v>
      </c>
      <c r="AY536" s="251" t="s">
        <v>188</v>
      </c>
    </row>
    <row r="537" s="13" customFormat="1">
      <c r="A537" s="13"/>
      <c r="B537" s="241"/>
      <c r="C537" s="242"/>
      <c r="D537" s="222" t="s">
        <v>282</v>
      </c>
      <c r="E537" s="243" t="s">
        <v>32</v>
      </c>
      <c r="F537" s="244" t="s">
        <v>1616</v>
      </c>
      <c r="G537" s="242"/>
      <c r="H537" s="245">
        <v>0.63</v>
      </c>
      <c r="I537" s="246"/>
      <c r="J537" s="242"/>
      <c r="K537" s="242"/>
      <c r="L537" s="247"/>
      <c r="M537" s="248"/>
      <c r="N537" s="249"/>
      <c r="O537" s="249"/>
      <c r="P537" s="249"/>
      <c r="Q537" s="249"/>
      <c r="R537" s="249"/>
      <c r="S537" s="249"/>
      <c r="T537" s="250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1" t="s">
        <v>282</v>
      </c>
      <c r="AU537" s="251" t="s">
        <v>91</v>
      </c>
      <c r="AV537" s="13" t="s">
        <v>91</v>
      </c>
      <c r="AW537" s="13" t="s">
        <v>39</v>
      </c>
      <c r="AX537" s="13" t="s">
        <v>78</v>
      </c>
      <c r="AY537" s="251" t="s">
        <v>188</v>
      </c>
    </row>
    <row r="538" s="15" customFormat="1">
      <c r="A538" s="15"/>
      <c r="B538" s="272"/>
      <c r="C538" s="273"/>
      <c r="D538" s="222" t="s">
        <v>282</v>
      </c>
      <c r="E538" s="274" t="s">
        <v>32</v>
      </c>
      <c r="F538" s="275" t="s">
        <v>338</v>
      </c>
      <c r="G538" s="273"/>
      <c r="H538" s="276">
        <v>145.26599999999999</v>
      </c>
      <c r="I538" s="277"/>
      <c r="J538" s="273"/>
      <c r="K538" s="273"/>
      <c r="L538" s="278"/>
      <c r="M538" s="279"/>
      <c r="N538" s="280"/>
      <c r="O538" s="280"/>
      <c r="P538" s="280"/>
      <c r="Q538" s="280"/>
      <c r="R538" s="280"/>
      <c r="S538" s="280"/>
      <c r="T538" s="281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82" t="s">
        <v>282</v>
      </c>
      <c r="AU538" s="282" t="s">
        <v>91</v>
      </c>
      <c r="AV538" s="15" t="s">
        <v>187</v>
      </c>
      <c r="AW538" s="15" t="s">
        <v>39</v>
      </c>
      <c r="AX538" s="15" t="s">
        <v>86</v>
      </c>
      <c r="AY538" s="282" t="s">
        <v>188</v>
      </c>
    </row>
    <row r="539" s="2" customFormat="1" ht="33" customHeight="1">
      <c r="A539" s="42"/>
      <c r="B539" s="43"/>
      <c r="C539" s="209" t="s">
        <v>774</v>
      </c>
      <c r="D539" s="209" t="s">
        <v>189</v>
      </c>
      <c r="E539" s="210" t="s">
        <v>694</v>
      </c>
      <c r="F539" s="211" t="s">
        <v>695</v>
      </c>
      <c r="G539" s="212" t="s">
        <v>278</v>
      </c>
      <c r="H539" s="213">
        <v>145.26599999999999</v>
      </c>
      <c r="I539" s="214"/>
      <c r="J539" s="215">
        <f>ROUND(I539*H539,2)</f>
        <v>0</v>
      </c>
      <c r="K539" s="211" t="s">
        <v>236</v>
      </c>
      <c r="L539" s="48"/>
      <c r="M539" s="216" t="s">
        <v>32</v>
      </c>
      <c r="N539" s="217" t="s">
        <v>49</v>
      </c>
      <c r="O539" s="88"/>
      <c r="P539" s="218">
        <f>O539*H539</f>
        <v>0</v>
      </c>
      <c r="Q539" s="218">
        <v>0.0059500000000000004</v>
      </c>
      <c r="R539" s="218">
        <f>Q539*H539</f>
        <v>0.86433270000000006</v>
      </c>
      <c r="S539" s="218">
        <v>0</v>
      </c>
      <c r="T539" s="219">
        <f>S539*H539</f>
        <v>0</v>
      </c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R539" s="220" t="s">
        <v>405</v>
      </c>
      <c r="AT539" s="220" t="s">
        <v>189</v>
      </c>
      <c r="AU539" s="220" t="s">
        <v>91</v>
      </c>
      <c r="AY539" s="20" t="s">
        <v>188</v>
      </c>
      <c r="BE539" s="221">
        <f>IF(N539="základní",J539,0)</f>
        <v>0</v>
      </c>
      <c r="BF539" s="221">
        <f>IF(N539="snížená",J539,0)</f>
        <v>0</v>
      </c>
      <c r="BG539" s="221">
        <f>IF(N539="zákl. přenesená",J539,0)</f>
        <v>0</v>
      </c>
      <c r="BH539" s="221">
        <f>IF(N539="sníž. přenesená",J539,0)</f>
        <v>0</v>
      </c>
      <c r="BI539" s="221">
        <f>IF(N539="nulová",J539,0)</f>
        <v>0</v>
      </c>
      <c r="BJ539" s="20" t="s">
        <v>86</v>
      </c>
      <c r="BK539" s="221">
        <f>ROUND(I539*H539,2)</f>
        <v>0</v>
      </c>
      <c r="BL539" s="20" t="s">
        <v>405</v>
      </c>
      <c r="BM539" s="220" t="s">
        <v>1619</v>
      </c>
    </row>
    <row r="540" s="2" customFormat="1">
      <c r="A540" s="42"/>
      <c r="B540" s="43"/>
      <c r="C540" s="44"/>
      <c r="D540" s="222" t="s">
        <v>194</v>
      </c>
      <c r="E540" s="44"/>
      <c r="F540" s="223" t="s">
        <v>697</v>
      </c>
      <c r="G540" s="44"/>
      <c r="H540" s="44"/>
      <c r="I540" s="224"/>
      <c r="J540" s="44"/>
      <c r="K540" s="44"/>
      <c r="L540" s="48"/>
      <c r="M540" s="225"/>
      <c r="N540" s="226"/>
      <c r="O540" s="88"/>
      <c r="P540" s="88"/>
      <c r="Q540" s="88"/>
      <c r="R540" s="88"/>
      <c r="S540" s="88"/>
      <c r="T540" s="89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T540" s="20" t="s">
        <v>194</v>
      </c>
      <c r="AU540" s="20" t="s">
        <v>91</v>
      </c>
    </row>
    <row r="541" s="2" customFormat="1">
      <c r="A541" s="42"/>
      <c r="B541" s="43"/>
      <c r="C541" s="44"/>
      <c r="D541" s="239" t="s">
        <v>239</v>
      </c>
      <c r="E541" s="44"/>
      <c r="F541" s="240" t="s">
        <v>698</v>
      </c>
      <c r="G541" s="44"/>
      <c r="H541" s="44"/>
      <c r="I541" s="224"/>
      <c r="J541" s="44"/>
      <c r="K541" s="44"/>
      <c r="L541" s="48"/>
      <c r="M541" s="225"/>
      <c r="N541" s="226"/>
      <c r="O541" s="88"/>
      <c r="P541" s="88"/>
      <c r="Q541" s="88"/>
      <c r="R541" s="88"/>
      <c r="S541" s="88"/>
      <c r="T541" s="89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T541" s="20" t="s">
        <v>239</v>
      </c>
      <c r="AU541" s="20" t="s">
        <v>91</v>
      </c>
    </row>
    <row r="542" s="2" customFormat="1">
      <c r="A542" s="42"/>
      <c r="B542" s="43"/>
      <c r="C542" s="44"/>
      <c r="D542" s="222" t="s">
        <v>202</v>
      </c>
      <c r="E542" s="44"/>
      <c r="F542" s="227" t="s">
        <v>1620</v>
      </c>
      <c r="G542" s="44"/>
      <c r="H542" s="44"/>
      <c r="I542" s="224"/>
      <c r="J542" s="44"/>
      <c r="K542" s="44"/>
      <c r="L542" s="48"/>
      <c r="M542" s="225"/>
      <c r="N542" s="226"/>
      <c r="O542" s="88"/>
      <c r="P542" s="88"/>
      <c r="Q542" s="88"/>
      <c r="R542" s="88"/>
      <c r="S542" s="88"/>
      <c r="T542" s="89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T542" s="20" t="s">
        <v>202</v>
      </c>
      <c r="AU542" s="20" t="s">
        <v>91</v>
      </c>
    </row>
    <row r="543" s="13" customFormat="1">
      <c r="A543" s="13"/>
      <c r="B543" s="241"/>
      <c r="C543" s="242"/>
      <c r="D543" s="222" t="s">
        <v>282</v>
      </c>
      <c r="E543" s="243" t="s">
        <v>32</v>
      </c>
      <c r="F543" s="244" t="s">
        <v>1615</v>
      </c>
      <c r="G543" s="242"/>
      <c r="H543" s="245">
        <v>3.218</v>
      </c>
      <c r="I543" s="246"/>
      <c r="J543" s="242"/>
      <c r="K543" s="242"/>
      <c r="L543" s="247"/>
      <c r="M543" s="248"/>
      <c r="N543" s="249"/>
      <c r="O543" s="249"/>
      <c r="P543" s="249"/>
      <c r="Q543" s="249"/>
      <c r="R543" s="249"/>
      <c r="S543" s="249"/>
      <c r="T543" s="250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1" t="s">
        <v>282</v>
      </c>
      <c r="AU543" s="251" t="s">
        <v>91</v>
      </c>
      <c r="AV543" s="13" t="s">
        <v>91</v>
      </c>
      <c r="AW543" s="13" t="s">
        <v>39</v>
      </c>
      <c r="AX543" s="13" t="s">
        <v>78</v>
      </c>
      <c r="AY543" s="251" t="s">
        <v>188</v>
      </c>
    </row>
    <row r="544" s="13" customFormat="1">
      <c r="A544" s="13"/>
      <c r="B544" s="241"/>
      <c r="C544" s="242"/>
      <c r="D544" s="222" t="s">
        <v>282</v>
      </c>
      <c r="E544" s="243" t="s">
        <v>32</v>
      </c>
      <c r="F544" s="244" t="s">
        <v>1316</v>
      </c>
      <c r="G544" s="242"/>
      <c r="H544" s="245">
        <v>13.6</v>
      </c>
      <c r="I544" s="246"/>
      <c r="J544" s="242"/>
      <c r="K544" s="242"/>
      <c r="L544" s="247"/>
      <c r="M544" s="248"/>
      <c r="N544" s="249"/>
      <c r="O544" s="249"/>
      <c r="P544" s="249"/>
      <c r="Q544" s="249"/>
      <c r="R544" s="249"/>
      <c r="S544" s="249"/>
      <c r="T544" s="250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1" t="s">
        <v>282</v>
      </c>
      <c r="AU544" s="251" t="s">
        <v>91</v>
      </c>
      <c r="AV544" s="13" t="s">
        <v>91</v>
      </c>
      <c r="AW544" s="13" t="s">
        <v>39</v>
      </c>
      <c r="AX544" s="13" t="s">
        <v>78</v>
      </c>
      <c r="AY544" s="251" t="s">
        <v>188</v>
      </c>
    </row>
    <row r="545" s="13" customFormat="1">
      <c r="A545" s="13"/>
      <c r="B545" s="241"/>
      <c r="C545" s="242"/>
      <c r="D545" s="222" t="s">
        <v>282</v>
      </c>
      <c r="E545" s="243" t="s">
        <v>32</v>
      </c>
      <c r="F545" s="244" t="s">
        <v>1317</v>
      </c>
      <c r="G545" s="242"/>
      <c r="H545" s="245">
        <v>3.2999999999999998</v>
      </c>
      <c r="I545" s="246"/>
      <c r="J545" s="242"/>
      <c r="K545" s="242"/>
      <c r="L545" s="247"/>
      <c r="M545" s="248"/>
      <c r="N545" s="249"/>
      <c r="O545" s="249"/>
      <c r="P545" s="249"/>
      <c r="Q545" s="249"/>
      <c r="R545" s="249"/>
      <c r="S545" s="249"/>
      <c r="T545" s="250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1" t="s">
        <v>282</v>
      </c>
      <c r="AU545" s="251" t="s">
        <v>91</v>
      </c>
      <c r="AV545" s="13" t="s">
        <v>91</v>
      </c>
      <c r="AW545" s="13" t="s">
        <v>39</v>
      </c>
      <c r="AX545" s="13" t="s">
        <v>78</v>
      </c>
      <c r="AY545" s="251" t="s">
        <v>188</v>
      </c>
    </row>
    <row r="546" s="13" customFormat="1">
      <c r="A546" s="13"/>
      <c r="B546" s="241"/>
      <c r="C546" s="242"/>
      <c r="D546" s="222" t="s">
        <v>282</v>
      </c>
      <c r="E546" s="243" t="s">
        <v>32</v>
      </c>
      <c r="F546" s="244" t="s">
        <v>1318</v>
      </c>
      <c r="G546" s="242"/>
      <c r="H546" s="245">
        <v>5.0999999999999996</v>
      </c>
      <c r="I546" s="246"/>
      <c r="J546" s="242"/>
      <c r="K546" s="242"/>
      <c r="L546" s="247"/>
      <c r="M546" s="248"/>
      <c r="N546" s="249"/>
      <c r="O546" s="249"/>
      <c r="P546" s="249"/>
      <c r="Q546" s="249"/>
      <c r="R546" s="249"/>
      <c r="S546" s="249"/>
      <c r="T546" s="250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1" t="s">
        <v>282</v>
      </c>
      <c r="AU546" s="251" t="s">
        <v>91</v>
      </c>
      <c r="AV546" s="13" t="s">
        <v>91</v>
      </c>
      <c r="AW546" s="13" t="s">
        <v>39</v>
      </c>
      <c r="AX546" s="13" t="s">
        <v>78</v>
      </c>
      <c r="AY546" s="251" t="s">
        <v>188</v>
      </c>
    </row>
    <row r="547" s="13" customFormat="1">
      <c r="A547" s="13"/>
      <c r="B547" s="241"/>
      <c r="C547" s="242"/>
      <c r="D547" s="222" t="s">
        <v>282</v>
      </c>
      <c r="E547" s="243" t="s">
        <v>32</v>
      </c>
      <c r="F547" s="244" t="s">
        <v>1319</v>
      </c>
      <c r="G547" s="242"/>
      <c r="H547" s="245">
        <v>9.1999999999999993</v>
      </c>
      <c r="I547" s="246"/>
      <c r="J547" s="242"/>
      <c r="K547" s="242"/>
      <c r="L547" s="247"/>
      <c r="M547" s="248"/>
      <c r="N547" s="249"/>
      <c r="O547" s="249"/>
      <c r="P547" s="249"/>
      <c r="Q547" s="249"/>
      <c r="R547" s="249"/>
      <c r="S547" s="249"/>
      <c r="T547" s="250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1" t="s">
        <v>282</v>
      </c>
      <c r="AU547" s="251" t="s">
        <v>91</v>
      </c>
      <c r="AV547" s="13" t="s">
        <v>91</v>
      </c>
      <c r="AW547" s="13" t="s">
        <v>39</v>
      </c>
      <c r="AX547" s="13" t="s">
        <v>78</v>
      </c>
      <c r="AY547" s="251" t="s">
        <v>188</v>
      </c>
    </row>
    <row r="548" s="13" customFormat="1">
      <c r="A548" s="13"/>
      <c r="B548" s="241"/>
      <c r="C548" s="242"/>
      <c r="D548" s="222" t="s">
        <v>282</v>
      </c>
      <c r="E548" s="243" t="s">
        <v>32</v>
      </c>
      <c r="F548" s="244" t="s">
        <v>1320</v>
      </c>
      <c r="G548" s="242"/>
      <c r="H548" s="245">
        <v>4.2000000000000002</v>
      </c>
      <c r="I548" s="246"/>
      <c r="J548" s="242"/>
      <c r="K548" s="242"/>
      <c r="L548" s="247"/>
      <c r="M548" s="248"/>
      <c r="N548" s="249"/>
      <c r="O548" s="249"/>
      <c r="P548" s="249"/>
      <c r="Q548" s="249"/>
      <c r="R548" s="249"/>
      <c r="S548" s="249"/>
      <c r="T548" s="250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1" t="s">
        <v>282</v>
      </c>
      <c r="AU548" s="251" t="s">
        <v>91</v>
      </c>
      <c r="AV548" s="13" t="s">
        <v>91</v>
      </c>
      <c r="AW548" s="13" t="s">
        <v>39</v>
      </c>
      <c r="AX548" s="13" t="s">
        <v>78</v>
      </c>
      <c r="AY548" s="251" t="s">
        <v>188</v>
      </c>
    </row>
    <row r="549" s="13" customFormat="1">
      <c r="A549" s="13"/>
      <c r="B549" s="241"/>
      <c r="C549" s="242"/>
      <c r="D549" s="222" t="s">
        <v>282</v>
      </c>
      <c r="E549" s="243" t="s">
        <v>32</v>
      </c>
      <c r="F549" s="244" t="s">
        <v>1359</v>
      </c>
      <c r="G549" s="242"/>
      <c r="H549" s="245">
        <v>39.253</v>
      </c>
      <c r="I549" s="246"/>
      <c r="J549" s="242"/>
      <c r="K549" s="242"/>
      <c r="L549" s="247"/>
      <c r="M549" s="248"/>
      <c r="N549" s="249"/>
      <c r="O549" s="249"/>
      <c r="P549" s="249"/>
      <c r="Q549" s="249"/>
      <c r="R549" s="249"/>
      <c r="S549" s="249"/>
      <c r="T549" s="250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1" t="s">
        <v>282</v>
      </c>
      <c r="AU549" s="251" t="s">
        <v>91</v>
      </c>
      <c r="AV549" s="13" t="s">
        <v>91</v>
      </c>
      <c r="AW549" s="13" t="s">
        <v>39</v>
      </c>
      <c r="AX549" s="13" t="s">
        <v>78</v>
      </c>
      <c r="AY549" s="251" t="s">
        <v>188</v>
      </c>
    </row>
    <row r="550" s="13" customFormat="1">
      <c r="A550" s="13"/>
      <c r="B550" s="241"/>
      <c r="C550" s="242"/>
      <c r="D550" s="222" t="s">
        <v>282</v>
      </c>
      <c r="E550" s="243" t="s">
        <v>32</v>
      </c>
      <c r="F550" s="244" t="s">
        <v>1322</v>
      </c>
      <c r="G550" s="242"/>
      <c r="H550" s="245">
        <v>27.995000000000001</v>
      </c>
      <c r="I550" s="246"/>
      <c r="J550" s="242"/>
      <c r="K550" s="242"/>
      <c r="L550" s="247"/>
      <c r="M550" s="248"/>
      <c r="N550" s="249"/>
      <c r="O550" s="249"/>
      <c r="P550" s="249"/>
      <c r="Q550" s="249"/>
      <c r="R550" s="249"/>
      <c r="S550" s="249"/>
      <c r="T550" s="250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1" t="s">
        <v>282</v>
      </c>
      <c r="AU550" s="251" t="s">
        <v>91</v>
      </c>
      <c r="AV550" s="13" t="s">
        <v>91</v>
      </c>
      <c r="AW550" s="13" t="s">
        <v>39</v>
      </c>
      <c r="AX550" s="13" t="s">
        <v>78</v>
      </c>
      <c r="AY550" s="251" t="s">
        <v>188</v>
      </c>
    </row>
    <row r="551" s="13" customFormat="1">
      <c r="A551" s="13"/>
      <c r="B551" s="241"/>
      <c r="C551" s="242"/>
      <c r="D551" s="222" t="s">
        <v>282</v>
      </c>
      <c r="E551" s="243" t="s">
        <v>32</v>
      </c>
      <c r="F551" s="244" t="s">
        <v>1323</v>
      </c>
      <c r="G551" s="242"/>
      <c r="H551" s="245">
        <v>9.5999999999999996</v>
      </c>
      <c r="I551" s="246"/>
      <c r="J551" s="242"/>
      <c r="K551" s="242"/>
      <c r="L551" s="247"/>
      <c r="M551" s="248"/>
      <c r="N551" s="249"/>
      <c r="O551" s="249"/>
      <c r="P551" s="249"/>
      <c r="Q551" s="249"/>
      <c r="R551" s="249"/>
      <c r="S551" s="249"/>
      <c r="T551" s="250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1" t="s">
        <v>282</v>
      </c>
      <c r="AU551" s="251" t="s">
        <v>91</v>
      </c>
      <c r="AV551" s="13" t="s">
        <v>91</v>
      </c>
      <c r="AW551" s="13" t="s">
        <v>39</v>
      </c>
      <c r="AX551" s="13" t="s">
        <v>78</v>
      </c>
      <c r="AY551" s="251" t="s">
        <v>188</v>
      </c>
    </row>
    <row r="552" s="13" customFormat="1">
      <c r="A552" s="13"/>
      <c r="B552" s="241"/>
      <c r="C552" s="242"/>
      <c r="D552" s="222" t="s">
        <v>282</v>
      </c>
      <c r="E552" s="243" t="s">
        <v>32</v>
      </c>
      <c r="F552" s="244" t="s">
        <v>1324</v>
      </c>
      <c r="G552" s="242"/>
      <c r="H552" s="245">
        <v>28.93</v>
      </c>
      <c r="I552" s="246"/>
      <c r="J552" s="242"/>
      <c r="K552" s="242"/>
      <c r="L552" s="247"/>
      <c r="M552" s="248"/>
      <c r="N552" s="249"/>
      <c r="O552" s="249"/>
      <c r="P552" s="249"/>
      <c r="Q552" s="249"/>
      <c r="R552" s="249"/>
      <c r="S552" s="249"/>
      <c r="T552" s="250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1" t="s">
        <v>282</v>
      </c>
      <c r="AU552" s="251" t="s">
        <v>91</v>
      </c>
      <c r="AV552" s="13" t="s">
        <v>91</v>
      </c>
      <c r="AW552" s="13" t="s">
        <v>39</v>
      </c>
      <c r="AX552" s="13" t="s">
        <v>78</v>
      </c>
      <c r="AY552" s="251" t="s">
        <v>188</v>
      </c>
    </row>
    <row r="553" s="13" customFormat="1">
      <c r="A553" s="13"/>
      <c r="B553" s="241"/>
      <c r="C553" s="242"/>
      <c r="D553" s="222" t="s">
        <v>282</v>
      </c>
      <c r="E553" s="243" t="s">
        <v>32</v>
      </c>
      <c r="F553" s="244" t="s">
        <v>1326</v>
      </c>
      <c r="G553" s="242"/>
      <c r="H553" s="245">
        <v>0.23999999999999999</v>
      </c>
      <c r="I553" s="246"/>
      <c r="J553" s="242"/>
      <c r="K553" s="242"/>
      <c r="L553" s="247"/>
      <c r="M553" s="248"/>
      <c r="N553" s="249"/>
      <c r="O553" s="249"/>
      <c r="P553" s="249"/>
      <c r="Q553" s="249"/>
      <c r="R553" s="249"/>
      <c r="S553" s="249"/>
      <c r="T553" s="250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1" t="s">
        <v>282</v>
      </c>
      <c r="AU553" s="251" t="s">
        <v>91</v>
      </c>
      <c r="AV553" s="13" t="s">
        <v>91</v>
      </c>
      <c r="AW553" s="13" t="s">
        <v>39</v>
      </c>
      <c r="AX553" s="13" t="s">
        <v>78</v>
      </c>
      <c r="AY553" s="251" t="s">
        <v>188</v>
      </c>
    </row>
    <row r="554" s="13" customFormat="1">
      <c r="A554" s="13"/>
      <c r="B554" s="241"/>
      <c r="C554" s="242"/>
      <c r="D554" s="222" t="s">
        <v>282</v>
      </c>
      <c r="E554" s="243" t="s">
        <v>32</v>
      </c>
      <c r="F554" s="244" t="s">
        <v>1616</v>
      </c>
      <c r="G554" s="242"/>
      <c r="H554" s="245">
        <v>0.63</v>
      </c>
      <c r="I554" s="246"/>
      <c r="J554" s="242"/>
      <c r="K554" s="242"/>
      <c r="L554" s="247"/>
      <c r="M554" s="248"/>
      <c r="N554" s="249"/>
      <c r="O554" s="249"/>
      <c r="P554" s="249"/>
      <c r="Q554" s="249"/>
      <c r="R554" s="249"/>
      <c r="S554" s="249"/>
      <c r="T554" s="250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1" t="s">
        <v>282</v>
      </c>
      <c r="AU554" s="251" t="s">
        <v>91</v>
      </c>
      <c r="AV554" s="13" t="s">
        <v>91</v>
      </c>
      <c r="AW554" s="13" t="s">
        <v>39</v>
      </c>
      <c r="AX554" s="13" t="s">
        <v>78</v>
      </c>
      <c r="AY554" s="251" t="s">
        <v>188</v>
      </c>
    </row>
    <row r="555" s="15" customFormat="1">
      <c r="A555" s="15"/>
      <c r="B555" s="272"/>
      <c r="C555" s="273"/>
      <c r="D555" s="222" t="s">
        <v>282</v>
      </c>
      <c r="E555" s="274" t="s">
        <v>32</v>
      </c>
      <c r="F555" s="275" t="s">
        <v>338</v>
      </c>
      <c r="G555" s="273"/>
      <c r="H555" s="276">
        <v>145.26599999999999</v>
      </c>
      <c r="I555" s="277"/>
      <c r="J555" s="273"/>
      <c r="K555" s="273"/>
      <c r="L555" s="278"/>
      <c r="M555" s="279"/>
      <c r="N555" s="280"/>
      <c r="O555" s="280"/>
      <c r="P555" s="280"/>
      <c r="Q555" s="280"/>
      <c r="R555" s="280"/>
      <c r="S555" s="280"/>
      <c r="T555" s="281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82" t="s">
        <v>282</v>
      </c>
      <c r="AU555" s="282" t="s">
        <v>91</v>
      </c>
      <c r="AV555" s="15" t="s">
        <v>187</v>
      </c>
      <c r="AW555" s="15" t="s">
        <v>39</v>
      </c>
      <c r="AX555" s="15" t="s">
        <v>86</v>
      </c>
      <c r="AY555" s="282" t="s">
        <v>188</v>
      </c>
    </row>
    <row r="556" s="2" customFormat="1" ht="24.15" customHeight="1">
      <c r="A556" s="42"/>
      <c r="B556" s="43"/>
      <c r="C556" s="262" t="s">
        <v>782</v>
      </c>
      <c r="D556" s="262" t="s">
        <v>319</v>
      </c>
      <c r="E556" s="263" t="s">
        <v>700</v>
      </c>
      <c r="F556" s="264" t="s">
        <v>701</v>
      </c>
      <c r="G556" s="265" t="s">
        <v>278</v>
      </c>
      <c r="H556" s="266">
        <v>159.79300000000001</v>
      </c>
      <c r="I556" s="267"/>
      <c r="J556" s="268">
        <f>ROUND(I556*H556,2)</f>
        <v>0</v>
      </c>
      <c r="K556" s="264" t="s">
        <v>32</v>
      </c>
      <c r="L556" s="269"/>
      <c r="M556" s="270" t="s">
        <v>32</v>
      </c>
      <c r="N556" s="271" t="s">
        <v>49</v>
      </c>
      <c r="O556" s="88"/>
      <c r="P556" s="218">
        <f>O556*H556</f>
        <v>0</v>
      </c>
      <c r="Q556" s="218">
        <v>0.0126</v>
      </c>
      <c r="R556" s="218">
        <f>Q556*H556</f>
        <v>2.0133918</v>
      </c>
      <c r="S556" s="218">
        <v>0</v>
      </c>
      <c r="T556" s="219">
        <f>S556*H556</f>
        <v>0</v>
      </c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R556" s="220" t="s">
        <v>484</v>
      </c>
      <c r="AT556" s="220" t="s">
        <v>319</v>
      </c>
      <c r="AU556" s="220" t="s">
        <v>91</v>
      </c>
      <c r="AY556" s="20" t="s">
        <v>188</v>
      </c>
      <c r="BE556" s="221">
        <f>IF(N556="základní",J556,0)</f>
        <v>0</v>
      </c>
      <c r="BF556" s="221">
        <f>IF(N556="snížená",J556,0)</f>
        <v>0</v>
      </c>
      <c r="BG556" s="221">
        <f>IF(N556="zákl. přenesená",J556,0)</f>
        <v>0</v>
      </c>
      <c r="BH556" s="221">
        <f>IF(N556="sníž. přenesená",J556,0)</f>
        <v>0</v>
      </c>
      <c r="BI556" s="221">
        <f>IF(N556="nulová",J556,0)</f>
        <v>0</v>
      </c>
      <c r="BJ556" s="20" t="s">
        <v>86</v>
      </c>
      <c r="BK556" s="221">
        <f>ROUND(I556*H556,2)</f>
        <v>0</v>
      </c>
      <c r="BL556" s="20" t="s">
        <v>405</v>
      </c>
      <c r="BM556" s="220" t="s">
        <v>1621</v>
      </c>
    </row>
    <row r="557" s="2" customFormat="1">
      <c r="A557" s="42"/>
      <c r="B557" s="43"/>
      <c r="C557" s="44"/>
      <c r="D557" s="222" t="s">
        <v>194</v>
      </c>
      <c r="E557" s="44"/>
      <c r="F557" s="223" t="s">
        <v>701</v>
      </c>
      <c r="G557" s="44"/>
      <c r="H557" s="44"/>
      <c r="I557" s="224"/>
      <c r="J557" s="44"/>
      <c r="K557" s="44"/>
      <c r="L557" s="48"/>
      <c r="M557" s="225"/>
      <c r="N557" s="226"/>
      <c r="O557" s="88"/>
      <c r="P557" s="88"/>
      <c r="Q557" s="88"/>
      <c r="R557" s="88"/>
      <c r="S557" s="88"/>
      <c r="T557" s="89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T557" s="20" t="s">
        <v>194</v>
      </c>
      <c r="AU557" s="20" t="s">
        <v>91</v>
      </c>
    </row>
    <row r="558" s="2" customFormat="1">
      <c r="A558" s="42"/>
      <c r="B558" s="43"/>
      <c r="C558" s="44"/>
      <c r="D558" s="222" t="s">
        <v>202</v>
      </c>
      <c r="E558" s="44"/>
      <c r="F558" s="227" t="s">
        <v>703</v>
      </c>
      <c r="G558" s="44"/>
      <c r="H558" s="44"/>
      <c r="I558" s="224"/>
      <c r="J558" s="44"/>
      <c r="K558" s="44"/>
      <c r="L558" s="48"/>
      <c r="M558" s="225"/>
      <c r="N558" s="226"/>
      <c r="O558" s="88"/>
      <c r="P558" s="88"/>
      <c r="Q558" s="88"/>
      <c r="R558" s="88"/>
      <c r="S558" s="88"/>
      <c r="T558" s="89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T558" s="20" t="s">
        <v>202</v>
      </c>
      <c r="AU558" s="20" t="s">
        <v>91</v>
      </c>
    </row>
    <row r="559" s="13" customFormat="1">
      <c r="A559" s="13"/>
      <c r="B559" s="241"/>
      <c r="C559" s="242"/>
      <c r="D559" s="222" t="s">
        <v>282</v>
      </c>
      <c r="E559" s="242"/>
      <c r="F559" s="244" t="s">
        <v>1622</v>
      </c>
      <c r="G559" s="242"/>
      <c r="H559" s="245">
        <v>159.79300000000001</v>
      </c>
      <c r="I559" s="246"/>
      <c r="J559" s="242"/>
      <c r="K559" s="242"/>
      <c r="L559" s="247"/>
      <c r="M559" s="248"/>
      <c r="N559" s="249"/>
      <c r="O559" s="249"/>
      <c r="P559" s="249"/>
      <c r="Q559" s="249"/>
      <c r="R559" s="249"/>
      <c r="S559" s="249"/>
      <c r="T559" s="250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1" t="s">
        <v>282</v>
      </c>
      <c r="AU559" s="251" t="s">
        <v>91</v>
      </c>
      <c r="AV559" s="13" t="s">
        <v>91</v>
      </c>
      <c r="AW559" s="13" t="s">
        <v>4</v>
      </c>
      <c r="AX559" s="13" t="s">
        <v>86</v>
      </c>
      <c r="AY559" s="251" t="s">
        <v>188</v>
      </c>
    </row>
    <row r="560" s="2" customFormat="1" ht="16.5" customHeight="1">
      <c r="A560" s="42"/>
      <c r="B560" s="43"/>
      <c r="C560" s="209" t="s">
        <v>799</v>
      </c>
      <c r="D560" s="209" t="s">
        <v>189</v>
      </c>
      <c r="E560" s="210" t="s">
        <v>706</v>
      </c>
      <c r="F560" s="211" t="s">
        <v>707</v>
      </c>
      <c r="G560" s="212" t="s">
        <v>278</v>
      </c>
      <c r="H560" s="213">
        <v>47.390999999999998</v>
      </c>
      <c r="I560" s="214"/>
      <c r="J560" s="215">
        <f>ROUND(I560*H560,2)</f>
        <v>0</v>
      </c>
      <c r="K560" s="211" t="s">
        <v>32</v>
      </c>
      <c r="L560" s="48"/>
      <c r="M560" s="216" t="s">
        <v>32</v>
      </c>
      <c r="N560" s="217" t="s">
        <v>49</v>
      </c>
      <c r="O560" s="88"/>
      <c r="P560" s="218">
        <f>O560*H560</f>
        <v>0</v>
      </c>
      <c r="Q560" s="218">
        <v>0.0016100000000000001</v>
      </c>
      <c r="R560" s="218">
        <f>Q560*H560</f>
        <v>0.076299510000000001</v>
      </c>
      <c r="S560" s="218">
        <v>0.0014</v>
      </c>
      <c r="T560" s="219">
        <f>S560*H560</f>
        <v>0.066347400000000001</v>
      </c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R560" s="220" t="s">
        <v>405</v>
      </c>
      <c r="AT560" s="220" t="s">
        <v>189</v>
      </c>
      <c r="AU560" s="220" t="s">
        <v>91</v>
      </c>
      <c r="AY560" s="20" t="s">
        <v>188</v>
      </c>
      <c r="BE560" s="221">
        <f>IF(N560="základní",J560,0)</f>
        <v>0</v>
      </c>
      <c r="BF560" s="221">
        <f>IF(N560="snížená",J560,0)</f>
        <v>0</v>
      </c>
      <c r="BG560" s="221">
        <f>IF(N560="zákl. přenesená",J560,0)</f>
        <v>0</v>
      </c>
      <c r="BH560" s="221">
        <f>IF(N560="sníž. přenesená",J560,0)</f>
        <v>0</v>
      </c>
      <c r="BI560" s="221">
        <f>IF(N560="nulová",J560,0)</f>
        <v>0</v>
      </c>
      <c r="BJ560" s="20" t="s">
        <v>86</v>
      </c>
      <c r="BK560" s="221">
        <f>ROUND(I560*H560,2)</f>
        <v>0</v>
      </c>
      <c r="BL560" s="20" t="s">
        <v>405</v>
      </c>
      <c r="BM560" s="220" t="s">
        <v>1623</v>
      </c>
    </row>
    <row r="561" s="2" customFormat="1">
      <c r="A561" s="42"/>
      <c r="B561" s="43"/>
      <c r="C561" s="44"/>
      <c r="D561" s="222" t="s">
        <v>194</v>
      </c>
      <c r="E561" s="44"/>
      <c r="F561" s="223" t="s">
        <v>707</v>
      </c>
      <c r="G561" s="44"/>
      <c r="H561" s="44"/>
      <c r="I561" s="224"/>
      <c r="J561" s="44"/>
      <c r="K561" s="44"/>
      <c r="L561" s="48"/>
      <c r="M561" s="225"/>
      <c r="N561" s="226"/>
      <c r="O561" s="88"/>
      <c r="P561" s="88"/>
      <c r="Q561" s="88"/>
      <c r="R561" s="88"/>
      <c r="S561" s="88"/>
      <c r="T561" s="89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T561" s="20" t="s">
        <v>194</v>
      </c>
      <c r="AU561" s="20" t="s">
        <v>91</v>
      </c>
    </row>
    <row r="562" s="13" customFormat="1">
      <c r="A562" s="13"/>
      <c r="B562" s="241"/>
      <c r="C562" s="242"/>
      <c r="D562" s="222" t="s">
        <v>282</v>
      </c>
      <c r="E562" s="243" t="s">
        <v>32</v>
      </c>
      <c r="F562" s="244" t="s">
        <v>1624</v>
      </c>
      <c r="G562" s="242"/>
      <c r="H562" s="245">
        <v>7.508</v>
      </c>
      <c r="I562" s="246"/>
      <c r="J562" s="242"/>
      <c r="K562" s="242"/>
      <c r="L562" s="247"/>
      <c r="M562" s="248"/>
      <c r="N562" s="249"/>
      <c r="O562" s="249"/>
      <c r="P562" s="249"/>
      <c r="Q562" s="249"/>
      <c r="R562" s="249"/>
      <c r="S562" s="249"/>
      <c r="T562" s="250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1" t="s">
        <v>282</v>
      </c>
      <c r="AU562" s="251" t="s">
        <v>91</v>
      </c>
      <c r="AV562" s="13" t="s">
        <v>91</v>
      </c>
      <c r="AW562" s="13" t="s">
        <v>39</v>
      </c>
      <c r="AX562" s="13" t="s">
        <v>78</v>
      </c>
      <c r="AY562" s="251" t="s">
        <v>188</v>
      </c>
    </row>
    <row r="563" s="13" customFormat="1">
      <c r="A563" s="13"/>
      <c r="B563" s="241"/>
      <c r="C563" s="242"/>
      <c r="D563" s="222" t="s">
        <v>282</v>
      </c>
      <c r="E563" s="243" t="s">
        <v>32</v>
      </c>
      <c r="F563" s="244" t="s">
        <v>1359</v>
      </c>
      <c r="G563" s="242"/>
      <c r="H563" s="245">
        <v>39.253</v>
      </c>
      <c r="I563" s="246"/>
      <c r="J563" s="242"/>
      <c r="K563" s="242"/>
      <c r="L563" s="247"/>
      <c r="M563" s="248"/>
      <c r="N563" s="249"/>
      <c r="O563" s="249"/>
      <c r="P563" s="249"/>
      <c r="Q563" s="249"/>
      <c r="R563" s="249"/>
      <c r="S563" s="249"/>
      <c r="T563" s="250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1" t="s">
        <v>282</v>
      </c>
      <c r="AU563" s="251" t="s">
        <v>91</v>
      </c>
      <c r="AV563" s="13" t="s">
        <v>91</v>
      </c>
      <c r="AW563" s="13" t="s">
        <v>39</v>
      </c>
      <c r="AX563" s="13" t="s">
        <v>78</v>
      </c>
      <c r="AY563" s="251" t="s">
        <v>188</v>
      </c>
    </row>
    <row r="564" s="13" customFormat="1">
      <c r="A564" s="13"/>
      <c r="B564" s="241"/>
      <c r="C564" s="242"/>
      <c r="D564" s="222" t="s">
        <v>282</v>
      </c>
      <c r="E564" s="243" t="s">
        <v>32</v>
      </c>
      <c r="F564" s="244" t="s">
        <v>1616</v>
      </c>
      <c r="G564" s="242"/>
      <c r="H564" s="245">
        <v>0.63</v>
      </c>
      <c r="I564" s="246"/>
      <c r="J564" s="242"/>
      <c r="K564" s="242"/>
      <c r="L564" s="247"/>
      <c r="M564" s="248"/>
      <c r="N564" s="249"/>
      <c r="O564" s="249"/>
      <c r="P564" s="249"/>
      <c r="Q564" s="249"/>
      <c r="R564" s="249"/>
      <c r="S564" s="249"/>
      <c r="T564" s="250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1" t="s">
        <v>282</v>
      </c>
      <c r="AU564" s="251" t="s">
        <v>91</v>
      </c>
      <c r="AV564" s="13" t="s">
        <v>91</v>
      </c>
      <c r="AW564" s="13" t="s">
        <v>39</v>
      </c>
      <c r="AX564" s="13" t="s">
        <v>78</v>
      </c>
      <c r="AY564" s="251" t="s">
        <v>188</v>
      </c>
    </row>
    <row r="565" s="15" customFormat="1">
      <c r="A565" s="15"/>
      <c r="B565" s="272"/>
      <c r="C565" s="273"/>
      <c r="D565" s="222" t="s">
        <v>282</v>
      </c>
      <c r="E565" s="274" t="s">
        <v>32</v>
      </c>
      <c r="F565" s="275" t="s">
        <v>338</v>
      </c>
      <c r="G565" s="273"/>
      <c r="H565" s="276">
        <v>47.391000000000005</v>
      </c>
      <c r="I565" s="277"/>
      <c r="J565" s="273"/>
      <c r="K565" s="273"/>
      <c r="L565" s="278"/>
      <c r="M565" s="279"/>
      <c r="N565" s="280"/>
      <c r="O565" s="280"/>
      <c r="P565" s="280"/>
      <c r="Q565" s="280"/>
      <c r="R565" s="280"/>
      <c r="S565" s="280"/>
      <c r="T565" s="281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82" t="s">
        <v>282</v>
      </c>
      <c r="AU565" s="282" t="s">
        <v>91</v>
      </c>
      <c r="AV565" s="15" t="s">
        <v>187</v>
      </c>
      <c r="AW565" s="15" t="s">
        <v>39</v>
      </c>
      <c r="AX565" s="15" t="s">
        <v>86</v>
      </c>
      <c r="AY565" s="282" t="s">
        <v>188</v>
      </c>
    </row>
    <row r="566" s="2" customFormat="1" ht="24.15" customHeight="1">
      <c r="A566" s="42"/>
      <c r="B566" s="43"/>
      <c r="C566" s="209" t="s">
        <v>807</v>
      </c>
      <c r="D566" s="209" t="s">
        <v>189</v>
      </c>
      <c r="E566" s="210" t="s">
        <v>722</v>
      </c>
      <c r="F566" s="211" t="s">
        <v>723</v>
      </c>
      <c r="G566" s="212" t="s">
        <v>389</v>
      </c>
      <c r="H566" s="213">
        <v>5.1769999999999996</v>
      </c>
      <c r="I566" s="214"/>
      <c r="J566" s="215">
        <f>ROUND(I566*H566,2)</f>
        <v>0</v>
      </c>
      <c r="K566" s="211" t="s">
        <v>236</v>
      </c>
      <c r="L566" s="48"/>
      <c r="M566" s="216" t="s">
        <v>32</v>
      </c>
      <c r="N566" s="217" t="s">
        <v>49</v>
      </c>
      <c r="O566" s="88"/>
      <c r="P566" s="218">
        <f>O566*H566</f>
        <v>0</v>
      </c>
      <c r="Q566" s="218">
        <v>0</v>
      </c>
      <c r="R566" s="218">
        <f>Q566*H566</f>
        <v>0</v>
      </c>
      <c r="S566" s="218">
        <v>0</v>
      </c>
      <c r="T566" s="219">
        <f>S566*H566</f>
        <v>0</v>
      </c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R566" s="220" t="s">
        <v>405</v>
      </c>
      <c r="AT566" s="220" t="s">
        <v>189</v>
      </c>
      <c r="AU566" s="220" t="s">
        <v>91</v>
      </c>
      <c r="AY566" s="20" t="s">
        <v>188</v>
      </c>
      <c r="BE566" s="221">
        <f>IF(N566="základní",J566,0)</f>
        <v>0</v>
      </c>
      <c r="BF566" s="221">
        <f>IF(N566="snížená",J566,0)</f>
        <v>0</v>
      </c>
      <c r="BG566" s="221">
        <f>IF(N566="zákl. přenesená",J566,0)</f>
        <v>0</v>
      </c>
      <c r="BH566" s="221">
        <f>IF(N566="sníž. přenesená",J566,0)</f>
        <v>0</v>
      </c>
      <c r="BI566" s="221">
        <f>IF(N566="nulová",J566,0)</f>
        <v>0</v>
      </c>
      <c r="BJ566" s="20" t="s">
        <v>86</v>
      </c>
      <c r="BK566" s="221">
        <f>ROUND(I566*H566,2)</f>
        <v>0</v>
      </c>
      <c r="BL566" s="20" t="s">
        <v>405</v>
      </c>
      <c r="BM566" s="220" t="s">
        <v>1625</v>
      </c>
    </row>
    <row r="567" s="2" customFormat="1">
      <c r="A567" s="42"/>
      <c r="B567" s="43"/>
      <c r="C567" s="44"/>
      <c r="D567" s="222" t="s">
        <v>194</v>
      </c>
      <c r="E567" s="44"/>
      <c r="F567" s="223" t="s">
        <v>725</v>
      </c>
      <c r="G567" s="44"/>
      <c r="H567" s="44"/>
      <c r="I567" s="224"/>
      <c r="J567" s="44"/>
      <c r="K567" s="44"/>
      <c r="L567" s="48"/>
      <c r="M567" s="225"/>
      <c r="N567" s="226"/>
      <c r="O567" s="88"/>
      <c r="P567" s="88"/>
      <c r="Q567" s="88"/>
      <c r="R567" s="88"/>
      <c r="S567" s="88"/>
      <c r="T567" s="89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T567" s="20" t="s">
        <v>194</v>
      </c>
      <c r="AU567" s="20" t="s">
        <v>91</v>
      </c>
    </row>
    <row r="568" s="2" customFormat="1">
      <c r="A568" s="42"/>
      <c r="B568" s="43"/>
      <c r="C568" s="44"/>
      <c r="D568" s="239" t="s">
        <v>239</v>
      </c>
      <c r="E568" s="44"/>
      <c r="F568" s="240" t="s">
        <v>726</v>
      </c>
      <c r="G568" s="44"/>
      <c r="H568" s="44"/>
      <c r="I568" s="224"/>
      <c r="J568" s="44"/>
      <c r="K568" s="44"/>
      <c r="L568" s="48"/>
      <c r="M568" s="225"/>
      <c r="N568" s="226"/>
      <c r="O568" s="88"/>
      <c r="P568" s="88"/>
      <c r="Q568" s="88"/>
      <c r="R568" s="88"/>
      <c r="S568" s="88"/>
      <c r="T568" s="89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T568" s="20" t="s">
        <v>239</v>
      </c>
      <c r="AU568" s="20" t="s">
        <v>91</v>
      </c>
    </row>
    <row r="569" s="11" customFormat="1" ht="22.8" customHeight="1">
      <c r="A569" s="11"/>
      <c r="B569" s="195"/>
      <c r="C569" s="196"/>
      <c r="D569" s="197" t="s">
        <v>77</v>
      </c>
      <c r="E569" s="237" t="s">
        <v>727</v>
      </c>
      <c r="F569" s="237" t="s">
        <v>728</v>
      </c>
      <c r="G569" s="196"/>
      <c r="H569" s="196"/>
      <c r="I569" s="199"/>
      <c r="J569" s="238">
        <f>BK569</f>
        <v>0</v>
      </c>
      <c r="K569" s="196"/>
      <c r="L569" s="201"/>
      <c r="M569" s="202"/>
      <c r="N569" s="203"/>
      <c r="O569" s="203"/>
      <c r="P569" s="204">
        <f>SUM(P570:P598)</f>
        <v>0</v>
      </c>
      <c r="Q569" s="203"/>
      <c r="R569" s="204">
        <f>SUM(R570:R598)</f>
        <v>0.73093160000000001</v>
      </c>
      <c r="S569" s="203"/>
      <c r="T569" s="205">
        <f>SUM(T570:T598)</f>
        <v>0</v>
      </c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R569" s="206" t="s">
        <v>91</v>
      </c>
      <c r="AT569" s="207" t="s">
        <v>77</v>
      </c>
      <c r="AU569" s="207" t="s">
        <v>86</v>
      </c>
      <c r="AY569" s="206" t="s">
        <v>188</v>
      </c>
      <c r="BK569" s="208">
        <f>SUM(BK570:BK598)</f>
        <v>0</v>
      </c>
    </row>
    <row r="570" s="2" customFormat="1" ht="33" customHeight="1">
      <c r="A570" s="42"/>
      <c r="B570" s="43"/>
      <c r="C570" s="209" t="s">
        <v>821</v>
      </c>
      <c r="D570" s="209" t="s">
        <v>189</v>
      </c>
      <c r="E570" s="210" t="s">
        <v>1626</v>
      </c>
      <c r="F570" s="211" t="s">
        <v>1627</v>
      </c>
      <c r="G570" s="212" t="s">
        <v>278</v>
      </c>
      <c r="H570" s="213">
        <v>33.75</v>
      </c>
      <c r="I570" s="214"/>
      <c r="J570" s="215">
        <f>ROUND(I570*H570,2)</f>
        <v>0</v>
      </c>
      <c r="K570" s="211" t="s">
        <v>32</v>
      </c>
      <c r="L570" s="48"/>
      <c r="M570" s="216" t="s">
        <v>32</v>
      </c>
      <c r="N570" s="217" t="s">
        <v>49</v>
      </c>
      <c r="O570" s="88"/>
      <c r="P570" s="218">
        <f>O570*H570</f>
        <v>0</v>
      </c>
      <c r="Q570" s="218">
        <v>0.018880000000000001</v>
      </c>
      <c r="R570" s="218">
        <f>Q570*H570</f>
        <v>0.63719999999999999</v>
      </c>
      <c r="S570" s="218">
        <v>0</v>
      </c>
      <c r="T570" s="219">
        <f>S570*H570</f>
        <v>0</v>
      </c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R570" s="220" t="s">
        <v>405</v>
      </c>
      <c r="AT570" s="220" t="s">
        <v>189</v>
      </c>
      <c r="AU570" s="220" t="s">
        <v>91</v>
      </c>
      <c r="AY570" s="20" t="s">
        <v>188</v>
      </c>
      <c r="BE570" s="221">
        <f>IF(N570="základní",J570,0)</f>
        <v>0</v>
      </c>
      <c r="BF570" s="221">
        <f>IF(N570="snížená",J570,0)</f>
        <v>0</v>
      </c>
      <c r="BG570" s="221">
        <f>IF(N570="zákl. přenesená",J570,0)</f>
        <v>0</v>
      </c>
      <c r="BH570" s="221">
        <f>IF(N570="sníž. přenesená",J570,0)</f>
        <v>0</v>
      </c>
      <c r="BI570" s="221">
        <f>IF(N570="nulová",J570,0)</f>
        <v>0</v>
      </c>
      <c r="BJ570" s="20" t="s">
        <v>86</v>
      </c>
      <c r="BK570" s="221">
        <f>ROUND(I570*H570,2)</f>
        <v>0</v>
      </c>
      <c r="BL570" s="20" t="s">
        <v>405</v>
      </c>
      <c r="BM570" s="220" t="s">
        <v>1628</v>
      </c>
    </row>
    <row r="571" s="2" customFormat="1">
      <c r="A571" s="42"/>
      <c r="B571" s="43"/>
      <c r="C571" s="44"/>
      <c r="D571" s="222" t="s">
        <v>194</v>
      </c>
      <c r="E571" s="44"/>
      <c r="F571" s="223" t="s">
        <v>1629</v>
      </c>
      <c r="G571" s="44"/>
      <c r="H571" s="44"/>
      <c r="I571" s="224"/>
      <c r="J571" s="44"/>
      <c r="K571" s="44"/>
      <c r="L571" s="48"/>
      <c r="M571" s="225"/>
      <c r="N571" s="226"/>
      <c r="O571" s="88"/>
      <c r="P571" s="88"/>
      <c r="Q571" s="88"/>
      <c r="R571" s="88"/>
      <c r="S571" s="88"/>
      <c r="T571" s="89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T571" s="20" t="s">
        <v>194</v>
      </c>
      <c r="AU571" s="20" t="s">
        <v>91</v>
      </c>
    </row>
    <row r="572" s="14" customFormat="1">
      <c r="A572" s="14"/>
      <c r="B572" s="252"/>
      <c r="C572" s="253"/>
      <c r="D572" s="222" t="s">
        <v>282</v>
      </c>
      <c r="E572" s="254" t="s">
        <v>32</v>
      </c>
      <c r="F572" s="255" t="s">
        <v>1630</v>
      </c>
      <c r="G572" s="253"/>
      <c r="H572" s="254" t="s">
        <v>32</v>
      </c>
      <c r="I572" s="256"/>
      <c r="J572" s="253"/>
      <c r="K572" s="253"/>
      <c r="L572" s="257"/>
      <c r="M572" s="258"/>
      <c r="N572" s="259"/>
      <c r="O572" s="259"/>
      <c r="P572" s="259"/>
      <c r="Q572" s="259"/>
      <c r="R572" s="259"/>
      <c r="S572" s="259"/>
      <c r="T572" s="260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1" t="s">
        <v>282</v>
      </c>
      <c r="AU572" s="261" t="s">
        <v>91</v>
      </c>
      <c r="AV572" s="14" t="s">
        <v>86</v>
      </c>
      <c r="AW572" s="14" t="s">
        <v>39</v>
      </c>
      <c r="AX572" s="14" t="s">
        <v>78</v>
      </c>
      <c r="AY572" s="261" t="s">
        <v>188</v>
      </c>
    </row>
    <row r="573" s="13" customFormat="1">
      <c r="A573" s="13"/>
      <c r="B573" s="241"/>
      <c r="C573" s="242"/>
      <c r="D573" s="222" t="s">
        <v>282</v>
      </c>
      <c r="E573" s="243" t="s">
        <v>32</v>
      </c>
      <c r="F573" s="244" t="s">
        <v>1631</v>
      </c>
      <c r="G573" s="242"/>
      <c r="H573" s="245">
        <v>4.7999999999999998</v>
      </c>
      <c r="I573" s="246"/>
      <c r="J573" s="242"/>
      <c r="K573" s="242"/>
      <c r="L573" s="247"/>
      <c r="M573" s="248"/>
      <c r="N573" s="249"/>
      <c r="O573" s="249"/>
      <c r="P573" s="249"/>
      <c r="Q573" s="249"/>
      <c r="R573" s="249"/>
      <c r="S573" s="249"/>
      <c r="T573" s="250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1" t="s">
        <v>282</v>
      </c>
      <c r="AU573" s="251" t="s">
        <v>91</v>
      </c>
      <c r="AV573" s="13" t="s">
        <v>91</v>
      </c>
      <c r="AW573" s="13" t="s">
        <v>39</v>
      </c>
      <c r="AX573" s="13" t="s">
        <v>78</v>
      </c>
      <c r="AY573" s="251" t="s">
        <v>188</v>
      </c>
    </row>
    <row r="574" s="13" customFormat="1">
      <c r="A574" s="13"/>
      <c r="B574" s="241"/>
      <c r="C574" s="242"/>
      <c r="D574" s="222" t="s">
        <v>282</v>
      </c>
      <c r="E574" s="243" t="s">
        <v>32</v>
      </c>
      <c r="F574" s="244" t="s">
        <v>1632</v>
      </c>
      <c r="G574" s="242"/>
      <c r="H574" s="245">
        <v>7.7999999999999998</v>
      </c>
      <c r="I574" s="246"/>
      <c r="J574" s="242"/>
      <c r="K574" s="242"/>
      <c r="L574" s="247"/>
      <c r="M574" s="248"/>
      <c r="N574" s="249"/>
      <c r="O574" s="249"/>
      <c r="P574" s="249"/>
      <c r="Q574" s="249"/>
      <c r="R574" s="249"/>
      <c r="S574" s="249"/>
      <c r="T574" s="250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1" t="s">
        <v>282</v>
      </c>
      <c r="AU574" s="251" t="s">
        <v>91</v>
      </c>
      <c r="AV574" s="13" t="s">
        <v>91</v>
      </c>
      <c r="AW574" s="13" t="s">
        <v>39</v>
      </c>
      <c r="AX574" s="13" t="s">
        <v>78</v>
      </c>
      <c r="AY574" s="251" t="s">
        <v>188</v>
      </c>
    </row>
    <row r="575" s="13" customFormat="1">
      <c r="A575" s="13"/>
      <c r="B575" s="241"/>
      <c r="C575" s="242"/>
      <c r="D575" s="222" t="s">
        <v>282</v>
      </c>
      <c r="E575" s="243" t="s">
        <v>32</v>
      </c>
      <c r="F575" s="244" t="s">
        <v>1633</v>
      </c>
      <c r="G575" s="242"/>
      <c r="H575" s="245">
        <v>7.7999999999999998</v>
      </c>
      <c r="I575" s="246"/>
      <c r="J575" s="242"/>
      <c r="K575" s="242"/>
      <c r="L575" s="247"/>
      <c r="M575" s="248"/>
      <c r="N575" s="249"/>
      <c r="O575" s="249"/>
      <c r="P575" s="249"/>
      <c r="Q575" s="249"/>
      <c r="R575" s="249"/>
      <c r="S575" s="249"/>
      <c r="T575" s="250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1" t="s">
        <v>282</v>
      </c>
      <c r="AU575" s="251" t="s">
        <v>91</v>
      </c>
      <c r="AV575" s="13" t="s">
        <v>91</v>
      </c>
      <c r="AW575" s="13" t="s">
        <v>39</v>
      </c>
      <c r="AX575" s="13" t="s">
        <v>78</v>
      </c>
      <c r="AY575" s="251" t="s">
        <v>188</v>
      </c>
    </row>
    <row r="576" s="14" customFormat="1">
      <c r="A576" s="14"/>
      <c r="B576" s="252"/>
      <c r="C576" s="253"/>
      <c r="D576" s="222" t="s">
        <v>282</v>
      </c>
      <c r="E576" s="254" t="s">
        <v>32</v>
      </c>
      <c r="F576" s="255" t="s">
        <v>1634</v>
      </c>
      <c r="G576" s="253"/>
      <c r="H576" s="254" t="s">
        <v>32</v>
      </c>
      <c r="I576" s="256"/>
      <c r="J576" s="253"/>
      <c r="K576" s="253"/>
      <c r="L576" s="257"/>
      <c r="M576" s="258"/>
      <c r="N576" s="259"/>
      <c r="O576" s="259"/>
      <c r="P576" s="259"/>
      <c r="Q576" s="259"/>
      <c r="R576" s="259"/>
      <c r="S576" s="259"/>
      <c r="T576" s="260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1" t="s">
        <v>282</v>
      </c>
      <c r="AU576" s="261" t="s">
        <v>91</v>
      </c>
      <c r="AV576" s="14" t="s">
        <v>86</v>
      </c>
      <c r="AW576" s="14" t="s">
        <v>39</v>
      </c>
      <c r="AX576" s="14" t="s">
        <v>78</v>
      </c>
      <c r="AY576" s="261" t="s">
        <v>188</v>
      </c>
    </row>
    <row r="577" s="13" customFormat="1">
      <c r="A577" s="13"/>
      <c r="B577" s="241"/>
      <c r="C577" s="242"/>
      <c r="D577" s="222" t="s">
        <v>282</v>
      </c>
      <c r="E577" s="243" t="s">
        <v>32</v>
      </c>
      <c r="F577" s="244" t="s">
        <v>1635</v>
      </c>
      <c r="G577" s="242"/>
      <c r="H577" s="245">
        <v>1.8600000000000001</v>
      </c>
      <c r="I577" s="246"/>
      <c r="J577" s="242"/>
      <c r="K577" s="242"/>
      <c r="L577" s="247"/>
      <c r="M577" s="248"/>
      <c r="N577" s="249"/>
      <c r="O577" s="249"/>
      <c r="P577" s="249"/>
      <c r="Q577" s="249"/>
      <c r="R577" s="249"/>
      <c r="S577" s="249"/>
      <c r="T577" s="250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1" t="s">
        <v>282</v>
      </c>
      <c r="AU577" s="251" t="s">
        <v>91</v>
      </c>
      <c r="AV577" s="13" t="s">
        <v>91</v>
      </c>
      <c r="AW577" s="13" t="s">
        <v>39</v>
      </c>
      <c r="AX577" s="13" t="s">
        <v>78</v>
      </c>
      <c r="AY577" s="251" t="s">
        <v>188</v>
      </c>
    </row>
    <row r="578" s="13" customFormat="1">
      <c r="A578" s="13"/>
      <c r="B578" s="241"/>
      <c r="C578" s="242"/>
      <c r="D578" s="222" t="s">
        <v>282</v>
      </c>
      <c r="E578" s="243" t="s">
        <v>32</v>
      </c>
      <c r="F578" s="244" t="s">
        <v>1636</v>
      </c>
      <c r="G578" s="242"/>
      <c r="H578" s="245">
        <v>1.1399999999999999</v>
      </c>
      <c r="I578" s="246"/>
      <c r="J578" s="242"/>
      <c r="K578" s="242"/>
      <c r="L578" s="247"/>
      <c r="M578" s="248"/>
      <c r="N578" s="249"/>
      <c r="O578" s="249"/>
      <c r="P578" s="249"/>
      <c r="Q578" s="249"/>
      <c r="R578" s="249"/>
      <c r="S578" s="249"/>
      <c r="T578" s="250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1" t="s">
        <v>282</v>
      </c>
      <c r="AU578" s="251" t="s">
        <v>91</v>
      </c>
      <c r="AV578" s="13" t="s">
        <v>91</v>
      </c>
      <c r="AW578" s="13" t="s">
        <v>39</v>
      </c>
      <c r="AX578" s="13" t="s">
        <v>78</v>
      </c>
      <c r="AY578" s="251" t="s">
        <v>188</v>
      </c>
    </row>
    <row r="579" s="13" customFormat="1">
      <c r="A579" s="13"/>
      <c r="B579" s="241"/>
      <c r="C579" s="242"/>
      <c r="D579" s="222" t="s">
        <v>282</v>
      </c>
      <c r="E579" s="243" t="s">
        <v>32</v>
      </c>
      <c r="F579" s="244" t="s">
        <v>1637</v>
      </c>
      <c r="G579" s="242"/>
      <c r="H579" s="245">
        <v>1.74</v>
      </c>
      <c r="I579" s="246"/>
      <c r="J579" s="242"/>
      <c r="K579" s="242"/>
      <c r="L579" s="247"/>
      <c r="M579" s="248"/>
      <c r="N579" s="249"/>
      <c r="O579" s="249"/>
      <c r="P579" s="249"/>
      <c r="Q579" s="249"/>
      <c r="R579" s="249"/>
      <c r="S579" s="249"/>
      <c r="T579" s="250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1" t="s">
        <v>282</v>
      </c>
      <c r="AU579" s="251" t="s">
        <v>91</v>
      </c>
      <c r="AV579" s="13" t="s">
        <v>91</v>
      </c>
      <c r="AW579" s="13" t="s">
        <v>39</v>
      </c>
      <c r="AX579" s="13" t="s">
        <v>78</v>
      </c>
      <c r="AY579" s="251" t="s">
        <v>188</v>
      </c>
    </row>
    <row r="580" s="13" customFormat="1">
      <c r="A580" s="13"/>
      <c r="B580" s="241"/>
      <c r="C580" s="242"/>
      <c r="D580" s="222" t="s">
        <v>282</v>
      </c>
      <c r="E580" s="243" t="s">
        <v>32</v>
      </c>
      <c r="F580" s="244" t="s">
        <v>1638</v>
      </c>
      <c r="G580" s="242"/>
      <c r="H580" s="245">
        <v>2.1600000000000001</v>
      </c>
      <c r="I580" s="246"/>
      <c r="J580" s="242"/>
      <c r="K580" s="242"/>
      <c r="L580" s="247"/>
      <c r="M580" s="248"/>
      <c r="N580" s="249"/>
      <c r="O580" s="249"/>
      <c r="P580" s="249"/>
      <c r="Q580" s="249"/>
      <c r="R580" s="249"/>
      <c r="S580" s="249"/>
      <c r="T580" s="250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1" t="s">
        <v>282</v>
      </c>
      <c r="AU580" s="251" t="s">
        <v>91</v>
      </c>
      <c r="AV580" s="13" t="s">
        <v>91</v>
      </c>
      <c r="AW580" s="13" t="s">
        <v>39</v>
      </c>
      <c r="AX580" s="13" t="s">
        <v>78</v>
      </c>
      <c r="AY580" s="251" t="s">
        <v>188</v>
      </c>
    </row>
    <row r="581" s="14" customFormat="1">
      <c r="A581" s="14"/>
      <c r="B581" s="252"/>
      <c r="C581" s="253"/>
      <c r="D581" s="222" t="s">
        <v>282</v>
      </c>
      <c r="E581" s="254" t="s">
        <v>32</v>
      </c>
      <c r="F581" s="255" t="s">
        <v>1639</v>
      </c>
      <c r="G581" s="253"/>
      <c r="H581" s="254" t="s">
        <v>32</v>
      </c>
      <c r="I581" s="256"/>
      <c r="J581" s="253"/>
      <c r="K581" s="253"/>
      <c r="L581" s="257"/>
      <c r="M581" s="258"/>
      <c r="N581" s="259"/>
      <c r="O581" s="259"/>
      <c r="P581" s="259"/>
      <c r="Q581" s="259"/>
      <c r="R581" s="259"/>
      <c r="S581" s="259"/>
      <c r="T581" s="260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1" t="s">
        <v>282</v>
      </c>
      <c r="AU581" s="261" t="s">
        <v>91</v>
      </c>
      <c r="AV581" s="14" t="s">
        <v>86</v>
      </c>
      <c r="AW581" s="14" t="s">
        <v>39</v>
      </c>
      <c r="AX581" s="14" t="s">
        <v>78</v>
      </c>
      <c r="AY581" s="261" t="s">
        <v>188</v>
      </c>
    </row>
    <row r="582" s="13" customFormat="1">
      <c r="A582" s="13"/>
      <c r="B582" s="241"/>
      <c r="C582" s="242"/>
      <c r="D582" s="222" t="s">
        <v>282</v>
      </c>
      <c r="E582" s="243" t="s">
        <v>32</v>
      </c>
      <c r="F582" s="244" t="s">
        <v>1640</v>
      </c>
      <c r="G582" s="242"/>
      <c r="H582" s="245">
        <v>1.5700000000000001</v>
      </c>
      <c r="I582" s="246"/>
      <c r="J582" s="242"/>
      <c r="K582" s="242"/>
      <c r="L582" s="247"/>
      <c r="M582" s="248"/>
      <c r="N582" s="249"/>
      <c r="O582" s="249"/>
      <c r="P582" s="249"/>
      <c r="Q582" s="249"/>
      <c r="R582" s="249"/>
      <c r="S582" s="249"/>
      <c r="T582" s="250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1" t="s">
        <v>282</v>
      </c>
      <c r="AU582" s="251" t="s">
        <v>91</v>
      </c>
      <c r="AV582" s="13" t="s">
        <v>91</v>
      </c>
      <c r="AW582" s="13" t="s">
        <v>39</v>
      </c>
      <c r="AX582" s="13" t="s">
        <v>78</v>
      </c>
      <c r="AY582" s="251" t="s">
        <v>188</v>
      </c>
    </row>
    <row r="583" s="13" customFormat="1">
      <c r="A583" s="13"/>
      <c r="B583" s="241"/>
      <c r="C583" s="242"/>
      <c r="D583" s="222" t="s">
        <v>282</v>
      </c>
      <c r="E583" s="243" t="s">
        <v>32</v>
      </c>
      <c r="F583" s="244" t="s">
        <v>1641</v>
      </c>
      <c r="G583" s="242"/>
      <c r="H583" s="245">
        <v>0.29999999999999999</v>
      </c>
      <c r="I583" s="246"/>
      <c r="J583" s="242"/>
      <c r="K583" s="242"/>
      <c r="L583" s="247"/>
      <c r="M583" s="248"/>
      <c r="N583" s="249"/>
      <c r="O583" s="249"/>
      <c r="P583" s="249"/>
      <c r="Q583" s="249"/>
      <c r="R583" s="249"/>
      <c r="S583" s="249"/>
      <c r="T583" s="250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1" t="s">
        <v>282</v>
      </c>
      <c r="AU583" s="251" t="s">
        <v>91</v>
      </c>
      <c r="AV583" s="13" t="s">
        <v>91</v>
      </c>
      <c r="AW583" s="13" t="s">
        <v>39</v>
      </c>
      <c r="AX583" s="13" t="s">
        <v>78</v>
      </c>
      <c r="AY583" s="251" t="s">
        <v>188</v>
      </c>
    </row>
    <row r="584" s="13" customFormat="1">
      <c r="A584" s="13"/>
      <c r="B584" s="241"/>
      <c r="C584" s="242"/>
      <c r="D584" s="222" t="s">
        <v>282</v>
      </c>
      <c r="E584" s="243" t="s">
        <v>32</v>
      </c>
      <c r="F584" s="244" t="s">
        <v>1642</v>
      </c>
      <c r="G584" s="242"/>
      <c r="H584" s="245">
        <v>2</v>
      </c>
      <c r="I584" s="246"/>
      <c r="J584" s="242"/>
      <c r="K584" s="242"/>
      <c r="L584" s="247"/>
      <c r="M584" s="248"/>
      <c r="N584" s="249"/>
      <c r="O584" s="249"/>
      <c r="P584" s="249"/>
      <c r="Q584" s="249"/>
      <c r="R584" s="249"/>
      <c r="S584" s="249"/>
      <c r="T584" s="250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1" t="s">
        <v>282</v>
      </c>
      <c r="AU584" s="251" t="s">
        <v>91</v>
      </c>
      <c r="AV584" s="13" t="s">
        <v>91</v>
      </c>
      <c r="AW584" s="13" t="s">
        <v>39</v>
      </c>
      <c r="AX584" s="13" t="s">
        <v>78</v>
      </c>
      <c r="AY584" s="251" t="s">
        <v>188</v>
      </c>
    </row>
    <row r="585" s="13" customFormat="1">
      <c r="A585" s="13"/>
      <c r="B585" s="241"/>
      <c r="C585" s="242"/>
      <c r="D585" s="222" t="s">
        <v>282</v>
      </c>
      <c r="E585" s="243" t="s">
        <v>32</v>
      </c>
      <c r="F585" s="244" t="s">
        <v>1643</v>
      </c>
      <c r="G585" s="242"/>
      <c r="H585" s="245">
        <v>0.47999999999999998</v>
      </c>
      <c r="I585" s="246"/>
      <c r="J585" s="242"/>
      <c r="K585" s="242"/>
      <c r="L585" s="247"/>
      <c r="M585" s="248"/>
      <c r="N585" s="249"/>
      <c r="O585" s="249"/>
      <c r="P585" s="249"/>
      <c r="Q585" s="249"/>
      <c r="R585" s="249"/>
      <c r="S585" s="249"/>
      <c r="T585" s="250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1" t="s">
        <v>282</v>
      </c>
      <c r="AU585" s="251" t="s">
        <v>91</v>
      </c>
      <c r="AV585" s="13" t="s">
        <v>91</v>
      </c>
      <c r="AW585" s="13" t="s">
        <v>39</v>
      </c>
      <c r="AX585" s="13" t="s">
        <v>78</v>
      </c>
      <c r="AY585" s="251" t="s">
        <v>188</v>
      </c>
    </row>
    <row r="586" s="13" customFormat="1">
      <c r="A586" s="13"/>
      <c r="B586" s="241"/>
      <c r="C586" s="242"/>
      <c r="D586" s="222" t="s">
        <v>282</v>
      </c>
      <c r="E586" s="243" t="s">
        <v>32</v>
      </c>
      <c r="F586" s="244" t="s">
        <v>1644</v>
      </c>
      <c r="G586" s="242"/>
      <c r="H586" s="245">
        <v>1.5</v>
      </c>
      <c r="I586" s="246"/>
      <c r="J586" s="242"/>
      <c r="K586" s="242"/>
      <c r="L586" s="247"/>
      <c r="M586" s="248"/>
      <c r="N586" s="249"/>
      <c r="O586" s="249"/>
      <c r="P586" s="249"/>
      <c r="Q586" s="249"/>
      <c r="R586" s="249"/>
      <c r="S586" s="249"/>
      <c r="T586" s="250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1" t="s">
        <v>282</v>
      </c>
      <c r="AU586" s="251" t="s">
        <v>91</v>
      </c>
      <c r="AV586" s="13" t="s">
        <v>91</v>
      </c>
      <c r="AW586" s="13" t="s">
        <v>39</v>
      </c>
      <c r="AX586" s="13" t="s">
        <v>78</v>
      </c>
      <c r="AY586" s="251" t="s">
        <v>188</v>
      </c>
    </row>
    <row r="587" s="13" customFormat="1">
      <c r="A587" s="13"/>
      <c r="B587" s="241"/>
      <c r="C587" s="242"/>
      <c r="D587" s="222" t="s">
        <v>282</v>
      </c>
      <c r="E587" s="243" t="s">
        <v>32</v>
      </c>
      <c r="F587" s="244" t="s">
        <v>1645</v>
      </c>
      <c r="G587" s="242"/>
      <c r="H587" s="245">
        <v>0.59999999999999998</v>
      </c>
      <c r="I587" s="246"/>
      <c r="J587" s="242"/>
      <c r="K587" s="242"/>
      <c r="L587" s="247"/>
      <c r="M587" s="248"/>
      <c r="N587" s="249"/>
      <c r="O587" s="249"/>
      <c r="P587" s="249"/>
      <c r="Q587" s="249"/>
      <c r="R587" s="249"/>
      <c r="S587" s="249"/>
      <c r="T587" s="250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1" t="s">
        <v>282</v>
      </c>
      <c r="AU587" s="251" t="s">
        <v>91</v>
      </c>
      <c r="AV587" s="13" t="s">
        <v>91</v>
      </c>
      <c r="AW587" s="13" t="s">
        <v>39</v>
      </c>
      <c r="AX587" s="13" t="s">
        <v>78</v>
      </c>
      <c r="AY587" s="251" t="s">
        <v>188</v>
      </c>
    </row>
    <row r="588" s="15" customFormat="1">
      <c r="A588" s="15"/>
      <c r="B588" s="272"/>
      <c r="C588" s="273"/>
      <c r="D588" s="222" t="s">
        <v>282</v>
      </c>
      <c r="E588" s="274" t="s">
        <v>32</v>
      </c>
      <c r="F588" s="275" t="s">
        <v>338</v>
      </c>
      <c r="G588" s="273"/>
      <c r="H588" s="276">
        <v>33.75</v>
      </c>
      <c r="I588" s="277"/>
      <c r="J588" s="273"/>
      <c r="K588" s="273"/>
      <c r="L588" s="278"/>
      <c r="M588" s="279"/>
      <c r="N588" s="280"/>
      <c r="O588" s="280"/>
      <c r="P588" s="280"/>
      <c r="Q588" s="280"/>
      <c r="R588" s="280"/>
      <c r="S588" s="280"/>
      <c r="T588" s="281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82" t="s">
        <v>282</v>
      </c>
      <c r="AU588" s="282" t="s">
        <v>91</v>
      </c>
      <c r="AV588" s="15" t="s">
        <v>187</v>
      </c>
      <c r="AW588" s="15" t="s">
        <v>39</v>
      </c>
      <c r="AX588" s="15" t="s">
        <v>86</v>
      </c>
      <c r="AY588" s="282" t="s">
        <v>188</v>
      </c>
    </row>
    <row r="589" s="2" customFormat="1" ht="33" customHeight="1">
      <c r="A589" s="42"/>
      <c r="B589" s="43"/>
      <c r="C589" s="209" t="s">
        <v>827</v>
      </c>
      <c r="D589" s="209" t="s">
        <v>189</v>
      </c>
      <c r="E589" s="210" t="s">
        <v>1646</v>
      </c>
      <c r="F589" s="211" t="s">
        <v>1647</v>
      </c>
      <c r="G589" s="212" t="s">
        <v>278</v>
      </c>
      <c r="H589" s="213">
        <v>0.62</v>
      </c>
      <c r="I589" s="214"/>
      <c r="J589" s="215">
        <f>ROUND(I589*H589,2)</f>
        <v>0</v>
      </c>
      <c r="K589" s="211" t="s">
        <v>32</v>
      </c>
      <c r="L589" s="48"/>
      <c r="M589" s="216" t="s">
        <v>32</v>
      </c>
      <c r="N589" s="217" t="s">
        <v>49</v>
      </c>
      <c r="O589" s="88"/>
      <c r="P589" s="218">
        <f>O589*H589</f>
        <v>0</v>
      </c>
      <c r="Q589" s="218">
        <v>0.15118000000000001</v>
      </c>
      <c r="R589" s="218">
        <f>Q589*H589</f>
        <v>0.093731599999999998</v>
      </c>
      <c r="S589" s="218">
        <v>0</v>
      </c>
      <c r="T589" s="219">
        <f>S589*H589</f>
        <v>0</v>
      </c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R589" s="220" t="s">
        <v>405</v>
      </c>
      <c r="AT589" s="220" t="s">
        <v>189</v>
      </c>
      <c r="AU589" s="220" t="s">
        <v>91</v>
      </c>
      <c r="AY589" s="20" t="s">
        <v>188</v>
      </c>
      <c r="BE589" s="221">
        <f>IF(N589="základní",J589,0)</f>
        <v>0</v>
      </c>
      <c r="BF589" s="221">
        <f>IF(N589="snížená",J589,0)</f>
        <v>0</v>
      </c>
      <c r="BG589" s="221">
        <f>IF(N589="zákl. přenesená",J589,0)</f>
        <v>0</v>
      </c>
      <c r="BH589" s="221">
        <f>IF(N589="sníž. přenesená",J589,0)</f>
        <v>0</v>
      </c>
      <c r="BI589" s="221">
        <f>IF(N589="nulová",J589,0)</f>
        <v>0</v>
      </c>
      <c r="BJ589" s="20" t="s">
        <v>86</v>
      </c>
      <c r="BK589" s="221">
        <f>ROUND(I589*H589,2)</f>
        <v>0</v>
      </c>
      <c r="BL589" s="20" t="s">
        <v>405</v>
      </c>
      <c r="BM589" s="220" t="s">
        <v>1648</v>
      </c>
    </row>
    <row r="590" s="2" customFormat="1">
      <c r="A590" s="42"/>
      <c r="B590" s="43"/>
      <c r="C590" s="44"/>
      <c r="D590" s="222" t="s">
        <v>194</v>
      </c>
      <c r="E590" s="44"/>
      <c r="F590" s="223" t="s">
        <v>1649</v>
      </c>
      <c r="G590" s="44"/>
      <c r="H590" s="44"/>
      <c r="I590" s="224"/>
      <c r="J590" s="44"/>
      <c r="K590" s="44"/>
      <c r="L590" s="48"/>
      <c r="M590" s="225"/>
      <c r="N590" s="226"/>
      <c r="O590" s="88"/>
      <c r="P590" s="88"/>
      <c r="Q590" s="88"/>
      <c r="R590" s="88"/>
      <c r="S590" s="88"/>
      <c r="T590" s="89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T590" s="20" t="s">
        <v>194</v>
      </c>
      <c r="AU590" s="20" t="s">
        <v>91</v>
      </c>
    </row>
    <row r="591" s="14" customFormat="1">
      <c r="A591" s="14"/>
      <c r="B591" s="252"/>
      <c r="C591" s="253"/>
      <c r="D591" s="222" t="s">
        <v>282</v>
      </c>
      <c r="E591" s="254" t="s">
        <v>32</v>
      </c>
      <c r="F591" s="255" t="s">
        <v>1650</v>
      </c>
      <c r="G591" s="253"/>
      <c r="H591" s="254" t="s">
        <v>32</v>
      </c>
      <c r="I591" s="256"/>
      <c r="J591" s="253"/>
      <c r="K591" s="253"/>
      <c r="L591" s="257"/>
      <c r="M591" s="258"/>
      <c r="N591" s="259"/>
      <c r="O591" s="259"/>
      <c r="P591" s="259"/>
      <c r="Q591" s="259"/>
      <c r="R591" s="259"/>
      <c r="S591" s="259"/>
      <c r="T591" s="260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1" t="s">
        <v>282</v>
      </c>
      <c r="AU591" s="261" t="s">
        <v>91</v>
      </c>
      <c r="AV591" s="14" t="s">
        <v>86</v>
      </c>
      <c r="AW591" s="14" t="s">
        <v>39</v>
      </c>
      <c r="AX591" s="14" t="s">
        <v>78</v>
      </c>
      <c r="AY591" s="261" t="s">
        <v>188</v>
      </c>
    </row>
    <row r="592" s="13" customFormat="1">
      <c r="A592" s="13"/>
      <c r="B592" s="241"/>
      <c r="C592" s="242"/>
      <c r="D592" s="222" t="s">
        <v>282</v>
      </c>
      <c r="E592" s="243" t="s">
        <v>32</v>
      </c>
      <c r="F592" s="244" t="s">
        <v>1651</v>
      </c>
      <c r="G592" s="242"/>
      <c r="H592" s="245">
        <v>0.5</v>
      </c>
      <c r="I592" s="246"/>
      <c r="J592" s="242"/>
      <c r="K592" s="242"/>
      <c r="L592" s="247"/>
      <c r="M592" s="248"/>
      <c r="N592" s="249"/>
      <c r="O592" s="249"/>
      <c r="P592" s="249"/>
      <c r="Q592" s="249"/>
      <c r="R592" s="249"/>
      <c r="S592" s="249"/>
      <c r="T592" s="250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1" t="s">
        <v>282</v>
      </c>
      <c r="AU592" s="251" t="s">
        <v>91</v>
      </c>
      <c r="AV592" s="13" t="s">
        <v>91</v>
      </c>
      <c r="AW592" s="13" t="s">
        <v>39</v>
      </c>
      <c r="AX592" s="13" t="s">
        <v>78</v>
      </c>
      <c r="AY592" s="251" t="s">
        <v>188</v>
      </c>
    </row>
    <row r="593" s="14" customFormat="1">
      <c r="A593" s="14"/>
      <c r="B593" s="252"/>
      <c r="C593" s="253"/>
      <c r="D593" s="222" t="s">
        <v>282</v>
      </c>
      <c r="E593" s="254" t="s">
        <v>32</v>
      </c>
      <c r="F593" s="255" t="s">
        <v>1652</v>
      </c>
      <c r="G593" s="253"/>
      <c r="H593" s="254" t="s">
        <v>32</v>
      </c>
      <c r="I593" s="256"/>
      <c r="J593" s="253"/>
      <c r="K593" s="253"/>
      <c r="L593" s="257"/>
      <c r="M593" s="258"/>
      <c r="N593" s="259"/>
      <c r="O593" s="259"/>
      <c r="P593" s="259"/>
      <c r="Q593" s="259"/>
      <c r="R593" s="259"/>
      <c r="S593" s="259"/>
      <c r="T593" s="260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1" t="s">
        <v>282</v>
      </c>
      <c r="AU593" s="261" t="s">
        <v>91</v>
      </c>
      <c r="AV593" s="14" t="s">
        <v>86</v>
      </c>
      <c r="AW593" s="14" t="s">
        <v>39</v>
      </c>
      <c r="AX593" s="14" t="s">
        <v>78</v>
      </c>
      <c r="AY593" s="261" t="s">
        <v>188</v>
      </c>
    </row>
    <row r="594" s="13" customFormat="1">
      <c r="A594" s="13"/>
      <c r="B594" s="241"/>
      <c r="C594" s="242"/>
      <c r="D594" s="222" t="s">
        <v>282</v>
      </c>
      <c r="E594" s="243" t="s">
        <v>32</v>
      </c>
      <c r="F594" s="244" t="s">
        <v>1653</v>
      </c>
      <c r="G594" s="242"/>
      <c r="H594" s="245">
        <v>0.12</v>
      </c>
      <c r="I594" s="246"/>
      <c r="J594" s="242"/>
      <c r="K594" s="242"/>
      <c r="L594" s="247"/>
      <c r="M594" s="248"/>
      <c r="N594" s="249"/>
      <c r="O594" s="249"/>
      <c r="P594" s="249"/>
      <c r="Q594" s="249"/>
      <c r="R594" s="249"/>
      <c r="S594" s="249"/>
      <c r="T594" s="250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1" t="s">
        <v>282</v>
      </c>
      <c r="AU594" s="251" t="s">
        <v>91</v>
      </c>
      <c r="AV594" s="13" t="s">
        <v>91</v>
      </c>
      <c r="AW594" s="13" t="s">
        <v>39</v>
      </c>
      <c r="AX594" s="13" t="s">
        <v>78</v>
      </c>
      <c r="AY594" s="251" t="s">
        <v>188</v>
      </c>
    </row>
    <row r="595" s="15" customFormat="1">
      <c r="A595" s="15"/>
      <c r="B595" s="272"/>
      <c r="C595" s="273"/>
      <c r="D595" s="222" t="s">
        <v>282</v>
      </c>
      <c r="E595" s="274" t="s">
        <v>32</v>
      </c>
      <c r="F595" s="275" t="s">
        <v>338</v>
      </c>
      <c r="G595" s="273"/>
      <c r="H595" s="276">
        <v>0.62</v>
      </c>
      <c r="I595" s="277"/>
      <c r="J595" s="273"/>
      <c r="K595" s="273"/>
      <c r="L595" s="278"/>
      <c r="M595" s="279"/>
      <c r="N595" s="280"/>
      <c r="O595" s="280"/>
      <c r="P595" s="280"/>
      <c r="Q595" s="280"/>
      <c r="R595" s="280"/>
      <c r="S595" s="280"/>
      <c r="T595" s="281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82" t="s">
        <v>282</v>
      </c>
      <c r="AU595" s="282" t="s">
        <v>91</v>
      </c>
      <c r="AV595" s="15" t="s">
        <v>187</v>
      </c>
      <c r="AW595" s="15" t="s">
        <v>39</v>
      </c>
      <c r="AX595" s="15" t="s">
        <v>86</v>
      </c>
      <c r="AY595" s="282" t="s">
        <v>188</v>
      </c>
    </row>
    <row r="596" s="2" customFormat="1" ht="24.15" customHeight="1">
      <c r="A596" s="42"/>
      <c r="B596" s="43"/>
      <c r="C596" s="209" t="s">
        <v>834</v>
      </c>
      <c r="D596" s="209" t="s">
        <v>189</v>
      </c>
      <c r="E596" s="210" t="s">
        <v>1654</v>
      </c>
      <c r="F596" s="211" t="s">
        <v>1655</v>
      </c>
      <c r="G596" s="212" t="s">
        <v>389</v>
      </c>
      <c r="H596" s="213">
        <v>0.73099999999999998</v>
      </c>
      <c r="I596" s="214"/>
      <c r="J596" s="215">
        <f>ROUND(I596*H596,2)</f>
        <v>0</v>
      </c>
      <c r="K596" s="211" t="s">
        <v>236</v>
      </c>
      <c r="L596" s="48"/>
      <c r="M596" s="216" t="s">
        <v>32</v>
      </c>
      <c r="N596" s="217" t="s">
        <v>49</v>
      </c>
      <c r="O596" s="88"/>
      <c r="P596" s="218">
        <f>O596*H596</f>
        <v>0</v>
      </c>
      <c r="Q596" s="218">
        <v>0</v>
      </c>
      <c r="R596" s="218">
        <f>Q596*H596</f>
        <v>0</v>
      </c>
      <c r="S596" s="218">
        <v>0</v>
      </c>
      <c r="T596" s="219">
        <f>S596*H596</f>
        <v>0</v>
      </c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R596" s="220" t="s">
        <v>405</v>
      </c>
      <c r="AT596" s="220" t="s">
        <v>189</v>
      </c>
      <c r="AU596" s="220" t="s">
        <v>91</v>
      </c>
      <c r="AY596" s="20" t="s">
        <v>188</v>
      </c>
      <c r="BE596" s="221">
        <f>IF(N596="základní",J596,0)</f>
        <v>0</v>
      </c>
      <c r="BF596" s="221">
        <f>IF(N596="snížená",J596,0)</f>
        <v>0</v>
      </c>
      <c r="BG596" s="221">
        <f>IF(N596="zákl. přenesená",J596,0)</f>
        <v>0</v>
      </c>
      <c r="BH596" s="221">
        <f>IF(N596="sníž. přenesená",J596,0)</f>
        <v>0</v>
      </c>
      <c r="BI596" s="221">
        <f>IF(N596="nulová",J596,0)</f>
        <v>0</v>
      </c>
      <c r="BJ596" s="20" t="s">
        <v>86</v>
      </c>
      <c r="BK596" s="221">
        <f>ROUND(I596*H596,2)</f>
        <v>0</v>
      </c>
      <c r="BL596" s="20" t="s">
        <v>405</v>
      </c>
      <c r="BM596" s="220" t="s">
        <v>1656</v>
      </c>
    </row>
    <row r="597" s="2" customFormat="1">
      <c r="A597" s="42"/>
      <c r="B597" s="43"/>
      <c r="C597" s="44"/>
      <c r="D597" s="222" t="s">
        <v>194</v>
      </c>
      <c r="E597" s="44"/>
      <c r="F597" s="223" t="s">
        <v>1657</v>
      </c>
      <c r="G597" s="44"/>
      <c r="H597" s="44"/>
      <c r="I597" s="224"/>
      <c r="J597" s="44"/>
      <c r="K597" s="44"/>
      <c r="L597" s="48"/>
      <c r="M597" s="225"/>
      <c r="N597" s="226"/>
      <c r="O597" s="88"/>
      <c r="P597" s="88"/>
      <c r="Q597" s="88"/>
      <c r="R597" s="88"/>
      <c r="S597" s="88"/>
      <c r="T597" s="89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T597" s="20" t="s">
        <v>194</v>
      </c>
      <c r="AU597" s="20" t="s">
        <v>91</v>
      </c>
    </row>
    <row r="598" s="2" customFormat="1">
      <c r="A598" s="42"/>
      <c r="B598" s="43"/>
      <c r="C598" s="44"/>
      <c r="D598" s="239" t="s">
        <v>239</v>
      </c>
      <c r="E598" s="44"/>
      <c r="F598" s="240" t="s">
        <v>1658</v>
      </c>
      <c r="G598" s="44"/>
      <c r="H598" s="44"/>
      <c r="I598" s="224"/>
      <c r="J598" s="44"/>
      <c r="K598" s="44"/>
      <c r="L598" s="48"/>
      <c r="M598" s="225"/>
      <c r="N598" s="226"/>
      <c r="O598" s="88"/>
      <c r="P598" s="88"/>
      <c r="Q598" s="88"/>
      <c r="R598" s="88"/>
      <c r="S598" s="88"/>
      <c r="T598" s="89"/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T598" s="20" t="s">
        <v>239</v>
      </c>
      <c r="AU598" s="20" t="s">
        <v>91</v>
      </c>
    </row>
    <row r="599" s="11" customFormat="1" ht="22.8" customHeight="1">
      <c r="A599" s="11"/>
      <c r="B599" s="195"/>
      <c r="C599" s="196"/>
      <c r="D599" s="197" t="s">
        <v>77</v>
      </c>
      <c r="E599" s="237" t="s">
        <v>742</v>
      </c>
      <c r="F599" s="237" t="s">
        <v>743</v>
      </c>
      <c r="G599" s="196"/>
      <c r="H599" s="196"/>
      <c r="I599" s="199"/>
      <c r="J599" s="238">
        <f>BK599</f>
        <v>0</v>
      </c>
      <c r="K599" s="196"/>
      <c r="L599" s="201"/>
      <c r="M599" s="202"/>
      <c r="N599" s="203"/>
      <c r="O599" s="203"/>
      <c r="P599" s="204">
        <f>SUM(P600:P617)</f>
        <v>0</v>
      </c>
      <c r="Q599" s="203"/>
      <c r="R599" s="204">
        <f>SUM(R600:R617)</f>
        <v>0</v>
      </c>
      <c r="S599" s="203"/>
      <c r="T599" s="205">
        <f>SUM(T600:T617)</f>
        <v>0.10425000000000001</v>
      </c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R599" s="206" t="s">
        <v>91</v>
      </c>
      <c r="AT599" s="207" t="s">
        <v>77</v>
      </c>
      <c r="AU599" s="207" t="s">
        <v>86</v>
      </c>
      <c r="AY599" s="206" t="s">
        <v>188</v>
      </c>
      <c r="BK599" s="208">
        <f>SUM(BK600:BK617)</f>
        <v>0</v>
      </c>
    </row>
    <row r="600" s="2" customFormat="1" ht="24.15" customHeight="1">
      <c r="A600" s="42"/>
      <c r="B600" s="43"/>
      <c r="C600" s="209" t="s">
        <v>840</v>
      </c>
      <c r="D600" s="209" t="s">
        <v>189</v>
      </c>
      <c r="E600" s="210" t="s">
        <v>1659</v>
      </c>
      <c r="F600" s="211" t="s">
        <v>1660</v>
      </c>
      <c r="G600" s="212" t="s">
        <v>278</v>
      </c>
      <c r="H600" s="213">
        <v>41.700000000000003</v>
      </c>
      <c r="I600" s="214"/>
      <c r="J600" s="215">
        <f>ROUND(I600*H600,2)</f>
        <v>0</v>
      </c>
      <c r="K600" s="211" t="s">
        <v>236</v>
      </c>
      <c r="L600" s="48"/>
      <c r="M600" s="216" t="s">
        <v>32</v>
      </c>
      <c r="N600" s="217" t="s">
        <v>49</v>
      </c>
      <c r="O600" s="88"/>
      <c r="P600" s="218">
        <f>O600*H600</f>
        <v>0</v>
      </c>
      <c r="Q600" s="218">
        <v>0</v>
      </c>
      <c r="R600" s="218">
        <f>Q600*H600</f>
        <v>0</v>
      </c>
      <c r="S600" s="218">
        <v>0.0025000000000000001</v>
      </c>
      <c r="T600" s="219">
        <f>S600*H600</f>
        <v>0.10425000000000001</v>
      </c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R600" s="220" t="s">
        <v>405</v>
      </c>
      <c r="AT600" s="220" t="s">
        <v>189</v>
      </c>
      <c r="AU600" s="220" t="s">
        <v>91</v>
      </c>
      <c r="AY600" s="20" t="s">
        <v>188</v>
      </c>
      <c r="BE600" s="221">
        <f>IF(N600="základní",J600,0)</f>
        <v>0</v>
      </c>
      <c r="BF600" s="221">
        <f>IF(N600="snížená",J600,0)</f>
        <v>0</v>
      </c>
      <c r="BG600" s="221">
        <f>IF(N600="zákl. přenesená",J600,0)</f>
        <v>0</v>
      </c>
      <c r="BH600" s="221">
        <f>IF(N600="sníž. přenesená",J600,0)</f>
        <v>0</v>
      </c>
      <c r="BI600" s="221">
        <f>IF(N600="nulová",J600,0)</f>
        <v>0</v>
      </c>
      <c r="BJ600" s="20" t="s">
        <v>86</v>
      </c>
      <c r="BK600" s="221">
        <f>ROUND(I600*H600,2)</f>
        <v>0</v>
      </c>
      <c r="BL600" s="20" t="s">
        <v>405</v>
      </c>
      <c r="BM600" s="220" t="s">
        <v>1661</v>
      </c>
    </row>
    <row r="601" s="2" customFormat="1">
      <c r="A601" s="42"/>
      <c r="B601" s="43"/>
      <c r="C601" s="44"/>
      <c r="D601" s="222" t="s">
        <v>194</v>
      </c>
      <c r="E601" s="44"/>
      <c r="F601" s="223" t="s">
        <v>1662</v>
      </c>
      <c r="G601" s="44"/>
      <c r="H601" s="44"/>
      <c r="I601" s="224"/>
      <c r="J601" s="44"/>
      <c r="K601" s="44"/>
      <c r="L601" s="48"/>
      <c r="M601" s="225"/>
      <c r="N601" s="226"/>
      <c r="O601" s="88"/>
      <c r="P601" s="88"/>
      <c r="Q601" s="88"/>
      <c r="R601" s="88"/>
      <c r="S601" s="88"/>
      <c r="T601" s="89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T601" s="20" t="s">
        <v>194</v>
      </c>
      <c r="AU601" s="20" t="s">
        <v>91</v>
      </c>
    </row>
    <row r="602" s="2" customFormat="1">
      <c r="A602" s="42"/>
      <c r="B602" s="43"/>
      <c r="C602" s="44"/>
      <c r="D602" s="239" t="s">
        <v>239</v>
      </c>
      <c r="E602" s="44"/>
      <c r="F602" s="240" t="s">
        <v>1663</v>
      </c>
      <c r="G602" s="44"/>
      <c r="H602" s="44"/>
      <c r="I602" s="224"/>
      <c r="J602" s="44"/>
      <c r="K602" s="44"/>
      <c r="L602" s="48"/>
      <c r="M602" s="225"/>
      <c r="N602" s="226"/>
      <c r="O602" s="88"/>
      <c r="P602" s="88"/>
      <c r="Q602" s="88"/>
      <c r="R602" s="88"/>
      <c r="S602" s="88"/>
      <c r="T602" s="89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T602" s="20" t="s">
        <v>239</v>
      </c>
      <c r="AU602" s="20" t="s">
        <v>91</v>
      </c>
    </row>
    <row r="603" s="13" customFormat="1">
      <c r="A603" s="13"/>
      <c r="B603" s="241"/>
      <c r="C603" s="242"/>
      <c r="D603" s="222" t="s">
        <v>282</v>
      </c>
      <c r="E603" s="243" t="s">
        <v>32</v>
      </c>
      <c r="F603" s="244" t="s">
        <v>1316</v>
      </c>
      <c r="G603" s="242"/>
      <c r="H603" s="245">
        <v>13.6</v>
      </c>
      <c r="I603" s="246"/>
      <c r="J603" s="242"/>
      <c r="K603" s="242"/>
      <c r="L603" s="247"/>
      <c r="M603" s="248"/>
      <c r="N603" s="249"/>
      <c r="O603" s="249"/>
      <c r="P603" s="249"/>
      <c r="Q603" s="249"/>
      <c r="R603" s="249"/>
      <c r="S603" s="249"/>
      <c r="T603" s="250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1" t="s">
        <v>282</v>
      </c>
      <c r="AU603" s="251" t="s">
        <v>91</v>
      </c>
      <c r="AV603" s="13" t="s">
        <v>91</v>
      </c>
      <c r="AW603" s="13" t="s">
        <v>39</v>
      </c>
      <c r="AX603" s="13" t="s">
        <v>78</v>
      </c>
      <c r="AY603" s="251" t="s">
        <v>188</v>
      </c>
    </row>
    <row r="604" s="13" customFormat="1">
      <c r="A604" s="13"/>
      <c r="B604" s="241"/>
      <c r="C604" s="242"/>
      <c r="D604" s="222" t="s">
        <v>282</v>
      </c>
      <c r="E604" s="243" t="s">
        <v>32</v>
      </c>
      <c r="F604" s="244" t="s">
        <v>1318</v>
      </c>
      <c r="G604" s="242"/>
      <c r="H604" s="245">
        <v>5.0999999999999996</v>
      </c>
      <c r="I604" s="246"/>
      <c r="J604" s="242"/>
      <c r="K604" s="242"/>
      <c r="L604" s="247"/>
      <c r="M604" s="248"/>
      <c r="N604" s="249"/>
      <c r="O604" s="249"/>
      <c r="P604" s="249"/>
      <c r="Q604" s="249"/>
      <c r="R604" s="249"/>
      <c r="S604" s="249"/>
      <c r="T604" s="250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1" t="s">
        <v>282</v>
      </c>
      <c r="AU604" s="251" t="s">
        <v>91</v>
      </c>
      <c r="AV604" s="13" t="s">
        <v>91</v>
      </c>
      <c r="AW604" s="13" t="s">
        <v>39</v>
      </c>
      <c r="AX604" s="13" t="s">
        <v>78</v>
      </c>
      <c r="AY604" s="251" t="s">
        <v>188</v>
      </c>
    </row>
    <row r="605" s="13" customFormat="1">
      <c r="A605" s="13"/>
      <c r="B605" s="241"/>
      <c r="C605" s="242"/>
      <c r="D605" s="222" t="s">
        <v>282</v>
      </c>
      <c r="E605" s="243" t="s">
        <v>32</v>
      </c>
      <c r="F605" s="244" t="s">
        <v>1319</v>
      </c>
      <c r="G605" s="242"/>
      <c r="H605" s="245">
        <v>9.1999999999999993</v>
      </c>
      <c r="I605" s="246"/>
      <c r="J605" s="242"/>
      <c r="K605" s="242"/>
      <c r="L605" s="247"/>
      <c r="M605" s="248"/>
      <c r="N605" s="249"/>
      <c r="O605" s="249"/>
      <c r="P605" s="249"/>
      <c r="Q605" s="249"/>
      <c r="R605" s="249"/>
      <c r="S605" s="249"/>
      <c r="T605" s="250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1" t="s">
        <v>282</v>
      </c>
      <c r="AU605" s="251" t="s">
        <v>91</v>
      </c>
      <c r="AV605" s="13" t="s">
        <v>91</v>
      </c>
      <c r="AW605" s="13" t="s">
        <v>39</v>
      </c>
      <c r="AX605" s="13" t="s">
        <v>78</v>
      </c>
      <c r="AY605" s="251" t="s">
        <v>188</v>
      </c>
    </row>
    <row r="606" s="13" customFormat="1">
      <c r="A606" s="13"/>
      <c r="B606" s="241"/>
      <c r="C606" s="242"/>
      <c r="D606" s="222" t="s">
        <v>282</v>
      </c>
      <c r="E606" s="243" t="s">
        <v>32</v>
      </c>
      <c r="F606" s="244" t="s">
        <v>1320</v>
      </c>
      <c r="G606" s="242"/>
      <c r="H606" s="245">
        <v>4.2000000000000002</v>
      </c>
      <c r="I606" s="246"/>
      <c r="J606" s="242"/>
      <c r="K606" s="242"/>
      <c r="L606" s="247"/>
      <c r="M606" s="248"/>
      <c r="N606" s="249"/>
      <c r="O606" s="249"/>
      <c r="P606" s="249"/>
      <c r="Q606" s="249"/>
      <c r="R606" s="249"/>
      <c r="S606" s="249"/>
      <c r="T606" s="250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1" t="s">
        <v>282</v>
      </c>
      <c r="AU606" s="251" t="s">
        <v>91</v>
      </c>
      <c r="AV606" s="13" t="s">
        <v>91</v>
      </c>
      <c r="AW606" s="13" t="s">
        <v>39</v>
      </c>
      <c r="AX606" s="13" t="s">
        <v>78</v>
      </c>
      <c r="AY606" s="251" t="s">
        <v>188</v>
      </c>
    </row>
    <row r="607" s="13" customFormat="1">
      <c r="A607" s="13"/>
      <c r="B607" s="241"/>
      <c r="C607" s="242"/>
      <c r="D607" s="222" t="s">
        <v>282</v>
      </c>
      <c r="E607" s="243" t="s">
        <v>32</v>
      </c>
      <c r="F607" s="244" t="s">
        <v>1323</v>
      </c>
      <c r="G607" s="242"/>
      <c r="H607" s="245">
        <v>9.5999999999999996</v>
      </c>
      <c r="I607" s="246"/>
      <c r="J607" s="242"/>
      <c r="K607" s="242"/>
      <c r="L607" s="247"/>
      <c r="M607" s="248"/>
      <c r="N607" s="249"/>
      <c r="O607" s="249"/>
      <c r="P607" s="249"/>
      <c r="Q607" s="249"/>
      <c r="R607" s="249"/>
      <c r="S607" s="249"/>
      <c r="T607" s="250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1" t="s">
        <v>282</v>
      </c>
      <c r="AU607" s="251" t="s">
        <v>91</v>
      </c>
      <c r="AV607" s="13" t="s">
        <v>91</v>
      </c>
      <c r="AW607" s="13" t="s">
        <v>39</v>
      </c>
      <c r="AX607" s="13" t="s">
        <v>78</v>
      </c>
      <c r="AY607" s="251" t="s">
        <v>188</v>
      </c>
    </row>
    <row r="608" s="15" customFormat="1">
      <c r="A608" s="15"/>
      <c r="B608" s="272"/>
      <c r="C608" s="273"/>
      <c r="D608" s="222" t="s">
        <v>282</v>
      </c>
      <c r="E608" s="274" t="s">
        <v>32</v>
      </c>
      <c r="F608" s="275" t="s">
        <v>338</v>
      </c>
      <c r="G608" s="273"/>
      <c r="H608" s="276">
        <v>41.700000000000003</v>
      </c>
      <c r="I608" s="277"/>
      <c r="J608" s="273"/>
      <c r="K608" s="273"/>
      <c r="L608" s="278"/>
      <c r="M608" s="279"/>
      <c r="N608" s="280"/>
      <c r="O608" s="280"/>
      <c r="P608" s="280"/>
      <c r="Q608" s="280"/>
      <c r="R608" s="280"/>
      <c r="S608" s="280"/>
      <c r="T608" s="281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82" t="s">
        <v>282</v>
      </c>
      <c r="AU608" s="282" t="s">
        <v>91</v>
      </c>
      <c r="AV608" s="15" t="s">
        <v>187</v>
      </c>
      <c r="AW608" s="15" t="s">
        <v>39</v>
      </c>
      <c r="AX608" s="15" t="s">
        <v>86</v>
      </c>
      <c r="AY608" s="282" t="s">
        <v>188</v>
      </c>
    </row>
    <row r="609" s="2" customFormat="1" ht="16.5" customHeight="1">
      <c r="A609" s="42"/>
      <c r="B609" s="43"/>
      <c r="C609" s="209" t="s">
        <v>846</v>
      </c>
      <c r="D609" s="209" t="s">
        <v>189</v>
      </c>
      <c r="E609" s="210" t="s">
        <v>1664</v>
      </c>
      <c r="F609" s="211" t="s">
        <v>1665</v>
      </c>
      <c r="G609" s="212" t="s">
        <v>278</v>
      </c>
      <c r="H609" s="213">
        <v>41.700000000000003</v>
      </c>
      <c r="I609" s="214"/>
      <c r="J609" s="215">
        <f>ROUND(I609*H609,2)</f>
        <v>0</v>
      </c>
      <c r="K609" s="211" t="s">
        <v>236</v>
      </c>
      <c r="L609" s="48"/>
      <c r="M609" s="216" t="s">
        <v>32</v>
      </c>
      <c r="N609" s="217" t="s">
        <v>49</v>
      </c>
      <c r="O609" s="88"/>
      <c r="P609" s="218">
        <f>O609*H609</f>
        <v>0</v>
      </c>
      <c r="Q609" s="218">
        <v>0</v>
      </c>
      <c r="R609" s="218">
        <f>Q609*H609</f>
        <v>0</v>
      </c>
      <c r="S609" s="218">
        <v>0</v>
      </c>
      <c r="T609" s="219">
        <f>S609*H609</f>
        <v>0</v>
      </c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R609" s="220" t="s">
        <v>405</v>
      </c>
      <c r="AT609" s="220" t="s">
        <v>189</v>
      </c>
      <c r="AU609" s="220" t="s">
        <v>91</v>
      </c>
      <c r="AY609" s="20" t="s">
        <v>188</v>
      </c>
      <c r="BE609" s="221">
        <f>IF(N609="základní",J609,0)</f>
        <v>0</v>
      </c>
      <c r="BF609" s="221">
        <f>IF(N609="snížená",J609,0)</f>
        <v>0</v>
      </c>
      <c r="BG609" s="221">
        <f>IF(N609="zákl. přenesená",J609,0)</f>
        <v>0</v>
      </c>
      <c r="BH609" s="221">
        <f>IF(N609="sníž. přenesená",J609,0)</f>
        <v>0</v>
      </c>
      <c r="BI609" s="221">
        <f>IF(N609="nulová",J609,0)</f>
        <v>0</v>
      </c>
      <c r="BJ609" s="20" t="s">
        <v>86</v>
      </c>
      <c r="BK609" s="221">
        <f>ROUND(I609*H609,2)</f>
        <v>0</v>
      </c>
      <c r="BL609" s="20" t="s">
        <v>405</v>
      </c>
      <c r="BM609" s="220" t="s">
        <v>1666</v>
      </c>
    </row>
    <row r="610" s="2" customFormat="1">
      <c r="A610" s="42"/>
      <c r="B610" s="43"/>
      <c r="C610" s="44"/>
      <c r="D610" s="222" t="s">
        <v>194</v>
      </c>
      <c r="E610" s="44"/>
      <c r="F610" s="223" t="s">
        <v>1667</v>
      </c>
      <c r="G610" s="44"/>
      <c r="H610" s="44"/>
      <c r="I610" s="224"/>
      <c r="J610" s="44"/>
      <c r="K610" s="44"/>
      <c r="L610" s="48"/>
      <c r="M610" s="225"/>
      <c r="N610" s="226"/>
      <c r="O610" s="88"/>
      <c r="P610" s="88"/>
      <c r="Q610" s="88"/>
      <c r="R610" s="88"/>
      <c r="S610" s="88"/>
      <c r="T610" s="89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T610" s="20" t="s">
        <v>194</v>
      </c>
      <c r="AU610" s="20" t="s">
        <v>91</v>
      </c>
    </row>
    <row r="611" s="2" customFormat="1">
      <c r="A611" s="42"/>
      <c r="B611" s="43"/>
      <c r="C611" s="44"/>
      <c r="D611" s="239" t="s">
        <v>239</v>
      </c>
      <c r="E611" s="44"/>
      <c r="F611" s="240" t="s">
        <v>1668</v>
      </c>
      <c r="G611" s="44"/>
      <c r="H611" s="44"/>
      <c r="I611" s="224"/>
      <c r="J611" s="44"/>
      <c r="K611" s="44"/>
      <c r="L611" s="48"/>
      <c r="M611" s="225"/>
      <c r="N611" s="226"/>
      <c r="O611" s="88"/>
      <c r="P611" s="88"/>
      <c r="Q611" s="88"/>
      <c r="R611" s="88"/>
      <c r="S611" s="88"/>
      <c r="T611" s="89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T611" s="20" t="s">
        <v>239</v>
      </c>
      <c r="AU611" s="20" t="s">
        <v>91</v>
      </c>
    </row>
    <row r="612" s="13" customFormat="1">
      <c r="A612" s="13"/>
      <c r="B612" s="241"/>
      <c r="C612" s="242"/>
      <c r="D612" s="222" t="s">
        <v>282</v>
      </c>
      <c r="E612" s="243" t="s">
        <v>32</v>
      </c>
      <c r="F612" s="244" t="s">
        <v>1316</v>
      </c>
      <c r="G612" s="242"/>
      <c r="H612" s="245">
        <v>13.6</v>
      </c>
      <c r="I612" s="246"/>
      <c r="J612" s="242"/>
      <c r="K612" s="242"/>
      <c r="L612" s="247"/>
      <c r="M612" s="248"/>
      <c r="N612" s="249"/>
      <c r="O612" s="249"/>
      <c r="P612" s="249"/>
      <c r="Q612" s="249"/>
      <c r="R612" s="249"/>
      <c r="S612" s="249"/>
      <c r="T612" s="250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1" t="s">
        <v>282</v>
      </c>
      <c r="AU612" s="251" t="s">
        <v>91</v>
      </c>
      <c r="AV612" s="13" t="s">
        <v>91</v>
      </c>
      <c r="AW612" s="13" t="s">
        <v>39</v>
      </c>
      <c r="AX612" s="13" t="s">
        <v>78</v>
      </c>
      <c r="AY612" s="251" t="s">
        <v>188</v>
      </c>
    </row>
    <row r="613" s="13" customFormat="1">
      <c r="A613" s="13"/>
      <c r="B613" s="241"/>
      <c r="C613" s="242"/>
      <c r="D613" s="222" t="s">
        <v>282</v>
      </c>
      <c r="E613" s="243" t="s">
        <v>32</v>
      </c>
      <c r="F613" s="244" t="s">
        <v>1318</v>
      </c>
      <c r="G613" s="242"/>
      <c r="H613" s="245">
        <v>5.0999999999999996</v>
      </c>
      <c r="I613" s="246"/>
      <c r="J613" s="242"/>
      <c r="K613" s="242"/>
      <c r="L613" s="247"/>
      <c r="M613" s="248"/>
      <c r="N613" s="249"/>
      <c r="O613" s="249"/>
      <c r="P613" s="249"/>
      <c r="Q613" s="249"/>
      <c r="R613" s="249"/>
      <c r="S613" s="249"/>
      <c r="T613" s="250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1" t="s">
        <v>282</v>
      </c>
      <c r="AU613" s="251" t="s">
        <v>91</v>
      </c>
      <c r="AV613" s="13" t="s">
        <v>91</v>
      </c>
      <c r="AW613" s="13" t="s">
        <v>39</v>
      </c>
      <c r="AX613" s="13" t="s">
        <v>78</v>
      </c>
      <c r="AY613" s="251" t="s">
        <v>188</v>
      </c>
    </row>
    <row r="614" s="13" customFormat="1">
      <c r="A614" s="13"/>
      <c r="B614" s="241"/>
      <c r="C614" s="242"/>
      <c r="D614" s="222" t="s">
        <v>282</v>
      </c>
      <c r="E614" s="243" t="s">
        <v>32</v>
      </c>
      <c r="F614" s="244" t="s">
        <v>1319</v>
      </c>
      <c r="G614" s="242"/>
      <c r="H614" s="245">
        <v>9.1999999999999993</v>
      </c>
      <c r="I614" s="246"/>
      <c r="J614" s="242"/>
      <c r="K614" s="242"/>
      <c r="L614" s="247"/>
      <c r="M614" s="248"/>
      <c r="N614" s="249"/>
      <c r="O614" s="249"/>
      <c r="P614" s="249"/>
      <c r="Q614" s="249"/>
      <c r="R614" s="249"/>
      <c r="S614" s="249"/>
      <c r="T614" s="250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1" t="s">
        <v>282</v>
      </c>
      <c r="AU614" s="251" t="s">
        <v>91</v>
      </c>
      <c r="AV614" s="13" t="s">
        <v>91</v>
      </c>
      <c r="AW614" s="13" t="s">
        <v>39</v>
      </c>
      <c r="AX614" s="13" t="s">
        <v>78</v>
      </c>
      <c r="AY614" s="251" t="s">
        <v>188</v>
      </c>
    </row>
    <row r="615" s="13" customFormat="1">
      <c r="A615" s="13"/>
      <c r="B615" s="241"/>
      <c r="C615" s="242"/>
      <c r="D615" s="222" t="s">
        <v>282</v>
      </c>
      <c r="E615" s="243" t="s">
        <v>32</v>
      </c>
      <c r="F615" s="244" t="s">
        <v>1320</v>
      </c>
      <c r="G615" s="242"/>
      <c r="H615" s="245">
        <v>4.2000000000000002</v>
      </c>
      <c r="I615" s="246"/>
      <c r="J615" s="242"/>
      <c r="K615" s="242"/>
      <c r="L615" s="247"/>
      <c r="M615" s="248"/>
      <c r="N615" s="249"/>
      <c r="O615" s="249"/>
      <c r="P615" s="249"/>
      <c r="Q615" s="249"/>
      <c r="R615" s="249"/>
      <c r="S615" s="249"/>
      <c r="T615" s="250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1" t="s">
        <v>282</v>
      </c>
      <c r="AU615" s="251" t="s">
        <v>91</v>
      </c>
      <c r="AV615" s="13" t="s">
        <v>91</v>
      </c>
      <c r="AW615" s="13" t="s">
        <v>39</v>
      </c>
      <c r="AX615" s="13" t="s">
        <v>78</v>
      </c>
      <c r="AY615" s="251" t="s">
        <v>188</v>
      </c>
    </row>
    <row r="616" s="13" customFormat="1">
      <c r="A616" s="13"/>
      <c r="B616" s="241"/>
      <c r="C616" s="242"/>
      <c r="D616" s="222" t="s">
        <v>282</v>
      </c>
      <c r="E616" s="243" t="s">
        <v>32</v>
      </c>
      <c r="F616" s="244" t="s">
        <v>1323</v>
      </c>
      <c r="G616" s="242"/>
      <c r="H616" s="245">
        <v>9.5999999999999996</v>
      </c>
      <c r="I616" s="246"/>
      <c r="J616" s="242"/>
      <c r="K616" s="242"/>
      <c r="L616" s="247"/>
      <c r="M616" s="248"/>
      <c r="N616" s="249"/>
      <c r="O616" s="249"/>
      <c r="P616" s="249"/>
      <c r="Q616" s="249"/>
      <c r="R616" s="249"/>
      <c r="S616" s="249"/>
      <c r="T616" s="250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1" t="s">
        <v>282</v>
      </c>
      <c r="AU616" s="251" t="s">
        <v>91</v>
      </c>
      <c r="AV616" s="13" t="s">
        <v>91</v>
      </c>
      <c r="AW616" s="13" t="s">
        <v>39</v>
      </c>
      <c r="AX616" s="13" t="s">
        <v>78</v>
      </c>
      <c r="AY616" s="251" t="s">
        <v>188</v>
      </c>
    </row>
    <row r="617" s="15" customFormat="1">
      <c r="A617" s="15"/>
      <c r="B617" s="272"/>
      <c r="C617" s="273"/>
      <c r="D617" s="222" t="s">
        <v>282</v>
      </c>
      <c r="E617" s="274" t="s">
        <v>32</v>
      </c>
      <c r="F617" s="275" t="s">
        <v>338</v>
      </c>
      <c r="G617" s="273"/>
      <c r="H617" s="276">
        <v>41.700000000000003</v>
      </c>
      <c r="I617" s="277"/>
      <c r="J617" s="273"/>
      <c r="K617" s="273"/>
      <c r="L617" s="278"/>
      <c r="M617" s="279"/>
      <c r="N617" s="280"/>
      <c r="O617" s="280"/>
      <c r="P617" s="280"/>
      <c r="Q617" s="280"/>
      <c r="R617" s="280"/>
      <c r="S617" s="280"/>
      <c r="T617" s="281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82" t="s">
        <v>282</v>
      </c>
      <c r="AU617" s="282" t="s">
        <v>91</v>
      </c>
      <c r="AV617" s="15" t="s">
        <v>187</v>
      </c>
      <c r="AW617" s="15" t="s">
        <v>39</v>
      </c>
      <c r="AX617" s="15" t="s">
        <v>86</v>
      </c>
      <c r="AY617" s="282" t="s">
        <v>188</v>
      </c>
    </row>
    <row r="618" s="11" customFormat="1" ht="22.8" customHeight="1">
      <c r="A618" s="11"/>
      <c r="B618" s="195"/>
      <c r="C618" s="196"/>
      <c r="D618" s="197" t="s">
        <v>77</v>
      </c>
      <c r="E618" s="237" t="s">
        <v>1669</v>
      </c>
      <c r="F618" s="237" t="s">
        <v>1670</v>
      </c>
      <c r="G618" s="196"/>
      <c r="H618" s="196"/>
      <c r="I618" s="199"/>
      <c r="J618" s="238">
        <f>BK618</f>
        <v>0</v>
      </c>
      <c r="K618" s="196"/>
      <c r="L618" s="201"/>
      <c r="M618" s="202"/>
      <c r="N618" s="203"/>
      <c r="O618" s="203"/>
      <c r="P618" s="204">
        <f>SUM(P619:P658)</f>
        <v>0</v>
      </c>
      <c r="Q618" s="203"/>
      <c r="R618" s="204">
        <f>SUM(R619:R658)</f>
        <v>0.01125</v>
      </c>
      <c r="S618" s="203"/>
      <c r="T618" s="205">
        <f>SUM(T619:T658)</f>
        <v>0</v>
      </c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R618" s="206" t="s">
        <v>91</v>
      </c>
      <c r="AT618" s="207" t="s">
        <v>77</v>
      </c>
      <c r="AU618" s="207" t="s">
        <v>86</v>
      </c>
      <c r="AY618" s="206" t="s">
        <v>188</v>
      </c>
      <c r="BK618" s="208">
        <f>SUM(BK619:BK658)</f>
        <v>0</v>
      </c>
    </row>
    <row r="619" s="2" customFormat="1" ht="24.15" customHeight="1">
      <c r="A619" s="42"/>
      <c r="B619" s="43"/>
      <c r="C619" s="209" t="s">
        <v>851</v>
      </c>
      <c r="D619" s="209" t="s">
        <v>189</v>
      </c>
      <c r="E619" s="210" t="s">
        <v>1671</v>
      </c>
      <c r="F619" s="211" t="s">
        <v>1672</v>
      </c>
      <c r="G619" s="212" t="s">
        <v>278</v>
      </c>
      <c r="H619" s="213">
        <v>4</v>
      </c>
      <c r="I619" s="214"/>
      <c r="J619" s="215">
        <f>ROUND(I619*H619,2)</f>
        <v>0</v>
      </c>
      <c r="K619" s="211" t="s">
        <v>236</v>
      </c>
      <c r="L619" s="48"/>
      <c r="M619" s="216" t="s">
        <v>32</v>
      </c>
      <c r="N619" s="217" t="s">
        <v>49</v>
      </c>
      <c r="O619" s="88"/>
      <c r="P619" s="218">
        <f>O619*H619</f>
        <v>0</v>
      </c>
      <c r="Q619" s="218">
        <v>6.9999999999999994E-05</v>
      </c>
      <c r="R619" s="218">
        <f>Q619*H619</f>
        <v>0.00027999999999999998</v>
      </c>
      <c r="S619" s="218">
        <v>0</v>
      </c>
      <c r="T619" s="219">
        <f>S619*H619</f>
        <v>0</v>
      </c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R619" s="220" t="s">
        <v>405</v>
      </c>
      <c r="AT619" s="220" t="s">
        <v>189</v>
      </c>
      <c r="AU619" s="220" t="s">
        <v>91</v>
      </c>
      <c r="AY619" s="20" t="s">
        <v>188</v>
      </c>
      <c r="BE619" s="221">
        <f>IF(N619="základní",J619,0)</f>
        <v>0</v>
      </c>
      <c r="BF619" s="221">
        <f>IF(N619="snížená",J619,0)</f>
        <v>0</v>
      </c>
      <c r="BG619" s="221">
        <f>IF(N619="zákl. přenesená",J619,0)</f>
        <v>0</v>
      </c>
      <c r="BH619" s="221">
        <f>IF(N619="sníž. přenesená",J619,0)</f>
        <v>0</v>
      </c>
      <c r="BI619" s="221">
        <f>IF(N619="nulová",J619,0)</f>
        <v>0</v>
      </c>
      <c r="BJ619" s="20" t="s">
        <v>86</v>
      </c>
      <c r="BK619" s="221">
        <f>ROUND(I619*H619,2)</f>
        <v>0</v>
      </c>
      <c r="BL619" s="20" t="s">
        <v>405</v>
      </c>
      <c r="BM619" s="220" t="s">
        <v>1673</v>
      </c>
    </row>
    <row r="620" s="2" customFormat="1">
      <c r="A620" s="42"/>
      <c r="B620" s="43"/>
      <c r="C620" s="44"/>
      <c r="D620" s="222" t="s">
        <v>194</v>
      </c>
      <c r="E620" s="44"/>
      <c r="F620" s="223" t="s">
        <v>1674</v>
      </c>
      <c r="G620" s="44"/>
      <c r="H620" s="44"/>
      <c r="I620" s="224"/>
      <c r="J620" s="44"/>
      <c r="K620" s="44"/>
      <c r="L620" s="48"/>
      <c r="M620" s="225"/>
      <c r="N620" s="226"/>
      <c r="O620" s="88"/>
      <c r="P620" s="88"/>
      <c r="Q620" s="88"/>
      <c r="R620" s="88"/>
      <c r="S620" s="88"/>
      <c r="T620" s="89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T620" s="20" t="s">
        <v>194</v>
      </c>
      <c r="AU620" s="20" t="s">
        <v>91</v>
      </c>
    </row>
    <row r="621" s="2" customFormat="1">
      <c r="A621" s="42"/>
      <c r="B621" s="43"/>
      <c r="C621" s="44"/>
      <c r="D621" s="239" t="s">
        <v>239</v>
      </c>
      <c r="E621" s="44"/>
      <c r="F621" s="240" t="s">
        <v>1675</v>
      </c>
      <c r="G621" s="44"/>
      <c r="H621" s="44"/>
      <c r="I621" s="224"/>
      <c r="J621" s="44"/>
      <c r="K621" s="44"/>
      <c r="L621" s="48"/>
      <c r="M621" s="225"/>
      <c r="N621" s="226"/>
      <c r="O621" s="88"/>
      <c r="P621" s="88"/>
      <c r="Q621" s="88"/>
      <c r="R621" s="88"/>
      <c r="S621" s="88"/>
      <c r="T621" s="89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T621" s="20" t="s">
        <v>239</v>
      </c>
      <c r="AU621" s="20" t="s">
        <v>91</v>
      </c>
    </row>
    <row r="622" s="14" customFormat="1">
      <c r="A622" s="14"/>
      <c r="B622" s="252"/>
      <c r="C622" s="253"/>
      <c r="D622" s="222" t="s">
        <v>282</v>
      </c>
      <c r="E622" s="254" t="s">
        <v>32</v>
      </c>
      <c r="F622" s="255" t="s">
        <v>1676</v>
      </c>
      <c r="G622" s="253"/>
      <c r="H622" s="254" t="s">
        <v>32</v>
      </c>
      <c r="I622" s="256"/>
      <c r="J622" s="253"/>
      <c r="K622" s="253"/>
      <c r="L622" s="257"/>
      <c r="M622" s="258"/>
      <c r="N622" s="259"/>
      <c r="O622" s="259"/>
      <c r="P622" s="259"/>
      <c r="Q622" s="259"/>
      <c r="R622" s="259"/>
      <c r="S622" s="259"/>
      <c r="T622" s="260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1" t="s">
        <v>282</v>
      </c>
      <c r="AU622" s="261" t="s">
        <v>91</v>
      </c>
      <c r="AV622" s="14" t="s">
        <v>86</v>
      </c>
      <c r="AW622" s="14" t="s">
        <v>39</v>
      </c>
      <c r="AX622" s="14" t="s">
        <v>78</v>
      </c>
      <c r="AY622" s="261" t="s">
        <v>188</v>
      </c>
    </row>
    <row r="623" s="13" customFormat="1">
      <c r="A623" s="13"/>
      <c r="B623" s="241"/>
      <c r="C623" s="242"/>
      <c r="D623" s="222" t="s">
        <v>282</v>
      </c>
      <c r="E623" s="243" t="s">
        <v>32</v>
      </c>
      <c r="F623" s="244" t="s">
        <v>1677</v>
      </c>
      <c r="G623" s="242"/>
      <c r="H623" s="245">
        <v>4</v>
      </c>
      <c r="I623" s="246"/>
      <c r="J623" s="242"/>
      <c r="K623" s="242"/>
      <c r="L623" s="247"/>
      <c r="M623" s="248"/>
      <c r="N623" s="249"/>
      <c r="O623" s="249"/>
      <c r="P623" s="249"/>
      <c r="Q623" s="249"/>
      <c r="R623" s="249"/>
      <c r="S623" s="249"/>
      <c r="T623" s="250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1" t="s">
        <v>282</v>
      </c>
      <c r="AU623" s="251" t="s">
        <v>91</v>
      </c>
      <c r="AV623" s="13" t="s">
        <v>91</v>
      </c>
      <c r="AW623" s="13" t="s">
        <v>39</v>
      </c>
      <c r="AX623" s="13" t="s">
        <v>86</v>
      </c>
      <c r="AY623" s="251" t="s">
        <v>188</v>
      </c>
    </row>
    <row r="624" s="2" customFormat="1" ht="24.15" customHeight="1">
      <c r="A624" s="42"/>
      <c r="B624" s="43"/>
      <c r="C624" s="209" t="s">
        <v>857</v>
      </c>
      <c r="D624" s="209" t="s">
        <v>189</v>
      </c>
      <c r="E624" s="210" t="s">
        <v>1678</v>
      </c>
      <c r="F624" s="211" t="s">
        <v>1679</v>
      </c>
      <c r="G624" s="212" t="s">
        <v>278</v>
      </c>
      <c r="H624" s="213">
        <v>4</v>
      </c>
      <c r="I624" s="214"/>
      <c r="J624" s="215">
        <f>ROUND(I624*H624,2)</f>
        <v>0</v>
      </c>
      <c r="K624" s="211" t="s">
        <v>236</v>
      </c>
      <c r="L624" s="48"/>
      <c r="M624" s="216" t="s">
        <v>32</v>
      </c>
      <c r="N624" s="217" t="s">
        <v>49</v>
      </c>
      <c r="O624" s="88"/>
      <c r="P624" s="218">
        <f>O624*H624</f>
        <v>0</v>
      </c>
      <c r="Q624" s="218">
        <v>0.00013999999999999999</v>
      </c>
      <c r="R624" s="218">
        <f>Q624*H624</f>
        <v>0.00055999999999999995</v>
      </c>
      <c r="S624" s="218">
        <v>0</v>
      </c>
      <c r="T624" s="219">
        <f>S624*H624</f>
        <v>0</v>
      </c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R624" s="220" t="s">
        <v>405</v>
      </c>
      <c r="AT624" s="220" t="s">
        <v>189</v>
      </c>
      <c r="AU624" s="220" t="s">
        <v>91</v>
      </c>
      <c r="AY624" s="20" t="s">
        <v>188</v>
      </c>
      <c r="BE624" s="221">
        <f>IF(N624="základní",J624,0)</f>
        <v>0</v>
      </c>
      <c r="BF624" s="221">
        <f>IF(N624="snížená",J624,0)</f>
        <v>0</v>
      </c>
      <c r="BG624" s="221">
        <f>IF(N624="zákl. přenesená",J624,0)</f>
        <v>0</v>
      </c>
      <c r="BH624" s="221">
        <f>IF(N624="sníž. přenesená",J624,0)</f>
        <v>0</v>
      </c>
      <c r="BI624" s="221">
        <f>IF(N624="nulová",J624,0)</f>
        <v>0</v>
      </c>
      <c r="BJ624" s="20" t="s">
        <v>86</v>
      </c>
      <c r="BK624" s="221">
        <f>ROUND(I624*H624,2)</f>
        <v>0</v>
      </c>
      <c r="BL624" s="20" t="s">
        <v>405</v>
      </c>
      <c r="BM624" s="220" t="s">
        <v>1680</v>
      </c>
    </row>
    <row r="625" s="2" customFormat="1">
      <c r="A625" s="42"/>
      <c r="B625" s="43"/>
      <c r="C625" s="44"/>
      <c r="D625" s="222" t="s">
        <v>194</v>
      </c>
      <c r="E625" s="44"/>
      <c r="F625" s="223" t="s">
        <v>1681</v>
      </c>
      <c r="G625" s="44"/>
      <c r="H625" s="44"/>
      <c r="I625" s="224"/>
      <c r="J625" s="44"/>
      <c r="K625" s="44"/>
      <c r="L625" s="48"/>
      <c r="M625" s="225"/>
      <c r="N625" s="226"/>
      <c r="O625" s="88"/>
      <c r="P625" s="88"/>
      <c r="Q625" s="88"/>
      <c r="R625" s="88"/>
      <c r="S625" s="88"/>
      <c r="T625" s="89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T625" s="20" t="s">
        <v>194</v>
      </c>
      <c r="AU625" s="20" t="s">
        <v>91</v>
      </c>
    </row>
    <row r="626" s="2" customFormat="1">
      <c r="A626" s="42"/>
      <c r="B626" s="43"/>
      <c r="C626" s="44"/>
      <c r="D626" s="239" t="s">
        <v>239</v>
      </c>
      <c r="E626" s="44"/>
      <c r="F626" s="240" t="s">
        <v>1682</v>
      </c>
      <c r="G626" s="44"/>
      <c r="H626" s="44"/>
      <c r="I626" s="224"/>
      <c r="J626" s="44"/>
      <c r="K626" s="44"/>
      <c r="L626" s="48"/>
      <c r="M626" s="225"/>
      <c r="N626" s="226"/>
      <c r="O626" s="88"/>
      <c r="P626" s="88"/>
      <c r="Q626" s="88"/>
      <c r="R626" s="88"/>
      <c r="S626" s="88"/>
      <c r="T626" s="89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T626" s="20" t="s">
        <v>239</v>
      </c>
      <c r="AU626" s="20" t="s">
        <v>91</v>
      </c>
    </row>
    <row r="627" s="14" customFormat="1">
      <c r="A627" s="14"/>
      <c r="B627" s="252"/>
      <c r="C627" s="253"/>
      <c r="D627" s="222" t="s">
        <v>282</v>
      </c>
      <c r="E627" s="254" t="s">
        <v>32</v>
      </c>
      <c r="F627" s="255" t="s">
        <v>1676</v>
      </c>
      <c r="G627" s="253"/>
      <c r="H627" s="254" t="s">
        <v>32</v>
      </c>
      <c r="I627" s="256"/>
      <c r="J627" s="253"/>
      <c r="K627" s="253"/>
      <c r="L627" s="257"/>
      <c r="M627" s="258"/>
      <c r="N627" s="259"/>
      <c r="O627" s="259"/>
      <c r="P627" s="259"/>
      <c r="Q627" s="259"/>
      <c r="R627" s="259"/>
      <c r="S627" s="259"/>
      <c r="T627" s="260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61" t="s">
        <v>282</v>
      </c>
      <c r="AU627" s="261" t="s">
        <v>91</v>
      </c>
      <c r="AV627" s="14" t="s">
        <v>86</v>
      </c>
      <c r="AW627" s="14" t="s">
        <v>39</v>
      </c>
      <c r="AX627" s="14" t="s">
        <v>78</v>
      </c>
      <c r="AY627" s="261" t="s">
        <v>188</v>
      </c>
    </row>
    <row r="628" s="13" customFormat="1">
      <c r="A628" s="13"/>
      <c r="B628" s="241"/>
      <c r="C628" s="242"/>
      <c r="D628" s="222" t="s">
        <v>282</v>
      </c>
      <c r="E628" s="243" t="s">
        <v>32</v>
      </c>
      <c r="F628" s="244" t="s">
        <v>1677</v>
      </c>
      <c r="G628" s="242"/>
      <c r="H628" s="245">
        <v>4</v>
      </c>
      <c r="I628" s="246"/>
      <c r="J628" s="242"/>
      <c r="K628" s="242"/>
      <c r="L628" s="247"/>
      <c r="M628" s="248"/>
      <c r="N628" s="249"/>
      <c r="O628" s="249"/>
      <c r="P628" s="249"/>
      <c r="Q628" s="249"/>
      <c r="R628" s="249"/>
      <c r="S628" s="249"/>
      <c r="T628" s="250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1" t="s">
        <v>282</v>
      </c>
      <c r="AU628" s="251" t="s">
        <v>91</v>
      </c>
      <c r="AV628" s="13" t="s">
        <v>91</v>
      </c>
      <c r="AW628" s="13" t="s">
        <v>39</v>
      </c>
      <c r="AX628" s="13" t="s">
        <v>86</v>
      </c>
      <c r="AY628" s="251" t="s">
        <v>188</v>
      </c>
    </row>
    <row r="629" s="2" customFormat="1" ht="24.15" customHeight="1">
      <c r="A629" s="42"/>
      <c r="B629" s="43"/>
      <c r="C629" s="209" t="s">
        <v>863</v>
      </c>
      <c r="D629" s="209" t="s">
        <v>189</v>
      </c>
      <c r="E629" s="210" t="s">
        <v>1683</v>
      </c>
      <c r="F629" s="211" t="s">
        <v>1684</v>
      </c>
      <c r="G629" s="212" t="s">
        <v>278</v>
      </c>
      <c r="H629" s="213">
        <v>4</v>
      </c>
      <c r="I629" s="214"/>
      <c r="J629" s="215">
        <f>ROUND(I629*H629,2)</f>
        <v>0</v>
      </c>
      <c r="K629" s="211" t="s">
        <v>236</v>
      </c>
      <c r="L629" s="48"/>
      <c r="M629" s="216" t="s">
        <v>32</v>
      </c>
      <c r="N629" s="217" t="s">
        <v>49</v>
      </c>
      <c r="O629" s="88"/>
      <c r="P629" s="218">
        <f>O629*H629</f>
        <v>0</v>
      </c>
      <c r="Q629" s="218">
        <v>0.00012</v>
      </c>
      <c r="R629" s="218">
        <f>Q629*H629</f>
        <v>0.00048000000000000001</v>
      </c>
      <c r="S629" s="218">
        <v>0</v>
      </c>
      <c r="T629" s="219">
        <f>S629*H629</f>
        <v>0</v>
      </c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R629" s="220" t="s">
        <v>405</v>
      </c>
      <c r="AT629" s="220" t="s">
        <v>189</v>
      </c>
      <c r="AU629" s="220" t="s">
        <v>91</v>
      </c>
      <c r="AY629" s="20" t="s">
        <v>188</v>
      </c>
      <c r="BE629" s="221">
        <f>IF(N629="základní",J629,0)</f>
        <v>0</v>
      </c>
      <c r="BF629" s="221">
        <f>IF(N629="snížená",J629,0)</f>
        <v>0</v>
      </c>
      <c r="BG629" s="221">
        <f>IF(N629="zákl. přenesená",J629,0)</f>
        <v>0</v>
      </c>
      <c r="BH629" s="221">
        <f>IF(N629="sníž. přenesená",J629,0)</f>
        <v>0</v>
      </c>
      <c r="BI629" s="221">
        <f>IF(N629="nulová",J629,0)</f>
        <v>0</v>
      </c>
      <c r="BJ629" s="20" t="s">
        <v>86</v>
      </c>
      <c r="BK629" s="221">
        <f>ROUND(I629*H629,2)</f>
        <v>0</v>
      </c>
      <c r="BL629" s="20" t="s">
        <v>405</v>
      </c>
      <c r="BM629" s="220" t="s">
        <v>1685</v>
      </c>
    </row>
    <row r="630" s="2" customFormat="1">
      <c r="A630" s="42"/>
      <c r="B630" s="43"/>
      <c r="C630" s="44"/>
      <c r="D630" s="222" t="s">
        <v>194</v>
      </c>
      <c r="E630" s="44"/>
      <c r="F630" s="223" t="s">
        <v>1686</v>
      </c>
      <c r="G630" s="44"/>
      <c r="H630" s="44"/>
      <c r="I630" s="224"/>
      <c r="J630" s="44"/>
      <c r="K630" s="44"/>
      <c r="L630" s="48"/>
      <c r="M630" s="225"/>
      <c r="N630" s="226"/>
      <c r="O630" s="88"/>
      <c r="P630" s="88"/>
      <c r="Q630" s="88"/>
      <c r="R630" s="88"/>
      <c r="S630" s="88"/>
      <c r="T630" s="89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T630" s="20" t="s">
        <v>194</v>
      </c>
      <c r="AU630" s="20" t="s">
        <v>91</v>
      </c>
    </row>
    <row r="631" s="2" customFormat="1">
      <c r="A631" s="42"/>
      <c r="B631" s="43"/>
      <c r="C631" s="44"/>
      <c r="D631" s="239" t="s">
        <v>239</v>
      </c>
      <c r="E631" s="44"/>
      <c r="F631" s="240" t="s">
        <v>1687</v>
      </c>
      <c r="G631" s="44"/>
      <c r="H631" s="44"/>
      <c r="I631" s="224"/>
      <c r="J631" s="44"/>
      <c r="K631" s="44"/>
      <c r="L631" s="48"/>
      <c r="M631" s="225"/>
      <c r="N631" s="226"/>
      <c r="O631" s="88"/>
      <c r="P631" s="88"/>
      <c r="Q631" s="88"/>
      <c r="R631" s="88"/>
      <c r="S631" s="88"/>
      <c r="T631" s="89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T631" s="20" t="s">
        <v>239</v>
      </c>
      <c r="AU631" s="20" t="s">
        <v>91</v>
      </c>
    </row>
    <row r="632" s="14" customFormat="1">
      <c r="A632" s="14"/>
      <c r="B632" s="252"/>
      <c r="C632" s="253"/>
      <c r="D632" s="222" t="s">
        <v>282</v>
      </c>
      <c r="E632" s="254" t="s">
        <v>32</v>
      </c>
      <c r="F632" s="255" t="s">
        <v>1676</v>
      </c>
      <c r="G632" s="253"/>
      <c r="H632" s="254" t="s">
        <v>32</v>
      </c>
      <c r="I632" s="256"/>
      <c r="J632" s="253"/>
      <c r="K632" s="253"/>
      <c r="L632" s="257"/>
      <c r="M632" s="258"/>
      <c r="N632" s="259"/>
      <c r="O632" s="259"/>
      <c r="P632" s="259"/>
      <c r="Q632" s="259"/>
      <c r="R632" s="259"/>
      <c r="S632" s="259"/>
      <c r="T632" s="260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1" t="s">
        <v>282</v>
      </c>
      <c r="AU632" s="261" t="s">
        <v>91</v>
      </c>
      <c r="AV632" s="14" t="s">
        <v>86</v>
      </c>
      <c r="AW632" s="14" t="s">
        <v>39</v>
      </c>
      <c r="AX632" s="14" t="s">
        <v>78</v>
      </c>
      <c r="AY632" s="261" t="s">
        <v>188</v>
      </c>
    </row>
    <row r="633" s="13" customFormat="1">
      <c r="A633" s="13"/>
      <c r="B633" s="241"/>
      <c r="C633" s="242"/>
      <c r="D633" s="222" t="s">
        <v>282</v>
      </c>
      <c r="E633" s="243" t="s">
        <v>32</v>
      </c>
      <c r="F633" s="244" t="s">
        <v>1677</v>
      </c>
      <c r="G633" s="242"/>
      <c r="H633" s="245">
        <v>4</v>
      </c>
      <c r="I633" s="246"/>
      <c r="J633" s="242"/>
      <c r="K633" s="242"/>
      <c r="L633" s="247"/>
      <c r="M633" s="248"/>
      <c r="N633" s="249"/>
      <c r="O633" s="249"/>
      <c r="P633" s="249"/>
      <c r="Q633" s="249"/>
      <c r="R633" s="249"/>
      <c r="S633" s="249"/>
      <c r="T633" s="250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1" t="s">
        <v>282</v>
      </c>
      <c r="AU633" s="251" t="s">
        <v>91</v>
      </c>
      <c r="AV633" s="13" t="s">
        <v>91</v>
      </c>
      <c r="AW633" s="13" t="s">
        <v>39</v>
      </c>
      <c r="AX633" s="13" t="s">
        <v>86</v>
      </c>
      <c r="AY633" s="251" t="s">
        <v>188</v>
      </c>
    </row>
    <row r="634" s="2" customFormat="1" ht="24.15" customHeight="1">
      <c r="A634" s="42"/>
      <c r="B634" s="43"/>
      <c r="C634" s="209" t="s">
        <v>869</v>
      </c>
      <c r="D634" s="209" t="s">
        <v>189</v>
      </c>
      <c r="E634" s="210" t="s">
        <v>1688</v>
      </c>
      <c r="F634" s="211" t="s">
        <v>1689</v>
      </c>
      <c r="G634" s="212" t="s">
        <v>278</v>
      </c>
      <c r="H634" s="213">
        <v>4</v>
      </c>
      <c r="I634" s="214"/>
      <c r="J634" s="215">
        <f>ROUND(I634*H634,2)</f>
        <v>0</v>
      </c>
      <c r="K634" s="211" t="s">
        <v>236</v>
      </c>
      <c r="L634" s="48"/>
      <c r="M634" s="216" t="s">
        <v>32</v>
      </c>
      <c r="N634" s="217" t="s">
        <v>49</v>
      </c>
      <c r="O634" s="88"/>
      <c r="P634" s="218">
        <f>O634*H634</f>
        <v>0</v>
      </c>
      <c r="Q634" s="218">
        <v>0.00012</v>
      </c>
      <c r="R634" s="218">
        <f>Q634*H634</f>
        <v>0.00048000000000000001</v>
      </c>
      <c r="S634" s="218">
        <v>0</v>
      </c>
      <c r="T634" s="219">
        <f>S634*H634</f>
        <v>0</v>
      </c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R634" s="220" t="s">
        <v>405</v>
      </c>
      <c r="AT634" s="220" t="s">
        <v>189</v>
      </c>
      <c r="AU634" s="220" t="s">
        <v>91</v>
      </c>
      <c r="AY634" s="20" t="s">
        <v>188</v>
      </c>
      <c r="BE634" s="221">
        <f>IF(N634="základní",J634,0)</f>
        <v>0</v>
      </c>
      <c r="BF634" s="221">
        <f>IF(N634="snížená",J634,0)</f>
        <v>0</v>
      </c>
      <c r="BG634" s="221">
        <f>IF(N634="zákl. přenesená",J634,0)</f>
        <v>0</v>
      </c>
      <c r="BH634" s="221">
        <f>IF(N634="sníž. přenesená",J634,0)</f>
        <v>0</v>
      </c>
      <c r="BI634" s="221">
        <f>IF(N634="nulová",J634,0)</f>
        <v>0</v>
      </c>
      <c r="BJ634" s="20" t="s">
        <v>86</v>
      </c>
      <c r="BK634" s="221">
        <f>ROUND(I634*H634,2)</f>
        <v>0</v>
      </c>
      <c r="BL634" s="20" t="s">
        <v>405</v>
      </c>
      <c r="BM634" s="220" t="s">
        <v>1690</v>
      </c>
    </row>
    <row r="635" s="2" customFormat="1">
      <c r="A635" s="42"/>
      <c r="B635" s="43"/>
      <c r="C635" s="44"/>
      <c r="D635" s="222" t="s">
        <v>194</v>
      </c>
      <c r="E635" s="44"/>
      <c r="F635" s="223" t="s">
        <v>1691</v>
      </c>
      <c r="G635" s="44"/>
      <c r="H635" s="44"/>
      <c r="I635" s="224"/>
      <c r="J635" s="44"/>
      <c r="K635" s="44"/>
      <c r="L635" s="48"/>
      <c r="M635" s="225"/>
      <c r="N635" s="226"/>
      <c r="O635" s="88"/>
      <c r="P635" s="88"/>
      <c r="Q635" s="88"/>
      <c r="R635" s="88"/>
      <c r="S635" s="88"/>
      <c r="T635" s="89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T635" s="20" t="s">
        <v>194</v>
      </c>
      <c r="AU635" s="20" t="s">
        <v>91</v>
      </c>
    </row>
    <row r="636" s="2" customFormat="1">
      <c r="A636" s="42"/>
      <c r="B636" s="43"/>
      <c r="C636" s="44"/>
      <c r="D636" s="239" t="s">
        <v>239</v>
      </c>
      <c r="E636" s="44"/>
      <c r="F636" s="240" t="s">
        <v>1692</v>
      </c>
      <c r="G636" s="44"/>
      <c r="H636" s="44"/>
      <c r="I636" s="224"/>
      <c r="J636" s="44"/>
      <c r="K636" s="44"/>
      <c r="L636" s="48"/>
      <c r="M636" s="225"/>
      <c r="N636" s="226"/>
      <c r="O636" s="88"/>
      <c r="P636" s="88"/>
      <c r="Q636" s="88"/>
      <c r="R636" s="88"/>
      <c r="S636" s="88"/>
      <c r="T636" s="89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T636" s="20" t="s">
        <v>239</v>
      </c>
      <c r="AU636" s="20" t="s">
        <v>91</v>
      </c>
    </row>
    <row r="637" s="14" customFormat="1">
      <c r="A637" s="14"/>
      <c r="B637" s="252"/>
      <c r="C637" s="253"/>
      <c r="D637" s="222" t="s">
        <v>282</v>
      </c>
      <c r="E637" s="254" t="s">
        <v>32</v>
      </c>
      <c r="F637" s="255" t="s">
        <v>1676</v>
      </c>
      <c r="G637" s="253"/>
      <c r="H637" s="254" t="s">
        <v>32</v>
      </c>
      <c r="I637" s="256"/>
      <c r="J637" s="253"/>
      <c r="K637" s="253"/>
      <c r="L637" s="257"/>
      <c r="M637" s="258"/>
      <c r="N637" s="259"/>
      <c r="O637" s="259"/>
      <c r="P637" s="259"/>
      <c r="Q637" s="259"/>
      <c r="R637" s="259"/>
      <c r="S637" s="259"/>
      <c r="T637" s="260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1" t="s">
        <v>282</v>
      </c>
      <c r="AU637" s="261" t="s">
        <v>91</v>
      </c>
      <c r="AV637" s="14" t="s">
        <v>86</v>
      </c>
      <c r="AW637" s="14" t="s">
        <v>39</v>
      </c>
      <c r="AX637" s="14" t="s">
        <v>78</v>
      </c>
      <c r="AY637" s="261" t="s">
        <v>188</v>
      </c>
    </row>
    <row r="638" s="13" customFormat="1">
      <c r="A638" s="13"/>
      <c r="B638" s="241"/>
      <c r="C638" s="242"/>
      <c r="D638" s="222" t="s">
        <v>282</v>
      </c>
      <c r="E638" s="243" t="s">
        <v>32</v>
      </c>
      <c r="F638" s="244" t="s">
        <v>1677</v>
      </c>
      <c r="G638" s="242"/>
      <c r="H638" s="245">
        <v>4</v>
      </c>
      <c r="I638" s="246"/>
      <c r="J638" s="242"/>
      <c r="K638" s="242"/>
      <c r="L638" s="247"/>
      <c r="M638" s="248"/>
      <c r="N638" s="249"/>
      <c r="O638" s="249"/>
      <c r="P638" s="249"/>
      <c r="Q638" s="249"/>
      <c r="R638" s="249"/>
      <c r="S638" s="249"/>
      <c r="T638" s="250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1" t="s">
        <v>282</v>
      </c>
      <c r="AU638" s="251" t="s">
        <v>91</v>
      </c>
      <c r="AV638" s="13" t="s">
        <v>91</v>
      </c>
      <c r="AW638" s="13" t="s">
        <v>39</v>
      </c>
      <c r="AX638" s="13" t="s">
        <v>86</v>
      </c>
      <c r="AY638" s="251" t="s">
        <v>188</v>
      </c>
    </row>
    <row r="639" s="2" customFormat="1" ht="24.15" customHeight="1">
      <c r="A639" s="42"/>
      <c r="B639" s="43"/>
      <c r="C639" s="209" t="s">
        <v>883</v>
      </c>
      <c r="D639" s="209" t="s">
        <v>189</v>
      </c>
      <c r="E639" s="210" t="s">
        <v>1693</v>
      </c>
      <c r="F639" s="211" t="s">
        <v>1694</v>
      </c>
      <c r="G639" s="212" t="s">
        <v>314</v>
      </c>
      <c r="H639" s="213">
        <v>51</v>
      </c>
      <c r="I639" s="214"/>
      <c r="J639" s="215">
        <f>ROUND(I639*H639,2)</f>
        <v>0</v>
      </c>
      <c r="K639" s="211" t="s">
        <v>236</v>
      </c>
      <c r="L639" s="48"/>
      <c r="M639" s="216" t="s">
        <v>32</v>
      </c>
      <c r="N639" s="217" t="s">
        <v>49</v>
      </c>
      <c r="O639" s="88"/>
      <c r="P639" s="218">
        <f>O639*H639</f>
        <v>0</v>
      </c>
      <c r="Q639" s="218">
        <v>1.0000000000000001E-05</v>
      </c>
      <c r="R639" s="218">
        <f>Q639*H639</f>
        <v>0.00051000000000000004</v>
      </c>
      <c r="S639" s="218">
        <v>0</v>
      </c>
      <c r="T639" s="219">
        <f>S639*H639</f>
        <v>0</v>
      </c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R639" s="220" t="s">
        <v>405</v>
      </c>
      <c r="AT639" s="220" t="s">
        <v>189</v>
      </c>
      <c r="AU639" s="220" t="s">
        <v>91</v>
      </c>
      <c r="AY639" s="20" t="s">
        <v>188</v>
      </c>
      <c r="BE639" s="221">
        <f>IF(N639="základní",J639,0)</f>
        <v>0</v>
      </c>
      <c r="BF639" s="221">
        <f>IF(N639="snížená",J639,0)</f>
        <v>0</v>
      </c>
      <c r="BG639" s="221">
        <f>IF(N639="zákl. přenesená",J639,0)</f>
        <v>0</v>
      </c>
      <c r="BH639" s="221">
        <f>IF(N639="sníž. přenesená",J639,0)</f>
        <v>0</v>
      </c>
      <c r="BI639" s="221">
        <f>IF(N639="nulová",J639,0)</f>
        <v>0</v>
      </c>
      <c r="BJ639" s="20" t="s">
        <v>86</v>
      </c>
      <c r="BK639" s="221">
        <f>ROUND(I639*H639,2)</f>
        <v>0</v>
      </c>
      <c r="BL639" s="20" t="s">
        <v>405</v>
      </c>
      <c r="BM639" s="220" t="s">
        <v>1695</v>
      </c>
    </row>
    <row r="640" s="2" customFormat="1">
      <c r="A640" s="42"/>
      <c r="B640" s="43"/>
      <c r="C640" s="44"/>
      <c r="D640" s="222" t="s">
        <v>194</v>
      </c>
      <c r="E640" s="44"/>
      <c r="F640" s="223" t="s">
        <v>1696</v>
      </c>
      <c r="G640" s="44"/>
      <c r="H640" s="44"/>
      <c r="I640" s="224"/>
      <c r="J640" s="44"/>
      <c r="K640" s="44"/>
      <c r="L640" s="48"/>
      <c r="M640" s="225"/>
      <c r="N640" s="226"/>
      <c r="O640" s="88"/>
      <c r="P640" s="88"/>
      <c r="Q640" s="88"/>
      <c r="R640" s="88"/>
      <c r="S640" s="88"/>
      <c r="T640" s="89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T640" s="20" t="s">
        <v>194</v>
      </c>
      <c r="AU640" s="20" t="s">
        <v>91</v>
      </c>
    </row>
    <row r="641" s="2" customFormat="1">
      <c r="A641" s="42"/>
      <c r="B641" s="43"/>
      <c r="C641" s="44"/>
      <c r="D641" s="239" t="s">
        <v>239</v>
      </c>
      <c r="E641" s="44"/>
      <c r="F641" s="240" t="s">
        <v>1697</v>
      </c>
      <c r="G641" s="44"/>
      <c r="H641" s="44"/>
      <c r="I641" s="224"/>
      <c r="J641" s="44"/>
      <c r="K641" s="44"/>
      <c r="L641" s="48"/>
      <c r="M641" s="225"/>
      <c r="N641" s="226"/>
      <c r="O641" s="88"/>
      <c r="P641" s="88"/>
      <c r="Q641" s="88"/>
      <c r="R641" s="88"/>
      <c r="S641" s="88"/>
      <c r="T641" s="89"/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T641" s="20" t="s">
        <v>239</v>
      </c>
      <c r="AU641" s="20" t="s">
        <v>91</v>
      </c>
    </row>
    <row r="642" s="13" customFormat="1">
      <c r="A642" s="13"/>
      <c r="B642" s="241"/>
      <c r="C642" s="242"/>
      <c r="D642" s="222" t="s">
        <v>282</v>
      </c>
      <c r="E642" s="243" t="s">
        <v>32</v>
      </c>
      <c r="F642" s="244" t="s">
        <v>596</v>
      </c>
      <c r="G642" s="242"/>
      <c r="H642" s="245">
        <v>51</v>
      </c>
      <c r="I642" s="246"/>
      <c r="J642" s="242"/>
      <c r="K642" s="242"/>
      <c r="L642" s="247"/>
      <c r="M642" s="248"/>
      <c r="N642" s="249"/>
      <c r="O642" s="249"/>
      <c r="P642" s="249"/>
      <c r="Q642" s="249"/>
      <c r="R642" s="249"/>
      <c r="S642" s="249"/>
      <c r="T642" s="250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1" t="s">
        <v>282</v>
      </c>
      <c r="AU642" s="251" t="s">
        <v>91</v>
      </c>
      <c r="AV642" s="13" t="s">
        <v>91</v>
      </c>
      <c r="AW642" s="13" t="s">
        <v>39</v>
      </c>
      <c r="AX642" s="13" t="s">
        <v>86</v>
      </c>
      <c r="AY642" s="251" t="s">
        <v>188</v>
      </c>
    </row>
    <row r="643" s="2" customFormat="1" ht="24.15" customHeight="1">
      <c r="A643" s="42"/>
      <c r="B643" s="43"/>
      <c r="C643" s="209" t="s">
        <v>905</v>
      </c>
      <c r="D643" s="209" t="s">
        <v>189</v>
      </c>
      <c r="E643" s="210" t="s">
        <v>1698</v>
      </c>
      <c r="F643" s="211" t="s">
        <v>1699</v>
      </c>
      <c r="G643" s="212" t="s">
        <v>314</v>
      </c>
      <c r="H643" s="213">
        <v>51</v>
      </c>
      <c r="I643" s="214"/>
      <c r="J643" s="215">
        <f>ROUND(I643*H643,2)</f>
        <v>0</v>
      </c>
      <c r="K643" s="211" t="s">
        <v>236</v>
      </c>
      <c r="L643" s="48"/>
      <c r="M643" s="216" t="s">
        <v>32</v>
      </c>
      <c r="N643" s="217" t="s">
        <v>49</v>
      </c>
      <c r="O643" s="88"/>
      <c r="P643" s="218">
        <f>O643*H643</f>
        <v>0</v>
      </c>
      <c r="Q643" s="218">
        <v>2.0000000000000002E-05</v>
      </c>
      <c r="R643" s="218">
        <f>Q643*H643</f>
        <v>0.0010200000000000001</v>
      </c>
      <c r="S643" s="218">
        <v>0</v>
      </c>
      <c r="T643" s="219">
        <f>S643*H643</f>
        <v>0</v>
      </c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R643" s="220" t="s">
        <v>405</v>
      </c>
      <c r="AT643" s="220" t="s">
        <v>189</v>
      </c>
      <c r="AU643" s="220" t="s">
        <v>91</v>
      </c>
      <c r="AY643" s="20" t="s">
        <v>188</v>
      </c>
      <c r="BE643" s="221">
        <f>IF(N643="základní",J643,0)</f>
        <v>0</v>
      </c>
      <c r="BF643" s="221">
        <f>IF(N643="snížená",J643,0)</f>
        <v>0</v>
      </c>
      <c r="BG643" s="221">
        <f>IF(N643="zákl. přenesená",J643,0)</f>
        <v>0</v>
      </c>
      <c r="BH643" s="221">
        <f>IF(N643="sníž. přenesená",J643,0)</f>
        <v>0</v>
      </c>
      <c r="BI643" s="221">
        <f>IF(N643="nulová",J643,0)</f>
        <v>0</v>
      </c>
      <c r="BJ643" s="20" t="s">
        <v>86</v>
      </c>
      <c r="BK643" s="221">
        <f>ROUND(I643*H643,2)</f>
        <v>0</v>
      </c>
      <c r="BL643" s="20" t="s">
        <v>405</v>
      </c>
      <c r="BM643" s="220" t="s">
        <v>1700</v>
      </c>
    </row>
    <row r="644" s="2" customFormat="1">
      <c r="A644" s="42"/>
      <c r="B644" s="43"/>
      <c r="C644" s="44"/>
      <c r="D644" s="222" t="s">
        <v>194</v>
      </c>
      <c r="E644" s="44"/>
      <c r="F644" s="223" t="s">
        <v>1701</v>
      </c>
      <c r="G644" s="44"/>
      <c r="H644" s="44"/>
      <c r="I644" s="224"/>
      <c r="J644" s="44"/>
      <c r="K644" s="44"/>
      <c r="L644" s="48"/>
      <c r="M644" s="225"/>
      <c r="N644" s="226"/>
      <c r="O644" s="88"/>
      <c r="P644" s="88"/>
      <c r="Q644" s="88"/>
      <c r="R644" s="88"/>
      <c r="S644" s="88"/>
      <c r="T644" s="89"/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T644" s="20" t="s">
        <v>194</v>
      </c>
      <c r="AU644" s="20" t="s">
        <v>91</v>
      </c>
    </row>
    <row r="645" s="2" customFormat="1">
      <c r="A645" s="42"/>
      <c r="B645" s="43"/>
      <c r="C645" s="44"/>
      <c r="D645" s="239" t="s">
        <v>239</v>
      </c>
      <c r="E645" s="44"/>
      <c r="F645" s="240" t="s">
        <v>1702</v>
      </c>
      <c r="G645" s="44"/>
      <c r="H645" s="44"/>
      <c r="I645" s="224"/>
      <c r="J645" s="44"/>
      <c r="K645" s="44"/>
      <c r="L645" s="48"/>
      <c r="M645" s="225"/>
      <c r="N645" s="226"/>
      <c r="O645" s="88"/>
      <c r="P645" s="88"/>
      <c r="Q645" s="88"/>
      <c r="R645" s="88"/>
      <c r="S645" s="88"/>
      <c r="T645" s="89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T645" s="20" t="s">
        <v>239</v>
      </c>
      <c r="AU645" s="20" t="s">
        <v>91</v>
      </c>
    </row>
    <row r="646" s="13" customFormat="1">
      <c r="A646" s="13"/>
      <c r="B646" s="241"/>
      <c r="C646" s="242"/>
      <c r="D646" s="222" t="s">
        <v>282</v>
      </c>
      <c r="E646" s="243" t="s">
        <v>32</v>
      </c>
      <c r="F646" s="244" t="s">
        <v>596</v>
      </c>
      <c r="G646" s="242"/>
      <c r="H646" s="245">
        <v>51</v>
      </c>
      <c r="I646" s="246"/>
      <c r="J646" s="242"/>
      <c r="K646" s="242"/>
      <c r="L646" s="247"/>
      <c r="M646" s="248"/>
      <c r="N646" s="249"/>
      <c r="O646" s="249"/>
      <c r="P646" s="249"/>
      <c r="Q646" s="249"/>
      <c r="R646" s="249"/>
      <c r="S646" s="249"/>
      <c r="T646" s="250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1" t="s">
        <v>282</v>
      </c>
      <c r="AU646" s="251" t="s">
        <v>91</v>
      </c>
      <c r="AV646" s="13" t="s">
        <v>91</v>
      </c>
      <c r="AW646" s="13" t="s">
        <v>39</v>
      </c>
      <c r="AX646" s="13" t="s">
        <v>86</v>
      </c>
      <c r="AY646" s="251" t="s">
        <v>188</v>
      </c>
    </row>
    <row r="647" s="2" customFormat="1" ht="24.15" customHeight="1">
      <c r="A647" s="42"/>
      <c r="B647" s="43"/>
      <c r="C647" s="209" t="s">
        <v>910</v>
      </c>
      <c r="D647" s="209" t="s">
        <v>189</v>
      </c>
      <c r="E647" s="210" t="s">
        <v>1703</v>
      </c>
      <c r="F647" s="211" t="s">
        <v>1704</v>
      </c>
      <c r="G647" s="212" t="s">
        <v>314</v>
      </c>
      <c r="H647" s="213">
        <v>51</v>
      </c>
      <c r="I647" s="214"/>
      <c r="J647" s="215">
        <f>ROUND(I647*H647,2)</f>
        <v>0</v>
      </c>
      <c r="K647" s="211" t="s">
        <v>236</v>
      </c>
      <c r="L647" s="48"/>
      <c r="M647" s="216" t="s">
        <v>32</v>
      </c>
      <c r="N647" s="217" t="s">
        <v>49</v>
      </c>
      <c r="O647" s="88"/>
      <c r="P647" s="218">
        <f>O647*H647</f>
        <v>0</v>
      </c>
      <c r="Q647" s="218">
        <v>2.0000000000000002E-05</v>
      </c>
      <c r="R647" s="218">
        <f>Q647*H647</f>
        <v>0.0010200000000000001</v>
      </c>
      <c r="S647" s="218">
        <v>0</v>
      </c>
      <c r="T647" s="219">
        <f>S647*H647</f>
        <v>0</v>
      </c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R647" s="220" t="s">
        <v>405</v>
      </c>
      <c r="AT647" s="220" t="s">
        <v>189</v>
      </c>
      <c r="AU647" s="220" t="s">
        <v>91</v>
      </c>
      <c r="AY647" s="20" t="s">
        <v>188</v>
      </c>
      <c r="BE647" s="221">
        <f>IF(N647="základní",J647,0)</f>
        <v>0</v>
      </c>
      <c r="BF647" s="221">
        <f>IF(N647="snížená",J647,0)</f>
        <v>0</v>
      </c>
      <c r="BG647" s="221">
        <f>IF(N647="zákl. přenesená",J647,0)</f>
        <v>0</v>
      </c>
      <c r="BH647" s="221">
        <f>IF(N647="sníž. přenesená",J647,0)</f>
        <v>0</v>
      </c>
      <c r="BI647" s="221">
        <f>IF(N647="nulová",J647,0)</f>
        <v>0</v>
      </c>
      <c r="BJ647" s="20" t="s">
        <v>86</v>
      </c>
      <c r="BK647" s="221">
        <f>ROUND(I647*H647,2)</f>
        <v>0</v>
      </c>
      <c r="BL647" s="20" t="s">
        <v>405</v>
      </c>
      <c r="BM647" s="220" t="s">
        <v>1705</v>
      </c>
    </row>
    <row r="648" s="2" customFormat="1">
      <c r="A648" s="42"/>
      <c r="B648" s="43"/>
      <c r="C648" s="44"/>
      <c r="D648" s="222" t="s">
        <v>194</v>
      </c>
      <c r="E648" s="44"/>
      <c r="F648" s="223" t="s">
        <v>1706</v>
      </c>
      <c r="G648" s="44"/>
      <c r="H648" s="44"/>
      <c r="I648" s="224"/>
      <c r="J648" s="44"/>
      <c r="K648" s="44"/>
      <c r="L648" s="48"/>
      <c r="M648" s="225"/>
      <c r="N648" s="226"/>
      <c r="O648" s="88"/>
      <c r="P648" s="88"/>
      <c r="Q648" s="88"/>
      <c r="R648" s="88"/>
      <c r="S648" s="88"/>
      <c r="T648" s="89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T648" s="20" t="s">
        <v>194</v>
      </c>
      <c r="AU648" s="20" t="s">
        <v>91</v>
      </c>
    </row>
    <row r="649" s="2" customFormat="1">
      <c r="A649" s="42"/>
      <c r="B649" s="43"/>
      <c r="C649" s="44"/>
      <c r="D649" s="239" t="s">
        <v>239</v>
      </c>
      <c r="E649" s="44"/>
      <c r="F649" s="240" t="s">
        <v>1707</v>
      </c>
      <c r="G649" s="44"/>
      <c r="H649" s="44"/>
      <c r="I649" s="224"/>
      <c r="J649" s="44"/>
      <c r="K649" s="44"/>
      <c r="L649" s="48"/>
      <c r="M649" s="225"/>
      <c r="N649" s="226"/>
      <c r="O649" s="88"/>
      <c r="P649" s="88"/>
      <c r="Q649" s="88"/>
      <c r="R649" s="88"/>
      <c r="S649" s="88"/>
      <c r="T649" s="89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T649" s="20" t="s">
        <v>239</v>
      </c>
      <c r="AU649" s="20" t="s">
        <v>91</v>
      </c>
    </row>
    <row r="650" s="13" customFormat="1">
      <c r="A650" s="13"/>
      <c r="B650" s="241"/>
      <c r="C650" s="242"/>
      <c r="D650" s="222" t="s">
        <v>282</v>
      </c>
      <c r="E650" s="243" t="s">
        <v>32</v>
      </c>
      <c r="F650" s="244" t="s">
        <v>596</v>
      </c>
      <c r="G650" s="242"/>
      <c r="H650" s="245">
        <v>51</v>
      </c>
      <c r="I650" s="246"/>
      <c r="J650" s="242"/>
      <c r="K650" s="242"/>
      <c r="L650" s="247"/>
      <c r="M650" s="248"/>
      <c r="N650" s="249"/>
      <c r="O650" s="249"/>
      <c r="P650" s="249"/>
      <c r="Q650" s="249"/>
      <c r="R650" s="249"/>
      <c r="S650" s="249"/>
      <c r="T650" s="250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1" t="s">
        <v>282</v>
      </c>
      <c r="AU650" s="251" t="s">
        <v>91</v>
      </c>
      <c r="AV650" s="13" t="s">
        <v>91</v>
      </c>
      <c r="AW650" s="13" t="s">
        <v>39</v>
      </c>
      <c r="AX650" s="13" t="s">
        <v>86</v>
      </c>
      <c r="AY650" s="251" t="s">
        <v>188</v>
      </c>
    </row>
    <row r="651" s="2" customFormat="1" ht="24.15" customHeight="1">
      <c r="A651" s="42"/>
      <c r="B651" s="43"/>
      <c r="C651" s="209" t="s">
        <v>488</v>
      </c>
      <c r="D651" s="209" t="s">
        <v>189</v>
      </c>
      <c r="E651" s="210" t="s">
        <v>1708</v>
      </c>
      <c r="F651" s="211" t="s">
        <v>1709</v>
      </c>
      <c r="G651" s="212" t="s">
        <v>314</v>
      </c>
      <c r="H651" s="213">
        <v>51</v>
      </c>
      <c r="I651" s="214"/>
      <c r="J651" s="215">
        <f>ROUND(I651*H651,2)</f>
        <v>0</v>
      </c>
      <c r="K651" s="211" t="s">
        <v>236</v>
      </c>
      <c r="L651" s="48"/>
      <c r="M651" s="216" t="s">
        <v>32</v>
      </c>
      <c r="N651" s="217" t="s">
        <v>49</v>
      </c>
      <c r="O651" s="88"/>
      <c r="P651" s="218">
        <f>O651*H651</f>
        <v>0</v>
      </c>
      <c r="Q651" s="218">
        <v>2.0000000000000002E-05</v>
      </c>
      <c r="R651" s="218">
        <f>Q651*H651</f>
        <v>0.0010200000000000001</v>
      </c>
      <c r="S651" s="218">
        <v>0</v>
      </c>
      <c r="T651" s="219">
        <f>S651*H651</f>
        <v>0</v>
      </c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R651" s="220" t="s">
        <v>405</v>
      </c>
      <c r="AT651" s="220" t="s">
        <v>189</v>
      </c>
      <c r="AU651" s="220" t="s">
        <v>91</v>
      </c>
      <c r="AY651" s="20" t="s">
        <v>188</v>
      </c>
      <c r="BE651" s="221">
        <f>IF(N651="základní",J651,0)</f>
        <v>0</v>
      </c>
      <c r="BF651" s="221">
        <f>IF(N651="snížená",J651,0)</f>
        <v>0</v>
      </c>
      <c r="BG651" s="221">
        <f>IF(N651="zákl. přenesená",J651,0)</f>
        <v>0</v>
      </c>
      <c r="BH651" s="221">
        <f>IF(N651="sníž. přenesená",J651,0)</f>
        <v>0</v>
      </c>
      <c r="BI651" s="221">
        <f>IF(N651="nulová",J651,0)</f>
        <v>0</v>
      </c>
      <c r="BJ651" s="20" t="s">
        <v>86</v>
      </c>
      <c r="BK651" s="221">
        <f>ROUND(I651*H651,2)</f>
        <v>0</v>
      </c>
      <c r="BL651" s="20" t="s">
        <v>405</v>
      </c>
      <c r="BM651" s="220" t="s">
        <v>1710</v>
      </c>
    </row>
    <row r="652" s="2" customFormat="1">
      <c r="A652" s="42"/>
      <c r="B652" s="43"/>
      <c r="C652" s="44"/>
      <c r="D652" s="222" t="s">
        <v>194</v>
      </c>
      <c r="E652" s="44"/>
      <c r="F652" s="223" t="s">
        <v>1711</v>
      </c>
      <c r="G652" s="44"/>
      <c r="H652" s="44"/>
      <c r="I652" s="224"/>
      <c r="J652" s="44"/>
      <c r="K652" s="44"/>
      <c r="L652" s="48"/>
      <c r="M652" s="225"/>
      <c r="N652" s="226"/>
      <c r="O652" s="88"/>
      <c r="P652" s="88"/>
      <c r="Q652" s="88"/>
      <c r="R652" s="88"/>
      <c r="S652" s="88"/>
      <c r="T652" s="89"/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T652" s="20" t="s">
        <v>194</v>
      </c>
      <c r="AU652" s="20" t="s">
        <v>91</v>
      </c>
    </row>
    <row r="653" s="2" customFormat="1">
      <c r="A653" s="42"/>
      <c r="B653" s="43"/>
      <c r="C653" s="44"/>
      <c r="D653" s="239" t="s">
        <v>239</v>
      </c>
      <c r="E653" s="44"/>
      <c r="F653" s="240" t="s">
        <v>1712</v>
      </c>
      <c r="G653" s="44"/>
      <c r="H653" s="44"/>
      <c r="I653" s="224"/>
      <c r="J653" s="44"/>
      <c r="K653" s="44"/>
      <c r="L653" s="48"/>
      <c r="M653" s="225"/>
      <c r="N653" s="226"/>
      <c r="O653" s="88"/>
      <c r="P653" s="88"/>
      <c r="Q653" s="88"/>
      <c r="R653" s="88"/>
      <c r="S653" s="88"/>
      <c r="T653" s="89"/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T653" s="20" t="s">
        <v>239</v>
      </c>
      <c r="AU653" s="20" t="s">
        <v>91</v>
      </c>
    </row>
    <row r="654" s="13" customFormat="1">
      <c r="A654" s="13"/>
      <c r="B654" s="241"/>
      <c r="C654" s="242"/>
      <c r="D654" s="222" t="s">
        <v>282</v>
      </c>
      <c r="E654" s="243" t="s">
        <v>32</v>
      </c>
      <c r="F654" s="244" t="s">
        <v>596</v>
      </c>
      <c r="G654" s="242"/>
      <c r="H654" s="245">
        <v>51</v>
      </c>
      <c r="I654" s="246"/>
      <c r="J654" s="242"/>
      <c r="K654" s="242"/>
      <c r="L654" s="247"/>
      <c r="M654" s="248"/>
      <c r="N654" s="249"/>
      <c r="O654" s="249"/>
      <c r="P654" s="249"/>
      <c r="Q654" s="249"/>
      <c r="R654" s="249"/>
      <c r="S654" s="249"/>
      <c r="T654" s="250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1" t="s">
        <v>282</v>
      </c>
      <c r="AU654" s="251" t="s">
        <v>91</v>
      </c>
      <c r="AV654" s="13" t="s">
        <v>91</v>
      </c>
      <c r="AW654" s="13" t="s">
        <v>39</v>
      </c>
      <c r="AX654" s="13" t="s">
        <v>86</v>
      </c>
      <c r="AY654" s="251" t="s">
        <v>188</v>
      </c>
    </row>
    <row r="655" s="2" customFormat="1" ht="24.15" customHeight="1">
      <c r="A655" s="42"/>
      <c r="B655" s="43"/>
      <c r="C655" s="209" t="s">
        <v>1713</v>
      </c>
      <c r="D655" s="209" t="s">
        <v>189</v>
      </c>
      <c r="E655" s="210" t="s">
        <v>1714</v>
      </c>
      <c r="F655" s="211" t="s">
        <v>1715</v>
      </c>
      <c r="G655" s="212" t="s">
        <v>278</v>
      </c>
      <c r="H655" s="213">
        <v>28</v>
      </c>
      <c r="I655" s="214"/>
      <c r="J655" s="215">
        <f>ROUND(I655*H655,2)</f>
        <v>0</v>
      </c>
      <c r="K655" s="211" t="s">
        <v>236</v>
      </c>
      <c r="L655" s="48"/>
      <c r="M655" s="216" t="s">
        <v>32</v>
      </c>
      <c r="N655" s="217" t="s">
        <v>49</v>
      </c>
      <c r="O655" s="88"/>
      <c r="P655" s="218">
        <f>O655*H655</f>
        <v>0</v>
      </c>
      <c r="Q655" s="218">
        <v>0.00021000000000000001</v>
      </c>
      <c r="R655" s="218">
        <f>Q655*H655</f>
        <v>0.0058799999999999998</v>
      </c>
      <c r="S655" s="218">
        <v>0</v>
      </c>
      <c r="T655" s="219">
        <f>S655*H655</f>
        <v>0</v>
      </c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R655" s="220" t="s">
        <v>405</v>
      </c>
      <c r="AT655" s="220" t="s">
        <v>189</v>
      </c>
      <c r="AU655" s="220" t="s">
        <v>91</v>
      </c>
      <c r="AY655" s="20" t="s">
        <v>188</v>
      </c>
      <c r="BE655" s="221">
        <f>IF(N655="základní",J655,0)</f>
        <v>0</v>
      </c>
      <c r="BF655" s="221">
        <f>IF(N655="snížená",J655,0)</f>
        <v>0</v>
      </c>
      <c r="BG655" s="221">
        <f>IF(N655="zákl. přenesená",J655,0)</f>
        <v>0</v>
      </c>
      <c r="BH655" s="221">
        <f>IF(N655="sníž. přenesená",J655,0)</f>
        <v>0</v>
      </c>
      <c r="BI655" s="221">
        <f>IF(N655="nulová",J655,0)</f>
        <v>0</v>
      </c>
      <c r="BJ655" s="20" t="s">
        <v>86</v>
      </c>
      <c r="BK655" s="221">
        <f>ROUND(I655*H655,2)</f>
        <v>0</v>
      </c>
      <c r="BL655" s="20" t="s">
        <v>405</v>
      </c>
      <c r="BM655" s="220" t="s">
        <v>1716</v>
      </c>
    </row>
    <row r="656" s="2" customFormat="1">
      <c r="A656" s="42"/>
      <c r="B656" s="43"/>
      <c r="C656" s="44"/>
      <c r="D656" s="222" t="s">
        <v>194</v>
      </c>
      <c r="E656" s="44"/>
      <c r="F656" s="223" t="s">
        <v>1717</v>
      </c>
      <c r="G656" s="44"/>
      <c r="H656" s="44"/>
      <c r="I656" s="224"/>
      <c r="J656" s="44"/>
      <c r="K656" s="44"/>
      <c r="L656" s="48"/>
      <c r="M656" s="225"/>
      <c r="N656" s="226"/>
      <c r="O656" s="88"/>
      <c r="P656" s="88"/>
      <c r="Q656" s="88"/>
      <c r="R656" s="88"/>
      <c r="S656" s="88"/>
      <c r="T656" s="89"/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T656" s="20" t="s">
        <v>194</v>
      </c>
      <c r="AU656" s="20" t="s">
        <v>91</v>
      </c>
    </row>
    <row r="657" s="2" customFormat="1">
      <c r="A657" s="42"/>
      <c r="B657" s="43"/>
      <c r="C657" s="44"/>
      <c r="D657" s="239" t="s">
        <v>239</v>
      </c>
      <c r="E657" s="44"/>
      <c r="F657" s="240" t="s">
        <v>1718</v>
      </c>
      <c r="G657" s="44"/>
      <c r="H657" s="44"/>
      <c r="I657" s="224"/>
      <c r="J657" s="44"/>
      <c r="K657" s="44"/>
      <c r="L657" s="48"/>
      <c r="M657" s="225"/>
      <c r="N657" s="226"/>
      <c r="O657" s="88"/>
      <c r="P657" s="88"/>
      <c r="Q657" s="88"/>
      <c r="R657" s="88"/>
      <c r="S657" s="88"/>
      <c r="T657" s="89"/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T657" s="20" t="s">
        <v>239</v>
      </c>
      <c r="AU657" s="20" t="s">
        <v>91</v>
      </c>
    </row>
    <row r="658" s="13" customFormat="1">
      <c r="A658" s="13"/>
      <c r="B658" s="241"/>
      <c r="C658" s="242"/>
      <c r="D658" s="222" t="s">
        <v>282</v>
      </c>
      <c r="E658" s="243" t="s">
        <v>32</v>
      </c>
      <c r="F658" s="244" t="s">
        <v>1719</v>
      </c>
      <c r="G658" s="242"/>
      <c r="H658" s="245">
        <v>28</v>
      </c>
      <c r="I658" s="246"/>
      <c r="J658" s="242"/>
      <c r="K658" s="242"/>
      <c r="L658" s="247"/>
      <c r="M658" s="248"/>
      <c r="N658" s="249"/>
      <c r="O658" s="249"/>
      <c r="P658" s="249"/>
      <c r="Q658" s="249"/>
      <c r="R658" s="249"/>
      <c r="S658" s="249"/>
      <c r="T658" s="250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1" t="s">
        <v>282</v>
      </c>
      <c r="AU658" s="251" t="s">
        <v>91</v>
      </c>
      <c r="AV658" s="13" t="s">
        <v>91</v>
      </c>
      <c r="AW658" s="13" t="s">
        <v>39</v>
      </c>
      <c r="AX658" s="13" t="s">
        <v>86</v>
      </c>
      <c r="AY658" s="251" t="s">
        <v>188</v>
      </c>
    </row>
    <row r="659" s="11" customFormat="1" ht="22.8" customHeight="1">
      <c r="A659" s="11"/>
      <c r="B659" s="195"/>
      <c r="C659" s="196"/>
      <c r="D659" s="197" t="s">
        <v>77</v>
      </c>
      <c r="E659" s="237" t="s">
        <v>805</v>
      </c>
      <c r="F659" s="237" t="s">
        <v>806</v>
      </c>
      <c r="G659" s="196"/>
      <c r="H659" s="196"/>
      <c r="I659" s="199"/>
      <c r="J659" s="238">
        <f>BK659</f>
        <v>0</v>
      </c>
      <c r="K659" s="196"/>
      <c r="L659" s="201"/>
      <c r="M659" s="202"/>
      <c r="N659" s="203"/>
      <c r="O659" s="203"/>
      <c r="P659" s="204">
        <f>SUM(P660:P818)</f>
        <v>0</v>
      </c>
      <c r="Q659" s="203"/>
      <c r="R659" s="204">
        <f>SUM(R660:R818)</f>
        <v>3.41259829</v>
      </c>
      <c r="S659" s="203"/>
      <c r="T659" s="205">
        <f>SUM(T660:T818)</f>
        <v>0.22635796999999999</v>
      </c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R659" s="206" t="s">
        <v>91</v>
      </c>
      <c r="AT659" s="207" t="s">
        <v>77</v>
      </c>
      <c r="AU659" s="207" t="s">
        <v>86</v>
      </c>
      <c r="AY659" s="206" t="s">
        <v>188</v>
      </c>
      <c r="BK659" s="208">
        <f>SUM(BK660:BK818)</f>
        <v>0</v>
      </c>
    </row>
    <row r="660" s="2" customFormat="1" ht="16.5" customHeight="1">
      <c r="A660" s="42"/>
      <c r="B660" s="43"/>
      <c r="C660" s="209" t="s">
        <v>1720</v>
      </c>
      <c r="D660" s="209" t="s">
        <v>189</v>
      </c>
      <c r="E660" s="210" t="s">
        <v>1721</v>
      </c>
      <c r="F660" s="211" t="s">
        <v>1722</v>
      </c>
      <c r="G660" s="212" t="s">
        <v>278</v>
      </c>
      <c r="H660" s="213">
        <v>730.18700000000001</v>
      </c>
      <c r="I660" s="214"/>
      <c r="J660" s="215">
        <f>ROUND(I660*H660,2)</f>
        <v>0</v>
      </c>
      <c r="K660" s="211" t="s">
        <v>236</v>
      </c>
      <c r="L660" s="48"/>
      <c r="M660" s="216" t="s">
        <v>32</v>
      </c>
      <c r="N660" s="217" t="s">
        <v>49</v>
      </c>
      <c r="O660" s="88"/>
      <c r="P660" s="218">
        <f>O660*H660</f>
        <v>0</v>
      </c>
      <c r="Q660" s="218">
        <v>0.001</v>
      </c>
      <c r="R660" s="218">
        <f>Q660*H660</f>
        <v>0.73018700000000003</v>
      </c>
      <c r="S660" s="218">
        <v>0.00031</v>
      </c>
      <c r="T660" s="219">
        <f>S660*H660</f>
        <v>0.22635796999999999</v>
      </c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R660" s="220" t="s">
        <v>405</v>
      </c>
      <c r="AT660" s="220" t="s">
        <v>189</v>
      </c>
      <c r="AU660" s="220" t="s">
        <v>91</v>
      </c>
      <c r="AY660" s="20" t="s">
        <v>188</v>
      </c>
      <c r="BE660" s="221">
        <f>IF(N660="základní",J660,0)</f>
        <v>0</v>
      </c>
      <c r="BF660" s="221">
        <f>IF(N660="snížená",J660,0)</f>
        <v>0</v>
      </c>
      <c r="BG660" s="221">
        <f>IF(N660="zákl. přenesená",J660,0)</f>
        <v>0</v>
      </c>
      <c r="BH660" s="221">
        <f>IF(N660="sníž. přenesená",J660,0)</f>
        <v>0</v>
      </c>
      <c r="BI660" s="221">
        <f>IF(N660="nulová",J660,0)</f>
        <v>0</v>
      </c>
      <c r="BJ660" s="20" t="s">
        <v>86</v>
      </c>
      <c r="BK660" s="221">
        <f>ROUND(I660*H660,2)</f>
        <v>0</v>
      </c>
      <c r="BL660" s="20" t="s">
        <v>405</v>
      </c>
      <c r="BM660" s="220" t="s">
        <v>1723</v>
      </c>
    </row>
    <row r="661" s="2" customFormat="1">
      <c r="A661" s="42"/>
      <c r="B661" s="43"/>
      <c r="C661" s="44"/>
      <c r="D661" s="222" t="s">
        <v>194</v>
      </c>
      <c r="E661" s="44"/>
      <c r="F661" s="223" t="s">
        <v>1724</v>
      </c>
      <c r="G661" s="44"/>
      <c r="H661" s="44"/>
      <c r="I661" s="224"/>
      <c r="J661" s="44"/>
      <c r="K661" s="44"/>
      <c r="L661" s="48"/>
      <c r="M661" s="225"/>
      <c r="N661" s="226"/>
      <c r="O661" s="88"/>
      <c r="P661" s="88"/>
      <c r="Q661" s="88"/>
      <c r="R661" s="88"/>
      <c r="S661" s="88"/>
      <c r="T661" s="89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T661" s="20" t="s">
        <v>194</v>
      </c>
      <c r="AU661" s="20" t="s">
        <v>91</v>
      </c>
    </row>
    <row r="662" s="2" customFormat="1">
      <c r="A662" s="42"/>
      <c r="B662" s="43"/>
      <c r="C662" s="44"/>
      <c r="D662" s="239" t="s">
        <v>239</v>
      </c>
      <c r="E662" s="44"/>
      <c r="F662" s="240" t="s">
        <v>1725</v>
      </c>
      <c r="G662" s="44"/>
      <c r="H662" s="44"/>
      <c r="I662" s="224"/>
      <c r="J662" s="44"/>
      <c r="K662" s="44"/>
      <c r="L662" s="48"/>
      <c r="M662" s="225"/>
      <c r="N662" s="226"/>
      <c r="O662" s="88"/>
      <c r="P662" s="88"/>
      <c r="Q662" s="88"/>
      <c r="R662" s="88"/>
      <c r="S662" s="88"/>
      <c r="T662" s="89"/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T662" s="20" t="s">
        <v>239</v>
      </c>
      <c r="AU662" s="20" t="s">
        <v>91</v>
      </c>
    </row>
    <row r="663" s="13" customFormat="1">
      <c r="A663" s="13"/>
      <c r="B663" s="241"/>
      <c r="C663" s="242"/>
      <c r="D663" s="222" t="s">
        <v>282</v>
      </c>
      <c r="E663" s="243" t="s">
        <v>32</v>
      </c>
      <c r="F663" s="244" t="s">
        <v>1726</v>
      </c>
      <c r="G663" s="242"/>
      <c r="H663" s="245">
        <v>204.40000000000001</v>
      </c>
      <c r="I663" s="246"/>
      <c r="J663" s="242"/>
      <c r="K663" s="242"/>
      <c r="L663" s="247"/>
      <c r="M663" s="248"/>
      <c r="N663" s="249"/>
      <c r="O663" s="249"/>
      <c r="P663" s="249"/>
      <c r="Q663" s="249"/>
      <c r="R663" s="249"/>
      <c r="S663" s="249"/>
      <c r="T663" s="250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1" t="s">
        <v>282</v>
      </c>
      <c r="AU663" s="251" t="s">
        <v>91</v>
      </c>
      <c r="AV663" s="13" t="s">
        <v>91</v>
      </c>
      <c r="AW663" s="13" t="s">
        <v>39</v>
      </c>
      <c r="AX663" s="13" t="s">
        <v>78</v>
      </c>
      <c r="AY663" s="251" t="s">
        <v>188</v>
      </c>
    </row>
    <row r="664" s="14" customFormat="1">
      <c r="A664" s="14"/>
      <c r="B664" s="252"/>
      <c r="C664" s="253"/>
      <c r="D664" s="222" t="s">
        <v>282</v>
      </c>
      <c r="E664" s="254" t="s">
        <v>32</v>
      </c>
      <c r="F664" s="255" t="s">
        <v>814</v>
      </c>
      <c r="G664" s="253"/>
      <c r="H664" s="254" t="s">
        <v>32</v>
      </c>
      <c r="I664" s="256"/>
      <c r="J664" s="253"/>
      <c r="K664" s="253"/>
      <c r="L664" s="257"/>
      <c r="M664" s="258"/>
      <c r="N664" s="259"/>
      <c r="O664" s="259"/>
      <c r="P664" s="259"/>
      <c r="Q664" s="259"/>
      <c r="R664" s="259"/>
      <c r="S664" s="259"/>
      <c r="T664" s="260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61" t="s">
        <v>282</v>
      </c>
      <c r="AU664" s="261" t="s">
        <v>91</v>
      </c>
      <c r="AV664" s="14" t="s">
        <v>86</v>
      </c>
      <c r="AW664" s="14" t="s">
        <v>39</v>
      </c>
      <c r="AX664" s="14" t="s">
        <v>78</v>
      </c>
      <c r="AY664" s="261" t="s">
        <v>188</v>
      </c>
    </row>
    <row r="665" s="13" customFormat="1">
      <c r="A665" s="13"/>
      <c r="B665" s="241"/>
      <c r="C665" s="242"/>
      <c r="D665" s="222" t="s">
        <v>282</v>
      </c>
      <c r="E665" s="243" t="s">
        <v>32</v>
      </c>
      <c r="F665" s="244" t="s">
        <v>1292</v>
      </c>
      <c r="G665" s="242"/>
      <c r="H665" s="245">
        <v>34.880000000000003</v>
      </c>
      <c r="I665" s="246"/>
      <c r="J665" s="242"/>
      <c r="K665" s="242"/>
      <c r="L665" s="247"/>
      <c r="M665" s="248"/>
      <c r="N665" s="249"/>
      <c r="O665" s="249"/>
      <c r="P665" s="249"/>
      <c r="Q665" s="249"/>
      <c r="R665" s="249"/>
      <c r="S665" s="249"/>
      <c r="T665" s="250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1" t="s">
        <v>282</v>
      </c>
      <c r="AU665" s="251" t="s">
        <v>91</v>
      </c>
      <c r="AV665" s="13" t="s">
        <v>91</v>
      </c>
      <c r="AW665" s="13" t="s">
        <v>39</v>
      </c>
      <c r="AX665" s="13" t="s">
        <v>78</v>
      </c>
      <c r="AY665" s="251" t="s">
        <v>188</v>
      </c>
    </row>
    <row r="666" s="13" customFormat="1">
      <c r="A666" s="13"/>
      <c r="B666" s="241"/>
      <c r="C666" s="242"/>
      <c r="D666" s="222" t="s">
        <v>282</v>
      </c>
      <c r="E666" s="243" t="s">
        <v>32</v>
      </c>
      <c r="F666" s="244" t="s">
        <v>1293</v>
      </c>
      <c r="G666" s="242"/>
      <c r="H666" s="245">
        <v>-2.7000000000000002</v>
      </c>
      <c r="I666" s="246"/>
      <c r="J666" s="242"/>
      <c r="K666" s="242"/>
      <c r="L666" s="247"/>
      <c r="M666" s="248"/>
      <c r="N666" s="249"/>
      <c r="O666" s="249"/>
      <c r="P666" s="249"/>
      <c r="Q666" s="249"/>
      <c r="R666" s="249"/>
      <c r="S666" s="249"/>
      <c r="T666" s="250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1" t="s">
        <v>282</v>
      </c>
      <c r="AU666" s="251" t="s">
        <v>91</v>
      </c>
      <c r="AV666" s="13" t="s">
        <v>91</v>
      </c>
      <c r="AW666" s="13" t="s">
        <v>39</v>
      </c>
      <c r="AX666" s="13" t="s">
        <v>78</v>
      </c>
      <c r="AY666" s="251" t="s">
        <v>188</v>
      </c>
    </row>
    <row r="667" s="13" customFormat="1">
      <c r="A667" s="13"/>
      <c r="B667" s="241"/>
      <c r="C667" s="242"/>
      <c r="D667" s="222" t="s">
        <v>282</v>
      </c>
      <c r="E667" s="243" t="s">
        <v>32</v>
      </c>
      <c r="F667" s="244" t="s">
        <v>1294</v>
      </c>
      <c r="G667" s="242"/>
      <c r="H667" s="245">
        <v>4.1399999999999997</v>
      </c>
      <c r="I667" s="246"/>
      <c r="J667" s="242"/>
      <c r="K667" s="242"/>
      <c r="L667" s="247"/>
      <c r="M667" s="248"/>
      <c r="N667" s="249"/>
      <c r="O667" s="249"/>
      <c r="P667" s="249"/>
      <c r="Q667" s="249"/>
      <c r="R667" s="249"/>
      <c r="S667" s="249"/>
      <c r="T667" s="250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1" t="s">
        <v>282</v>
      </c>
      <c r="AU667" s="251" t="s">
        <v>91</v>
      </c>
      <c r="AV667" s="13" t="s">
        <v>91</v>
      </c>
      <c r="AW667" s="13" t="s">
        <v>39</v>
      </c>
      <c r="AX667" s="13" t="s">
        <v>78</v>
      </c>
      <c r="AY667" s="251" t="s">
        <v>188</v>
      </c>
    </row>
    <row r="668" s="13" customFormat="1">
      <c r="A668" s="13"/>
      <c r="B668" s="241"/>
      <c r="C668" s="242"/>
      <c r="D668" s="222" t="s">
        <v>282</v>
      </c>
      <c r="E668" s="243" t="s">
        <v>32</v>
      </c>
      <c r="F668" s="244" t="s">
        <v>1295</v>
      </c>
      <c r="G668" s="242"/>
      <c r="H668" s="245">
        <v>36.159999999999997</v>
      </c>
      <c r="I668" s="246"/>
      <c r="J668" s="242"/>
      <c r="K668" s="242"/>
      <c r="L668" s="247"/>
      <c r="M668" s="248"/>
      <c r="N668" s="249"/>
      <c r="O668" s="249"/>
      <c r="P668" s="249"/>
      <c r="Q668" s="249"/>
      <c r="R668" s="249"/>
      <c r="S668" s="249"/>
      <c r="T668" s="250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1" t="s">
        <v>282</v>
      </c>
      <c r="AU668" s="251" t="s">
        <v>91</v>
      </c>
      <c r="AV668" s="13" t="s">
        <v>91</v>
      </c>
      <c r="AW668" s="13" t="s">
        <v>39</v>
      </c>
      <c r="AX668" s="13" t="s">
        <v>78</v>
      </c>
      <c r="AY668" s="251" t="s">
        <v>188</v>
      </c>
    </row>
    <row r="669" s="13" customFormat="1">
      <c r="A669" s="13"/>
      <c r="B669" s="241"/>
      <c r="C669" s="242"/>
      <c r="D669" s="222" t="s">
        <v>282</v>
      </c>
      <c r="E669" s="243" t="s">
        <v>32</v>
      </c>
      <c r="F669" s="244" t="s">
        <v>1293</v>
      </c>
      <c r="G669" s="242"/>
      <c r="H669" s="245">
        <v>-2.7000000000000002</v>
      </c>
      <c r="I669" s="246"/>
      <c r="J669" s="242"/>
      <c r="K669" s="242"/>
      <c r="L669" s="247"/>
      <c r="M669" s="248"/>
      <c r="N669" s="249"/>
      <c r="O669" s="249"/>
      <c r="P669" s="249"/>
      <c r="Q669" s="249"/>
      <c r="R669" s="249"/>
      <c r="S669" s="249"/>
      <c r="T669" s="250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1" t="s">
        <v>282</v>
      </c>
      <c r="AU669" s="251" t="s">
        <v>91</v>
      </c>
      <c r="AV669" s="13" t="s">
        <v>91</v>
      </c>
      <c r="AW669" s="13" t="s">
        <v>39</v>
      </c>
      <c r="AX669" s="13" t="s">
        <v>78</v>
      </c>
      <c r="AY669" s="251" t="s">
        <v>188</v>
      </c>
    </row>
    <row r="670" s="13" customFormat="1">
      <c r="A670" s="13"/>
      <c r="B670" s="241"/>
      <c r="C670" s="242"/>
      <c r="D670" s="222" t="s">
        <v>282</v>
      </c>
      <c r="E670" s="243" t="s">
        <v>32</v>
      </c>
      <c r="F670" s="244" t="s">
        <v>1294</v>
      </c>
      <c r="G670" s="242"/>
      <c r="H670" s="245">
        <v>4.1399999999999997</v>
      </c>
      <c r="I670" s="246"/>
      <c r="J670" s="242"/>
      <c r="K670" s="242"/>
      <c r="L670" s="247"/>
      <c r="M670" s="248"/>
      <c r="N670" s="249"/>
      <c r="O670" s="249"/>
      <c r="P670" s="249"/>
      <c r="Q670" s="249"/>
      <c r="R670" s="249"/>
      <c r="S670" s="249"/>
      <c r="T670" s="250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1" t="s">
        <v>282</v>
      </c>
      <c r="AU670" s="251" t="s">
        <v>91</v>
      </c>
      <c r="AV670" s="13" t="s">
        <v>91</v>
      </c>
      <c r="AW670" s="13" t="s">
        <v>39</v>
      </c>
      <c r="AX670" s="13" t="s">
        <v>78</v>
      </c>
      <c r="AY670" s="251" t="s">
        <v>188</v>
      </c>
    </row>
    <row r="671" s="13" customFormat="1">
      <c r="A671" s="13"/>
      <c r="B671" s="241"/>
      <c r="C671" s="242"/>
      <c r="D671" s="222" t="s">
        <v>282</v>
      </c>
      <c r="E671" s="243" t="s">
        <v>32</v>
      </c>
      <c r="F671" s="244" t="s">
        <v>1296</v>
      </c>
      <c r="G671" s="242"/>
      <c r="H671" s="245">
        <v>112.48</v>
      </c>
      <c r="I671" s="246"/>
      <c r="J671" s="242"/>
      <c r="K671" s="242"/>
      <c r="L671" s="247"/>
      <c r="M671" s="248"/>
      <c r="N671" s="249"/>
      <c r="O671" s="249"/>
      <c r="P671" s="249"/>
      <c r="Q671" s="249"/>
      <c r="R671" s="249"/>
      <c r="S671" s="249"/>
      <c r="T671" s="250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1" t="s">
        <v>282</v>
      </c>
      <c r="AU671" s="251" t="s">
        <v>91</v>
      </c>
      <c r="AV671" s="13" t="s">
        <v>91</v>
      </c>
      <c r="AW671" s="13" t="s">
        <v>39</v>
      </c>
      <c r="AX671" s="13" t="s">
        <v>78</v>
      </c>
      <c r="AY671" s="251" t="s">
        <v>188</v>
      </c>
    </row>
    <row r="672" s="13" customFormat="1">
      <c r="A672" s="13"/>
      <c r="B672" s="241"/>
      <c r="C672" s="242"/>
      <c r="D672" s="222" t="s">
        <v>282</v>
      </c>
      <c r="E672" s="243" t="s">
        <v>32</v>
      </c>
      <c r="F672" s="244" t="s">
        <v>1297</v>
      </c>
      <c r="G672" s="242"/>
      <c r="H672" s="245">
        <v>-5.4000000000000004</v>
      </c>
      <c r="I672" s="246"/>
      <c r="J672" s="242"/>
      <c r="K672" s="242"/>
      <c r="L672" s="247"/>
      <c r="M672" s="248"/>
      <c r="N672" s="249"/>
      <c r="O672" s="249"/>
      <c r="P672" s="249"/>
      <c r="Q672" s="249"/>
      <c r="R672" s="249"/>
      <c r="S672" s="249"/>
      <c r="T672" s="250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1" t="s">
        <v>282</v>
      </c>
      <c r="AU672" s="251" t="s">
        <v>91</v>
      </c>
      <c r="AV672" s="13" t="s">
        <v>91</v>
      </c>
      <c r="AW672" s="13" t="s">
        <v>39</v>
      </c>
      <c r="AX672" s="13" t="s">
        <v>78</v>
      </c>
      <c r="AY672" s="251" t="s">
        <v>188</v>
      </c>
    </row>
    <row r="673" s="13" customFormat="1">
      <c r="A673" s="13"/>
      <c r="B673" s="241"/>
      <c r="C673" s="242"/>
      <c r="D673" s="222" t="s">
        <v>282</v>
      </c>
      <c r="E673" s="243" t="s">
        <v>32</v>
      </c>
      <c r="F673" s="244" t="s">
        <v>1298</v>
      </c>
      <c r="G673" s="242"/>
      <c r="H673" s="245">
        <v>-0.67300000000000004</v>
      </c>
      <c r="I673" s="246"/>
      <c r="J673" s="242"/>
      <c r="K673" s="242"/>
      <c r="L673" s="247"/>
      <c r="M673" s="248"/>
      <c r="N673" s="249"/>
      <c r="O673" s="249"/>
      <c r="P673" s="249"/>
      <c r="Q673" s="249"/>
      <c r="R673" s="249"/>
      <c r="S673" s="249"/>
      <c r="T673" s="250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1" t="s">
        <v>282</v>
      </c>
      <c r="AU673" s="251" t="s">
        <v>91</v>
      </c>
      <c r="AV673" s="13" t="s">
        <v>91</v>
      </c>
      <c r="AW673" s="13" t="s">
        <v>39</v>
      </c>
      <c r="AX673" s="13" t="s">
        <v>78</v>
      </c>
      <c r="AY673" s="251" t="s">
        <v>188</v>
      </c>
    </row>
    <row r="674" s="13" customFormat="1">
      <c r="A674" s="13"/>
      <c r="B674" s="241"/>
      <c r="C674" s="242"/>
      <c r="D674" s="222" t="s">
        <v>282</v>
      </c>
      <c r="E674" s="243" t="s">
        <v>32</v>
      </c>
      <c r="F674" s="244" t="s">
        <v>1299</v>
      </c>
      <c r="G674" s="242"/>
      <c r="H674" s="245">
        <v>-3.6000000000000001</v>
      </c>
      <c r="I674" s="246"/>
      <c r="J674" s="242"/>
      <c r="K674" s="242"/>
      <c r="L674" s="247"/>
      <c r="M674" s="248"/>
      <c r="N674" s="249"/>
      <c r="O674" s="249"/>
      <c r="P674" s="249"/>
      <c r="Q674" s="249"/>
      <c r="R674" s="249"/>
      <c r="S674" s="249"/>
      <c r="T674" s="250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1" t="s">
        <v>282</v>
      </c>
      <c r="AU674" s="251" t="s">
        <v>91</v>
      </c>
      <c r="AV674" s="13" t="s">
        <v>91</v>
      </c>
      <c r="AW674" s="13" t="s">
        <v>39</v>
      </c>
      <c r="AX674" s="13" t="s">
        <v>78</v>
      </c>
      <c r="AY674" s="251" t="s">
        <v>188</v>
      </c>
    </row>
    <row r="675" s="13" customFormat="1">
      <c r="A675" s="13"/>
      <c r="B675" s="241"/>
      <c r="C675" s="242"/>
      <c r="D675" s="222" t="s">
        <v>282</v>
      </c>
      <c r="E675" s="243" t="s">
        <v>32</v>
      </c>
      <c r="F675" s="244" t="s">
        <v>1300</v>
      </c>
      <c r="G675" s="242"/>
      <c r="H675" s="245">
        <v>29.280000000000001</v>
      </c>
      <c r="I675" s="246"/>
      <c r="J675" s="242"/>
      <c r="K675" s="242"/>
      <c r="L675" s="247"/>
      <c r="M675" s="248"/>
      <c r="N675" s="249"/>
      <c r="O675" s="249"/>
      <c r="P675" s="249"/>
      <c r="Q675" s="249"/>
      <c r="R675" s="249"/>
      <c r="S675" s="249"/>
      <c r="T675" s="250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1" t="s">
        <v>282</v>
      </c>
      <c r="AU675" s="251" t="s">
        <v>91</v>
      </c>
      <c r="AV675" s="13" t="s">
        <v>91</v>
      </c>
      <c r="AW675" s="13" t="s">
        <v>39</v>
      </c>
      <c r="AX675" s="13" t="s">
        <v>78</v>
      </c>
      <c r="AY675" s="251" t="s">
        <v>188</v>
      </c>
    </row>
    <row r="676" s="13" customFormat="1">
      <c r="A676" s="13"/>
      <c r="B676" s="241"/>
      <c r="C676" s="242"/>
      <c r="D676" s="222" t="s">
        <v>282</v>
      </c>
      <c r="E676" s="243" t="s">
        <v>32</v>
      </c>
      <c r="F676" s="244" t="s">
        <v>1301</v>
      </c>
      <c r="G676" s="242"/>
      <c r="H676" s="245">
        <v>-2</v>
      </c>
      <c r="I676" s="246"/>
      <c r="J676" s="242"/>
      <c r="K676" s="242"/>
      <c r="L676" s="247"/>
      <c r="M676" s="248"/>
      <c r="N676" s="249"/>
      <c r="O676" s="249"/>
      <c r="P676" s="249"/>
      <c r="Q676" s="249"/>
      <c r="R676" s="249"/>
      <c r="S676" s="249"/>
      <c r="T676" s="250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1" t="s">
        <v>282</v>
      </c>
      <c r="AU676" s="251" t="s">
        <v>91</v>
      </c>
      <c r="AV676" s="13" t="s">
        <v>91</v>
      </c>
      <c r="AW676" s="13" t="s">
        <v>39</v>
      </c>
      <c r="AX676" s="13" t="s">
        <v>78</v>
      </c>
      <c r="AY676" s="251" t="s">
        <v>188</v>
      </c>
    </row>
    <row r="677" s="13" customFormat="1">
      <c r="A677" s="13"/>
      <c r="B677" s="241"/>
      <c r="C677" s="242"/>
      <c r="D677" s="222" t="s">
        <v>282</v>
      </c>
      <c r="E677" s="243" t="s">
        <v>32</v>
      </c>
      <c r="F677" s="244" t="s">
        <v>1302</v>
      </c>
      <c r="G677" s="242"/>
      <c r="H677" s="245">
        <v>31.760000000000002</v>
      </c>
      <c r="I677" s="246"/>
      <c r="J677" s="242"/>
      <c r="K677" s="242"/>
      <c r="L677" s="247"/>
      <c r="M677" s="248"/>
      <c r="N677" s="249"/>
      <c r="O677" s="249"/>
      <c r="P677" s="249"/>
      <c r="Q677" s="249"/>
      <c r="R677" s="249"/>
      <c r="S677" s="249"/>
      <c r="T677" s="250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1" t="s">
        <v>282</v>
      </c>
      <c r="AU677" s="251" t="s">
        <v>91</v>
      </c>
      <c r="AV677" s="13" t="s">
        <v>91</v>
      </c>
      <c r="AW677" s="13" t="s">
        <v>39</v>
      </c>
      <c r="AX677" s="13" t="s">
        <v>78</v>
      </c>
      <c r="AY677" s="251" t="s">
        <v>188</v>
      </c>
    </row>
    <row r="678" s="13" customFormat="1">
      <c r="A678" s="13"/>
      <c r="B678" s="241"/>
      <c r="C678" s="242"/>
      <c r="D678" s="222" t="s">
        <v>282</v>
      </c>
      <c r="E678" s="243" t="s">
        <v>32</v>
      </c>
      <c r="F678" s="244" t="s">
        <v>1301</v>
      </c>
      <c r="G678" s="242"/>
      <c r="H678" s="245">
        <v>-2</v>
      </c>
      <c r="I678" s="246"/>
      <c r="J678" s="242"/>
      <c r="K678" s="242"/>
      <c r="L678" s="247"/>
      <c r="M678" s="248"/>
      <c r="N678" s="249"/>
      <c r="O678" s="249"/>
      <c r="P678" s="249"/>
      <c r="Q678" s="249"/>
      <c r="R678" s="249"/>
      <c r="S678" s="249"/>
      <c r="T678" s="250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1" t="s">
        <v>282</v>
      </c>
      <c r="AU678" s="251" t="s">
        <v>91</v>
      </c>
      <c r="AV678" s="13" t="s">
        <v>91</v>
      </c>
      <c r="AW678" s="13" t="s">
        <v>39</v>
      </c>
      <c r="AX678" s="13" t="s">
        <v>78</v>
      </c>
      <c r="AY678" s="251" t="s">
        <v>188</v>
      </c>
    </row>
    <row r="679" s="13" customFormat="1">
      <c r="A679" s="13"/>
      <c r="B679" s="241"/>
      <c r="C679" s="242"/>
      <c r="D679" s="222" t="s">
        <v>282</v>
      </c>
      <c r="E679" s="243" t="s">
        <v>32</v>
      </c>
      <c r="F679" s="244" t="s">
        <v>1303</v>
      </c>
      <c r="G679" s="242"/>
      <c r="H679" s="245">
        <v>227.52000000000001</v>
      </c>
      <c r="I679" s="246"/>
      <c r="J679" s="242"/>
      <c r="K679" s="242"/>
      <c r="L679" s="247"/>
      <c r="M679" s="248"/>
      <c r="N679" s="249"/>
      <c r="O679" s="249"/>
      <c r="P679" s="249"/>
      <c r="Q679" s="249"/>
      <c r="R679" s="249"/>
      <c r="S679" s="249"/>
      <c r="T679" s="250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1" t="s">
        <v>282</v>
      </c>
      <c r="AU679" s="251" t="s">
        <v>91</v>
      </c>
      <c r="AV679" s="13" t="s">
        <v>91</v>
      </c>
      <c r="AW679" s="13" t="s">
        <v>39</v>
      </c>
      <c r="AX679" s="13" t="s">
        <v>78</v>
      </c>
      <c r="AY679" s="251" t="s">
        <v>188</v>
      </c>
    </row>
    <row r="680" s="13" customFormat="1">
      <c r="A680" s="13"/>
      <c r="B680" s="241"/>
      <c r="C680" s="242"/>
      <c r="D680" s="222" t="s">
        <v>282</v>
      </c>
      <c r="E680" s="243" t="s">
        <v>32</v>
      </c>
      <c r="F680" s="244" t="s">
        <v>1304</v>
      </c>
      <c r="G680" s="242"/>
      <c r="H680" s="245">
        <v>-30</v>
      </c>
      <c r="I680" s="246"/>
      <c r="J680" s="242"/>
      <c r="K680" s="242"/>
      <c r="L680" s="247"/>
      <c r="M680" s="248"/>
      <c r="N680" s="249"/>
      <c r="O680" s="249"/>
      <c r="P680" s="249"/>
      <c r="Q680" s="249"/>
      <c r="R680" s="249"/>
      <c r="S680" s="249"/>
      <c r="T680" s="250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1" t="s">
        <v>282</v>
      </c>
      <c r="AU680" s="251" t="s">
        <v>91</v>
      </c>
      <c r="AV680" s="13" t="s">
        <v>91</v>
      </c>
      <c r="AW680" s="13" t="s">
        <v>39</v>
      </c>
      <c r="AX680" s="13" t="s">
        <v>78</v>
      </c>
      <c r="AY680" s="251" t="s">
        <v>188</v>
      </c>
    </row>
    <row r="681" s="13" customFormat="1">
      <c r="A681" s="13"/>
      <c r="B681" s="241"/>
      <c r="C681" s="242"/>
      <c r="D681" s="222" t="s">
        <v>282</v>
      </c>
      <c r="E681" s="243" t="s">
        <v>32</v>
      </c>
      <c r="F681" s="244" t="s">
        <v>1305</v>
      </c>
      <c r="G681" s="242"/>
      <c r="H681" s="245">
        <v>120</v>
      </c>
      <c r="I681" s="246"/>
      <c r="J681" s="242"/>
      <c r="K681" s="242"/>
      <c r="L681" s="247"/>
      <c r="M681" s="248"/>
      <c r="N681" s="249"/>
      <c r="O681" s="249"/>
      <c r="P681" s="249"/>
      <c r="Q681" s="249"/>
      <c r="R681" s="249"/>
      <c r="S681" s="249"/>
      <c r="T681" s="250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1" t="s">
        <v>282</v>
      </c>
      <c r="AU681" s="251" t="s">
        <v>91</v>
      </c>
      <c r="AV681" s="13" t="s">
        <v>91</v>
      </c>
      <c r="AW681" s="13" t="s">
        <v>39</v>
      </c>
      <c r="AX681" s="13" t="s">
        <v>78</v>
      </c>
      <c r="AY681" s="251" t="s">
        <v>188</v>
      </c>
    </row>
    <row r="682" s="13" customFormat="1">
      <c r="A682" s="13"/>
      <c r="B682" s="241"/>
      <c r="C682" s="242"/>
      <c r="D682" s="222" t="s">
        <v>282</v>
      </c>
      <c r="E682" s="243" t="s">
        <v>32</v>
      </c>
      <c r="F682" s="244" t="s">
        <v>1727</v>
      </c>
      <c r="G682" s="242"/>
      <c r="H682" s="245">
        <v>-25.5</v>
      </c>
      <c r="I682" s="246"/>
      <c r="J682" s="242"/>
      <c r="K682" s="242"/>
      <c r="L682" s="247"/>
      <c r="M682" s="248"/>
      <c r="N682" s="249"/>
      <c r="O682" s="249"/>
      <c r="P682" s="249"/>
      <c r="Q682" s="249"/>
      <c r="R682" s="249"/>
      <c r="S682" s="249"/>
      <c r="T682" s="250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1" t="s">
        <v>282</v>
      </c>
      <c r="AU682" s="251" t="s">
        <v>91</v>
      </c>
      <c r="AV682" s="13" t="s">
        <v>91</v>
      </c>
      <c r="AW682" s="13" t="s">
        <v>39</v>
      </c>
      <c r="AX682" s="13" t="s">
        <v>78</v>
      </c>
      <c r="AY682" s="251" t="s">
        <v>188</v>
      </c>
    </row>
    <row r="683" s="15" customFormat="1">
      <c r="A683" s="15"/>
      <c r="B683" s="272"/>
      <c r="C683" s="273"/>
      <c r="D683" s="222" t="s">
        <v>282</v>
      </c>
      <c r="E683" s="274" t="s">
        <v>32</v>
      </c>
      <c r="F683" s="275" t="s">
        <v>338</v>
      </c>
      <c r="G683" s="273"/>
      <c r="H683" s="276">
        <v>730.18700000000001</v>
      </c>
      <c r="I683" s="277"/>
      <c r="J683" s="273"/>
      <c r="K683" s="273"/>
      <c r="L683" s="278"/>
      <c r="M683" s="279"/>
      <c r="N683" s="280"/>
      <c r="O683" s="280"/>
      <c r="P683" s="280"/>
      <c r="Q683" s="280"/>
      <c r="R683" s="280"/>
      <c r="S683" s="280"/>
      <c r="T683" s="281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82" t="s">
        <v>282</v>
      </c>
      <c r="AU683" s="282" t="s">
        <v>91</v>
      </c>
      <c r="AV683" s="15" t="s">
        <v>187</v>
      </c>
      <c r="AW683" s="15" t="s">
        <v>39</v>
      </c>
      <c r="AX683" s="15" t="s">
        <v>86</v>
      </c>
      <c r="AY683" s="282" t="s">
        <v>188</v>
      </c>
    </row>
    <row r="684" s="2" customFormat="1" ht="24.15" customHeight="1">
      <c r="A684" s="42"/>
      <c r="B684" s="43"/>
      <c r="C684" s="209" t="s">
        <v>1728</v>
      </c>
      <c r="D684" s="209" t="s">
        <v>189</v>
      </c>
      <c r="E684" s="210" t="s">
        <v>1729</v>
      </c>
      <c r="F684" s="211" t="s">
        <v>1730</v>
      </c>
      <c r="G684" s="212" t="s">
        <v>278</v>
      </c>
      <c r="H684" s="213">
        <v>730.18700000000001</v>
      </c>
      <c r="I684" s="214"/>
      <c r="J684" s="215">
        <f>ROUND(I684*H684,2)</f>
        <v>0</v>
      </c>
      <c r="K684" s="211" t="s">
        <v>236</v>
      </c>
      <c r="L684" s="48"/>
      <c r="M684" s="216" t="s">
        <v>32</v>
      </c>
      <c r="N684" s="217" t="s">
        <v>49</v>
      </c>
      <c r="O684" s="88"/>
      <c r="P684" s="218">
        <f>O684*H684</f>
        <v>0</v>
      </c>
      <c r="Q684" s="218">
        <v>0</v>
      </c>
      <c r="R684" s="218">
        <f>Q684*H684</f>
        <v>0</v>
      </c>
      <c r="S684" s="218">
        <v>0</v>
      </c>
      <c r="T684" s="219">
        <f>S684*H684</f>
        <v>0</v>
      </c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R684" s="220" t="s">
        <v>405</v>
      </c>
      <c r="AT684" s="220" t="s">
        <v>189</v>
      </c>
      <c r="AU684" s="220" t="s">
        <v>91</v>
      </c>
      <c r="AY684" s="20" t="s">
        <v>188</v>
      </c>
      <c r="BE684" s="221">
        <f>IF(N684="základní",J684,0)</f>
        <v>0</v>
      </c>
      <c r="BF684" s="221">
        <f>IF(N684="snížená",J684,0)</f>
        <v>0</v>
      </c>
      <c r="BG684" s="221">
        <f>IF(N684="zákl. přenesená",J684,0)</f>
        <v>0</v>
      </c>
      <c r="BH684" s="221">
        <f>IF(N684="sníž. přenesená",J684,0)</f>
        <v>0</v>
      </c>
      <c r="BI684" s="221">
        <f>IF(N684="nulová",J684,0)</f>
        <v>0</v>
      </c>
      <c r="BJ684" s="20" t="s">
        <v>86</v>
      </c>
      <c r="BK684" s="221">
        <f>ROUND(I684*H684,2)</f>
        <v>0</v>
      </c>
      <c r="BL684" s="20" t="s">
        <v>405</v>
      </c>
      <c r="BM684" s="220" t="s">
        <v>1731</v>
      </c>
    </row>
    <row r="685" s="2" customFormat="1">
      <c r="A685" s="42"/>
      <c r="B685" s="43"/>
      <c r="C685" s="44"/>
      <c r="D685" s="222" t="s">
        <v>194</v>
      </c>
      <c r="E685" s="44"/>
      <c r="F685" s="223" t="s">
        <v>1732</v>
      </c>
      <c r="G685" s="44"/>
      <c r="H685" s="44"/>
      <c r="I685" s="224"/>
      <c r="J685" s="44"/>
      <c r="K685" s="44"/>
      <c r="L685" s="48"/>
      <c r="M685" s="225"/>
      <c r="N685" s="226"/>
      <c r="O685" s="88"/>
      <c r="P685" s="88"/>
      <c r="Q685" s="88"/>
      <c r="R685" s="88"/>
      <c r="S685" s="88"/>
      <c r="T685" s="89"/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T685" s="20" t="s">
        <v>194</v>
      </c>
      <c r="AU685" s="20" t="s">
        <v>91</v>
      </c>
    </row>
    <row r="686" s="2" customFormat="1">
      <c r="A686" s="42"/>
      <c r="B686" s="43"/>
      <c r="C686" s="44"/>
      <c r="D686" s="239" t="s">
        <v>239</v>
      </c>
      <c r="E686" s="44"/>
      <c r="F686" s="240" t="s">
        <v>1733</v>
      </c>
      <c r="G686" s="44"/>
      <c r="H686" s="44"/>
      <c r="I686" s="224"/>
      <c r="J686" s="44"/>
      <c r="K686" s="44"/>
      <c r="L686" s="48"/>
      <c r="M686" s="225"/>
      <c r="N686" s="226"/>
      <c r="O686" s="88"/>
      <c r="P686" s="88"/>
      <c r="Q686" s="88"/>
      <c r="R686" s="88"/>
      <c r="S686" s="88"/>
      <c r="T686" s="89"/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T686" s="20" t="s">
        <v>239</v>
      </c>
      <c r="AU686" s="20" t="s">
        <v>91</v>
      </c>
    </row>
    <row r="687" s="13" customFormat="1">
      <c r="A687" s="13"/>
      <c r="B687" s="241"/>
      <c r="C687" s="242"/>
      <c r="D687" s="222" t="s">
        <v>282</v>
      </c>
      <c r="E687" s="243" t="s">
        <v>32</v>
      </c>
      <c r="F687" s="244" t="s">
        <v>1726</v>
      </c>
      <c r="G687" s="242"/>
      <c r="H687" s="245">
        <v>204.40000000000001</v>
      </c>
      <c r="I687" s="246"/>
      <c r="J687" s="242"/>
      <c r="K687" s="242"/>
      <c r="L687" s="247"/>
      <c r="M687" s="248"/>
      <c r="N687" s="249"/>
      <c r="O687" s="249"/>
      <c r="P687" s="249"/>
      <c r="Q687" s="249"/>
      <c r="R687" s="249"/>
      <c r="S687" s="249"/>
      <c r="T687" s="250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1" t="s">
        <v>282</v>
      </c>
      <c r="AU687" s="251" t="s">
        <v>91</v>
      </c>
      <c r="AV687" s="13" t="s">
        <v>91</v>
      </c>
      <c r="AW687" s="13" t="s">
        <v>39</v>
      </c>
      <c r="AX687" s="13" t="s">
        <v>78</v>
      </c>
      <c r="AY687" s="251" t="s">
        <v>188</v>
      </c>
    </row>
    <row r="688" s="14" customFormat="1">
      <c r="A688" s="14"/>
      <c r="B688" s="252"/>
      <c r="C688" s="253"/>
      <c r="D688" s="222" t="s">
        <v>282</v>
      </c>
      <c r="E688" s="254" t="s">
        <v>32</v>
      </c>
      <c r="F688" s="255" t="s">
        <v>814</v>
      </c>
      <c r="G688" s="253"/>
      <c r="H688" s="254" t="s">
        <v>32</v>
      </c>
      <c r="I688" s="256"/>
      <c r="J688" s="253"/>
      <c r="K688" s="253"/>
      <c r="L688" s="257"/>
      <c r="M688" s="258"/>
      <c r="N688" s="259"/>
      <c r="O688" s="259"/>
      <c r="P688" s="259"/>
      <c r="Q688" s="259"/>
      <c r="R688" s="259"/>
      <c r="S688" s="259"/>
      <c r="T688" s="260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1" t="s">
        <v>282</v>
      </c>
      <c r="AU688" s="261" t="s">
        <v>91</v>
      </c>
      <c r="AV688" s="14" t="s">
        <v>86</v>
      </c>
      <c r="AW688" s="14" t="s">
        <v>39</v>
      </c>
      <c r="AX688" s="14" t="s">
        <v>78</v>
      </c>
      <c r="AY688" s="261" t="s">
        <v>188</v>
      </c>
    </row>
    <row r="689" s="13" customFormat="1">
      <c r="A689" s="13"/>
      <c r="B689" s="241"/>
      <c r="C689" s="242"/>
      <c r="D689" s="222" t="s">
        <v>282</v>
      </c>
      <c r="E689" s="243" t="s">
        <v>32</v>
      </c>
      <c r="F689" s="244" t="s">
        <v>1292</v>
      </c>
      <c r="G689" s="242"/>
      <c r="H689" s="245">
        <v>34.880000000000003</v>
      </c>
      <c r="I689" s="246"/>
      <c r="J689" s="242"/>
      <c r="K689" s="242"/>
      <c r="L689" s="247"/>
      <c r="M689" s="248"/>
      <c r="N689" s="249"/>
      <c r="O689" s="249"/>
      <c r="P689" s="249"/>
      <c r="Q689" s="249"/>
      <c r="R689" s="249"/>
      <c r="S689" s="249"/>
      <c r="T689" s="250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1" t="s">
        <v>282</v>
      </c>
      <c r="AU689" s="251" t="s">
        <v>91</v>
      </c>
      <c r="AV689" s="13" t="s">
        <v>91</v>
      </c>
      <c r="AW689" s="13" t="s">
        <v>39</v>
      </c>
      <c r="AX689" s="13" t="s">
        <v>78</v>
      </c>
      <c r="AY689" s="251" t="s">
        <v>188</v>
      </c>
    </row>
    <row r="690" s="13" customFormat="1">
      <c r="A690" s="13"/>
      <c r="B690" s="241"/>
      <c r="C690" s="242"/>
      <c r="D690" s="222" t="s">
        <v>282</v>
      </c>
      <c r="E690" s="243" t="s">
        <v>32</v>
      </c>
      <c r="F690" s="244" t="s">
        <v>1293</v>
      </c>
      <c r="G690" s="242"/>
      <c r="H690" s="245">
        <v>-2.7000000000000002</v>
      </c>
      <c r="I690" s="246"/>
      <c r="J690" s="242"/>
      <c r="K690" s="242"/>
      <c r="L690" s="247"/>
      <c r="M690" s="248"/>
      <c r="N690" s="249"/>
      <c r="O690" s="249"/>
      <c r="P690" s="249"/>
      <c r="Q690" s="249"/>
      <c r="R690" s="249"/>
      <c r="S690" s="249"/>
      <c r="T690" s="250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1" t="s">
        <v>282</v>
      </c>
      <c r="AU690" s="251" t="s">
        <v>91</v>
      </c>
      <c r="AV690" s="13" t="s">
        <v>91</v>
      </c>
      <c r="AW690" s="13" t="s">
        <v>39</v>
      </c>
      <c r="AX690" s="13" t="s">
        <v>78</v>
      </c>
      <c r="AY690" s="251" t="s">
        <v>188</v>
      </c>
    </row>
    <row r="691" s="13" customFormat="1">
      <c r="A691" s="13"/>
      <c r="B691" s="241"/>
      <c r="C691" s="242"/>
      <c r="D691" s="222" t="s">
        <v>282</v>
      </c>
      <c r="E691" s="243" t="s">
        <v>32</v>
      </c>
      <c r="F691" s="244" t="s">
        <v>1294</v>
      </c>
      <c r="G691" s="242"/>
      <c r="H691" s="245">
        <v>4.1399999999999997</v>
      </c>
      <c r="I691" s="246"/>
      <c r="J691" s="242"/>
      <c r="K691" s="242"/>
      <c r="L691" s="247"/>
      <c r="M691" s="248"/>
      <c r="N691" s="249"/>
      <c r="O691" s="249"/>
      <c r="P691" s="249"/>
      <c r="Q691" s="249"/>
      <c r="R691" s="249"/>
      <c r="S691" s="249"/>
      <c r="T691" s="250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1" t="s">
        <v>282</v>
      </c>
      <c r="AU691" s="251" t="s">
        <v>91</v>
      </c>
      <c r="AV691" s="13" t="s">
        <v>91</v>
      </c>
      <c r="AW691" s="13" t="s">
        <v>39</v>
      </c>
      <c r="AX691" s="13" t="s">
        <v>78</v>
      </c>
      <c r="AY691" s="251" t="s">
        <v>188</v>
      </c>
    </row>
    <row r="692" s="13" customFormat="1">
      <c r="A692" s="13"/>
      <c r="B692" s="241"/>
      <c r="C692" s="242"/>
      <c r="D692" s="222" t="s">
        <v>282</v>
      </c>
      <c r="E692" s="243" t="s">
        <v>32</v>
      </c>
      <c r="F692" s="244" t="s">
        <v>1295</v>
      </c>
      <c r="G692" s="242"/>
      <c r="H692" s="245">
        <v>36.159999999999997</v>
      </c>
      <c r="I692" s="246"/>
      <c r="J692" s="242"/>
      <c r="K692" s="242"/>
      <c r="L692" s="247"/>
      <c r="M692" s="248"/>
      <c r="N692" s="249"/>
      <c r="O692" s="249"/>
      <c r="P692" s="249"/>
      <c r="Q692" s="249"/>
      <c r="R692" s="249"/>
      <c r="S692" s="249"/>
      <c r="T692" s="250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1" t="s">
        <v>282</v>
      </c>
      <c r="AU692" s="251" t="s">
        <v>91</v>
      </c>
      <c r="AV692" s="13" t="s">
        <v>91</v>
      </c>
      <c r="AW692" s="13" t="s">
        <v>39</v>
      </c>
      <c r="AX692" s="13" t="s">
        <v>78</v>
      </c>
      <c r="AY692" s="251" t="s">
        <v>188</v>
      </c>
    </row>
    <row r="693" s="13" customFormat="1">
      <c r="A693" s="13"/>
      <c r="B693" s="241"/>
      <c r="C693" s="242"/>
      <c r="D693" s="222" t="s">
        <v>282</v>
      </c>
      <c r="E693" s="243" t="s">
        <v>32</v>
      </c>
      <c r="F693" s="244" t="s">
        <v>1293</v>
      </c>
      <c r="G693" s="242"/>
      <c r="H693" s="245">
        <v>-2.7000000000000002</v>
      </c>
      <c r="I693" s="246"/>
      <c r="J693" s="242"/>
      <c r="K693" s="242"/>
      <c r="L693" s="247"/>
      <c r="M693" s="248"/>
      <c r="N693" s="249"/>
      <c r="O693" s="249"/>
      <c r="P693" s="249"/>
      <c r="Q693" s="249"/>
      <c r="R693" s="249"/>
      <c r="S693" s="249"/>
      <c r="T693" s="250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1" t="s">
        <v>282</v>
      </c>
      <c r="AU693" s="251" t="s">
        <v>91</v>
      </c>
      <c r="AV693" s="13" t="s">
        <v>91</v>
      </c>
      <c r="AW693" s="13" t="s">
        <v>39</v>
      </c>
      <c r="AX693" s="13" t="s">
        <v>78</v>
      </c>
      <c r="AY693" s="251" t="s">
        <v>188</v>
      </c>
    </row>
    <row r="694" s="13" customFormat="1">
      <c r="A694" s="13"/>
      <c r="B694" s="241"/>
      <c r="C694" s="242"/>
      <c r="D694" s="222" t="s">
        <v>282</v>
      </c>
      <c r="E694" s="243" t="s">
        <v>32</v>
      </c>
      <c r="F694" s="244" t="s">
        <v>1294</v>
      </c>
      <c r="G694" s="242"/>
      <c r="H694" s="245">
        <v>4.1399999999999997</v>
      </c>
      <c r="I694" s="246"/>
      <c r="J694" s="242"/>
      <c r="K694" s="242"/>
      <c r="L694" s="247"/>
      <c r="M694" s="248"/>
      <c r="N694" s="249"/>
      <c r="O694" s="249"/>
      <c r="P694" s="249"/>
      <c r="Q694" s="249"/>
      <c r="R694" s="249"/>
      <c r="S694" s="249"/>
      <c r="T694" s="250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1" t="s">
        <v>282</v>
      </c>
      <c r="AU694" s="251" t="s">
        <v>91</v>
      </c>
      <c r="AV694" s="13" t="s">
        <v>91</v>
      </c>
      <c r="AW694" s="13" t="s">
        <v>39</v>
      </c>
      <c r="AX694" s="13" t="s">
        <v>78</v>
      </c>
      <c r="AY694" s="251" t="s">
        <v>188</v>
      </c>
    </row>
    <row r="695" s="13" customFormat="1">
      <c r="A695" s="13"/>
      <c r="B695" s="241"/>
      <c r="C695" s="242"/>
      <c r="D695" s="222" t="s">
        <v>282</v>
      </c>
      <c r="E695" s="243" t="s">
        <v>32</v>
      </c>
      <c r="F695" s="244" t="s">
        <v>1296</v>
      </c>
      <c r="G695" s="242"/>
      <c r="H695" s="245">
        <v>112.48</v>
      </c>
      <c r="I695" s="246"/>
      <c r="J695" s="242"/>
      <c r="K695" s="242"/>
      <c r="L695" s="247"/>
      <c r="M695" s="248"/>
      <c r="N695" s="249"/>
      <c r="O695" s="249"/>
      <c r="P695" s="249"/>
      <c r="Q695" s="249"/>
      <c r="R695" s="249"/>
      <c r="S695" s="249"/>
      <c r="T695" s="250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1" t="s">
        <v>282</v>
      </c>
      <c r="AU695" s="251" t="s">
        <v>91</v>
      </c>
      <c r="AV695" s="13" t="s">
        <v>91</v>
      </c>
      <c r="AW695" s="13" t="s">
        <v>39</v>
      </c>
      <c r="AX695" s="13" t="s">
        <v>78</v>
      </c>
      <c r="AY695" s="251" t="s">
        <v>188</v>
      </c>
    </row>
    <row r="696" s="13" customFormat="1">
      <c r="A696" s="13"/>
      <c r="B696" s="241"/>
      <c r="C696" s="242"/>
      <c r="D696" s="222" t="s">
        <v>282</v>
      </c>
      <c r="E696" s="243" t="s">
        <v>32</v>
      </c>
      <c r="F696" s="244" t="s">
        <v>1297</v>
      </c>
      <c r="G696" s="242"/>
      <c r="H696" s="245">
        <v>-5.4000000000000004</v>
      </c>
      <c r="I696" s="246"/>
      <c r="J696" s="242"/>
      <c r="K696" s="242"/>
      <c r="L696" s="247"/>
      <c r="M696" s="248"/>
      <c r="N696" s="249"/>
      <c r="O696" s="249"/>
      <c r="P696" s="249"/>
      <c r="Q696" s="249"/>
      <c r="R696" s="249"/>
      <c r="S696" s="249"/>
      <c r="T696" s="250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1" t="s">
        <v>282</v>
      </c>
      <c r="AU696" s="251" t="s">
        <v>91</v>
      </c>
      <c r="AV696" s="13" t="s">
        <v>91</v>
      </c>
      <c r="AW696" s="13" t="s">
        <v>39</v>
      </c>
      <c r="AX696" s="13" t="s">
        <v>78</v>
      </c>
      <c r="AY696" s="251" t="s">
        <v>188</v>
      </c>
    </row>
    <row r="697" s="13" customFormat="1">
      <c r="A697" s="13"/>
      <c r="B697" s="241"/>
      <c r="C697" s="242"/>
      <c r="D697" s="222" t="s">
        <v>282</v>
      </c>
      <c r="E697" s="243" t="s">
        <v>32</v>
      </c>
      <c r="F697" s="244" t="s">
        <v>1298</v>
      </c>
      <c r="G697" s="242"/>
      <c r="H697" s="245">
        <v>-0.67300000000000004</v>
      </c>
      <c r="I697" s="246"/>
      <c r="J697" s="242"/>
      <c r="K697" s="242"/>
      <c r="L697" s="247"/>
      <c r="M697" s="248"/>
      <c r="N697" s="249"/>
      <c r="O697" s="249"/>
      <c r="P697" s="249"/>
      <c r="Q697" s="249"/>
      <c r="R697" s="249"/>
      <c r="S697" s="249"/>
      <c r="T697" s="250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1" t="s">
        <v>282</v>
      </c>
      <c r="AU697" s="251" t="s">
        <v>91</v>
      </c>
      <c r="AV697" s="13" t="s">
        <v>91</v>
      </c>
      <c r="AW697" s="13" t="s">
        <v>39</v>
      </c>
      <c r="AX697" s="13" t="s">
        <v>78</v>
      </c>
      <c r="AY697" s="251" t="s">
        <v>188</v>
      </c>
    </row>
    <row r="698" s="13" customFormat="1">
      <c r="A698" s="13"/>
      <c r="B698" s="241"/>
      <c r="C698" s="242"/>
      <c r="D698" s="222" t="s">
        <v>282</v>
      </c>
      <c r="E698" s="243" t="s">
        <v>32</v>
      </c>
      <c r="F698" s="244" t="s">
        <v>1299</v>
      </c>
      <c r="G698" s="242"/>
      <c r="H698" s="245">
        <v>-3.6000000000000001</v>
      </c>
      <c r="I698" s="246"/>
      <c r="J698" s="242"/>
      <c r="K698" s="242"/>
      <c r="L698" s="247"/>
      <c r="M698" s="248"/>
      <c r="N698" s="249"/>
      <c r="O698" s="249"/>
      <c r="P698" s="249"/>
      <c r="Q698" s="249"/>
      <c r="R698" s="249"/>
      <c r="S698" s="249"/>
      <c r="T698" s="250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1" t="s">
        <v>282</v>
      </c>
      <c r="AU698" s="251" t="s">
        <v>91</v>
      </c>
      <c r="AV698" s="13" t="s">
        <v>91</v>
      </c>
      <c r="AW698" s="13" t="s">
        <v>39</v>
      </c>
      <c r="AX698" s="13" t="s">
        <v>78</v>
      </c>
      <c r="AY698" s="251" t="s">
        <v>188</v>
      </c>
    </row>
    <row r="699" s="13" customFormat="1">
      <c r="A699" s="13"/>
      <c r="B699" s="241"/>
      <c r="C699" s="242"/>
      <c r="D699" s="222" t="s">
        <v>282</v>
      </c>
      <c r="E699" s="243" t="s">
        <v>32</v>
      </c>
      <c r="F699" s="244" t="s">
        <v>1300</v>
      </c>
      <c r="G699" s="242"/>
      <c r="H699" s="245">
        <v>29.280000000000001</v>
      </c>
      <c r="I699" s="246"/>
      <c r="J699" s="242"/>
      <c r="K699" s="242"/>
      <c r="L699" s="247"/>
      <c r="M699" s="248"/>
      <c r="N699" s="249"/>
      <c r="O699" s="249"/>
      <c r="P699" s="249"/>
      <c r="Q699" s="249"/>
      <c r="R699" s="249"/>
      <c r="S699" s="249"/>
      <c r="T699" s="250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1" t="s">
        <v>282</v>
      </c>
      <c r="AU699" s="251" t="s">
        <v>91</v>
      </c>
      <c r="AV699" s="13" t="s">
        <v>91</v>
      </c>
      <c r="AW699" s="13" t="s">
        <v>39</v>
      </c>
      <c r="AX699" s="13" t="s">
        <v>78</v>
      </c>
      <c r="AY699" s="251" t="s">
        <v>188</v>
      </c>
    </row>
    <row r="700" s="13" customFormat="1">
      <c r="A700" s="13"/>
      <c r="B700" s="241"/>
      <c r="C700" s="242"/>
      <c r="D700" s="222" t="s">
        <v>282</v>
      </c>
      <c r="E700" s="243" t="s">
        <v>32</v>
      </c>
      <c r="F700" s="244" t="s">
        <v>1301</v>
      </c>
      <c r="G700" s="242"/>
      <c r="H700" s="245">
        <v>-2</v>
      </c>
      <c r="I700" s="246"/>
      <c r="J700" s="242"/>
      <c r="K700" s="242"/>
      <c r="L700" s="247"/>
      <c r="M700" s="248"/>
      <c r="N700" s="249"/>
      <c r="O700" s="249"/>
      <c r="P700" s="249"/>
      <c r="Q700" s="249"/>
      <c r="R700" s="249"/>
      <c r="S700" s="249"/>
      <c r="T700" s="250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1" t="s">
        <v>282</v>
      </c>
      <c r="AU700" s="251" t="s">
        <v>91</v>
      </c>
      <c r="AV700" s="13" t="s">
        <v>91</v>
      </c>
      <c r="AW700" s="13" t="s">
        <v>39</v>
      </c>
      <c r="AX700" s="13" t="s">
        <v>78</v>
      </c>
      <c r="AY700" s="251" t="s">
        <v>188</v>
      </c>
    </row>
    <row r="701" s="13" customFormat="1">
      <c r="A701" s="13"/>
      <c r="B701" s="241"/>
      <c r="C701" s="242"/>
      <c r="D701" s="222" t="s">
        <v>282</v>
      </c>
      <c r="E701" s="243" t="s">
        <v>32</v>
      </c>
      <c r="F701" s="244" t="s">
        <v>1302</v>
      </c>
      <c r="G701" s="242"/>
      <c r="H701" s="245">
        <v>31.760000000000002</v>
      </c>
      <c r="I701" s="246"/>
      <c r="J701" s="242"/>
      <c r="K701" s="242"/>
      <c r="L701" s="247"/>
      <c r="M701" s="248"/>
      <c r="N701" s="249"/>
      <c r="O701" s="249"/>
      <c r="P701" s="249"/>
      <c r="Q701" s="249"/>
      <c r="R701" s="249"/>
      <c r="S701" s="249"/>
      <c r="T701" s="250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1" t="s">
        <v>282</v>
      </c>
      <c r="AU701" s="251" t="s">
        <v>91</v>
      </c>
      <c r="AV701" s="13" t="s">
        <v>91</v>
      </c>
      <c r="AW701" s="13" t="s">
        <v>39</v>
      </c>
      <c r="AX701" s="13" t="s">
        <v>78</v>
      </c>
      <c r="AY701" s="251" t="s">
        <v>188</v>
      </c>
    </row>
    <row r="702" s="13" customFormat="1">
      <c r="A702" s="13"/>
      <c r="B702" s="241"/>
      <c r="C702" s="242"/>
      <c r="D702" s="222" t="s">
        <v>282</v>
      </c>
      <c r="E702" s="243" t="s">
        <v>32</v>
      </c>
      <c r="F702" s="244" t="s">
        <v>1301</v>
      </c>
      <c r="G702" s="242"/>
      <c r="H702" s="245">
        <v>-2</v>
      </c>
      <c r="I702" s="246"/>
      <c r="J702" s="242"/>
      <c r="K702" s="242"/>
      <c r="L702" s="247"/>
      <c r="M702" s="248"/>
      <c r="N702" s="249"/>
      <c r="O702" s="249"/>
      <c r="P702" s="249"/>
      <c r="Q702" s="249"/>
      <c r="R702" s="249"/>
      <c r="S702" s="249"/>
      <c r="T702" s="250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1" t="s">
        <v>282</v>
      </c>
      <c r="AU702" s="251" t="s">
        <v>91</v>
      </c>
      <c r="AV702" s="13" t="s">
        <v>91</v>
      </c>
      <c r="AW702" s="13" t="s">
        <v>39</v>
      </c>
      <c r="AX702" s="13" t="s">
        <v>78</v>
      </c>
      <c r="AY702" s="251" t="s">
        <v>188</v>
      </c>
    </row>
    <row r="703" s="13" customFormat="1">
      <c r="A703" s="13"/>
      <c r="B703" s="241"/>
      <c r="C703" s="242"/>
      <c r="D703" s="222" t="s">
        <v>282</v>
      </c>
      <c r="E703" s="243" t="s">
        <v>32</v>
      </c>
      <c r="F703" s="244" t="s">
        <v>1303</v>
      </c>
      <c r="G703" s="242"/>
      <c r="H703" s="245">
        <v>227.52000000000001</v>
      </c>
      <c r="I703" s="246"/>
      <c r="J703" s="242"/>
      <c r="K703" s="242"/>
      <c r="L703" s="247"/>
      <c r="M703" s="248"/>
      <c r="N703" s="249"/>
      <c r="O703" s="249"/>
      <c r="P703" s="249"/>
      <c r="Q703" s="249"/>
      <c r="R703" s="249"/>
      <c r="S703" s="249"/>
      <c r="T703" s="250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1" t="s">
        <v>282</v>
      </c>
      <c r="AU703" s="251" t="s">
        <v>91</v>
      </c>
      <c r="AV703" s="13" t="s">
        <v>91</v>
      </c>
      <c r="AW703" s="13" t="s">
        <v>39</v>
      </c>
      <c r="AX703" s="13" t="s">
        <v>78</v>
      </c>
      <c r="AY703" s="251" t="s">
        <v>188</v>
      </c>
    </row>
    <row r="704" s="13" customFormat="1">
      <c r="A704" s="13"/>
      <c r="B704" s="241"/>
      <c r="C704" s="242"/>
      <c r="D704" s="222" t="s">
        <v>282</v>
      </c>
      <c r="E704" s="243" t="s">
        <v>32</v>
      </c>
      <c r="F704" s="244" t="s">
        <v>1304</v>
      </c>
      <c r="G704" s="242"/>
      <c r="H704" s="245">
        <v>-30</v>
      </c>
      <c r="I704" s="246"/>
      <c r="J704" s="242"/>
      <c r="K704" s="242"/>
      <c r="L704" s="247"/>
      <c r="M704" s="248"/>
      <c r="N704" s="249"/>
      <c r="O704" s="249"/>
      <c r="P704" s="249"/>
      <c r="Q704" s="249"/>
      <c r="R704" s="249"/>
      <c r="S704" s="249"/>
      <c r="T704" s="250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1" t="s">
        <v>282</v>
      </c>
      <c r="AU704" s="251" t="s">
        <v>91</v>
      </c>
      <c r="AV704" s="13" t="s">
        <v>91</v>
      </c>
      <c r="AW704" s="13" t="s">
        <v>39</v>
      </c>
      <c r="AX704" s="13" t="s">
        <v>78</v>
      </c>
      <c r="AY704" s="251" t="s">
        <v>188</v>
      </c>
    </row>
    <row r="705" s="13" customFormat="1">
      <c r="A705" s="13"/>
      <c r="B705" s="241"/>
      <c r="C705" s="242"/>
      <c r="D705" s="222" t="s">
        <v>282</v>
      </c>
      <c r="E705" s="243" t="s">
        <v>32</v>
      </c>
      <c r="F705" s="244" t="s">
        <v>1305</v>
      </c>
      <c r="G705" s="242"/>
      <c r="H705" s="245">
        <v>120</v>
      </c>
      <c r="I705" s="246"/>
      <c r="J705" s="242"/>
      <c r="K705" s="242"/>
      <c r="L705" s="247"/>
      <c r="M705" s="248"/>
      <c r="N705" s="249"/>
      <c r="O705" s="249"/>
      <c r="P705" s="249"/>
      <c r="Q705" s="249"/>
      <c r="R705" s="249"/>
      <c r="S705" s="249"/>
      <c r="T705" s="250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1" t="s">
        <v>282</v>
      </c>
      <c r="AU705" s="251" t="s">
        <v>91</v>
      </c>
      <c r="AV705" s="13" t="s">
        <v>91</v>
      </c>
      <c r="AW705" s="13" t="s">
        <v>39</v>
      </c>
      <c r="AX705" s="13" t="s">
        <v>78</v>
      </c>
      <c r="AY705" s="251" t="s">
        <v>188</v>
      </c>
    </row>
    <row r="706" s="13" customFormat="1">
      <c r="A706" s="13"/>
      <c r="B706" s="241"/>
      <c r="C706" s="242"/>
      <c r="D706" s="222" t="s">
        <v>282</v>
      </c>
      <c r="E706" s="243" t="s">
        <v>32</v>
      </c>
      <c r="F706" s="244" t="s">
        <v>1727</v>
      </c>
      <c r="G706" s="242"/>
      <c r="H706" s="245">
        <v>-25.5</v>
      </c>
      <c r="I706" s="246"/>
      <c r="J706" s="242"/>
      <c r="K706" s="242"/>
      <c r="L706" s="247"/>
      <c r="M706" s="248"/>
      <c r="N706" s="249"/>
      <c r="O706" s="249"/>
      <c r="P706" s="249"/>
      <c r="Q706" s="249"/>
      <c r="R706" s="249"/>
      <c r="S706" s="249"/>
      <c r="T706" s="250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1" t="s">
        <v>282</v>
      </c>
      <c r="AU706" s="251" t="s">
        <v>91</v>
      </c>
      <c r="AV706" s="13" t="s">
        <v>91</v>
      </c>
      <c r="AW706" s="13" t="s">
        <v>39</v>
      </c>
      <c r="AX706" s="13" t="s">
        <v>78</v>
      </c>
      <c r="AY706" s="251" t="s">
        <v>188</v>
      </c>
    </row>
    <row r="707" s="15" customFormat="1">
      <c r="A707" s="15"/>
      <c r="B707" s="272"/>
      <c r="C707" s="273"/>
      <c r="D707" s="222" t="s">
        <v>282</v>
      </c>
      <c r="E707" s="274" t="s">
        <v>32</v>
      </c>
      <c r="F707" s="275" t="s">
        <v>338</v>
      </c>
      <c r="G707" s="273"/>
      <c r="H707" s="276">
        <v>730.18700000000001</v>
      </c>
      <c r="I707" s="277"/>
      <c r="J707" s="273"/>
      <c r="K707" s="273"/>
      <c r="L707" s="278"/>
      <c r="M707" s="279"/>
      <c r="N707" s="280"/>
      <c r="O707" s="280"/>
      <c r="P707" s="280"/>
      <c r="Q707" s="280"/>
      <c r="R707" s="280"/>
      <c r="S707" s="280"/>
      <c r="T707" s="281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82" t="s">
        <v>282</v>
      </c>
      <c r="AU707" s="282" t="s">
        <v>91</v>
      </c>
      <c r="AV707" s="15" t="s">
        <v>187</v>
      </c>
      <c r="AW707" s="15" t="s">
        <v>39</v>
      </c>
      <c r="AX707" s="15" t="s">
        <v>86</v>
      </c>
      <c r="AY707" s="282" t="s">
        <v>188</v>
      </c>
    </row>
    <row r="708" s="2" customFormat="1" ht="24.15" customHeight="1">
      <c r="A708" s="42"/>
      <c r="B708" s="43"/>
      <c r="C708" s="209" t="s">
        <v>1734</v>
      </c>
      <c r="D708" s="209" t="s">
        <v>189</v>
      </c>
      <c r="E708" s="210" t="s">
        <v>1735</v>
      </c>
      <c r="F708" s="211" t="s">
        <v>1736</v>
      </c>
      <c r="G708" s="212" t="s">
        <v>278</v>
      </c>
      <c r="H708" s="213">
        <v>30.181999999999999</v>
      </c>
      <c r="I708" s="214"/>
      <c r="J708" s="215">
        <f>ROUND(I708*H708,2)</f>
        <v>0</v>
      </c>
      <c r="K708" s="211" t="s">
        <v>236</v>
      </c>
      <c r="L708" s="48"/>
      <c r="M708" s="216" t="s">
        <v>32</v>
      </c>
      <c r="N708" s="217" t="s">
        <v>49</v>
      </c>
      <c r="O708" s="88"/>
      <c r="P708" s="218">
        <f>O708*H708</f>
        <v>0</v>
      </c>
      <c r="Q708" s="218">
        <v>0</v>
      </c>
      <c r="R708" s="218">
        <f>Q708*H708</f>
        <v>0</v>
      </c>
      <c r="S708" s="218">
        <v>0</v>
      </c>
      <c r="T708" s="219">
        <f>S708*H708</f>
        <v>0</v>
      </c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  <c r="AE708" s="42"/>
      <c r="AR708" s="220" t="s">
        <v>405</v>
      </c>
      <c r="AT708" s="220" t="s">
        <v>189</v>
      </c>
      <c r="AU708" s="220" t="s">
        <v>91</v>
      </c>
      <c r="AY708" s="20" t="s">
        <v>188</v>
      </c>
      <c r="BE708" s="221">
        <f>IF(N708="základní",J708,0)</f>
        <v>0</v>
      </c>
      <c r="BF708" s="221">
        <f>IF(N708="snížená",J708,0)</f>
        <v>0</v>
      </c>
      <c r="BG708" s="221">
        <f>IF(N708="zákl. přenesená",J708,0)</f>
        <v>0</v>
      </c>
      <c r="BH708" s="221">
        <f>IF(N708="sníž. přenesená",J708,0)</f>
        <v>0</v>
      </c>
      <c r="BI708" s="221">
        <f>IF(N708="nulová",J708,0)</f>
        <v>0</v>
      </c>
      <c r="BJ708" s="20" t="s">
        <v>86</v>
      </c>
      <c r="BK708" s="221">
        <f>ROUND(I708*H708,2)</f>
        <v>0</v>
      </c>
      <c r="BL708" s="20" t="s">
        <v>405</v>
      </c>
      <c r="BM708" s="220" t="s">
        <v>1737</v>
      </c>
    </row>
    <row r="709" s="2" customFormat="1">
      <c r="A709" s="42"/>
      <c r="B709" s="43"/>
      <c r="C709" s="44"/>
      <c r="D709" s="222" t="s">
        <v>194</v>
      </c>
      <c r="E709" s="44"/>
      <c r="F709" s="223" t="s">
        <v>1738</v>
      </c>
      <c r="G709" s="44"/>
      <c r="H709" s="44"/>
      <c r="I709" s="224"/>
      <c r="J709" s="44"/>
      <c r="K709" s="44"/>
      <c r="L709" s="48"/>
      <c r="M709" s="225"/>
      <c r="N709" s="226"/>
      <c r="O709" s="88"/>
      <c r="P709" s="88"/>
      <c r="Q709" s="88"/>
      <c r="R709" s="88"/>
      <c r="S709" s="88"/>
      <c r="T709" s="89"/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T709" s="20" t="s">
        <v>194</v>
      </c>
      <c r="AU709" s="20" t="s">
        <v>91</v>
      </c>
    </row>
    <row r="710" s="2" customFormat="1">
      <c r="A710" s="42"/>
      <c r="B710" s="43"/>
      <c r="C710" s="44"/>
      <c r="D710" s="239" t="s">
        <v>239</v>
      </c>
      <c r="E710" s="44"/>
      <c r="F710" s="240" t="s">
        <v>1739</v>
      </c>
      <c r="G710" s="44"/>
      <c r="H710" s="44"/>
      <c r="I710" s="224"/>
      <c r="J710" s="44"/>
      <c r="K710" s="44"/>
      <c r="L710" s="48"/>
      <c r="M710" s="225"/>
      <c r="N710" s="226"/>
      <c r="O710" s="88"/>
      <c r="P710" s="88"/>
      <c r="Q710" s="88"/>
      <c r="R710" s="88"/>
      <c r="S710" s="88"/>
      <c r="T710" s="89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T710" s="20" t="s">
        <v>239</v>
      </c>
      <c r="AU710" s="20" t="s">
        <v>91</v>
      </c>
    </row>
    <row r="711" s="14" customFormat="1">
      <c r="A711" s="14"/>
      <c r="B711" s="252"/>
      <c r="C711" s="253"/>
      <c r="D711" s="222" t="s">
        <v>282</v>
      </c>
      <c r="E711" s="254" t="s">
        <v>32</v>
      </c>
      <c r="F711" s="255" t="s">
        <v>1740</v>
      </c>
      <c r="G711" s="253"/>
      <c r="H711" s="254" t="s">
        <v>32</v>
      </c>
      <c r="I711" s="256"/>
      <c r="J711" s="253"/>
      <c r="K711" s="253"/>
      <c r="L711" s="257"/>
      <c r="M711" s="258"/>
      <c r="N711" s="259"/>
      <c r="O711" s="259"/>
      <c r="P711" s="259"/>
      <c r="Q711" s="259"/>
      <c r="R711" s="259"/>
      <c r="S711" s="259"/>
      <c r="T711" s="260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61" t="s">
        <v>282</v>
      </c>
      <c r="AU711" s="261" t="s">
        <v>91</v>
      </c>
      <c r="AV711" s="14" t="s">
        <v>86</v>
      </c>
      <c r="AW711" s="14" t="s">
        <v>39</v>
      </c>
      <c r="AX711" s="14" t="s">
        <v>78</v>
      </c>
      <c r="AY711" s="261" t="s">
        <v>188</v>
      </c>
    </row>
    <row r="712" s="13" customFormat="1">
      <c r="A712" s="13"/>
      <c r="B712" s="241"/>
      <c r="C712" s="242"/>
      <c r="D712" s="222" t="s">
        <v>282</v>
      </c>
      <c r="E712" s="243" t="s">
        <v>32</v>
      </c>
      <c r="F712" s="244" t="s">
        <v>1741</v>
      </c>
      <c r="G712" s="242"/>
      <c r="H712" s="245">
        <v>5</v>
      </c>
      <c r="I712" s="246"/>
      <c r="J712" s="242"/>
      <c r="K712" s="242"/>
      <c r="L712" s="247"/>
      <c r="M712" s="248"/>
      <c r="N712" s="249"/>
      <c r="O712" s="249"/>
      <c r="P712" s="249"/>
      <c r="Q712" s="249"/>
      <c r="R712" s="249"/>
      <c r="S712" s="249"/>
      <c r="T712" s="250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1" t="s">
        <v>282</v>
      </c>
      <c r="AU712" s="251" t="s">
        <v>91</v>
      </c>
      <c r="AV712" s="13" t="s">
        <v>91</v>
      </c>
      <c r="AW712" s="13" t="s">
        <v>39</v>
      </c>
      <c r="AX712" s="13" t="s">
        <v>78</v>
      </c>
      <c r="AY712" s="251" t="s">
        <v>188</v>
      </c>
    </row>
    <row r="713" s="14" customFormat="1">
      <c r="A713" s="14"/>
      <c r="B713" s="252"/>
      <c r="C713" s="253"/>
      <c r="D713" s="222" t="s">
        <v>282</v>
      </c>
      <c r="E713" s="254" t="s">
        <v>32</v>
      </c>
      <c r="F713" s="255" t="s">
        <v>1742</v>
      </c>
      <c r="G713" s="253"/>
      <c r="H713" s="254" t="s">
        <v>32</v>
      </c>
      <c r="I713" s="256"/>
      <c r="J713" s="253"/>
      <c r="K713" s="253"/>
      <c r="L713" s="257"/>
      <c r="M713" s="258"/>
      <c r="N713" s="259"/>
      <c r="O713" s="259"/>
      <c r="P713" s="259"/>
      <c r="Q713" s="259"/>
      <c r="R713" s="259"/>
      <c r="S713" s="259"/>
      <c r="T713" s="260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1" t="s">
        <v>282</v>
      </c>
      <c r="AU713" s="261" t="s">
        <v>91</v>
      </c>
      <c r="AV713" s="14" t="s">
        <v>86</v>
      </c>
      <c r="AW713" s="14" t="s">
        <v>39</v>
      </c>
      <c r="AX713" s="14" t="s">
        <v>78</v>
      </c>
      <c r="AY713" s="261" t="s">
        <v>188</v>
      </c>
    </row>
    <row r="714" s="13" customFormat="1">
      <c r="A714" s="13"/>
      <c r="B714" s="241"/>
      <c r="C714" s="242"/>
      <c r="D714" s="222" t="s">
        <v>282</v>
      </c>
      <c r="E714" s="243" t="s">
        <v>32</v>
      </c>
      <c r="F714" s="244" t="s">
        <v>1743</v>
      </c>
      <c r="G714" s="242"/>
      <c r="H714" s="245">
        <v>25.181999999999999</v>
      </c>
      <c r="I714" s="246"/>
      <c r="J714" s="242"/>
      <c r="K714" s="242"/>
      <c r="L714" s="247"/>
      <c r="M714" s="248"/>
      <c r="N714" s="249"/>
      <c r="O714" s="249"/>
      <c r="P714" s="249"/>
      <c r="Q714" s="249"/>
      <c r="R714" s="249"/>
      <c r="S714" s="249"/>
      <c r="T714" s="250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1" t="s">
        <v>282</v>
      </c>
      <c r="AU714" s="251" t="s">
        <v>91</v>
      </c>
      <c r="AV714" s="13" t="s">
        <v>91</v>
      </c>
      <c r="AW714" s="13" t="s">
        <v>39</v>
      </c>
      <c r="AX714" s="13" t="s">
        <v>78</v>
      </c>
      <c r="AY714" s="251" t="s">
        <v>188</v>
      </c>
    </row>
    <row r="715" s="15" customFormat="1">
      <c r="A715" s="15"/>
      <c r="B715" s="272"/>
      <c r="C715" s="273"/>
      <c r="D715" s="222" t="s">
        <v>282</v>
      </c>
      <c r="E715" s="274" t="s">
        <v>32</v>
      </c>
      <c r="F715" s="275" t="s">
        <v>338</v>
      </c>
      <c r="G715" s="273"/>
      <c r="H715" s="276">
        <v>30.181999999999999</v>
      </c>
      <c r="I715" s="277"/>
      <c r="J715" s="273"/>
      <c r="K715" s="273"/>
      <c r="L715" s="278"/>
      <c r="M715" s="279"/>
      <c r="N715" s="280"/>
      <c r="O715" s="280"/>
      <c r="P715" s="280"/>
      <c r="Q715" s="280"/>
      <c r="R715" s="280"/>
      <c r="S715" s="280"/>
      <c r="T715" s="281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82" t="s">
        <v>282</v>
      </c>
      <c r="AU715" s="282" t="s">
        <v>91</v>
      </c>
      <c r="AV715" s="15" t="s">
        <v>187</v>
      </c>
      <c r="AW715" s="15" t="s">
        <v>39</v>
      </c>
      <c r="AX715" s="15" t="s">
        <v>86</v>
      </c>
      <c r="AY715" s="282" t="s">
        <v>188</v>
      </c>
    </row>
    <row r="716" s="2" customFormat="1" ht="24.15" customHeight="1">
      <c r="A716" s="42"/>
      <c r="B716" s="43"/>
      <c r="C716" s="209" t="s">
        <v>1744</v>
      </c>
      <c r="D716" s="209" t="s">
        <v>189</v>
      </c>
      <c r="E716" s="210" t="s">
        <v>1745</v>
      </c>
      <c r="F716" s="211" t="s">
        <v>1746</v>
      </c>
      <c r="G716" s="212" t="s">
        <v>278</v>
      </c>
      <c r="H716" s="213">
        <v>730.18700000000001</v>
      </c>
      <c r="I716" s="214"/>
      <c r="J716" s="215">
        <f>ROUND(I716*H716,2)</f>
        <v>0</v>
      </c>
      <c r="K716" s="211" t="s">
        <v>236</v>
      </c>
      <c r="L716" s="48"/>
      <c r="M716" s="216" t="s">
        <v>32</v>
      </c>
      <c r="N716" s="217" t="s">
        <v>49</v>
      </c>
      <c r="O716" s="88"/>
      <c r="P716" s="218">
        <f>O716*H716</f>
        <v>0</v>
      </c>
      <c r="Q716" s="218">
        <v>0.0031800000000000001</v>
      </c>
      <c r="R716" s="218">
        <f>Q716*H716</f>
        <v>2.3219946600000001</v>
      </c>
      <c r="S716" s="218">
        <v>0</v>
      </c>
      <c r="T716" s="219">
        <f>S716*H716</f>
        <v>0</v>
      </c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R716" s="220" t="s">
        <v>405</v>
      </c>
      <c r="AT716" s="220" t="s">
        <v>189</v>
      </c>
      <c r="AU716" s="220" t="s">
        <v>91</v>
      </c>
      <c r="AY716" s="20" t="s">
        <v>188</v>
      </c>
      <c r="BE716" s="221">
        <f>IF(N716="základní",J716,0)</f>
        <v>0</v>
      </c>
      <c r="BF716" s="221">
        <f>IF(N716="snížená",J716,0)</f>
        <v>0</v>
      </c>
      <c r="BG716" s="221">
        <f>IF(N716="zákl. přenesená",J716,0)</f>
        <v>0</v>
      </c>
      <c r="BH716" s="221">
        <f>IF(N716="sníž. přenesená",J716,0)</f>
        <v>0</v>
      </c>
      <c r="BI716" s="221">
        <f>IF(N716="nulová",J716,0)</f>
        <v>0</v>
      </c>
      <c r="BJ716" s="20" t="s">
        <v>86</v>
      </c>
      <c r="BK716" s="221">
        <f>ROUND(I716*H716,2)</f>
        <v>0</v>
      </c>
      <c r="BL716" s="20" t="s">
        <v>405</v>
      </c>
      <c r="BM716" s="220" t="s">
        <v>1747</v>
      </c>
    </row>
    <row r="717" s="2" customFormat="1">
      <c r="A717" s="42"/>
      <c r="B717" s="43"/>
      <c r="C717" s="44"/>
      <c r="D717" s="222" t="s">
        <v>194</v>
      </c>
      <c r="E717" s="44"/>
      <c r="F717" s="223" t="s">
        <v>1748</v>
      </c>
      <c r="G717" s="44"/>
      <c r="H717" s="44"/>
      <c r="I717" s="224"/>
      <c r="J717" s="44"/>
      <c r="K717" s="44"/>
      <c r="L717" s="48"/>
      <c r="M717" s="225"/>
      <c r="N717" s="226"/>
      <c r="O717" s="88"/>
      <c r="P717" s="88"/>
      <c r="Q717" s="88"/>
      <c r="R717" s="88"/>
      <c r="S717" s="88"/>
      <c r="T717" s="89"/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T717" s="20" t="s">
        <v>194</v>
      </c>
      <c r="AU717" s="20" t="s">
        <v>91</v>
      </c>
    </row>
    <row r="718" s="2" customFormat="1">
      <c r="A718" s="42"/>
      <c r="B718" s="43"/>
      <c r="C718" s="44"/>
      <c r="D718" s="239" t="s">
        <v>239</v>
      </c>
      <c r="E718" s="44"/>
      <c r="F718" s="240" t="s">
        <v>1749</v>
      </c>
      <c r="G718" s="44"/>
      <c r="H718" s="44"/>
      <c r="I718" s="224"/>
      <c r="J718" s="44"/>
      <c r="K718" s="44"/>
      <c r="L718" s="48"/>
      <c r="M718" s="225"/>
      <c r="N718" s="226"/>
      <c r="O718" s="88"/>
      <c r="P718" s="88"/>
      <c r="Q718" s="88"/>
      <c r="R718" s="88"/>
      <c r="S718" s="88"/>
      <c r="T718" s="89"/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  <c r="AE718" s="42"/>
      <c r="AT718" s="20" t="s">
        <v>239</v>
      </c>
      <c r="AU718" s="20" t="s">
        <v>91</v>
      </c>
    </row>
    <row r="719" s="13" customFormat="1">
      <c r="A719" s="13"/>
      <c r="B719" s="241"/>
      <c r="C719" s="242"/>
      <c r="D719" s="222" t="s">
        <v>282</v>
      </c>
      <c r="E719" s="243" t="s">
        <v>32</v>
      </c>
      <c r="F719" s="244" t="s">
        <v>1726</v>
      </c>
      <c r="G719" s="242"/>
      <c r="H719" s="245">
        <v>204.40000000000001</v>
      </c>
      <c r="I719" s="246"/>
      <c r="J719" s="242"/>
      <c r="K719" s="242"/>
      <c r="L719" s="247"/>
      <c r="M719" s="248"/>
      <c r="N719" s="249"/>
      <c r="O719" s="249"/>
      <c r="P719" s="249"/>
      <c r="Q719" s="249"/>
      <c r="R719" s="249"/>
      <c r="S719" s="249"/>
      <c r="T719" s="250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1" t="s">
        <v>282</v>
      </c>
      <c r="AU719" s="251" t="s">
        <v>91</v>
      </c>
      <c r="AV719" s="13" t="s">
        <v>91</v>
      </c>
      <c r="AW719" s="13" t="s">
        <v>39</v>
      </c>
      <c r="AX719" s="13" t="s">
        <v>78</v>
      </c>
      <c r="AY719" s="251" t="s">
        <v>188</v>
      </c>
    </row>
    <row r="720" s="14" customFormat="1">
      <c r="A720" s="14"/>
      <c r="B720" s="252"/>
      <c r="C720" s="253"/>
      <c r="D720" s="222" t="s">
        <v>282</v>
      </c>
      <c r="E720" s="254" t="s">
        <v>32</v>
      </c>
      <c r="F720" s="255" t="s">
        <v>814</v>
      </c>
      <c r="G720" s="253"/>
      <c r="H720" s="254" t="s">
        <v>32</v>
      </c>
      <c r="I720" s="256"/>
      <c r="J720" s="253"/>
      <c r="K720" s="253"/>
      <c r="L720" s="257"/>
      <c r="M720" s="258"/>
      <c r="N720" s="259"/>
      <c r="O720" s="259"/>
      <c r="P720" s="259"/>
      <c r="Q720" s="259"/>
      <c r="R720" s="259"/>
      <c r="S720" s="259"/>
      <c r="T720" s="260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1" t="s">
        <v>282</v>
      </c>
      <c r="AU720" s="261" t="s">
        <v>91</v>
      </c>
      <c r="AV720" s="14" t="s">
        <v>86</v>
      </c>
      <c r="AW720" s="14" t="s">
        <v>39</v>
      </c>
      <c r="AX720" s="14" t="s">
        <v>78</v>
      </c>
      <c r="AY720" s="261" t="s">
        <v>188</v>
      </c>
    </row>
    <row r="721" s="13" customFormat="1">
      <c r="A721" s="13"/>
      <c r="B721" s="241"/>
      <c r="C721" s="242"/>
      <c r="D721" s="222" t="s">
        <v>282</v>
      </c>
      <c r="E721" s="243" t="s">
        <v>32</v>
      </c>
      <c r="F721" s="244" t="s">
        <v>1292</v>
      </c>
      <c r="G721" s="242"/>
      <c r="H721" s="245">
        <v>34.880000000000003</v>
      </c>
      <c r="I721" s="246"/>
      <c r="J721" s="242"/>
      <c r="K721" s="242"/>
      <c r="L721" s="247"/>
      <c r="M721" s="248"/>
      <c r="N721" s="249"/>
      <c r="O721" s="249"/>
      <c r="P721" s="249"/>
      <c r="Q721" s="249"/>
      <c r="R721" s="249"/>
      <c r="S721" s="249"/>
      <c r="T721" s="250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1" t="s">
        <v>282</v>
      </c>
      <c r="AU721" s="251" t="s">
        <v>91</v>
      </c>
      <c r="AV721" s="13" t="s">
        <v>91</v>
      </c>
      <c r="AW721" s="13" t="s">
        <v>39</v>
      </c>
      <c r="AX721" s="13" t="s">
        <v>78</v>
      </c>
      <c r="AY721" s="251" t="s">
        <v>188</v>
      </c>
    </row>
    <row r="722" s="13" customFormat="1">
      <c r="A722" s="13"/>
      <c r="B722" s="241"/>
      <c r="C722" s="242"/>
      <c r="D722" s="222" t="s">
        <v>282</v>
      </c>
      <c r="E722" s="243" t="s">
        <v>32</v>
      </c>
      <c r="F722" s="244" t="s">
        <v>1293</v>
      </c>
      <c r="G722" s="242"/>
      <c r="H722" s="245">
        <v>-2.7000000000000002</v>
      </c>
      <c r="I722" s="246"/>
      <c r="J722" s="242"/>
      <c r="K722" s="242"/>
      <c r="L722" s="247"/>
      <c r="M722" s="248"/>
      <c r="N722" s="249"/>
      <c r="O722" s="249"/>
      <c r="P722" s="249"/>
      <c r="Q722" s="249"/>
      <c r="R722" s="249"/>
      <c r="S722" s="249"/>
      <c r="T722" s="250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1" t="s">
        <v>282</v>
      </c>
      <c r="AU722" s="251" t="s">
        <v>91</v>
      </c>
      <c r="AV722" s="13" t="s">
        <v>91</v>
      </c>
      <c r="AW722" s="13" t="s">
        <v>39</v>
      </c>
      <c r="AX722" s="13" t="s">
        <v>78</v>
      </c>
      <c r="AY722" s="251" t="s">
        <v>188</v>
      </c>
    </row>
    <row r="723" s="13" customFormat="1">
      <c r="A723" s="13"/>
      <c r="B723" s="241"/>
      <c r="C723" s="242"/>
      <c r="D723" s="222" t="s">
        <v>282</v>
      </c>
      <c r="E723" s="243" t="s">
        <v>32</v>
      </c>
      <c r="F723" s="244" t="s">
        <v>1294</v>
      </c>
      <c r="G723" s="242"/>
      <c r="H723" s="245">
        <v>4.1399999999999997</v>
      </c>
      <c r="I723" s="246"/>
      <c r="J723" s="242"/>
      <c r="K723" s="242"/>
      <c r="L723" s="247"/>
      <c r="M723" s="248"/>
      <c r="N723" s="249"/>
      <c r="O723" s="249"/>
      <c r="P723" s="249"/>
      <c r="Q723" s="249"/>
      <c r="R723" s="249"/>
      <c r="S723" s="249"/>
      <c r="T723" s="250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1" t="s">
        <v>282</v>
      </c>
      <c r="AU723" s="251" t="s">
        <v>91</v>
      </c>
      <c r="AV723" s="13" t="s">
        <v>91</v>
      </c>
      <c r="AW723" s="13" t="s">
        <v>39</v>
      </c>
      <c r="AX723" s="13" t="s">
        <v>78</v>
      </c>
      <c r="AY723" s="251" t="s">
        <v>188</v>
      </c>
    </row>
    <row r="724" s="13" customFormat="1">
      <c r="A724" s="13"/>
      <c r="B724" s="241"/>
      <c r="C724" s="242"/>
      <c r="D724" s="222" t="s">
        <v>282</v>
      </c>
      <c r="E724" s="243" t="s">
        <v>32</v>
      </c>
      <c r="F724" s="244" t="s">
        <v>1295</v>
      </c>
      <c r="G724" s="242"/>
      <c r="H724" s="245">
        <v>36.159999999999997</v>
      </c>
      <c r="I724" s="246"/>
      <c r="J724" s="242"/>
      <c r="K724" s="242"/>
      <c r="L724" s="247"/>
      <c r="M724" s="248"/>
      <c r="N724" s="249"/>
      <c r="O724" s="249"/>
      <c r="P724" s="249"/>
      <c r="Q724" s="249"/>
      <c r="R724" s="249"/>
      <c r="S724" s="249"/>
      <c r="T724" s="250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1" t="s">
        <v>282</v>
      </c>
      <c r="AU724" s="251" t="s">
        <v>91</v>
      </c>
      <c r="AV724" s="13" t="s">
        <v>91</v>
      </c>
      <c r="AW724" s="13" t="s">
        <v>39</v>
      </c>
      <c r="AX724" s="13" t="s">
        <v>78</v>
      </c>
      <c r="AY724" s="251" t="s">
        <v>188</v>
      </c>
    </row>
    <row r="725" s="13" customFormat="1">
      <c r="A725" s="13"/>
      <c r="B725" s="241"/>
      <c r="C725" s="242"/>
      <c r="D725" s="222" t="s">
        <v>282</v>
      </c>
      <c r="E725" s="243" t="s">
        <v>32</v>
      </c>
      <c r="F725" s="244" t="s">
        <v>1293</v>
      </c>
      <c r="G725" s="242"/>
      <c r="H725" s="245">
        <v>-2.7000000000000002</v>
      </c>
      <c r="I725" s="246"/>
      <c r="J725" s="242"/>
      <c r="K725" s="242"/>
      <c r="L725" s="247"/>
      <c r="M725" s="248"/>
      <c r="N725" s="249"/>
      <c r="O725" s="249"/>
      <c r="P725" s="249"/>
      <c r="Q725" s="249"/>
      <c r="R725" s="249"/>
      <c r="S725" s="249"/>
      <c r="T725" s="250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1" t="s">
        <v>282</v>
      </c>
      <c r="AU725" s="251" t="s">
        <v>91</v>
      </c>
      <c r="AV725" s="13" t="s">
        <v>91</v>
      </c>
      <c r="AW725" s="13" t="s">
        <v>39</v>
      </c>
      <c r="AX725" s="13" t="s">
        <v>78</v>
      </c>
      <c r="AY725" s="251" t="s">
        <v>188</v>
      </c>
    </row>
    <row r="726" s="13" customFormat="1">
      <c r="A726" s="13"/>
      <c r="B726" s="241"/>
      <c r="C726" s="242"/>
      <c r="D726" s="222" t="s">
        <v>282</v>
      </c>
      <c r="E726" s="243" t="s">
        <v>32</v>
      </c>
      <c r="F726" s="244" t="s">
        <v>1294</v>
      </c>
      <c r="G726" s="242"/>
      <c r="H726" s="245">
        <v>4.1399999999999997</v>
      </c>
      <c r="I726" s="246"/>
      <c r="J726" s="242"/>
      <c r="K726" s="242"/>
      <c r="L726" s="247"/>
      <c r="M726" s="248"/>
      <c r="N726" s="249"/>
      <c r="O726" s="249"/>
      <c r="P726" s="249"/>
      <c r="Q726" s="249"/>
      <c r="R726" s="249"/>
      <c r="S726" s="249"/>
      <c r="T726" s="250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1" t="s">
        <v>282</v>
      </c>
      <c r="AU726" s="251" t="s">
        <v>91</v>
      </c>
      <c r="AV726" s="13" t="s">
        <v>91</v>
      </c>
      <c r="AW726" s="13" t="s">
        <v>39</v>
      </c>
      <c r="AX726" s="13" t="s">
        <v>78</v>
      </c>
      <c r="AY726" s="251" t="s">
        <v>188</v>
      </c>
    </row>
    <row r="727" s="13" customFormat="1">
      <c r="A727" s="13"/>
      <c r="B727" s="241"/>
      <c r="C727" s="242"/>
      <c r="D727" s="222" t="s">
        <v>282</v>
      </c>
      <c r="E727" s="243" t="s">
        <v>32</v>
      </c>
      <c r="F727" s="244" t="s">
        <v>1296</v>
      </c>
      <c r="G727" s="242"/>
      <c r="H727" s="245">
        <v>112.48</v>
      </c>
      <c r="I727" s="246"/>
      <c r="J727" s="242"/>
      <c r="K727" s="242"/>
      <c r="L727" s="247"/>
      <c r="M727" s="248"/>
      <c r="N727" s="249"/>
      <c r="O727" s="249"/>
      <c r="P727" s="249"/>
      <c r="Q727" s="249"/>
      <c r="R727" s="249"/>
      <c r="S727" s="249"/>
      <c r="T727" s="250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1" t="s">
        <v>282</v>
      </c>
      <c r="AU727" s="251" t="s">
        <v>91</v>
      </c>
      <c r="AV727" s="13" t="s">
        <v>91</v>
      </c>
      <c r="AW727" s="13" t="s">
        <v>39</v>
      </c>
      <c r="AX727" s="13" t="s">
        <v>78</v>
      </c>
      <c r="AY727" s="251" t="s">
        <v>188</v>
      </c>
    </row>
    <row r="728" s="13" customFormat="1">
      <c r="A728" s="13"/>
      <c r="B728" s="241"/>
      <c r="C728" s="242"/>
      <c r="D728" s="222" t="s">
        <v>282</v>
      </c>
      <c r="E728" s="243" t="s">
        <v>32</v>
      </c>
      <c r="F728" s="244" t="s">
        <v>1297</v>
      </c>
      <c r="G728" s="242"/>
      <c r="H728" s="245">
        <v>-5.4000000000000004</v>
      </c>
      <c r="I728" s="246"/>
      <c r="J728" s="242"/>
      <c r="K728" s="242"/>
      <c r="L728" s="247"/>
      <c r="M728" s="248"/>
      <c r="N728" s="249"/>
      <c r="O728" s="249"/>
      <c r="P728" s="249"/>
      <c r="Q728" s="249"/>
      <c r="R728" s="249"/>
      <c r="S728" s="249"/>
      <c r="T728" s="250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1" t="s">
        <v>282</v>
      </c>
      <c r="AU728" s="251" t="s">
        <v>91</v>
      </c>
      <c r="AV728" s="13" t="s">
        <v>91</v>
      </c>
      <c r="AW728" s="13" t="s">
        <v>39</v>
      </c>
      <c r="AX728" s="13" t="s">
        <v>78</v>
      </c>
      <c r="AY728" s="251" t="s">
        <v>188</v>
      </c>
    </row>
    <row r="729" s="13" customFormat="1">
      <c r="A729" s="13"/>
      <c r="B729" s="241"/>
      <c r="C729" s="242"/>
      <c r="D729" s="222" t="s">
        <v>282</v>
      </c>
      <c r="E729" s="243" t="s">
        <v>32</v>
      </c>
      <c r="F729" s="244" t="s">
        <v>1298</v>
      </c>
      <c r="G729" s="242"/>
      <c r="H729" s="245">
        <v>-0.67300000000000004</v>
      </c>
      <c r="I729" s="246"/>
      <c r="J729" s="242"/>
      <c r="K729" s="242"/>
      <c r="L729" s="247"/>
      <c r="M729" s="248"/>
      <c r="N729" s="249"/>
      <c r="O729" s="249"/>
      <c r="P729" s="249"/>
      <c r="Q729" s="249"/>
      <c r="R729" s="249"/>
      <c r="S729" s="249"/>
      <c r="T729" s="250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1" t="s">
        <v>282</v>
      </c>
      <c r="AU729" s="251" t="s">
        <v>91</v>
      </c>
      <c r="AV729" s="13" t="s">
        <v>91</v>
      </c>
      <c r="AW729" s="13" t="s">
        <v>39</v>
      </c>
      <c r="AX729" s="13" t="s">
        <v>78</v>
      </c>
      <c r="AY729" s="251" t="s">
        <v>188</v>
      </c>
    </row>
    <row r="730" s="13" customFormat="1">
      <c r="A730" s="13"/>
      <c r="B730" s="241"/>
      <c r="C730" s="242"/>
      <c r="D730" s="222" t="s">
        <v>282</v>
      </c>
      <c r="E730" s="243" t="s">
        <v>32</v>
      </c>
      <c r="F730" s="244" t="s">
        <v>1299</v>
      </c>
      <c r="G730" s="242"/>
      <c r="H730" s="245">
        <v>-3.6000000000000001</v>
      </c>
      <c r="I730" s="246"/>
      <c r="J730" s="242"/>
      <c r="K730" s="242"/>
      <c r="L730" s="247"/>
      <c r="M730" s="248"/>
      <c r="N730" s="249"/>
      <c r="O730" s="249"/>
      <c r="P730" s="249"/>
      <c r="Q730" s="249"/>
      <c r="R730" s="249"/>
      <c r="S730" s="249"/>
      <c r="T730" s="250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1" t="s">
        <v>282</v>
      </c>
      <c r="AU730" s="251" t="s">
        <v>91</v>
      </c>
      <c r="AV730" s="13" t="s">
        <v>91</v>
      </c>
      <c r="AW730" s="13" t="s">
        <v>39</v>
      </c>
      <c r="AX730" s="13" t="s">
        <v>78</v>
      </c>
      <c r="AY730" s="251" t="s">
        <v>188</v>
      </c>
    </row>
    <row r="731" s="13" customFormat="1">
      <c r="A731" s="13"/>
      <c r="B731" s="241"/>
      <c r="C731" s="242"/>
      <c r="D731" s="222" t="s">
        <v>282</v>
      </c>
      <c r="E731" s="243" t="s">
        <v>32</v>
      </c>
      <c r="F731" s="244" t="s">
        <v>1300</v>
      </c>
      <c r="G731" s="242"/>
      <c r="H731" s="245">
        <v>29.280000000000001</v>
      </c>
      <c r="I731" s="246"/>
      <c r="J731" s="242"/>
      <c r="K731" s="242"/>
      <c r="L731" s="247"/>
      <c r="M731" s="248"/>
      <c r="N731" s="249"/>
      <c r="O731" s="249"/>
      <c r="P731" s="249"/>
      <c r="Q731" s="249"/>
      <c r="R731" s="249"/>
      <c r="S731" s="249"/>
      <c r="T731" s="250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1" t="s">
        <v>282</v>
      </c>
      <c r="AU731" s="251" t="s">
        <v>91</v>
      </c>
      <c r="AV731" s="13" t="s">
        <v>91</v>
      </c>
      <c r="AW731" s="13" t="s">
        <v>39</v>
      </c>
      <c r="AX731" s="13" t="s">
        <v>78</v>
      </c>
      <c r="AY731" s="251" t="s">
        <v>188</v>
      </c>
    </row>
    <row r="732" s="13" customFormat="1">
      <c r="A732" s="13"/>
      <c r="B732" s="241"/>
      <c r="C732" s="242"/>
      <c r="D732" s="222" t="s">
        <v>282</v>
      </c>
      <c r="E732" s="243" t="s">
        <v>32</v>
      </c>
      <c r="F732" s="244" t="s">
        <v>1301</v>
      </c>
      <c r="G732" s="242"/>
      <c r="H732" s="245">
        <v>-2</v>
      </c>
      <c r="I732" s="246"/>
      <c r="J732" s="242"/>
      <c r="K732" s="242"/>
      <c r="L732" s="247"/>
      <c r="M732" s="248"/>
      <c r="N732" s="249"/>
      <c r="O732" s="249"/>
      <c r="P732" s="249"/>
      <c r="Q732" s="249"/>
      <c r="R732" s="249"/>
      <c r="S732" s="249"/>
      <c r="T732" s="250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1" t="s">
        <v>282</v>
      </c>
      <c r="AU732" s="251" t="s">
        <v>91</v>
      </c>
      <c r="AV732" s="13" t="s">
        <v>91</v>
      </c>
      <c r="AW732" s="13" t="s">
        <v>39</v>
      </c>
      <c r="AX732" s="13" t="s">
        <v>78</v>
      </c>
      <c r="AY732" s="251" t="s">
        <v>188</v>
      </c>
    </row>
    <row r="733" s="13" customFormat="1">
      <c r="A733" s="13"/>
      <c r="B733" s="241"/>
      <c r="C733" s="242"/>
      <c r="D733" s="222" t="s">
        <v>282</v>
      </c>
      <c r="E733" s="243" t="s">
        <v>32</v>
      </c>
      <c r="F733" s="244" t="s">
        <v>1302</v>
      </c>
      <c r="G733" s="242"/>
      <c r="H733" s="245">
        <v>31.760000000000002</v>
      </c>
      <c r="I733" s="246"/>
      <c r="J733" s="242"/>
      <c r="K733" s="242"/>
      <c r="L733" s="247"/>
      <c r="M733" s="248"/>
      <c r="N733" s="249"/>
      <c r="O733" s="249"/>
      <c r="P733" s="249"/>
      <c r="Q733" s="249"/>
      <c r="R733" s="249"/>
      <c r="S733" s="249"/>
      <c r="T733" s="250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1" t="s">
        <v>282</v>
      </c>
      <c r="AU733" s="251" t="s">
        <v>91</v>
      </c>
      <c r="AV733" s="13" t="s">
        <v>91</v>
      </c>
      <c r="AW733" s="13" t="s">
        <v>39</v>
      </c>
      <c r="AX733" s="13" t="s">
        <v>78</v>
      </c>
      <c r="AY733" s="251" t="s">
        <v>188</v>
      </c>
    </row>
    <row r="734" s="13" customFormat="1">
      <c r="A734" s="13"/>
      <c r="B734" s="241"/>
      <c r="C734" s="242"/>
      <c r="D734" s="222" t="s">
        <v>282</v>
      </c>
      <c r="E734" s="243" t="s">
        <v>32</v>
      </c>
      <c r="F734" s="244" t="s">
        <v>1301</v>
      </c>
      <c r="G734" s="242"/>
      <c r="H734" s="245">
        <v>-2</v>
      </c>
      <c r="I734" s="246"/>
      <c r="J734" s="242"/>
      <c r="K734" s="242"/>
      <c r="L734" s="247"/>
      <c r="M734" s="248"/>
      <c r="N734" s="249"/>
      <c r="O734" s="249"/>
      <c r="P734" s="249"/>
      <c r="Q734" s="249"/>
      <c r="R734" s="249"/>
      <c r="S734" s="249"/>
      <c r="T734" s="250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1" t="s">
        <v>282</v>
      </c>
      <c r="AU734" s="251" t="s">
        <v>91</v>
      </c>
      <c r="AV734" s="13" t="s">
        <v>91</v>
      </c>
      <c r="AW734" s="13" t="s">
        <v>39</v>
      </c>
      <c r="AX734" s="13" t="s">
        <v>78</v>
      </c>
      <c r="AY734" s="251" t="s">
        <v>188</v>
      </c>
    </row>
    <row r="735" s="13" customFormat="1">
      <c r="A735" s="13"/>
      <c r="B735" s="241"/>
      <c r="C735" s="242"/>
      <c r="D735" s="222" t="s">
        <v>282</v>
      </c>
      <c r="E735" s="243" t="s">
        <v>32</v>
      </c>
      <c r="F735" s="244" t="s">
        <v>1303</v>
      </c>
      <c r="G735" s="242"/>
      <c r="H735" s="245">
        <v>227.52000000000001</v>
      </c>
      <c r="I735" s="246"/>
      <c r="J735" s="242"/>
      <c r="K735" s="242"/>
      <c r="L735" s="247"/>
      <c r="M735" s="248"/>
      <c r="N735" s="249"/>
      <c r="O735" s="249"/>
      <c r="P735" s="249"/>
      <c r="Q735" s="249"/>
      <c r="R735" s="249"/>
      <c r="S735" s="249"/>
      <c r="T735" s="250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1" t="s">
        <v>282</v>
      </c>
      <c r="AU735" s="251" t="s">
        <v>91</v>
      </c>
      <c r="AV735" s="13" t="s">
        <v>91</v>
      </c>
      <c r="AW735" s="13" t="s">
        <v>39</v>
      </c>
      <c r="AX735" s="13" t="s">
        <v>78</v>
      </c>
      <c r="AY735" s="251" t="s">
        <v>188</v>
      </c>
    </row>
    <row r="736" s="13" customFormat="1">
      <c r="A736" s="13"/>
      <c r="B736" s="241"/>
      <c r="C736" s="242"/>
      <c r="D736" s="222" t="s">
        <v>282</v>
      </c>
      <c r="E736" s="243" t="s">
        <v>32</v>
      </c>
      <c r="F736" s="244" t="s">
        <v>1304</v>
      </c>
      <c r="G736" s="242"/>
      <c r="H736" s="245">
        <v>-30</v>
      </c>
      <c r="I736" s="246"/>
      <c r="J736" s="242"/>
      <c r="K736" s="242"/>
      <c r="L736" s="247"/>
      <c r="M736" s="248"/>
      <c r="N736" s="249"/>
      <c r="O736" s="249"/>
      <c r="P736" s="249"/>
      <c r="Q736" s="249"/>
      <c r="R736" s="249"/>
      <c r="S736" s="249"/>
      <c r="T736" s="250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1" t="s">
        <v>282</v>
      </c>
      <c r="AU736" s="251" t="s">
        <v>91</v>
      </c>
      <c r="AV736" s="13" t="s">
        <v>91</v>
      </c>
      <c r="AW736" s="13" t="s">
        <v>39</v>
      </c>
      <c r="AX736" s="13" t="s">
        <v>78</v>
      </c>
      <c r="AY736" s="251" t="s">
        <v>188</v>
      </c>
    </row>
    <row r="737" s="13" customFormat="1">
      <c r="A737" s="13"/>
      <c r="B737" s="241"/>
      <c r="C737" s="242"/>
      <c r="D737" s="222" t="s">
        <v>282</v>
      </c>
      <c r="E737" s="243" t="s">
        <v>32</v>
      </c>
      <c r="F737" s="244" t="s">
        <v>1305</v>
      </c>
      <c r="G737" s="242"/>
      <c r="H737" s="245">
        <v>120</v>
      </c>
      <c r="I737" s="246"/>
      <c r="J737" s="242"/>
      <c r="K737" s="242"/>
      <c r="L737" s="247"/>
      <c r="M737" s="248"/>
      <c r="N737" s="249"/>
      <c r="O737" s="249"/>
      <c r="P737" s="249"/>
      <c r="Q737" s="249"/>
      <c r="R737" s="249"/>
      <c r="S737" s="249"/>
      <c r="T737" s="250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1" t="s">
        <v>282</v>
      </c>
      <c r="AU737" s="251" t="s">
        <v>91</v>
      </c>
      <c r="AV737" s="13" t="s">
        <v>91</v>
      </c>
      <c r="AW737" s="13" t="s">
        <v>39</v>
      </c>
      <c r="AX737" s="13" t="s">
        <v>78</v>
      </c>
      <c r="AY737" s="251" t="s">
        <v>188</v>
      </c>
    </row>
    <row r="738" s="13" customFormat="1">
      <c r="A738" s="13"/>
      <c r="B738" s="241"/>
      <c r="C738" s="242"/>
      <c r="D738" s="222" t="s">
        <v>282</v>
      </c>
      <c r="E738" s="243" t="s">
        <v>32</v>
      </c>
      <c r="F738" s="244" t="s">
        <v>1727</v>
      </c>
      <c r="G738" s="242"/>
      <c r="H738" s="245">
        <v>-25.5</v>
      </c>
      <c r="I738" s="246"/>
      <c r="J738" s="242"/>
      <c r="K738" s="242"/>
      <c r="L738" s="247"/>
      <c r="M738" s="248"/>
      <c r="N738" s="249"/>
      <c r="O738" s="249"/>
      <c r="P738" s="249"/>
      <c r="Q738" s="249"/>
      <c r="R738" s="249"/>
      <c r="S738" s="249"/>
      <c r="T738" s="250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1" t="s">
        <v>282</v>
      </c>
      <c r="AU738" s="251" t="s">
        <v>91</v>
      </c>
      <c r="AV738" s="13" t="s">
        <v>91</v>
      </c>
      <c r="AW738" s="13" t="s">
        <v>39</v>
      </c>
      <c r="AX738" s="13" t="s">
        <v>78</v>
      </c>
      <c r="AY738" s="251" t="s">
        <v>188</v>
      </c>
    </row>
    <row r="739" s="15" customFormat="1">
      <c r="A739" s="15"/>
      <c r="B739" s="272"/>
      <c r="C739" s="273"/>
      <c r="D739" s="222" t="s">
        <v>282</v>
      </c>
      <c r="E739" s="274" t="s">
        <v>32</v>
      </c>
      <c r="F739" s="275" t="s">
        <v>338</v>
      </c>
      <c r="G739" s="273"/>
      <c r="H739" s="276">
        <v>730.18700000000001</v>
      </c>
      <c r="I739" s="277"/>
      <c r="J739" s="273"/>
      <c r="K739" s="273"/>
      <c r="L739" s="278"/>
      <c r="M739" s="279"/>
      <c r="N739" s="280"/>
      <c r="O739" s="280"/>
      <c r="P739" s="280"/>
      <c r="Q739" s="280"/>
      <c r="R739" s="280"/>
      <c r="S739" s="280"/>
      <c r="T739" s="281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82" t="s">
        <v>282</v>
      </c>
      <c r="AU739" s="282" t="s">
        <v>91</v>
      </c>
      <c r="AV739" s="15" t="s">
        <v>187</v>
      </c>
      <c r="AW739" s="15" t="s">
        <v>39</v>
      </c>
      <c r="AX739" s="15" t="s">
        <v>86</v>
      </c>
      <c r="AY739" s="282" t="s">
        <v>188</v>
      </c>
    </row>
    <row r="740" s="2" customFormat="1" ht="21.75" customHeight="1">
      <c r="A740" s="42"/>
      <c r="B740" s="43"/>
      <c r="C740" s="209" t="s">
        <v>1750</v>
      </c>
      <c r="D740" s="209" t="s">
        <v>189</v>
      </c>
      <c r="E740" s="210" t="s">
        <v>1751</v>
      </c>
      <c r="F740" s="211" t="s">
        <v>1752</v>
      </c>
      <c r="G740" s="212" t="s">
        <v>278</v>
      </c>
      <c r="H740" s="213">
        <v>50</v>
      </c>
      <c r="I740" s="214"/>
      <c r="J740" s="215">
        <f>ROUND(I740*H740,2)</f>
        <v>0</v>
      </c>
      <c r="K740" s="211" t="s">
        <v>236</v>
      </c>
      <c r="L740" s="48"/>
      <c r="M740" s="216" t="s">
        <v>32</v>
      </c>
      <c r="N740" s="217" t="s">
        <v>49</v>
      </c>
      <c r="O740" s="88"/>
      <c r="P740" s="218">
        <f>O740*H740</f>
        <v>0</v>
      </c>
      <c r="Q740" s="218">
        <v>0</v>
      </c>
      <c r="R740" s="218">
        <f>Q740*H740</f>
        <v>0</v>
      </c>
      <c r="S740" s="218">
        <v>0</v>
      </c>
      <c r="T740" s="219">
        <f>S740*H740</f>
        <v>0</v>
      </c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R740" s="220" t="s">
        <v>405</v>
      </c>
      <c r="AT740" s="220" t="s">
        <v>189</v>
      </c>
      <c r="AU740" s="220" t="s">
        <v>91</v>
      </c>
      <c r="AY740" s="20" t="s">
        <v>188</v>
      </c>
      <c r="BE740" s="221">
        <f>IF(N740="základní",J740,0)</f>
        <v>0</v>
      </c>
      <c r="BF740" s="221">
        <f>IF(N740="snížená",J740,0)</f>
        <v>0</v>
      </c>
      <c r="BG740" s="221">
        <f>IF(N740="zákl. přenesená",J740,0)</f>
        <v>0</v>
      </c>
      <c r="BH740" s="221">
        <f>IF(N740="sníž. přenesená",J740,0)</f>
        <v>0</v>
      </c>
      <c r="BI740" s="221">
        <f>IF(N740="nulová",J740,0)</f>
        <v>0</v>
      </c>
      <c r="BJ740" s="20" t="s">
        <v>86</v>
      </c>
      <c r="BK740" s="221">
        <f>ROUND(I740*H740,2)</f>
        <v>0</v>
      </c>
      <c r="BL740" s="20" t="s">
        <v>405</v>
      </c>
      <c r="BM740" s="220" t="s">
        <v>1753</v>
      </c>
    </row>
    <row r="741" s="2" customFormat="1">
      <c r="A741" s="42"/>
      <c r="B741" s="43"/>
      <c r="C741" s="44"/>
      <c r="D741" s="222" t="s">
        <v>194</v>
      </c>
      <c r="E741" s="44"/>
      <c r="F741" s="223" t="s">
        <v>1754</v>
      </c>
      <c r="G741" s="44"/>
      <c r="H741" s="44"/>
      <c r="I741" s="224"/>
      <c r="J741" s="44"/>
      <c r="K741" s="44"/>
      <c r="L741" s="48"/>
      <c r="M741" s="225"/>
      <c r="N741" s="226"/>
      <c r="O741" s="88"/>
      <c r="P741" s="88"/>
      <c r="Q741" s="88"/>
      <c r="R741" s="88"/>
      <c r="S741" s="88"/>
      <c r="T741" s="89"/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  <c r="AE741" s="42"/>
      <c r="AT741" s="20" t="s">
        <v>194</v>
      </c>
      <c r="AU741" s="20" t="s">
        <v>91</v>
      </c>
    </row>
    <row r="742" s="2" customFormat="1">
      <c r="A742" s="42"/>
      <c r="B742" s="43"/>
      <c r="C742" s="44"/>
      <c r="D742" s="239" t="s">
        <v>239</v>
      </c>
      <c r="E742" s="44"/>
      <c r="F742" s="240" t="s">
        <v>1755</v>
      </c>
      <c r="G742" s="44"/>
      <c r="H742" s="44"/>
      <c r="I742" s="224"/>
      <c r="J742" s="44"/>
      <c r="K742" s="44"/>
      <c r="L742" s="48"/>
      <c r="M742" s="225"/>
      <c r="N742" s="226"/>
      <c r="O742" s="88"/>
      <c r="P742" s="88"/>
      <c r="Q742" s="88"/>
      <c r="R742" s="88"/>
      <c r="S742" s="88"/>
      <c r="T742" s="89"/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T742" s="20" t="s">
        <v>239</v>
      </c>
      <c r="AU742" s="20" t="s">
        <v>91</v>
      </c>
    </row>
    <row r="743" s="13" customFormat="1">
      <c r="A743" s="13"/>
      <c r="B743" s="241"/>
      <c r="C743" s="242"/>
      <c r="D743" s="222" t="s">
        <v>282</v>
      </c>
      <c r="E743" s="243" t="s">
        <v>32</v>
      </c>
      <c r="F743" s="244" t="s">
        <v>591</v>
      </c>
      <c r="G743" s="242"/>
      <c r="H743" s="245">
        <v>50</v>
      </c>
      <c r="I743" s="246"/>
      <c r="J743" s="242"/>
      <c r="K743" s="242"/>
      <c r="L743" s="247"/>
      <c r="M743" s="248"/>
      <c r="N743" s="249"/>
      <c r="O743" s="249"/>
      <c r="P743" s="249"/>
      <c r="Q743" s="249"/>
      <c r="R743" s="249"/>
      <c r="S743" s="249"/>
      <c r="T743" s="250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1" t="s">
        <v>282</v>
      </c>
      <c r="AU743" s="251" t="s">
        <v>91</v>
      </c>
      <c r="AV743" s="13" t="s">
        <v>91</v>
      </c>
      <c r="AW743" s="13" t="s">
        <v>39</v>
      </c>
      <c r="AX743" s="13" t="s">
        <v>86</v>
      </c>
      <c r="AY743" s="251" t="s">
        <v>188</v>
      </c>
    </row>
    <row r="744" s="2" customFormat="1" ht="16.5" customHeight="1">
      <c r="A744" s="42"/>
      <c r="B744" s="43"/>
      <c r="C744" s="262" t="s">
        <v>1756</v>
      </c>
      <c r="D744" s="262" t="s">
        <v>319</v>
      </c>
      <c r="E744" s="263" t="s">
        <v>847</v>
      </c>
      <c r="F744" s="264" t="s">
        <v>848</v>
      </c>
      <c r="G744" s="265" t="s">
        <v>278</v>
      </c>
      <c r="H744" s="266">
        <v>52.5</v>
      </c>
      <c r="I744" s="267"/>
      <c r="J744" s="268">
        <f>ROUND(I744*H744,2)</f>
        <v>0</v>
      </c>
      <c r="K744" s="264" t="s">
        <v>236</v>
      </c>
      <c r="L744" s="269"/>
      <c r="M744" s="270" t="s">
        <v>32</v>
      </c>
      <c r="N744" s="271" t="s">
        <v>49</v>
      </c>
      <c r="O744" s="88"/>
      <c r="P744" s="218">
        <f>O744*H744</f>
        <v>0</v>
      </c>
      <c r="Q744" s="218">
        <v>5.0000000000000002E-05</v>
      </c>
      <c r="R744" s="218">
        <f>Q744*H744</f>
        <v>0.0026250000000000002</v>
      </c>
      <c r="S744" s="218">
        <v>0</v>
      </c>
      <c r="T744" s="219">
        <f>S744*H744</f>
        <v>0</v>
      </c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R744" s="220" t="s">
        <v>484</v>
      </c>
      <c r="AT744" s="220" t="s">
        <v>319</v>
      </c>
      <c r="AU744" s="220" t="s">
        <v>91</v>
      </c>
      <c r="AY744" s="20" t="s">
        <v>188</v>
      </c>
      <c r="BE744" s="221">
        <f>IF(N744="základní",J744,0)</f>
        <v>0</v>
      </c>
      <c r="BF744" s="221">
        <f>IF(N744="snížená",J744,0)</f>
        <v>0</v>
      </c>
      <c r="BG744" s="221">
        <f>IF(N744="zákl. přenesená",J744,0)</f>
        <v>0</v>
      </c>
      <c r="BH744" s="221">
        <f>IF(N744="sníž. přenesená",J744,0)</f>
        <v>0</v>
      </c>
      <c r="BI744" s="221">
        <f>IF(N744="nulová",J744,0)</f>
        <v>0</v>
      </c>
      <c r="BJ744" s="20" t="s">
        <v>86</v>
      </c>
      <c r="BK744" s="221">
        <f>ROUND(I744*H744,2)</f>
        <v>0</v>
      </c>
      <c r="BL744" s="20" t="s">
        <v>405</v>
      </c>
      <c r="BM744" s="220" t="s">
        <v>1757</v>
      </c>
    </row>
    <row r="745" s="2" customFormat="1">
      <c r="A745" s="42"/>
      <c r="B745" s="43"/>
      <c r="C745" s="44"/>
      <c r="D745" s="222" t="s">
        <v>194</v>
      </c>
      <c r="E745" s="44"/>
      <c r="F745" s="223" t="s">
        <v>848</v>
      </c>
      <c r="G745" s="44"/>
      <c r="H745" s="44"/>
      <c r="I745" s="224"/>
      <c r="J745" s="44"/>
      <c r="K745" s="44"/>
      <c r="L745" s="48"/>
      <c r="M745" s="225"/>
      <c r="N745" s="226"/>
      <c r="O745" s="88"/>
      <c r="P745" s="88"/>
      <c r="Q745" s="88"/>
      <c r="R745" s="88"/>
      <c r="S745" s="88"/>
      <c r="T745" s="89"/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T745" s="20" t="s">
        <v>194</v>
      </c>
      <c r="AU745" s="20" t="s">
        <v>91</v>
      </c>
    </row>
    <row r="746" s="13" customFormat="1">
      <c r="A746" s="13"/>
      <c r="B746" s="241"/>
      <c r="C746" s="242"/>
      <c r="D746" s="222" t="s">
        <v>282</v>
      </c>
      <c r="E746" s="242"/>
      <c r="F746" s="244" t="s">
        <v>1758</v>
      </c>
      <c r="G746" s="242"/>
      <c r="H746" s="245">
        <v>52.5</v>
      </c>
      <c r="I746" s="246"/>
      <c r="J746" s="242"/>
      <c r="K746" s="242"/>
      <c r="L746" s="247"/>
      <c r="M746" s="248"/>
      <c r="N746" s="249"/>
      <c r="O746" s="249"/>
      <c r="P746" s="249"/>
      <c r="Q746" s="249"/>
      <c r="R746" s="249"/>
      <c r="S746" s="249"/>
      <c r="T746" s="250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1" t="s">
        <v>282</v>
      </c>
      <c r="AU746" s="251" t="s">
        <v>91</v>
      </c>
      <c r="AV746" s="13" t="s">
        <v>91</v>
      </c>
      <c r="AW746" s="13" t="s">
        <v>4</v>
      </c>
      <c r="AX746" s="13" t="s">
        <v>86</v>
      </c>
      <c r="AY746" s="251" t="s">
        <v>188</v>
      </c>
    </row>
    <row r="747" s="2" customFormat="1" ht="33" customHeight="1">
      <c r="A747" s="42"/>
      <c r="B747" s="43"/>
      <c r="C747" s="209" t="s">
        <v>1759</v>
      </c>
      <c r="D747" s="209" t="s">
        <v>189</v>
      </c>
      <c r="E747" s="210" t="s">
        <v>1760</v>
      </c>
      <c r="F747" s="211" t="s">
        <v>1761</v>
      </c>
      <c r="G747" s="212" t="s">
        <v>278</v>
      </c>
      <c r="H747" s="213">
        <v>730.18700000000001</v>
      </c>
      <c r="I747" s="214"/>
      <c r="J747" s="215">
        <f>ROUND(I747*H747,2)</f>
        <v>0</v>
      </c>
      <c r="K747" s="211" t="s">
        <v>236</v>
      </c>
      <c r="L747" s="48"/>
      <c r="M747" s="216" t="s">
        <v>32</v>
      </c>
      <c r="N747" s="217" t="s">
        <v>49</v>
      </c>
      <c r="O747" s="88"/>
      <c r="P747" s="218">
        <f>O747*H747</f>
        <v>0</v>
      </c>
      <c r="Q747" s="218">
        <v>0.00020000000000000001</v>
      </c>
      <c r="R747" s="218">
        <f>Q747*H747</f>
        <v>0.14603740000000001</v>
      </c>
      <c r="S747" s="218">
        <v>0</v>
      </c>
      <c r="T747" s="219">
        <f>S747*H747</f>
        <v>0</v>
      </c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R747" s="220" t="s">
        <v>405</v>
      </c>
      <c r="AT747" s="220" t="s">
        <v>189</v>
      </c>
      <c r="AU747" s="220" t="s">
        <v>91</v>
      </c>
      <c r="AY747" s="20" t="s">
        <v>188</v>
      </c>
      <c r="BE747" s="221">
        <f>IF(N747="základní",J747,0)</f>
        <v>0</v>
      </c>
      <c r="BF747" s="221">
        <f>IF(N747="snížená",J747,0)</f>
        <v>0</v>
      </c>
      <c r="BG747" s="221">
        <f>IF(N747="zákl. přenesená",J747,0)</f>
        <v>0</v>
      </c>
      <c r="BH747" s="221">
        <f>IF(N747="sníž. přenesená",J747,0)</f>
        <v>0</v>
      </c>
      <c r="BI747" s="221">
        <f>IF(N747="nulová",J747,0)</f>
        <v>0</v>
      </c>
      <c r="BJ747" s="20" t="s">
        <v>86</v>
      </c>
      <c r="BK747" s="221">
        <f>ROUND(I747*H747,2)</f>
        <v>0</v>
      </c>
      <c r="BL747" s="20" t="s">
        <v>405</v>
      </c>
      <c r="BM747" s="220" t="s">
        <v>1762</v>
      </c>
    </row>
    <row r="748" s="2" customFormat="1">
      <c r="A748" s="42"/>
      <c r="B748" s="43"/>
      <c r="C748" s="44"/>
      <c r="D748" s="222" t="s">
        <v>194</v>
      </c>
      <c r="E748" s="44"/>
      <c r="F748" s="223" t="s">
        <v>1763</v>
      </c>
      <c r="G748" s="44"/>
      <c r="H748" s="44"/>
      <c r="I748" s="224"/>
      <c r="J748" s="44"/>
      <c r="K748" s="44"/>
      <c r="L748" s="48"/>
      <c r="M748" s="225"/>
      <c r="N748" s="226"/>
      <c r="O748" s="88"/>
      <c r="P748" s="88"/>
      <c r="Q748" s="88"/>
      <c r="R748" s="88"/>
      <c r="S748" s="88"/>
      <c r="T748" s="89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T748" s="20" t="s">
        <v>194</v>
      </c>
      <c r="AU748" s="20" t="s">
        <v>91</v>
      </c>
    </row>
    <row r="749" s="2" customFormat="1">
      <c r="A749" s="42"/>
      <c r="B749" s="43"/>
      <c r="C749" s="44"/>
      <c r="D749" s="239" t="s">
        <v>239</v>
      </c>
      <c r="E749" s="44"/>
      <c r="F749" s="240" t="s">
        <v>1764</v>
      </c>
      <c r="G749" s="44"/>
      <c r="H749" s="44"/>
      <c r="I749" s="224"/>
      <c r="J749" s="44"/>
      <c r="K749" s="44"/>
      <c r="L749" s="48"/>
      <c r="M749" s="225"/>
      <c r="N749" s="226"/>
      <c r="O749" s="88"/>
      <c r="P749" s="88"/>
      <c r="Q749" s="88"/>
      <c r="R749" s="88"/>
      <c r="S749" s="88"/>
      <c r="T749" s="89"/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T749" s="20" t="s">
        <v>239</v>
      </c>
      <c r="AU749" s="20" t="s">
        <v>91</v>
      </c>
    </row>
    <row r="750" s="13" customFormat="1">
      <c r="A750" s="13"/>
      <c r="B750" s="241"/>
      <c r="C750" s="242"/>
      <c r="D750" s="222" t="s">
        <v>282</v>
      </c>
      <c r="E750" s="243" t="s">
        <v>32</v>
      </c>
      <c r="F750" s="244" t="s">
        <v>1726</v>
      </c>
      <c r="G750" s="242"/>
      <c r="H750" s="245">
        <v>204.40000000000001</v>
      </c>
      <c r="I750" s="246"/>
      <c r="J750" s="242"/>
      <c r="K750" s="242"/>
      <c r="L750" s="247"/>
      <c r="M750" s="248"/>
      <c r="N750" s="249"/>
      <c r="O750" s="249"/>
      <c r="P750" s="249"/>
      <c r="Q750" s="249"/>
      <c r="R750" s="249"/>
      <c r="S750" s="249"/>
      <c r="T750" s="250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1" t="s">
        <v>282</v>
      </c>
      <c r="AU750" s="251" t="s">
        <v>91</v>
      </c>
      <c r="AV750" s="13" t="s">
        <v>91</v>
      </c>
      <c r="AW750" s="13" t="s">
        <v>39</v>
      </c>
      <c r="AX750" s="13" t="s">
        <v>78</v>
      </c>
      <c r="AY750" s="251" t="s">
        <v>188</v>
      </c>
    </row>
    <row r="751" s="14" customFormat="1">
      <c r="A751" s="14"/>
      <c r="B751" s="252"/>
      <c r="C751" s="253"/>
      <c r="D751" s="222" t="s">
        <v>282</v>
      </c>
      <c r="E751" s="254" t="s">
        <v>32</v>
      </c>
      <c r="F751" s="255" t="s">
        <v>814</v>
      </c>
      <c r="G751" s="253"/>
      <c r="H751" s="254" t="s">
        <v>32</v>
      </c>
      <c r="I751" s="256"/>
      <c r="J751" s="253"/>
      <c r="K751" s="253"/>
      <c r="L751" s="257"/>
      <c r="M751" s="258"/>
      <c r="N751" s="259"/>
      <c r="O751" s="259"/>
      <c r="P751" s="259"/>
      <c r="Q751" s="259"/>
      <c r="R751" s="259"/>
      <c r="S751" s="259"/>
      <c r="T751" s="260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1" t="s">
        <v>282</v>
      </c>
      <c r="AU751" s="261" t="s">
        <v>91</v>
      </c>
      <c r="AV751" s="14" t="s">
        <v>86</v>
      </c>
      <c r="AW751" s="14" t="s">
        <v>39</v>
      </c>
      <c r="AX751" s="14" t="s">
        <v>78</v>
      </c>
      <c r="AY751" s="261" t="s">
        <v>188</v>
      </c>
    </row>
    <row r="752" s="13" customFormat="1">
      <c r="A752" s="13"/>
      <c r="B752" s="241"/>
      <c r="C752" s="242"/>
      <c r="D752" s="222" t="s">
        <v>282</v>
      </c>
      <c r="E752" s="243" t="s">
        <v>32</v>
      </c>
      <c r="F752" s="244" t="s">
        <v>1292</v>
      </c>
      <c r="G752" s="242"/>
      <c r="H752" s="245">
        <v>34.880000000000003</v>
      </c>
      <c r="I752" s="246"/>
      <c r="J752" s="242"/>
      <c r="K752" s="242"/>
      <c r="L752" s="247"/>
      <c r="M752" s="248"/>
      <c r="N752" s="249"/>
      <c r="O752" s="249"/>
      <c r="P752" s="249"/>
      <c r="Q752" s="249"/>
      <c r="R752" s="249"/>
      <c r="S752" s="249"/>
      <c r="T752" s="250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1" t="s">
        <v>282</v>
      </c>
      <c r="AU752" s="251" t="s">
        <v>91</v>
      </c>
      <c r="AV752" s="13" t="s">
        <v>91</v>
      </c>
      <c r="AW752" s="13" t="s">
        <v>39</v>
      </c>
      <c r="AX752" s="13" t="s">
        <v>78</v>
      </c>
      <c r="AY752" s="251" t="s">
        <v>188</v>
      </c>
    </row>
    <row r="753" s="13" customFormat="1">
      <c r="A753" s="13"/>
      <c r="B753" s="241"/>
      <c r="C753" s="242"/>
      <c r="D753" s="222" t="s">
        <v>282</v>
      </c>
      <c r="E753" s="243" t="s">
        <v>32</v>
      </c>
      <c r="F753" s="244" t="s">
        <v>1293</v>
      </c>
      <c r="G753" s="242"/>
      <c r="H753" s="245">
        <v>-2.7000000000000002</v>
      </c>
      <c r="I753" s="246"/>
      <c r="J753" s="242"/>
      <c r="K753" s="242"/>
      <c r="L753" s="247"/>
      <c r="M753" s="248"/>
      <c r="N753" s="249"/>
      <c r="O753" s="249"/>
      <c r="P753" s="249"/>
      <c r="Q753" s="249"/>
      <c r="R753" s="249"/>
      <c r="S753" s="249"/>
      <c r="T753" s="250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1" t="s">
        <v>282</v>
      </c>
      <c r="AU753" s="251" t="s">
        <v>91</v>
      </c>
      <c r="AV753" s="13" t="s">
        <v>91</v>
      </c>
      <c r="AW753" s="13" t="s">
        <v>39</v>
      </c>
      <c r="AX753" s="13" t="s">
        <v>78</v>
      </c>
      <c r="AY753" s="251" t="s">
        <v>188</v>
      </c>
    </row>
    <row r="754" s="13" customFormat="1">
      <c r="A754" s="13"/>
      <c r="B754" s="241"/>
      <c r="C754" s="242"/>
      <c r="D754" s="222" t="s">
        <v>282</v>
      </c>
      <c r="E754" s="243" t="s">
        <v>32</v>
      </c>
      <c r="F754" s="244" t="s">
        <v>1294</v>
      </c>
      <c r="G754" s="242"/>
      <c r="H754" s="245">
        <v>4.1399999999999997</v>
      </c>
      <c r="I754" s="246"/>
      <c r="J754" s="242"/>
      <c r="K754" s="242"/>
      <c r="L754" s="247"/>
      <c r="M754" s="248"/>
      <c r="N754" s="249"/>
      <c r="O754" s="249"/>
      <c r="P754" s="249"/>
      <c r="Q754" s="249"/>
      <c r="R754" s="249"/>
      <c r="S754" s="249"/>
      <c r="T754" s="250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1" t="s">
        <v>282</v>
      </c>
      <c r="AU754" s="251" t="s">
        <v>91</v>
      </c>
      <c r="AV754" s="13" t="s">
        <v>91</v>
      </c>
      <c r="AW754" s="13" t="s">
        <v>39</v>
      </c>
      <c r="AX754" s="13" t="s">
        <v>78</v>
      </c>
      <c r="AY754" s="251" t="s">
        <v>188</v>
      </c>
    </row>
    <row r="755" s="13" customFormat="1">
      <c r="A755" s="13"/>
      <c r="B755" s="241"/>
      <c r="C755" s="242"/>
      <c r="D755" s="222" t="s">
        <v>282</v>
      </c>
      <c r="E755" s="243" t="s">
        <v>32</v>
      </c>
      <c r="F755" s="244" t="s">
        <v>1295</v>
      </c>
      <c r="G755" s="242"/>
      <c r="H755" s="245">
        <v>36.159999999999997</v>
      </c>
      <c r="I755" s="246"/>
      <c r="J755" s="242"/>
      <c r="K755" s="242"/>
      <c r="L755" s="247"/>
      <c r="M755" s="248"/>
      <c r="N755" s="249"/>
      <c r="O755" s="249"/>
      <c r="P755" s="249"/>
      <c r="Q755" s="249"/>
      <c r="R755" s="249"/>
      <c r="S755" s="249"/>
      <c r="T755" s="250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1" t="s">
        <v>282</v>
      </c>
      <c r="AU755" s="251" t="s">
        <v>91</v>
      </c>
      <c r="AV755" s="13" t="s">
        <v>91</v>
      </c>
      <c r="AW755" s="13" t="s">
        <v>39</v>
      </c>
      <c r="AX755" s="13" t="s">
        <v>78</v>
      </c>
      <c r="AY755" s="251" t="s">
        <v>188</v>
      </c>
    </row>
    <row r="756" s="13" customFormat="1">
      <c r="A756" s="13"/>
      <c r="B756" s="241"/>
      <c r="C756" s="242"/>
      <c r="D756" s="222" t="s">
        <v>282</v>
      </c>
      <c r="E756" s="243" t="s">
        <v>32</v>
      </c>
      <c r="F756" s="244" t="s">
        <v>1293</v>
      </c>
      <c r="G756" s="242"/>
      <c r="H756" s="245">
        <v>-2.7000000000000002</v>
      </c>
      <c r="I756" s="246"/>
      <c r="J756" s="242"/>
      <c r="K756" s="242"/>
      <c r="L756" s="247"/>
      <c r="M756" s="248"/>
      <c r="N756" s="249"/>
      <c r="O756" s="249"/>
      <c r="P756" s="249"/>
      <c r="Q756" s="249"/>
      <c r="R756" s="249"/>
      <c r="S756" s="249"/>
      <c r="T756" s="250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1" t="s">
        <v>282</v>
      </c>
      <c r="AU756" s="251" t="s">
        <v>91</v>
      </c>
      <c r="AV756" s="13" t="s">
        <v>91</v>
      </c>
      <c r="AW756" s="13" t="s">
        <v>39</v>
      </c>
      <c r="AX756" s="13" t="s">
        <v>78</v>
      </c>
      <c r="AY756" s="251" t="s">
        <v>188</v>
      </c>
    </row>
    <row r="757" s="13" customFormat="1">
      <c r="A757" s="13"/>
      <c r="B757" s="241"/>
      <c r="C757" s="242"/>
      <c r="D757" s="222" t="s">
        <v>282</v>
      </c>
      <c r="E757" s="243" t="s">
        <v>32</v>
      </c>
      <c r="F757" s="244" t="s">
        <v>1294</v>
      </c>
      <c r="G757" s="242"/>
      <c r="H757" s="245">
        <v>4.1399999999999997</v>
      </c>
      <c r="I757" s="246"/>
      <c r="J757" s="242"/>
      <c r="K757" s="242"/>
      <c r="L757" s="247"/>
      <c r="M757" s="248"/>
      <c r="N757" s="249"/>
      <c r="O757" s="249"/>
      <c r="P757" s="249"/>
      <c r="Q757" s="249"/>
      <c r="R757" s="249"/>
      <c r="S757" s="249"/>
      <c r="T757" s="250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51" t="s">
        <v>282</v>
      </c>
      <c r="AU757" s="251" t="s">
        <v>91</v>
      </c>
      <c r="AV757" s="13" t="s">
        <v>91</v>
      </c>
      <c r="AW757" s="13" t="s">
        <v>39</v>
      </c>
      <c r="AX757" s="13" t="s">
        <v>78</v>
      </c>
      <c r="AY757" s="251" t="s">
        <v>188</v>
      </c>
    </row>
    <row r="758" s="13" customFormat="1">
      <c r="A758" s="13"/>
      <c r="B758" s="241"/>
      <c r="C758" s="242"/>
      <c r="D758" s="222" t="s">
        <v>282</v>
      </c>
      <c r="E758" s="243" t="s">
        <v>32</v>
      </c>
      <c r="F758" s="244" t="s">
        <v>1296</v>
      </c>
      <c r="G758" s="242"/>
      <c r="H758" s="245">
        <v>112.48</v>
      </c>
      <c r="I758" s="246"/>
      <c r="J758" s="242"/>
      <c r="K758" s="242"/>
      <c r="L758" s="247"/>
      <c r="M758" s="248"/>
      <c r="N758" s="249"/>
      <c r="O758" s="249"/>
      <c r="P758" s="249"/>
      <c r="Q758" s="249"/>
      <c r="R758" s="249"/>
      <c r="S758" s="249"/>
      <c r="T758" s="250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1" t="s">
        <v>282</v>
      </c>
      <c r="AU758" s="251" t="s">
        <v>91</v>
      </c>
      <c r="AV758" s="13" t="s">
        <v>91</v>
      </c>
      <c r="AW758" s="13" t="s">
        <v>39</v>
      </c>
      <c r="AX758" s="13" t="s">
        <v>78</v>
      </c>
      <c r="AY758" s="251" t="s">
        <v>188</v>
      </c>
    </row>
    <row r="759" s="13" customFormat="1">
      <c r="A759" s="13"/>
      <c r="B759" s="241"/>
      <c r="C759" s="242"/>
      <c r="D759" s="222" t="s">
        <v>282</v>
      </c>
      <c r="E759" s="243" t="s">
        <v>32</v>
      </c>
      <c r="F759" s="244" t="s">
        <v>1297</v>
      </c>
      <c r="G759" s="242"/>
      <c r="H759" s="245">
        <v>-5.4000000000000004</v>
      </c>
      <c r="I759" s="246"/>
      <c r="J759" s="242"/>
      <c r="K759" s="242"/>
      <c r="L759" s="247"/>
      <c r="M759" s="248"/>
      <c r="N759" s="249"/>
      <c r="O759" s="249"/>
      <c r="P759" s="249"/>
      <c r="Q759" s="249"/>
      <c r="R759" s="249"/>
      <c r="S759" s="249"/>
      <c r="T759" s="250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1" t="s">
        <v>282</v>
      </c>
      <c r="AU759" s="251" t="s">
        <v>91</v>
      </c>
      <c r="AV759" s="13" t="s">
        <v>91</v>
      </c>
      <c r="AW759" s="13" t="s">
        <v>39</v>
      </c>
      <c r="AX759" s="13" t="s">
        <v>78</v>
      </c>
      <c r="AY759" s="251" t="s">
        <v>188</v>
      </c>
    </row>
    <row r="760" s="13" customFormat="1">
      <c r="A760" s="13"/>
      <c r="B760" s="241"/>
      <c r="C760" s="242"/>
      <c r="D760" s="222" t="s">
        <v>282</v>
      </c>
      <c r="E760" s="243" t="s">
        <v>32</v>
      </c>
      <c r="F760" s="244" t="s">
        <v>1298</v>
      </c>
      <c r="G760" s="242"/>
      <c r="H760" s="245">
        <v>-0.67300000000000004</v>
      </c>
      <c r="I760" s="246"/>
      <c r="J760" s="242"/>
      <c r="K760" s="242"/>
      <c r="L760" s="247"/>
      <c r="M760" s="248"/>
      <c r="N760" s="249"/>
      <c r="O760" s="249"/>
      <c r="P760" s="249"/>
      <c r="Q760" s="249"/>
      <c r="R760" s="249"/>
      <c r="S760" s="249"/>
      <c r="T760" s="250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1" t="s">
        <v>282</v>
      </c>
      <c r="AU760" s="251" t="s">
        <v>91</v>
      </c>
      <c r="AV760" s="13" t="s">
        <v>91</v>
      </c>
      <c r="AW760" s="13" t="s">
        <v>39</v>
      </c>
      <c r="AX760" s="13" t="s">
        <v>78</v>
      </c>
      <c r="AY760" s="251" t="s">
        <v>188</v>
      </c>
    </row>
    <row r="761" s="13" customFormat="1">
      <c r="A761" s="13"/>
      <c r="B761" s="241"/>
      <c r="C761" s="242"/>
      <c r="D761" s="222" t="s">
        <v>282</v>
      </c>
      <c r="E761" s="243" t="s">
        <v>32</v>
      </c>
      <c r="F761" s="244" t="s">
        <v>1299</v>
      </c>
      <c r="G761" s="242"/>
      <c r="H761" s="245">
        <v>-3.6000000000000001</v>
      </c>
      <c r="I761" s="246"/>
      <c r="J761" s="242"/>
      <c r="K761" s="242"/>
      <c r="L761" s="247"/>
      <c r="M761" s="248"/>
      <c r="N761" s="249"/>
      <c r="O761" s="249"/>
      <c r="P761" s="249"/>
      <c r="Q761" s="249"/>
      <c r="R761" s="249"/>
      <c r="S761" s="249"/>
      <c r="T761" s="250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51" t="s">
        <v>282</v>
      </c>
      <c r="AU761" s="251" t="s">
        <v>91</v>
      </c>
      <c r="AV761" s="13" t="s">
        <v>91</v>
      </c>
      <c r="AW761" s="13" t="s">
        <v>39</v>
      </c>
      <c r="AX761" s="13" t="s">
        <v>78</v>
      </c>
      <c r="AY761" s="251" t="s">
        <v>188</v>
      </c>
    </row>
    <row r="762" s="13" customFormat="1">
      <c r="A762" s="13"/>
      <c r="B762" s="241"/>
      <c r="C762" s="242"/>
      <c r="D762" s="222" t="s">
        <v>282</v>
      </c>
      <c r="E762" s="243" t="s">
        <v>32</v>
      </c>
      <c r="F762" s="244" t="s">
        <v>1300</v>
      </c>
      <c r="G762" s="242"/>
      <c r="H762" s="245">
        <v>29.280000000000001</v>
      </c>
      <c r="I762" s="246"/>
      <c r="J762" s="242"/>
      <c r="K762" s="242"/>
      <c r="L762" s="247"/>
      <c r="M762" s="248"/>
      <c r="N762" s="249"/>
      <c r="O762" s="249"/>
      <c r="P762" s="249"/>
      <c r="Q762" s="249"/>
      <c r="R762" s="249"/>
      <c r="S762" s="249"/>
      <c r="T762" s="250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1" t="s">
        <v>282</v>
      </c>
      <c r="AU762" s="251" t="s">
        <v>91</v>
      </c>
      <c r="AV762" s="13" t="s">
        <v>91</v>
      </c>
      <c r="AW762" s="13" t="s">
        <v>39</v>
      </c>
      <c r="AX762" s="13" t="s">
        <v>78</v>
      </c>
      <c r="AY762" s="251" t="s">
        <v>188</v>
      </c>
    </row>
    <row r="763" s="13" customFormat="1">
      <c r="A763" s="13"/>
      <c r="B763" s="241"/>
      <c r="C763" s="242"/>
      <c r="D763" s="222" t="s">
        <v>282</v>
      </c>
      <c r="E763" s="243" t="s">
        <v>32</v>
      </c>
      <c r="F763" s="244" t="s">
        <v>1301</v>
      </c>
      <c r="G763" s="242"/>
      <c r="H763" s="245">
        <v>-2</v>
      </c>
      <c r="I763" s="246"/>
      <c r="J763" s="242"/>
      <c r="K763" s="242"/>
      <c r="L763" s="247"/>
      <c r="M763" s="248"/>
      <c r="N763" s="249"/>
      <c r="O763" s="249"/>
      <c r="P763" s="249"/>
      <c r="Q763" s="249"/>
      <c r="R763" s="249"/>
      <c r="S763" s="249"/>
      <c r="T763" s="250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1" t="s">
        <v>282</v>
      </c>
      <c r="AU763" s="251" t="s">
        <v>91</v>
      </c>
      <c r="AV763" s="13" t="s">
        <v>91</v>
      </c>
      <c r="AW763" s="13" t="s">
        <v>39</v>
      </c>
      <c r="AX763" s="13" t="s">
        <v>78</v>
      </c>
      <c r="AY763" s="251" t="s">
        <v>188</v>
      </c>
    </row>
    <row r="764" s="13" customFormat="1">
      <c r="A764" s="13"/>
      <c r="B764" s="241"/>
      <c r="C764" s="242"/>
      <c r="D764" s="222" t="s">
        <v>282</v>
      </c>
      <c r="E764" s="243" t="s">
        <v>32</v>
      </c>
      <c r="F764" s="244" t="s">
        <v>1302</v>
      </c>
      <c r="G764" s="242"/>
      <c r="H764" s="245">
        <v>31.760000000000002</v>
      </c>
      <c r="I764" s="246"/>
      <c r="J764" s="242"/>
      <c r="K764" s="242"/>
      <c r="L764" s="247"/>
      <c r="M764" s="248"/>
      <c r="N764" s="249"/>
      <c r="O764" s="249"/>
      <c r="P764" s="249"/>
      <c r="Q764" s="249"/>
      <c r="R764" s="249"/>
      <c r="S764" s="249"/>
      <c r="T764" s="250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1" t="s">
        <v>282</v>
      </c>
      <c r="AU764" s="251" t="s">
        <v>91</v>
      </c>
      <c r="AV764" s="13" t="s">
        <v>91</v>
      </c>
      <c r="AW764" s="13" t="s">
        <v>39</v>
      </c>
      <c r="AX764" s="13" t="s">
        <v>78</v>
      </c>
      <c r="AY764" s="251" t="s">
        <v>188</v>
      </c>
    </row>
    <row r="765" s="13" customFormat="1">
      <c r="A765" s="13"/>
      <c r="B765" s="241"/>
      <c r="C765" s="242"/>
      <c r="D765" s="222" t="s">
        <v>282</v>
      </c>
      <c r="E765" s="243" t="s">
        <v>32</v>
      </c>
      <c r="F765" s="244" t="s">
        <v>1301</v>
      </c>
      <c r="G765" s="242"/>
      <c r="H765" s="245">
        <v>-2</v>
      </c>
      <c r="I765" s="246"/>
      <c r="J765" s="242"/>
      <c r="K765" s="242"/>
      <c r="L765" s="247"/>
      <c r="M765" s="248"/>
      <c r="N765" s="249"/>
      <c r="O765" s="249"/>
      <c r="P765" s="249"/>
      <c r="Q765" s="249"/>
      <c r="R765" s="249"/>
      <c r="S765" s="249"/>
      <c r="T765" s="250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1" t="s">
        <v>282</v>
      </c>
      <c r="AU765" s="251" t="s">
        <v>91</v>
      </c>
      <c r="AV765" s="13" t="s">
        <v>91</v>
      </c>
      <c r="AW765" s="13" t="s">
        <v>39</v>
      </c>
      <c r="AX765" s="13" t="s">
        <v>78</v>
      </c>
      <c r="AY765" s="251" t="s">
        <v>188</v>
      </c>
    </row>
    <row r="766" s="13" customFormat="1">
      <c r="A766" s="13"/>
      <c r="B766" s="241"/>
      <c r="C766" s="242"/>
      <c r="D766" s="222" t="s">
        <v>282</v>
      </c>
      <c r="E766" s="243" t="s">
        <v>32</v>
      </c>
      <c r="F766" s="244" t="s">
        <v>1303</v>
      </c>
      <c r="G766" s="242"/>
      <c r="H766" s="245">
        <v>227.52000000000001</v>
      </c>
      <c r="I766" s="246"/>
      <c r="J766" s="242"/>
      <c r="K766" s="242"/>
      <c r="L766" s="247"/>
      <c r="M766" s="248"/>
      <c r="N766" s="249"/>
      <c r="O766" s="249"/>
      <c r="P766" s="249"/>
      <c r="Q766" s="249"/>
      <c r="R766" s="249"/>
      <c r="S766" s="249"/>
      <c r="T766" s="250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1" t="s">
        <v>282</v>
      </c>
      <c r="AU766" s="251" t="s">
        <v>91</v>
      </c>
      <c r="AV766" s="13" t="s">
        <v>91</v>
      </c>
      <c r="AW766" s="13" t="s">
        <v>39</v>
      </c>
      <c r="AX766" s="13" t="s">
        <v>78</v>
      </c>
      <c r="AY766" s="251" t="s">
        <v>188</v>
      </c>
    </row>
    <row r="767" s="13" customFormat="1">
      <c r="A767" s="13"/>
      <c r="B767" s="241"/>
      <c r="C767" s="242"/>
      <c r="D767" s="222" t="s">
        <v>282</v>
      </c>
      <c r="E767" s="243" t="s">
        <v>32</v>
      </c>
      <c r="F767" s="244" t="s">
        <v>1304</v>
      </c>
      <c r="G767" s="242"/>
      <c r="H767" s="245">
        <v>-30</v>
      </c>
      <c r="I767" s="246"/>
      <c r="J767" s="242"/>
      <c r="K767" s="242"/>
      <c r="L767" s="247"/>
      <c r="M767" s="248"/>
      <c r="N767" s="249"/>
      <c r="O767" s="249"/>
      <c r="P767" s="249"/>
      <c r="Q767" s="249"/>
      <c r="R767" s="249"/>
      <c r="S767" s="249"/>
      <c r="T767" s="250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1" t="s">
        <v>282</v>
      </c>
      <c r="AU767" s="251" t="s">
        <v>91</v>
      </c>
      <c r="AV767" s="13" t="s">
        <v>91</v>
      </c>
      <c r="AW767" s="13" t="s">
        <v>39</v>
      </c>
      <c r="AX767" s="13" t="s">
        <v>78</v>
      </c>
      <c r="AY767" s="251" t="s">
        <v>188</v>
      </c>
    </row>
    <row r="768" s="13" customFormat="1">
      <c r="A768" s="13"/>
      <c r="B768" s="241"/>
      <c r="C768" s="242"/>
      <c r="D768" s="222" t="s">
        <v>282</v>
      </c>
      <c r="E768" s="243" t="s">
        <v>32</v>
      </c>
      <c r="F768" s="244" t="s">
        <v>1305</v>
      </c>
      <c r="G768" s="242"/>
      <c r="H768" s="245">
        <v>120</v>
      </c>
      <c r="I768" s="246"/>
      <c r="J768" s="242"/>
      <c r="K768" s="242"/>
      <c r="L768" s="247"/>
      <c r="M768" s="248"/>
      <c r="N768" s="249"/>
      <c r="O768" s="249"/>
      <c r="P768" s="249"/>
      <c r="Q768" s="249"/>
      <c r="R768" s="249"/>
      <c r="S768" s="249"/>
      <c r="T768" s="250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1" t="s">
        <v>282</v>
      </c>
      <c r="AU768" s="251" t="s">
        <v>91</v>
      </c>
      <c r="AV768" s="13" t="s">
        <v>91</v>
      </c>
      <c r="AW768" s="13" t="s">
        <v>39</v>
      </c>
      <c r="AX768" s="13" t="s">
        <v>78</v>
      </c>
      <c r="AY768" s="251" t="s">
        <v>188</v>
      </c>
    </row>
    <row r="769" s="13" customFormat="1">
      <c r="A769" s="13"/>
      <c r="B769" s="241"/>
      <c r="C769" s="242"/>
      <c r="D769" s="222" t="s">
        <v>282</v>
      </c>
      <c r="E769" s="243" t="s">
        <v>32</v>
      </c>
      <c r="F769" s="244" t="s">
        <v>1727</v>
      </c>
      <c r="G769" s="242"/>
      <c r="H769" s="245">
        <v>-25.5</v>
      </c>
      <c r="I769" s="246"/>
      <c r="J769" s="242"/>
      <c r="K769" s="242"/>
      <c r="L769" s="247"/>
      <c r="M769" s="248"/>
      <c r="N769" s="249"/>
      <c r="O769" s="249"/>
      <c r="P769" s="249"/>
      <c r="Q769" s="249"/>
      <c r="R769" s="249"/>
      <c r="S769" s="249"/>
      <c r="T769" s="250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1" t="s">
        <v>282</v>
      </c>
      <c r="AU769" s="251" t="s">
        <v>91</v>
      </c>
      <c r="AV769" s="13" t="s">
        <v>91</v>
      </c>
      <c r="AW769" s="13" t="s">
        <v>39</v>
      </c>
      <c r="AX769" s="13" t="s">
        <v>78</v>
      </c>
      <c r="AY769" s="251" t="s">
        <v>188</v>
      </c>
    </row>
    <row r="770" s="15" customFormat="1">
      <c r="A770" s="15"/>
      <c r="B770" s="272"/>
      <c r="C770" s="273"/>
      <c r="D770" s="222" t="s">
        <v>282</v>
      </c>
      <c r="E770" s="274" t="s">
        <v>32</v>
      </c>
      <c r="F770" s="275" t="s">
        <v>338</v>
      </c>
      <c r="G770" s="273"/>
      <c r="H770" s="276">
        <v>730.18700000000001</v>
      </c>
      <c r="I770" s="277"/>
      <c r="J770" s="273"/>
      <c r="K770" s="273"/>
      <c r="L770" s="278"/>
      <c r="M770" s="279"/>
      <c r="N770" s="280"/>
      <c r="O770" s="280"/>
      <c r="P770" s="280"/>
      <c r="Q770" s="280"/>
      <c r="R770" s="280"/>
      <c r="S770" s="280"/>
      <c r="T770" s="281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82" t="s">
        <v>282</v>
      </c>
      <c r="AU770" s="282" t="s">
        <v>91</v>
      </c>
      <c r="AV770" s="15" t="s">
        <v>187</v>
      </c>
      <c r="AW770" s="15" t="s">
        <v>39</v>
      </c>
      <c r="AX770" s="15" t="s">
        <v>86</v>
      </c>
      <c r="AY770" s="282" t="s">
        <v>188</v>
      </c>
    </row>
    <row r="771" s="2" customFormat="1" ht="33" customHeight="1">
      <c r="A771" s="42"/>
      <c r="B771" s="43"/>
      <c r="C771" s="209" t="s">
        <v>1765</v>
      </c>
      <c r="D771" s="209" t="s">
        <v>189</v>
      </c>
      <c r="E771" s="210" t="s">
        <v>1766</v>
      </c>
      <c r="F771" s="211" t="s">
        <v>1767</v>
      </c>
      <c r="G771" s="212" t="s">
        <v>278</v>
      </c>
      <c r="H771" s="213">
        <v>730.18700000000001</v>
      </c>
      <c r="I771" s="214"/>
      <c r="J771" s="215">
        <f>ROUND(I771*H771,2)</f>
        <v>0</v>
      </c>
      <c r="K771" s="211" t="s">
        <v>236</v>
      </c>
      <c r="L771" s="48"/>
      <c r="M771" s="216" t="s">
        <v>32</v>
      </c>
      <c r="N771" s="217" t="s">
        <v>49</v>
      </c>
      <c r="O771" s="88"/>
      <c r="P771" s="218">
        <f>O771*H771</f>
        <v>0</v>
      </c>
      <c r="Q771" s="218">
        <v>0.00025999999999999998</v>
      </c>
      <c r="R771" s="218">
        <f>Q771*H771</f>
        <v>0.18984862</v>
      </c>
      <c r="S771" s="218">
        <v>0</v>
      </c>
      <c r="T771" s="219">
        <f>S771*H771</f>
        <v>0</v>
      </c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R771" s="220" t="s">
        <v>405</v>
      </c>
      <c r="AT771" s="220" t="s">
        <v>189</v>
      </c>
      <c r="AU771" s="220" t="s">
        <v>91</v>
      </c>
      <c r="AY771" s="20" t="s">
        <v>188</v>
      </c>
      <c r="BE771" s="221">
        <f>IF(N771="základní",J771,0)</f>
        <v>0</v>
      </c>
      <c r="BF771" s="221">
        <f>IF(N771="snížená",J771,0)</f>
        <v>0</v>
      </c>
      <c r="BG771" s="221">
        <f>IF(N771="zákl. přenesená",J771,0)</f>
        <v>0</v>
      </c>
      <c r="BH771" s="221">
        <f>IF(N771="sníž. přenesená",J771,0)</f>
        <v>0</v>
      </c>
      <c r="BI771" s="221">
        <f>IF(N771="nulová",J771,0)</f>
        <v>0</v>
      </c>
      <c r="BJ771" s="20" t="s">
        <v>86</v>
      </c>
      <c r="BK771" s="221">
        <f>ROUND(I771*H771,2)</f>
        <v>0</v>
      </c>
      <c r="BL771" s="20" t="s">
        <v>405</v>
      </c>
      <c r="BM771" s="220" t="s">
        <v>1768</v>
      </c>
    </row>
    <row r="772" s="2" customFormat="1">
      <c r="A772" s="42"/>
      <c r="B772" s="43"/>
      <c r="C772" s="44"/>
      <c r="D772" s="222" t="s">
        <v>194</v>
      </c>
      <c r="E772" s="44"/>
      <c r="F772" s="223" t="s">
        <v>1769</v>
      </c>
      <c r="G772" s="44"/>
      <c r="H772" s="44"/>
      <c r="I772" s="224"/>
      <c r="J772" s="44"/>
      <c r="K772" s="44"/>
      <c r="L772" s="48"/>
      <c r="M772" s="225"/>
      <c r="N772" s="226"/>
      <c r="O772" s="88"/>
      <c r="P772" s="88"/>
      <c r="Q772" s="88"/>
      <c r="R772" s="88"/>
      <c r="S772" s="88"/>
      <c r="T772" s="89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T772" s="20" t="s">
        <v>194</v>
      </c>
      <c r="AU772" s="20" t="s">
        <v>91</v>
      </c>
    </row>
    <row r="773" s="2" customFormat="1">
      <c r="A773" s="42"/>
      <c r="B773" s="43"/>
      <c r="C773" s="44"/>
      <c r="D773" s="239" t="s">
        <v>239</v>
      </c>
      <c r="E773" s="44"/>
      <c r="F773" s="240" t="s">
        <v>1770</v>
      </c>
      <c r="G773" s="44"/>
      <c r="H773" s="44"/>
      <c r="I773" s="224"/>
      <c r="J773" s="44"/>
      <c r="K773" s="44"/>
      <c r="L773" s="48"/>
      <c r="M773" s="225"/>
      <c r="N773" s="226"/>
      <c r="O773" s="88"/>
      <c r="P773" s="88"/>
      <c r="Q773" s="88"/>
      <c r="R773" s="88"/>
      <c r="S773" s="88"/>
      <c r="T773" s="89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T773" s="20" t="s">
        <v>239</v>
      </c>
      <c r="AU773" s="20" t="s">
        <v>91</v>
      </c>
    </row>
    <row r="774" s="13" customFormat="1">
      <c r="A774" s="13"/>
      <c r="B774" s="241"/>
      <c r="C774" s="242"/>
      <c r="D774" s="222" t="s">
        <v>282</v>
      </c>
      <c r="E774" s="243" t="s">
        <v>32</v>
      </c>
      <c r="F774" s="244" t="s">
        <v>1726</v>
      </c>
      <c r="G774" s="242"/>
      <c r="H774" s="245">
        <v>204.40000000000001</v>
      </c>
      <c r="I774" s="246"/>
      <c r="J774" s="242"/>
      <c r="K774" s="242"/>
      <c r="L774" s="247"/>
      <c r="M774" s="248"/>
      <c r="N774" s="249"/>
      <c r="O774" s="249"/>
      <c r="P774" s="249"/>
      <c r="Q774" s="249"/>
      <c r="R774" s="249"/>
      <c r="S774" s="249"/>
      <c r="T774" s="250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1" t="s">
        <v>282</v>
      </c>
      <c r="AU774" s="251" t="s">
        <v>91</v>
      </c>
      <c r="AV774" s="13" t="s">
        <v>91</v>
      </c>
      <c r="AW774" s="13" t="s">
        <v>39</v>
      </c>
      <c r="AX774" s="13" t="s">
        <v>78</v>
      </c>
      <c r="AY774" s="251" t="s">
        <v>188</v>
      </c>
    </row>
    <row r="775" s="14" customFormat="1">
      <c r="A775" s="14"/>
      <c r="B775" s="252"/>
      <c r="C775" s="253"/>
      <c r="D775" s="222" t="s">
        <v>282</v>
      </c>
      <c r="E775" s="254" t="s">
        <v>32</v>
      </c>
      <c r="F775" s="255" t="s">
        <v>814</v>
      </c>
      <c r="G775" s="253"/>
      <c r="H775" s="254" t="s">
        <v>32</v>
      </c>
      <c r="I775" s="256"/>
      <c r="J775" s="253"/>
      <c r="K775" s="253"/>
      <c r="L775" s="257"/>
      <c r="M775" s="258"/>
      <c r="N775" s="259"/>
      <c r="O775" s="259"/>
      <c r="P775" s="259"/>
      <c r="Q775" s="259"/>
      <c r="R775" s="259"/>
      <c r="S775" s="259"/>
      <c r="T775" s="260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61" t="s">
        <v>282</v>
      </c>
      <c r="AU775" s="261" t="s">
        <v>91</v>
      </c>
      <c r="AV775" s="14" t="s">
        <v>86</v>
      </c>
      <c r="AW775" s="14" t="s">
        <v>39</v>
      </c>
      <c r="AX775" s="14" t="s">
        <v>78</v>
      </c>
      <c r="AY775" s="261" t="s">
        <v>188</v>
      </c>
    </row>
    <row r="776" s="13" customFormat="1">
      <c r="A776" s="13"/>
      <c r="B776" s="241"/>
      <c r="C776" s="242"/>
      <c r="D776" s="222" t="s">
        <v>282</v>
      </c>
      <c r="E776" s="243" t="s">
        <v>32</v>
      </c>
      <c r="F776" s="244" t="s">
        <v>1292</v>
      </c>
      <c r="G776" s="242"/>
      <c r="H776" s="245">
        <v>34.880000000000003</v>
      </c>
      <c r="I776" s="246"/>
      <c r="J776" s="242"/>
      <c r="K776" s="242"/>
      <c r="L776" s="247"/>
      <c r="M776" s="248"/>
      <c r="N776" s="249"/>
      <c r="O776" s="249"/>
      <c r="P776" s="249"/>
      <c r="Q776" s="249"/>
      <c r="R776" s="249"/>
      <c r="S776" s="249"/>
      <c r="T776" s="250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1" t="s">
        <v>282</v>
      </c>
      <c r="AU776" s="251" t="s">
        <v>91</v>
      </c>
      <c r="AV776" s="13" t="s">
        <v>91</v>
      </c>
      <c r="AW776" s="13" t="s">
        <v>39</v>
      </c>
      <c r="AX776" s="13" t="s">
        <v>78</v>
      </c>
      <c r="AY776" s="251" t="s">
        <v>188</v>
      </c>
    </row>
    <row r="777" s="13" customFormat="1">
      <c r="A777" s="13"/>
      <c r="B777" s="241"/>
      <c r="C777" s="242"/>
      <c r="D777" s="222" t="s">
        <v>282</v>
      </c>
      <c r="E777" s="243" t="s">
        <v>32</v>
      </c>
      <c r="F777" s="244" t="s">
        <v>1293</v>
      </c>
      <c r="G777" s="242"/>
      <c r="H777" s="245">
        <v>-2.7000000000000002</v>
      </c>
      <c r="I777" s="246"/>
      <c r="J777" s="242"/>
      <c r="K777" s="242"/>
      <c r="L777" s="247"/>
      <c r="M777" s="248"/>
      <c r="N777" s="249"/>
      <c r="O777" s="249"/>
      <c r="P777" s="249"/>
      <c r="Q777" s="249"/>
      <c r="R777" s="249"/>
      <c r="S777" s="249"/>
      <c r="T777" s="250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1" t="s">
        <v>282</v>
      </c>
      <c r="AU777" s="251" t="s">
        <v>91</v>
      </c>
      <c r="AV777" s="13" t="s">
        <v>91</v>
      </c>
      <c r="AW777" s="13" t="s">
        <v>39</v>
      </c>
      <c r="AX777" s="13" t="s">
        <v>78</v>
      </c>
      <c r="AY777" s="251" t="s">
        <v>188</v>
      </c>
    </row>
    <row r="778" s="13" customFormat="1">
      <c r="A778" s="13"/>
      <c r="B778" s="241"/>
      <c r="C778" s="242"/>
      <c r="D778" s="222" t="s">
        <v>282</v>
      </c>
      <c r="E778" s="243" t="s">
        <v>32</v>
      </c>
      <c r="F778" s="244" t="s">
        <v>1294</v>
      </c>
      <c r="G778" s="242"/>
      <c r="H778" s="245">
        <v>4.1399999999999997</v>
      </c>
      <c r="I778" s="246"/>
      <c r="J778" s="242"/>
      <c r="K778" s="242"/>
      <c r="L778" s="247"/>
      <c r="M778" s="248"/>
      <c r="N778" s="249"/>
      <c r="O778" s="249"/>
      <c r="P778" s="249"/>
      <c r="Q778" s="249"/>
      <c r="R778" s="249"/>
      <c r="S778" s="249"/>
      <c r="T778" s="250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1" t="s">
        <v>282</v>
      </c>
      <c r="AU778" s="251" t="s">
        <v>91</v>
      </c>
      <c r="AV778" s="13" t="s">
        <v>91</v>
      </c>
      <c r="AW778" s="13" t="s">
        <v>39</v>
      </c>
      <c r="AX778" s="13" t="s">
        <v>78</v>
      </c>
      <c r="AY778" s="251" t="s">
        <v>188</v>
      </c>
    </row>
    <row r="779" s="13" customFormat="1">
      <c r="A779" s="13"/>
      <c r="B779" s="241"/>
      <c r="C779" s="242"/>
      <c r="D779" s="222" t="s">
        <v>282</v>
      </c>
      <c r="E779" s="243" t="s">
        <v>32</v>
      </c>
      <c r="F779" s="244" t="s">
        <v>1295</v>
      </c>
      <c r="G779" s="242"/>
      <c r="H779" s="245">
        <v>36.159999999999997</v>
      </c>
      <c r="I779" s="246"/>
      <c r="J779" s="242"/>
      <c r="K779" s="242"/>
      <c r="L779" s="247"/>
      <c r="M779" s="248"/>
      <c r="N779" s="249"/>
      <c r="O779" s="249"/>
      <c r="P779" s="249"/>
      <c r="Q779" s="249"/>
      <c r="R779" s="249"/>
      <c r="S779" s="249"/>
      <c r="T779" s="250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1" t="s">
        <v>282</v>
      </c>
      <c r="AU779" s="251" t="s">
        <v>91</v>
      </c>
      <c r="AV779" s="13" t="s">
        <v>91</v>
      </c>
      <c r="AW779" s="13" t="s">
        <v>39</v>
      </c>
      <c r="AX779" s="13" t="s">
        <v>78</v>
      </c>
      <c r="AY779" s="251" t="s">
        <v>188</v>
      </c>
    </row>
    <row r="780" s="13" customFormat="1">
      <c r="A780" s="13"/>
      <c r="B780" s="241"/>
      <c r="C780" s="242"/>
      <c r="D780" s="222" t="s">
        <v>282</v>
      </c>
      <c r="E780" s="243" t="s">
        <v>32</v>
      </c>
      <c r="F780" s="244" t="s">
        <v>1293</v>
      </c>
      <c r="G780" s="242"/>
      <c r="H780" s="245">
        <v>-2.7000000000000002</v>
      </c>
      <c r="I780" s="246"/>
      <c r="J780" s="242"/>
      <c r="K780" s="242"/>
      <c r="L780" s="247"/>
      <c r="M780" s="248"/>
      <c r="N780" s="249"/>
      <c r="O780" s="249"/>
      <c r="P780" s="249"/>
      <c r="Q780" s="249"/>
      <c r="R780" s="249"/>
      <c r="S780" s="249"/>
      <c r="T780" s="250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1" t="s">
        <v>282</v>
      </c>
      <c r="AU780" s="251" t="s">
        <v>91</v>
      </c>
      <c r="AV780" s="13" t="s">
        <v>91</v>
      </c>
      <c r="AW780" s="13" t="s">
        <v>39</v>
      </c>
      <c r="AX780" s="13" t="s">
        <v>78</v>
      </c>
      <c r="AY780" s="251" t="s">
        <v>188</v>
      </c>
    </row>
    <row r="781" s="13" customFormat="1">
      <c r="A781" s="13"/>
      <c r="B781" s="241"/>
      <c r="C781" s="242"/>
      <c r="D781" s="222" t="s">
        <v>282</v>
      </c>
      <c r="E781" s="243" t="s">
        <v>32</v>
      </c>
      <c r="F781" s="244" t="s">
        <v>1294</v>
      </c>
      <c r="G781" s="242"/>
      <c r="H781" s="245">
        <v>4.1399999999999997</v>
      </c>
      <c r="I781" s="246"/>
      <c r="J781" s="242"/>
      <c r="K781" s="242"/>
      <c r="L781" s="247"/>
      <c r="M781" s="248"/>
      <c r="N781" s="249"/>
      <c r="O781" s="249"/>
      <c r="P781" s="249"/>
      <c r="Q781" s="249"/>
      <c r="R781" s="249"/>
      <c r="S781" s="249"/>
      <c r="T781" s="250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1" t="s">
        <v>282</v>
      </c>
      <c r="AU781" s="251" t="s">
        <v>91</v>
      </c>
      <c r="AV781" s="13" t="s">
        <v>91</v>
      </c>
      <c r="AW781" s="13" t="s">
        <v>39</v>
      </c>
      <c r="AX781" s="13" t="s">
        <v>78</v>
      </c>
      <c r="AY781" s="251" t="s">
        <v>188</v>
      </c>
    </row>
    <row r="782" s="13" customFormat="1">
      <c r="A782" s="13"/>
      <c r="B782" s="241"/>
      <c r="C782" s="242"/>
      <c r="D782" s="222" t="s">
        <v>282</v>
      </c>
      <c r="E782" s="243" t="s">
        <v>32</v>
      </c>
      <c r="F782" s="244" t="s">
        <v>1296</v>
      </c>
      <c r="G782" s="242"/>
      <c r="H782" s="245">
        <v>112.48</v>
      </c>
      <c r="I782" s="246"/>
      <c r="J782" s="242"/>
      <c r="K782" s="242"/>
      <c r="L782" s="247"/>
      <c r="M782" s="248"/>
      <c r="N782" s="249"/>
      <c r="O782" s="249"/>
      <c r="P782" s="249"/>
      <c r="Q782" s="249"/>
      <c r="R782" s="249"/>
      <c r="S782" s="249"/>
      <c r="T782" s="250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1" t="s">
        <v>282</v>
      </c>
      <c r="AU782" s="251" t="s">
        <v>91</v>
      </c>
      <c r="AV782" s="13" t="s">
        <v>91</v>
      </c>
      <c r="AW782" s="13" t="s">
        <v>39</v>
      </c>
      <c r="AX782" s="13" t="s">
        <v>78</v>
      </c>
      <c r="AY782" s="251" t="s">
        <v>188</v>
      </c>
    </row>
    <row r="783" s="13" customFormat="1">
      <c r="A783" s="13"/>
      <c r="B783" s="241"/>
      <c r="C783" s="242"/>
      <c r="D783" s="222" t="s">
        <v>282</v>
      </c>
      <c r="E783" s="243" t="s">
        <v>32</v>
      </c>
      <c r="F783" s="244" t="s">
        <v>1297</v>
      </c>
      <c r="G783" s="242"/>
      <c r="H783" s="245">
        <v>-5.4000000000000004</v>
      </c>
      <c r="I783" s="246"/>
      <c r="J783" s="242"/>
      <c r="K783" s="242"/>
      <c r="L783" s="247"/>
      <c r="M783" s="248"/>
      <c r="N783" s="249"/>
      <c r="O783" s="249"/>
      <c r="P783" s="249"/>
      <c r="Q783" s="249"/>
      <c r="R783" s="249"/>
      <c r="S783" s="249"/>
      <c r="T783" s="250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1" t="s">
        <v>282</v>
      </c>
      <c r="AU783" s="251" t="s">
        <v>91</v>
      </c>
      <c r="AV783" s="13" t="s">
        <v>91</v>
      </c>
      <c r="AW783" s="13" t="s">
        <v>39</v>
      </c>
      <c r="AX783" s="13" t="s">
        <v>78</v>
      </c>
      <c r="AY783" s="251" t="s">
        <v>188</v>
      </c>
    </row>
    <row r="784" s="13" customFormat="1">
      <c r="A784" s="13"/>
      <c r="B784" s="241"/>
      <c r="C784" s="242"/>
      <c r="D784" s="222" t="s">
        <v>282</v>
      </c>
      <c r="E784" s="243" t="s">
        <v>32</v>
      </c>
      <c r="F784" s="244" t="s">
        <v>1298</v>
      </c>
      <c r="G784" s="242"/>
      <c r="H784" s="245">
        <v>-0.67300000000000004</v>
      </c>
      <c r="I784" s="246"/>
      <c r="J784" s="242"/>
      <c r="K784" s="242"/>
      <c r="L784" s="247"/>
      <c r="M784" s="248"/>
      <c r="N784" s="249"/>
      <c r="O784" s="249"/>
      <c r="P784" s="249"/>
      <c r="Q784" s="249"/>
      <c r="R784" s="249"/>
      <c r="S784" s="249"/>
      <c r="T784" s="250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1" t="s">
        <v>282</v>
      </c>
      <c r="AU784" s="251" t="s">
        <v>91</v>
      </c>
      <c r="AV784" s="13" t="s">
        <v>91</v>
      </c>
      <c r="AW784" s="13" t="s">
        <v>39</v>
      </c>
      <c r="AX784" s="13" t="s">
        <v>78</v>
      </c>
      <c r="AY784" s="251" t="s">
        <v>188</v>
      </c>
    </row>
    <row r="785" s="13" customFormat="1">
      <c r="A785" s="13"/>
      <c r="B785" s="241"/>
      <c r="C785" s="242"/>
      <c r="D785" s="222" t="s">
        <v>282</v>
      </c>
      <c r="E785" s="243" t="s">
        <v>32</v>
      </c>
      <c r="F785" s="244" t="s">
        <v>1299</v>
      </c>
      <c r="G785" s="242"/>
      <c r="H785" s="245">
        <v>-3.6000000000000001</v>
      </c>
      <c r="I785" s="246"/>
      <c r="J785" s="242"/>
      <c r="K785" s="242"/>
      <c r="L785" s="247"/>
      <c r="M785" s="248"/>
      <c r="N785" s="249"/>
      <c r="O785" s="249"/>
      <c r="P785" s="249"/>
      <c r="Q785" s="249"/>
      <c r="R785" s="249"/>
      <c r="S785" s="249"/>
      <c r="T785" s="250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1" t="s">
        <v>282</v>
      </c>
      <c r="AU785" s="251" t="s">
        <v>91</v>
      </c>
      <c r="AV785" s="13" t="s">
        <v>91</v>
      </c>
      <c r="AW785" s="13" t="s">
        <v>39</v>
      </c>
      <c r="AX785" s="13" t="s">
        <v>78</v>
      </c>
      <c r="AY785" s="251" t="s">
        <v>188</v>
      </c>
    </row>
    <row r="786" s="13" customFormat="1">
      <c r="A786" s="13"/>
      <c r="B786" s="241"/>
      <c r="C786" s="242"/>
      <c r="D786" s="222" t="s">
        <v>282</v>
      </c>
      <c r="E786" s="243" t="s">
        <v>32</v>
      </c>
      <c r="F786" s="244" t="s">
        <v>1300</v>
      </c>
      <c r="G786" s="242"/>
      <c r="H786" s="245">
        <v>29.280000000000001</v>
      </c>
      <c r="I786" s="246"/>
      <c r="J786" s="242"/>
      <c r="K786" s="242"/>
      <c r="L786" s="247"/>
      <c r="M786" s="248"/>
      <c r="N786" s="249"/>
      <c r="O786" s="249"/>
      <c r="P786" s="249"/>
      <c r="Q786" s="249"/>
      <c r="R786" s="249"/>
      <c r="S786" s="249"/>
      <c r="T786" s="250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1" t="s">
        <v>282</v>
      </c>
      <c r="AU786" s="251" t="s">
        <v>91</v>
      </c>
      <c r="AV786" s="13" t="s">
        <v>91</v>
      </c>
      <c r="AW786" s="13" t="s">
        <v>39</v>
      </c>
      <c r="AX786" s="13" t="s">
        <v>78</v>
      </c>
      <c r="AY786" s="251" t="s">
        <v>188</v>
      </c>
    </row>
    <row r="787" s="13" customFormat="1">
      <c r="A787" s="13"/>
      <c r="B787" s="241"/>
      <c r="C787" s="242"/>
      <c r="D787" s="222" t="s">
        <v>282</v>
      </c>
      <c r="E787" s="243" t="s">
        <v>32</v>
      </c>
      <c r="F787" s="244" t="s">
        <v>1301</v>
      </c>
      <c r="G787" s="242"/>
      <c r="H787" s="245">
        <v>-2</v>
      </c>
      <c r="I787" s="246"/>
      <c r="J787" s="242"/>
      <c r="K787" s="242"/>
      <c r="L787" s="247"/>
      <c r="M787" s="248"/>
      <c r="N787" s="249"/>
      <c r="O787" s="249"/>
      <c r="P787" s="249"/>
      <c r="Q787" s="249"/>
      <c r="R787" s="249"/>
      <c r="S787" s="249"/>
      <c r="T787" s="250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1" t="s">
        <v>282</v>
      </c>
      <c r="AU787" s="251" t="s">
        <v>91</v>
      </c>
      <c r="AV787" s="13" t="s">
        <v>91</v>
      </c>
      <c r="AW787" s="13" t="s">
        <v>39</v>
      </c>
      <c r="AX787" s="13" t="s">
        <v>78</v>
      </c>
      <c r="AY787" s="251" t="s">
        <v>188</v>
      </c>
    </row>
    <row r="788" s="13" customFormat="1">
      <c r="A788" s="13"/>
      <c r="B788" s="241"/>
      <c r="C788" s="242"/>
      <c r="D788" s="222" t="s">
        <v>282</v>
      </c>
      <c r="E788" s="243" t="s">
        <v>32</v>
      </c>
      <c r="F788" s="244" t="s">
        <v>1302</v>
      </c>
      <c r="G788" s="242"/>
      <c r="H788" s="245">
        <v>31.760000000000002</v>
      </c>
      <c r="I788" s="246"/>
      <c r="J788" s="242"/>
      <c r="K788" s="242"/>
      <c r="L788" s="247"/>
      <c r="M788" s="248"/>
      <c r="N788" s="249"/>
      <c r="O788" s="249"/>
      <c r="P788" s="249"/>
      <c r="Q788" s="249"/>
      <c r="R788" s="249"/>
      <c r="S788" s="249"/>
      <c r="T788" s="250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51" t="s">
        <v>282</v>
      </c>
      <c r="AU788" s="251" t="s">
        <v>91</v>
      </c>
      <c r="AV788" s="13" t="s">
        <v>91</v>
      </c>
      <c r="AW788" s="13" t="s">
        <v>39</v>
      </c>
      <c r="AX788" s="13" t="s">
        <v>78</v>
      </c>
      <c r="AY788" s="251" t="s">
        <v>188</v>
      </c>
    </row>
    <row r="789" s="13" customFormat="1">
      <c r="A789" s="13"/>
      <c r="B789" s="241"/>
      <c r="C789" s="242"/>
      <c r="D789" s="222" t="s">
        <v>282</v>
      </c>
      <c r="E789" s="243" t="s">
        <v>32</v>
      </c>
      <c r="F789" s="244" t="s">
        <v>1301</v>
      </c>
      <c r="G789" s="242"/>
      <c r="H789" s="245">
        <v>-2</v>
      </c>
      <c r="I789" s="246"/>
      <c r="J789" s="242"/>
      <c r="K789" s="242"/>
      <c r="L789" s="247"/>
      <c r="M789" s="248"/>
      <c r="N789" s="249"/>
      <c r="O789" s="249"/>
      <c r="P789" s="249"/>
      <c r="Q789" s="249"/>
      <c r="R789" s="249"/>
      <c r="S789" s="249"/>
      <c r="T789" s="250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1" t="s">
        <v>282</v>
      </c>
      <c r="AU789" s="251" t="s">
        <v>91</v>
      </c>
      <c r="AV789" s="13" t="s">
        <v>91</v>
      </c>
      <c r="AW789" s="13" t="s">
        <v>39</v>
      </c>
      <c r="AX789" s="13" t="s">
        <v>78</v>
      </c>
      <c r="AY789" s="251" t="s">
        <v>188</v>
      </c>
    </row>
    <row r="790" s="13" customFormat="1">
      <c r="A790" s="13"/>
      <c r="B790" s="241"/>
      <c r="C790" s="242"/>
      <c r="D790" s="222" t="s">
        <v>282</v>
      </c>
      <c r="E790" s="243" t="s">
        <v>32</v>
      </c>
      <c r="F790" s="244" t="s">
        <v>1303</v>
      </c>
      <c r="G790" s="242"/>
      <c r="H790" s="245">
        <v>227.52000000000001</v>
      </c>
      <c r="I790" s="246"/>
      <c r="J790" s="242"/>
      <c r="K790" s="242"/>
      <c r="L790" s="247"/>
      <c r="M790" s="248"/>
      <c r="N790" s="249"/>
      <c r="O790" s="249"/>
      <c r="P790" s="249"/>
      <c r="Q790" s="249"/>
      <c r="R790" s="249"/>
      <c r="S790" s="249"/>
      <c r="T790" s="250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1" t="s">
        <v>282</v>
      </c>
      <c r="AU790" s="251" t="s">
        <v>91</v>
      </c>
      <c r="AV790" s="13" t="s">
        <v>91</v>
      </c>
      <c r="AW790" s="13" t="s">
        <v>39</v>
      </c>
      <c r="AX790" s="13" t="s">
        <v>78</v>
      </c>
      <c r="AY790" s="251" t="s">
        <v>188</v>
      </c>
    </row>
    <row r="791" s="13" customFormat="1">
      <c r="A791" s="13"/>
      <c r="B791" s="241"/>
      <c r="C791" s="242"/>
      <c r="D791" s="222" t="s">
        <v>282</v>
      </c>
      <c r="E791" s="243" t="s">
        <v>32</v>
      </c>
      <c r="F791" s="244" t="s">
        <v>1304</v>
      </c>
      <c r="G791" s="242"/>
      <c r="H791" s="245">
        <v>-30</v>
      </c>
      <c r="I791" s="246"/>
      <c r="J791" s="242"/>
      <c r="K791" s="242"/>
      <c r="L791" s="247"/>
      <c r="M791" s="248"/>
      <c r="N791" s="249"/>
      <c r="O791" s="249"/>
      <c r="P791" s="249"/>
      <c r="Q791" s="249"/>
      <c r="R791" s="249"/>
      <c r="S791" s="249"/>
      <c r="T791" s="250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1" t="s">
        <v>282</v>
      </c>
      <c r="AU791" s="251" t="s">
        <v>91</v>
      </c>
      <c r="AV791" s="13" t="s">
        <v>91</v>
      </c>
      <c r="AW791" s="13" t="s">
        <v>39</v>
      </c>
      <c r="AX791" s="13" t="s">
        <v>78</v>
      </c>
      <c r="AY791" s="251" t="s">
        <v>188</v>
      </c>
    </row>
    <row r="792" s="13" customFormat="1">
      <c r="A792" s="13"/>
      <c r="B792" s="241"/>
      <c r="C792" s="242"/>
      <c r="D792" s="222" t="s">
        <v>282</v>
      </c>
      <c r="E792" s="243" t="s">
        <v>32</v>
      </c>
      <c r="F792" s="244" t="s">
        <v>1305</v>
      </c>
      <c r="G792" s="242"/>
      <c r="H792" s="245">
        <v>120</v>
      </c>
      <c r="I792" s="246"/>
      <c r="J792" s="242"/>
      <c r="K792" s="242"/>
      <c r="L792" s="247"/>
      <c r="M792" s="248"/>
      <c r="N792" s="249"/>
      <c r="O792" s="249"/>
      <c r="P792" s="249"/>
      <c r="Q792" s="249"/>
      <c r="R792" s="249"/>
      <c r="S792" s="249"/>
      <c r="T792" s="250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51" t="s">
        <v>282</v>
      </c>
      <c r="AU792" s="251" t="s">
        <v>91</v>
      </c>
      <c r="AV792" s="13" t="s">
        <v>91</v>
      </c>
      <c r="AW792" s="13" t="s">
        <v>39</v>
      </c>
      <c r="AX792" s="13" t="s">
        <v>78</v>
      </c>
      <c r="AY792" s="251" t="s">
        <v>188</v>
      </c>
    </row>
    <row r="793" s="13" customFormat="1">
      <c r="A793" s="13"/>
      <c r="B793" s="241"/>
      <c r="C793" s="242"/>
      <c r="D793" s="222" t="s">
        <v>282</v>
      </c>
      <c r="E793" s="243" t="s">
        <v>32</v>
      </c>
      <c r="F793" s="244" t="s">
        <v>1727</v>
      </c>
      <c r="G793" s="242"/>
      <c r="H793" s="245">
        <v>-25.5</v>
      </c>
      <c r="I793" s="246"/>
      <c r="J793" s="242"/>
      <c r="K793" s="242"/>
      <c r="L793" s="247"/>
      <c r="M793" s="248"/>
      <c r="N793" s="249"/>
      <c r="O793" s="249"/>
      <c r="P793" s="249"/>
      <c r="Q793" s="249"/>
      <c r="R793" s="249"/>
      <c r="S793" s="249"/>
      <c r="T793" s="250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51" t="s">
        <v>282</v>
      </c>
      <c r="AU793" s="251" t="s">
        <v>91</v>
      </c>
      <c r="AV793" s="13" t="s">
        <v>91</v>
      </c>
      <c r="AW793" s="13" t="s">
        <v>39</v>
      </c>
      <c r="AX793" s="13" t="s">
        <v>78</v>
      </c>
      <c r="AY793" s="251" t="s">
        <v>188</v>
      </c>
    </row>
    <row r="794" s="15" customFormat="1">
      <c r="A794" s="15"/>
      <c r="B794" s="272"/>
      <c r="C794" s="273"/>
      <c r="D794" s="222" t="s">
        <v>282</v>
      </c>
      <c r="E794" s="274" t="s">
        <v>32</v>
      </c>
      <c r="F794" s="275" t="s">
        <v>338</v>
      </c>
      <c r="G794" s="273"/>
      <c r="H794" s="276">
        <v>730.18700000000001</v>
      </c>
      <c r="I794" s="277"/>
      <c r="J794" s="273"/>
      <c r="K794" s="273"/>
      <c r="L794" s="278"/>
      <c r="M794" s="279"/>
      <c r="N794" s="280"/>
      <c r="O794" s="280"/>
      <c r="P794" s="280"/>
      <c r="Q794" s="280"/>
      <c r="R794" s="280"/>
      <c r="S794" s="280"/>
      <c r="T794" s="281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82" t="s">
        <v>282</v>
      </c>
      <c r="AU794" s="282" t="s">
        <v>91</v>
      </c>
      <c r="AV794" s="15" t="s">
        <v>187</v>
      </c>
      <c r="AW794" s="15" t="s">
        <v>39</v>
      </c>
      <c r="AX794" s="15" t="s">
        <v>86</v>
      </c>
      <c r="AY794" s="282" t="s">
        <v>188</v>
      </c>
    </row>
    <row r="795" s="2" customFormat="1" ht="33" customHeight="1">
      <c r="A795" s="42"/>
      <c r="B795" s="43"/>
      <c r="C795" s="209" t="s">
        <v>1771</v>
      </c>
      <c r="D795" s="209" t="s">
        <v>189</v>
      </c>
      <c r="E795" s="210" t="s">
        <v>864</v>
      </c>
      <c r="F795" s="211" t="s">
        <v>865</v>
      </c>
      <c r="G795" s="212" t="s">
        <v>278</v>
      </c>
      <c r="H795" s="213">
        <v>730.18700000000001</v>
      </c>
      <c r="I795" s="214"/>
      <c r="J795" s="215">
        <f>ROUND(I795*H795,2)</f>
        <v>0</v>
      </c>
      <c r="K795" s="211" t="s">
        <v>236</v>
      </c>
      <c r="L795" s="48"/>
      <c r="M795" s="216" t="s">
        <v>32</v>
      </c>
      <c r="N795" s="217" t="s">
        <v>49</v>
      </c>
      <c r="O795" s="88"/>
      <c r="P795" s="218">
        <f>O795*H795</f>
        <v>0</v>
      </c>
      <c r="Q795" s="218">
        <v>3.0000000000000001E-05</v>
      </c>
      <c r="R795" s="218">
        <f>Q795*H795</f>
        <v>0.021905610000000002</v>
      </c>
      <c r="S795" s="218">
        <v>0</v>
      </c>
      <c r="T795" s="219">
        <f>S795*H795</f>
        <v>0</v>
      </c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  <c r="AR795" s="220" t="s">
        <v>405</v>
      </c>
      <c r="AT795" s="220" t="s">
        <v>189</v>
      </c>
      <c r="AU795" s="220" t="s">
        <v>91</v>
      </c>
      <c r="AY795" s="20" t="s">
        <v>188</v>
      </c>
      <c r="BE795" s="221">
        <f>IF(N795="základní",J795,0)</f>
        <v>0</v>
      </c>
      <c r="BF795" s="221">
        <f>IF(N795="snížená",J795,0)</f>
        <v>0</v>
      </c>
      <c r="BG795" s="221">
        <f>IF(N795="zákl. přenesená",J795,0)</f>
        <v>0</v>
      </c>
      <c r="BH795" s="221">
        <f>IF(N795="sníž. přenesená",J795,0)</f>
        <v>0</v>
      </c>
      <c r="BI795" s="221">
        <f>IF(N795="nulová",J795,0)</f>
        <v>0</v>
      </c>
      <c r="BJ795" s="20" t="s">
        <v>86</v>
      </c>
      <c r="BK795" s="221">
        <f>ROUND(I795*H795,2)</f>
        <v>0</v>
      </c>
      <c r="BL795" s="20" t="s">
        <v>405</v>
      </c>
      <c r="BM795" s="220" t="s">
        <v>1772</v>
      </c>
    </row>
    <row r="796" s="2" customFormat="1">
      <c r="A796" s="42"/>
      <c r="B796" s="43"/>
      <c r="C796" s="44"/>
      <c r="D796" s="222" t="s">
        <v>194</v>
      </c>
      <c r="E796" s="44"/>
      <c r="F796" s="223" t="s">
        <v>867</v>
      </c>
      <c r="G796" s="44"/>
      <c r="H796" s="44"/>
      <c r="I796" s="224"/>
      <c r="J796" s="44"/>
      <c r="K796" s="44"/>
      <c r="L796" s="48"/>
      <c r="M796" s="225"/>
      <c r="N796" s="226"/>
      <c r="O796" s="88"/>
      <c r="P796" s="88"/>
      <c r="Q796" s="88"/>
      <c r="R796" s="88"/>
      <c r="S796" s="88"/>
      <c r="T796" s="89"/>
      <c r="U796" s="42"/>
      <c r="V796" s="42"/>
      <c r="W796" s="42"/>
      <c r="X796" s="42"/>
      <c r="Y796" s="42"/>
      <c r="Z796" s="42"/>
      <c r="AA796" s="42"/>
      <c r="AB796" s="42"/>
      <c r="AC796" s="42"/>
      <c r="AD796" s="42"/>
      <c r="AE796" s="42"/>
      <c r="AT796" s="20" t="s">
        <v>194</v>
      </c>
      <c r="AU796" s="20" t="s">
        <v>91</v>
      </c>
    </row>
    <row r="797" s="2" customFormat="1">
      <c r="A797" s="42"/>
      <c r="B797" s="43"/>
      <c r="C797" s="44"/>
      <c r="D797" s="239" t="s">
        <v>239</v>
      </c>
      <c r="E797" s="44"/>
      <c r="F797" s="240" t="s">
        <v>868</v>
      </c>
      <c r="G797" s="44"/>
      <c r="H797" s="44"/>
      <c r="I797" s="224"/>
      <c r="J797" s="44"/>
      <c r="K797" s="44"/>
      <c r="L797" s="48"/>
      <c r="M797" s="225"/>
      <c r="N797" s="226"/>
      <c r="O797" s="88"/>
      <c r="P797" s="88"/>
      <c r="Q797" s="88"/>
      <c r="R797" s="88"/>
      <c r="S797" s="88"/>
      <c r="T797" s="89"/>
      <c r="U797" s="42"/>
      <c r="V797" s="42"/>
      <c r="W797" s="42"/>
      <c r="X797" s="42"/>
      <c r="Y797" s="42"/>
      <c r="Z797" s="42"/>
      <c r="AA797" s="42"/>
      <c r="AB797" s="42"/>
      <c r="AC797" s="42"/>
      <c r="AD797" s="42"/>
      <c r="AE797" s="42"/>
      <c r="AT797" s="20" t="s">
        <v>239</v>
      </c>
      <c r="AU797" s="20" t="s">
        <v>91</v>
      </c>
    </row>
    <row r="798" s="13" customFormat="1">
      <c r="A798" s="13"/>
      <c r="B798" s="241"/>
      <c r="C798" s="242"/>
      <c r="D798" s="222" t="s">
        <v>282</v>
      </c>
      <c r="E798" s="243" t="s">
        <v>32</v>
      </c>
      <c r="F798" s="244" t="s">
        <v>1726</v>
      </c>
      <c r="G798" s="242"/>
      <c r="H798" s="245">
        <v>204.40000000000001</v>
      </c>
      <c r="I798" s="246"/>
      <c r="J798" s="242"/>
      <c r="K798" s="242"/>
      <c r="L798" s="247"/>
      <c r="M798" s="248"/>
      <c r="N798" s="249"/>
      <c r="O798" s="249"/>
      <c r="P798" s="249"/>
      <c r="Q798" s="249"/>
      <c r="R798" s="249"/>
      <c r="S798" s="249"/>
      <c r="T798" s="250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51" t="s">
        <v>282</v>
      </c>
      <c r="AU798" s="251" t="s">
        <v>91</v>
      </c>
      <c r="AV798" s="13" t="s">
        <v>91</v>
      </c>
      <c r="AW798" s="13" t="s">
        <v>39</v>
      </c>
      <c r="AX798" s="13" t="s">
        <v>78</v>
      </c>
      <c r="AY798" s="251" t="s">
        <v>188</v>
      </c>
    </row>
    <row r="799" s="14" customFormat="1">
      <c r="A799" s="14"/>
      <c r="B799" s="252"/>
      <c r="C799" s="253"/>
      <c r="D799" s="222" t="s">
        <v>282</v>
      </c>
      <c r="E799" s="254" t="s">
        <v>32</v>
      </c>
      <c r="F799" s="255" t="s">
        <v>814</v>
      </c>
      <c r="G799" s="253"/>
      <c r="H799" s="254" t="s">
        <v>32</v>
      </c>
      <c r="I799" s="256"/>
      <c r="J799" s="253"/>
      <c r="K799" s="253"/>
      <c r="L799" s="257"/>
      <c r="M799" s="258"/>
      <c r="N799" s="259"/>
      <c r="O799" s="259"/>
      <c r="P799" s="259"/>
      <c r="Q799" s="259"/>
      <c r="R799" s="259"/>
      <c r="S799" s="259"/>
      <c r="T799" s="260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61" t="s">
        <v>282</v>
      </c>
      <c r="AU799" s="261" t="s">
        <v>91</v>
      </c>
      <c r="AV799" s="14" t="s">
        <v>86</v>
      </c>
      <c r="AW799" s="14" t="s">
        <v>39</v>
      </c>
      <c r="AX799" s="14" t="s">
        <v>78</v>
      </c>
      <c r="AY799" s="261" t="s">
        <v>188</v>
      </c>
    </row>
    <row r="800" s="13" customFormat="1">
      <c r="A800" s="13"/>
      <c r="B800" s="241"/>
      <c r="C800" s="242"/>
      <c r="D800" s="222" t="s">
        <v>282</v>
      </c>
      <c r="E800" s="243" t="s">
        <v>32</v>
      </c>
      <c r="F800" s="244" t="s">
        <v>1292</v>
      </c>
      <c r="G800" s="242"/>
      <c r="H800" s="245">
        <v>34.880000000000003</v>
      </c>
      <c r="I800" s="246"/>
      <c r="J800" s="242"/>
      <c r="K800" s="242"/>
      <c r="L800" s="247"/>
      <c r="M800" s="248"/>
      <c r="N800" s="249"/>
      <c r="O800" s="249"/>
      <c r="P800" s="249"/>
      <c r="Q800" s="249"/>
      <c r="R800" s="249"/>
      <c r="S800" s="249"/>
      <c r="T800" s="250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1" t="s">
        <v>282</v>
      </c>
      <c r="AU800" s="251" t="s">
        <v>91</v>
      </c>
      <c r="AV800" s="13" t="s">
        <v>91</v>
      </c>
      <c r="AW800" s="13" t="s">
        <v>39</v>
      </c>
      <c r="AX800" s="13" t="s">
        <v>78</v>
      </c>
      <c r="AY800" s="251" t="s">
        <v>188</v>
      </c>
    </row>
    <row r="801" s="13" customFormat="1">
      <c r="A801" s="13"/>
      <c r="B801" s="241"/>
      <c r="C801" s="242"/>
      <c r="D801" s="222" t="s">
        <v>282</v>
      </c>
      <c r="E801" s="243" t="s">
        <v>32</v>
      </c>
      <c r="F801" s="244" t="s">
        <v>1293</v>
      </c>
      <c r="G801" s="242"/>
      <c r="H801" s="245">
        <v>-2.7000000000000002</v>
      </c>
      <c r="I801" s="246"/>
      <c r="J801" s="242"/>
      <c r="K801" s="242"/>
      <c r="L801" s="247"/>
      <c r="M801" s="248"/>
      <c r="N801" s="249"/>
      <c r="O801" s="249"/>
      <c r="P801" s="249"/>
      <c r="Q801" s="249"/>
      <c r="R801" s="249"/>
      <c r="S801" s="249"/>
      <c r="T801" s="250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51" t="s">
        <v>282</v>
      </c>
      <c r="AU801" s="251" t="s">
        <v>91</v>
      </c>
      <c r="AV801" s="13" t="s">
        <v>91</v>
      </c>
      <c r="AW801" s="13" t="s">
        <v>39</v>
      </c>
      <c r="AX801" s="13" t="s">
        <v>78</v>
      </c>
      <c r="AY801" s="251" t="s">
        <v>188</v>
      </c>
    </row>
    <row r="802" s="13" customFormat="1">
      <c r="A802" s="13"/>
      <c r="B802" s="241"/>
      <c r="C802" s="242"/>
      <c r="D802" s="222" t="s">
        <v>282</v>
      </c>
      <c r="E802" s="243" t="s">
        <v>32</v>
      </c>
      <c r="F802" s="244" t="s">
        <v>1294</v>
      </c>
      <c r="G802" s="242"/>
      <c r="H802" s="245">
        <v>4.1399999999999997</v>
      </c>
      <c r="I802" s="246"/>
      <c r="J802" s="242"/>
      <c r="K802" s="242"/>
      <c r="L802" s="247"/>
      <c r="M802" s="248"/>
      <c r="N802" s="249"/>
      <c r="O802" s="249"/>
      <c r="P802" s="249"/>
      <c r="Q802" s="249"/>
      <c r="R802" s="249"/>
      <c r="S802" s="249"/>
      <c r="T802" s="250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1" t="s">
        <v>282</v>
      </c>
      <c r="AU802" s="251" t="s">
        <v>91</v>
      </c>
      <c r="AV802" s="13" t="s">
        <v>91</v>
      </c>
      <c r="AW802" s="13" t="s">
        <v>39</v>
      </c>
      <c r="AX802" s="13" t="s">
        <v>78</v>
      </c>
      <c r="AY802" s="251" t="s">
        <v>188</v>
      </c>
    </row>
    <row r="803" s="13" customFormat="1">
      <c r="A803" s="13"/>
      <c r="B803" s="241"/>
      <c r="C803" s="242"/>
      <c r="D803" s="222" t="s">
        <v>282</v>
      </c>
      <c r="E803" s="243" t="s">
        <v>32</v>
      </c>
      <c r="F803" s="244" t="s">
        <v>1295</v>
      </c>
      <c r="G803" s="242"/>
      <c r="H803" s="245">
        <v>36.159999999999997</v>
      </c>
      <c r="I803" s="246"/>
      <c r="J803" s="242"/>
      <c r="K803" s="242"/>
      <c r="L803" s="247"/>
      <c r="M803" s="248"/>
      <c r="N803" s="249"/>
      <c r="O803" s="249"/>
      <c r="P803" s="249"/>
      <c r="Q803" s="249"/>
      <c r="R803" s="249"/>
      <c r="S803" s="249"/>
      <c r="T803" s="250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1" t="s">
        <v>282</v>
      </c>
      <c r="AU803" s="251" t="s">
        <v>91</v>
      </c>
      <c r="AV803" s="13" t="s">
        <v>91</v>
      </c>
      <c r="AW803" s="13" t="s">
        <v>39</v>
      </c>
      <c r="AX803" s="13" t="s">
        <v>78</v>
      </c>
      <c r="AY803" s="251" t="s">
        <v>188</v>
      </c>
    </row>
    <row r="804" s="13" customFormat="1">
      <c r="A804" s="13"/>
      <c r="B804" s="241"/>
      <c r="C804" s="242"/>
      <c r="D804" s="222" t="s">
        <v>282</v>
      </c>
      <c r="E804" s="243" t="s">
        <v>32</v>
      </c>
      <c r="F804" s="244" t="s">
        <v>1293</v>
      </c>
      <c r="G804" s="242"/>
      <c r="H804" s="245">
        <v>-2.7000000000000002</v>
      </c>
      <c r="I804" s="246"/>
      <c r="J804" s="242"/>
      <c r="K804" s="242"/>
      <c r="L804" s="247"/>
      <c r="M804" s="248"/>
      <c r="N804" s="249"/>
      <c r="O804" s="249"/>
      <c r="P804" s="249"/>
      <c r="Q804" s="249"/>
      <c r="R804" s="249"/>
      <c r="S804" s="249"/>
      <c r="T804" s="250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1" t="s">
        <v>282</v>
      </c>
      <c r="AU804" s="251" t="s">
        <v>91</v>
      </c>
      <c r="AV804" s="13" t="s">
        <v>91</v>
      </c>
      <c r="AW804" s="13" t="s">
        <v>39</v>
      </c>
      <c r="AX804" s="13" t="s">
        <v>78</v>
      </c>
      <c r="AY804" s="251" t="s">
        <v>188</v>
      </c>
    </row>
    <row r="805" s="13" customFormat="1">
      <c r="A805" s="13"/>
      <c r="B805" s="241"/>
      <c r="C805" s="242"/>
      <c r="D805" s="222" t="s">
        <v>282</v>
      </c>
      <c r="E805" s="243" t="s">
        <v>32</v>
      </c>
      <c r="F805" s="244" t="s">
        <v>1294</v>
      </c>
      <c r="G805" s="242"/>
      <c r="H805" s="245">
        <v>4.1399999999999997</v>
      </c>
      <c r="I805" s="246"/>
      <c r="J805" s="242"/>
      <c r="K805" s="242"/>
      <c r="L805" s="247"/>
      <c r="M805" s="248"/>
      <c r="N805" s="249"/>
      <c r="O805" s="249"/>
      <c r="P805" s="249"/>
      <c r="Q805" s="249"/>
      <c r="R805" s="249"/>
      <c r="S805" s="249"/>
      <c r="T805" s="250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1" t="s">
        <v>282</v>
      </c>
      <c r="AU805" s="251" t="s">
        <v>91</v>
      </c>
      <c r="AV805" s="13" t="s">
        <v>91</v>
      </c>
      <c r="AW805" s="13" t="s">
        <v>39</v>
      </c>
      <c r="AX805" s="13" t="s">
        <v>78</v>
      </c>
      <c r="AY805" s="251" t="s">
        <v>188</v>
      </c>
    </row>
    <row r="806" s="13" customFormat="1">
      <c r="A806" s="13"/>
      <c r="B806" s="241"/>
      <c r="C806" s="242"/>
      <c r="D806" s="222" t="s">
        <v>282</v>
      </c>
      <c r="E806" s="243" t="s">
        <v>32</v>
      </c>
      <c r="F806" s="244" t="s">
        <v>1296</v>
      </c>
      <c r="G806" s="242"/>
      <c r="H806" s="245">
        <v>112.48</v>
      </c>
      <c r="I806" s="246"/>
      <c r="J806" s="242"/>
      <c r="K806" s="242"/>
      <c r="L806" s="247"/>
      <c r="M806" s="248"/>
      <c r="N806" s="249"/>
      <c r="O806" s="249"/>
      <c r="P806" s="249"/>
      <c r="Q806" s="249"/>
      <c r="R806" s="249"/>
      <c r="S806" s="249"/>
      <c r="T806" s="250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51" t="s">
        <v>282</v>
      </c>
      <c r="AU806" s="251" t="s">
        <v>91</v>
      </c>
      <c r="AV806" s="13" t="s">
        <v>91</v>
      </c>
      <c r="AW806" s="13" t="s">
        <v>39</v>
      </c>
      <c r="AX806" s="13" t="s">
        <v>78</v>
      </c>
      <c r="AY806" s="251" t="s">
        <v>188</v>
      </c>
    </row>
    <row r="807" s="13" customFormat="1">
      <c r="A807" s="13"/>
      <c r="B807" s="241"/>
      <c r="C807" s="242"/>
      <c r="D807" s="222" t="s">
        <v>282</v>
      </c>
      <c r="E807" s="243" t="s">
        <v>32</v>
      </c>
      <c r="F807" s="244" t="s">
        <v>1297</v>
      </c>
      <c r="G807" s="242"/>
      <c r="H807" s="245">
        <v>-5.4000000000000004</v>
      </c>
      <c r="I807" s="246"/>
      <c r="J807" s="242"/>
      <c r="K807" s="242"/>
      <c r="L807" s="247"/>
      <c r="M807" s="248"/>
      <c r="N807" s="249"/>
      <c r="O807" s="249"/>
      <c r="P807" s="249"/>
      <c r="Q807" s="249"/>
      <c r="R807" s="249"/>
      <c r="S807" s="249"/>
      <c r="T807" s="250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1" t="s">
        <v>282</v>
      </c>
      <c r="AU807" s="251" t="s">
        <v>91</v>
      </c>
      <c r="AV807" s="13" t="s">
        <v>91</v>
      </c>
      <c r="AW807" s="13" t="s">
        <v>39</v>
      </c>
      <c r="AX807" s="13" t="s">
        <v>78</v>
      </c>
      <c r="AY807" s="251" t="s">
        <v>188</v>
      </c>
    </row>
    <row r="808" s="13" customFormat="1">
      <c r="A808" s="13"/>
      <c r="B808" s="241"/>
      <c r="C808" s="242"/>
      <c r="D808" s="222" t="s">
        <v>282</v>
      </c>
      <c r="E808" s="243" t="s">
        <v>32</v>
      </c>
      <c r="F808" s="244" t="s">
        <v>1298</v>
      </c>
      <c r="G808" s="242"/>
      <c r="H808" s="245">
        <v>-0.67300000000000004</v>
      </c>
      <c r="I808" s="246"/>
      <c r="J808" s="242"/>
      <c r="K808" s="242"/>
      <c r="L808" s="247"/>
      <c r="M808" s="248"/>
      <c r="N808" s="249"/>
      <c r="O808" s="249"/>
      <c r="P808" s="249"/>
      <c r="Q808" s="249"/>
      <c r="R808" s="249"/>
      <c r="S808" s="249"/>
      <c r="T808" s="250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51" t="s">
        <v>282</v>
      </c>
      <c r="AU808" s="251" t="s">
        <v>91</v>
      </c>
      <c r="AV808" s="13" t="s">
        <v>91</v>
      </c>
      <c r="AW808" s="13" t="s">
        <v>39</v>
      </c>
      <c r="AX808" s="13" t="s">
        <v>78</v>
      </c>
      <c r="AY808" s="251" t="s">
        <v>188</v>
      </c>
    </row>
    <row r="809" s="13" customFormat="1">
      <c r="A809" s="13"/>
      <c r="B809" s="241"/>
      <c r="C809" s="242"/>
      <c r="D809" s="222" t="s">
        <v>282</v>
      </c>
      <c r="E809" s="243" t="s">
        <v>32</v>
      </c>
      <c r="F809" s="244" t="s">
        <v>1299</v>
      </c>
      <c r="G809" s="242"/>
      <c r="H809" s="245">
        <v>-3.6000000000000001</v>
      </c>
      <c r="I809" s="246"/>
      <c r="J809" s="242"/>
      <c r="K809" s="242"/>
      <c r="L809" s="247"/>
      <c r="M809" s="248"/>
      <c r="N809" s="249"/>
      <c r="O809" s="249"/>
      <c r="P809" s="249"/>
      <c r="Q809" s="249"/>
      <c r="R809" s="249"/>
      <c r="S809" s="249"/>
      <c r="T809" s="250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1" t="s">
        <v>282</v>
      </c>
      <c r="AU809" s="251" t="s">
        <v>91</v>
      </c>
      <c r="AV809" s="13" t="s">
        <v>91</v>
      </c>
      <c r="AW809" s="13" t="s">
        <v>39</v>
      </c>
      <c r="AX809" s="13" t="s">
        <v>78</v>
      </c>
      <c r="AY809" s="251" t="s">
        <v>188</v>
      </c>
    </row>
    <row r="810" s="13" customFormat="1">
      <c r="A810" s="13"/>
      <c r="B810" s="241"/>
      <c r="C810" s="242"/>
      <c r="D810" s="222" t="s">
        <v>282</v>
      </c>
      <c r="E810" s="243" t="s">
        <v>32</v>
      </c>
      <c r="F810" s="244" t="s">
        <v>1300</v>
      </c>
      <c r="G810" s="242"/>
      <c r="H810" s="245">
        <v>29.280000000000001</v>
      </c>
      <c r="I810" s="246"/>
      <c r="J810" s="242"/>
      <c r="K810" s="242"/>
      <c r="L810" s="247"/>
      <c r="M810" s="248"/>
      <c r="N810" s="249"/>
      <c r="O810" s="249"/>
      <c r="P810" s="249"/>
      <c r="Q810" s="249"/>
      <c r="R810" s="249"/>
      <c r="S810" s="249"/>
      <c r="T810" s="250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1" t="s">
        <v>282</v>
      </c>
      <c r="AU810" s="251" t="s">
        <v>91</v>
      </c>
      <c r="AV810" s="13" t="s">
        <v>91</v>
      </c>
      <c r="AW810" s="13" t="s">
        <v>39</v>
      </c>
      <c r="AX810" s="13" t="s">
        <v>78</v>
      </c>
      <c r="AY810" s="251" t="s">
        <v>188</v>
      </c>
    </row>
    <row r="811" s="13" customFormat="1">
      <c r="A811" s="13"/>
      <c r="B811" s="241"/>
      <c r="C811" s="242"/>
      <c r="D811" s="222" t="s">
        <v>282</v>
      </c>
      <c r="E811" s="243" t="s">
        <v>32</v>
      </c>
      <c r="F811" s="244" t="s">
        <v>1301</v>
      </c>
      <c r="G811" s="242"/>
      <c r="H811" s="245">
        <v>-2</v>
      </c>
      <c r="I811" s="246"/>
      <c r="J811" s="242"/>
      <c r="K811" s="242"/>
      <c r="L811" s="247"/>
      <c r="M811" s="248"/>
      <c r="N811" s="249"/>
      <c r="O811" s="249"/>
      <c r="P811" s="249"/>
      <c r="Q811" s="249"/>
      <c r="R811" s="249"/>
      <c r="S811" s="249"/>
      <c r="T811" s="250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51" t="s">
        <v>282</v>
      </c>
      <c r="AU811" s="251" t="s">
        <v>91</v>
      </c>
      <c r="AV811" s="13" t="s">
        <v>91</v>
      </c>
      <c r="AW811" s="13" t="s">
        <v>39</v>
      </c>
      <c r="AX811" s="13" t="s">
        <v>78</v>
      </c>
      <c r="AY811" s="251" t="s">
        <v>188</v>
      </c>
    </row>
    <row r="812" s="13" customFormat="1">
      <c r="A812" s="13"/>
      <c r="B812" s="241"/>
      <c r="C812" s="242"/>
      <c r="D812" s="222" t="s">
        <v>282</v>
      </c>
      <c r="E812" s="243" t="s">
        <v>32</v>
      </c>
      <c r="F812" s="244" t="s">
        <v>1302</v>
      </c>
      <c r="G812" s="242"/>
      <c r="H812" s="245">
        <v>31.760000000000002</v>
      </c>
      <c r="I812" s="246"/>
      <c r="J812" s="242"/>
      <c r="K812" s="242"/>
      <c r="L812" s="247"/>
      <c r="M812" s="248"/>
      <c r="N812" s="249"/>
      <c r="O812" s="249"/>
      <c r="P812" s="249"/>
      <c r="Q812" s="249"/>
      <c r="R812" s="249"/>
      <c r="S812" s="249"/>
      <c r="T812" s="250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1" t="s">
        <v>282</v>
      </c>
      <c r="AU812" s="251" t="s">
        <v>91</v>
      </c>
      <c r="AV812" s="13" t="s">
        <v>91</v>
      </c>
      <c r="AW812" s="13" t="s">
        <v>39</v>
      </c>
      <c r="AX812" s="13" t="s">
        <v>78</v>
      </c>
      <c r="AY812" s="251" t="s">
        <v>188</v>
      </c>
    </row>
    <row r="813" s="13" customFormat="1">
      <c r="A813" s="13"/>
      <c r="B813" s="241"/>
      <c r="C813" s="242"/>
      <c r="D813" s="222" t="s">
        <v>282</v>
      </c>
      <c r="E813" s="243" t="s">
        <v>32</v>
      </c>
      <c r="F813" s="244" t="s">
        <v>1301</v>
      </c>
      <c r="G813" s="242"/>
      <c r="H813" s="245">
        <v>-2</v>
      </c>
      <c r="I813" s="246"/>
      <c r="J813" s="242"/>
      <c r="K813" s="242"/>
      <c r="L813" s="247"/>
      <c r="M813" s="248"/>
      <c r="N813" s="249"/>
      <c r="O813" s="249"/>
      <c r="P813" s="249"/>
      <c r="Q813" s="249"/>
      <c r="R813" s="249"/>
      <c r="S813" s="249"/>
      <c r="T813" s="250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51" t="s">
        <v>282</v>
      </c>
      <c r="AU813" s="251" t="s">
        <v>91</v>
      </c>
      <c r="AV813" s="13" t="s">
        <v>91</v>
      </c>
      <c r="AW813" s="13" t="s">
        <v>39</v>
      </c>
      <c r="AX813" s="13" t="s">
        <v>78</v>
      </c>
      <c r="AY813" s="251" t="s">
        <v>188</v>
      </c>
    </row>
    <row r="814" s="13" customFormat="1">
      <c r="A814" s="13"/>
      <c r="B814" s="241"/>
      <c r="C814" s="242"/>
      <c r="D814" s="222" t="s">
        <v>282</v>
      </c>
      <c r="E814" s="243" t="s">
        <v>32</v>
      </c>
      <c r="F814" s="244" t="s">
        <v>1303</v>
      </c>
      <c r="G814" s="242"/>
      <c r="H814" s="245">
        <v>227.52000000000001</v>
      </c>
      <c r="I814" s="246"/>
      <c r="J814" s="242"/>
      <c r="K814" s="242"/>
      <c r="L814" s="247"/>
      <c r="M814" s="248"/>
      <c r="N814" s="249"/>
      <c r="O814" s="249"/>
      <c r="P814" s="249"/>
      <c r="Q814" s="249"/>
      <c r="R814" s="249"/>
      <c r="S814" s="249"/>
      <c r="T814" s="250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1" t="s">
        <v>282</v>
      </c>
      <c r="AU814" s="251" t="s">
        <v>91</v>
      </c>
      <c r="AV814" s="13" t="s">
        <v>91</v>
      </c>
      <c r="AW814" s="13" t="s">
        <v>39</v>
      </c>
      <c r="AX814" s="13" t="s">
        <v>78</v>
      </c>
      <c r="AY814" s="251" t="s">
        <v>188</v>
      </c>
    </row>
    <row r="815" s="13" customFormat="1">
      <c r="A815" s="13"/>
      <c r="B815" s="241"/>
      <c r="C815" s="242"/>
      <c r="D815" s="222" t="s">
        <v>282</v>
      </c>
      <c r="E815" s="243" t="s">
        <v>32</v>
      </c>
      <c r="F815" s="244" t="s">
        <v>1304</v>
      </c>
      <c r="G815" s="242"/>
      <c r="H815" s="245">
        <v>-30</v>
      </c>
      <c r="I815" s="246"/>
      <c r="J815" s="242"/>
      <c r="K815" s="242"/>
      <c r="L815" s="247"/>
      <c r="M815" s="248"/>
      <c r="N815" s="249"/>
      <c r="O815" s="249"/>
      <c r="P815" s="249"/>
      <c r="Q815" s="249"/>
      <c r="R815" s="249"/>
      <c r="S815" s="249"/>
      <c r="T815" s="250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1" t="s">
        <v>282</v>
      </c>
      <c r="AU815" s="251" t="s">
        <v>91</v>
      </c>
      <c r="AV815" s="13" t="s">
        <v>91</v>
      </c>
      <c r="AW815" s="13" t="s">
        <v>39</v>
      </c>
      <c r="AX815" s="13" t="s">
        <v>78</v>
      </c>
      <c r="AY815" s="251" t="s">
        <v>188</v>
      </c>
    </row>
    <row r="816" s="13" customFormat="1">
      <c r="A816" s="13"/>
      <c r="B816" s="241"/>
      <c r="C816" s="242"/>
      <c r="D816" s="222" t="s">
        <v>282</v>
      </c>
      <c r="E816" s="243" t="s">
        <v>32</v>
      </c>
      <c r="F816" s="244" t="s">
        <v>1305</v>
      </c>
      <c r="G816" s="242"/>
      <c r="H816" s="245">
        <v>120</v>
      </c>
      <c r="I816" s="246"/>
      <c r="J816" s="242"/>
      <c r="K816" s="242"/>
      <c r="L816" s="247"/>
      <c r="M816" s="248"/>
      <c r="N816" s="249"/>
      <c r="O816" s="249"/>
      <c r="P816" s="249"/>
      <c r="Q816" s="249"/>
      <c r="R816" s="249"/>
      <c r="S816" s="249"/>
      <c r="T816" s="250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51" t="s">
        <v>282</v>
      </c>
      <c r="AU816" s="251" t="s">
        <v>91</v>
      </c>
      <c r="AV816" s="13" t="s">
        <v>91</v>
      </c>
      <c r="AW816" s="13" t="s">
        <v>39</v>
      </c>
      <c r="AX816" s="13" t="s">
        <v>78</v>
      </c>
      <c r="AY816" s="251" t="s">
        <v>188</v>
      </c>
    </row>
    <row r="817" s="13" customFormat="1">
      <c r="A817" s="13"/>
      <c r="B817" s="241"/>
      <c r="C817" s="242"/>
      <c r="D817" s="222" t="s">
        <v>282</v>
      </c>
      <c r="E817" s="243" t="s">
        <v>32</v>
      </c>
      <c r="F817" s="244" t="s">
        <v>1727</v>
      </c>
      <c r="G817" s="242"/>
      <c r="H817" s="245">
        <v>-25.5</v>
      </c>
      <c r="I817" s="246"/>
      <c r="J817" s="242"/>
      <c r="K817" s="242"/>
      <c r="L817" s="247"/>
      <c r="M817" s="248"/>
      <c r="N817" s="249"/>
      <c r="O817" s="249"/>
      <c r="P817" s="249"/>
      <c r="Q817" s="249"/>
      <c r="R817" s="249"/>
      <c r="S817" s="249"/>
      <c r="T817" s="250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51" t="s">
        <v>282</v>
      </c>
      <c r="AU817" s="251" t="s">
        <v>91</v>
      </c>
      <c r="AV817" s="13" t="s">
        <v>91</v>
      </c>
      <c r="AW817" s="13" t="s">
        <v>39</v>
      </c>
      <c r="AX817" s="13" t="s">
        <v>78</v>
      </c>
      <c r="AY817" s="251" t="s">
        <v>188</v>
      </c>
    </row>
    <row r="818" s="15" customFormat="1">
      <c r="A818" s="15"/>
      <c r="B818" s="272"/>
      <c r="C818" s="273"/>
      <c r="D818" s="222" t="s">
        <v>282</v>
      </c>
      <c r="E818" s="274" t="s">
        <v>32</v>
      </c>
      <c r="F818" s="275" t="s">
        <v>338</v>
      </c>
      <c r="G818" s="273"/>
      <c r="H818" s="276">
        <v>730.18700000000001</v>
      </c>
      <c r="I818" s="277"/>
      <c r="J818" s="273"/>
      <c r="K818" s="273"/>
      <c r="L818" s="278"/>
      <c r="M818" s="279"/>
      <c r="N818" s="280"/>
      <c r="O818" s="280"/>
      <c r="P818" s="280"/>
      <c r="Q818" s="280"/>
      <c r="R818" s="280"/>
      <c r="S818" s="280"/>
      <c r="T818" s="281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82" t="s">
        <v>282</v>
      </c>
      <c r="AU818" s="282" t="s">
        <v>91</v>
      </c>
      <c r="AV818" s="15" t="s">
        <v>187</v>
      </c>
      <c r="AW818" s="15" t="s">
        <v>39</v>
      </c>
      <c r="AX818" s="15" t="s">
        <v>86</v>
      </c>
      <c r="AY818" s="282" t="s">
        <v>188</v>
      </c>
    </row>
    <row r="819" s="11" customFormat="1" ht="25.92" customHeight="1">
      <c r="A819" s="11"/>
      <c r="B819" s="195"/>
      <c r="C819" s="196"/>
      <c r="D819" s="197" t="s">
        <v>77</v>
      </c>
      <c r="E819" s="198" t="s">
        <v>881</v>
      </c>
      <c r="F819" s="198" t="s">
        <v>882</v>
      </c>
      <c r="G819" s="196"/>
      <c r="H819" s="196"/>
      <c r="I819" s="199"/>
      <c r="J819" s="200">
        <f>BK819</f>
        <v>0</v>
      </c>
      <c r="K819" s="196"/>
      <c r="L819" s="201"/>
      <c r="M819" s="202"/>
      <c r="N819" s="203"/>
      <c r="O819" s="203"/>
      <c r="P819" s="204">
        <f>SUM(P820:P829)</f>
        <v>0</v>
      </c>
      <c r="Q819" s="203"/>
      <c r="R819" s="204">
        <f>SUM(R820:R829)</f>
        <v>0</v>
      </c>
      <c r="S819" s="203"/>
      <c r="T819" s="205">
        <f>SUM(T820:T829)</f>
        <v>0</v>
      </c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R819" s="206" t="s">
        <v>187</v>
      </c>
      <c r="AT819" s="207" t="s">
        <v>77</v>
      </c>
      <c r="AU819" s="207" t="s">
        <v>78</v>
      </c>
      <c r="AY819" s="206" t="s">
        <v>188</v>
      </c>
      <c r="BK819" s="208">
        <f>SUM(BK820:BK829)</f>
        <v>0</v>
      </c>
    </row>
    <row r="820" s="2" customFormat="1" ht="21.75" customHeight="1">
      <c r="A820" s="42"/>
      <c r="B820" s="43"/>
      <c r="C820" s="209" t="s">
        <v>1773</v>
      </c>
      <c r="D820" s="209" t="s">
        <v>189</v>
      </c>
      <c r="E820" s="210" t="s">
        <v>884</v>
      </c>
      <c r="F820" s="211" t="s">
        <v>885</v>
      </c>
      <c r="G820" s="212" t="s">
        <v>886</v>
      </c>
      <c r="H820" s="213">
        <v>85</v>
      </c>
      <c r="I820" s="214"/>
      <c r="J820" s="215">
        <f>ROUND(I820*H820,2)</f>
        <v>0</v>
      </c>
      <c r="K820" s="211" t="s">
        <v>236</v>
      </c>
      <c r="L820" s="48"/>
      <c r="M820" s="216" t="s">
        <v>32</v>
      </c>
      <c r="N820" s="217" t="s">
        <v>49</v>
      </c>
      <c r="O820" s="88"/>
      <c r="P820" s="218">
        <f>O820*H820</f>
        <v>0</v>
      </c>
      <c r="Q820" s="218">
        <v>0</v>
      </c>
      <c r="R820" s="218">
        <f>Q820*H820</f>
        <v>0</v>
      </c>
      <c r="S820" s="218">
        <v>0</v>
      </c>
      <c r="T820" s="219">
        <f>S820*H820</f>
        <v>0</v>
      </c>
      <c r="U820" s="42"/>
      <c r="V820" s="42"/>
      <c r="W820" s="42"/>
      <c r="X820" s="42"/>
      <c r="Y820" s="42"/>
      <c r="Z820" s="42"/>
      <c r="AA820" s="42"/>
      <c r="AB820" s="42"/>
      <c r="AC820" s="42"/>
      <c r="AD820" s="42"/>
      <c r="AE820" s="42"/>
      <c r="AR820" s="220" t="s">
        <v>192</v>
      </c>
      <c r="AT820" s="220" t="s">
        <v>189</v>
      </c>
      <c r="AU820" s="220" t="s">
        <v>86</v>
      </c>
      <c r="AY820" s="20" t="s">
        <v>188</v>
      </c>
      <c r="BE820" s="221">
        <f>IF(N820="základní",J820,0)</f>
        <v>0</v>
      </c>
      <c r="BF820" s="221">
        <f>IF(N820="snížená",J820,0)</f>
        <v>0</v>
      </c>
      <c r="BG820" s="221">
        <f>IF(N820="zákl. přenesená",J820,0)</f>
        <v>0</v>
      </c>
      <c r="BH820" s="221">
        <f>IF(N820="sníž. přenesená",J820,0)</f>
        <v>0</v>
      </c>
      <c r="BI820" s="221">
        <f>IF(N820="nulová",J820,0)</f>
        <v>0</v>
      </c>
      <c r="BJ820" s="20" t="s">
        <v>86</v>
      </c>
      <c r="BK820" s="221">
        <f>ROUND(I820*H820,2)</f>
        <v>0</v>
      </c>
      <c r="BL820" s="20" t="s">
        <v>192</v>
      </c>
      <c r="BM820" s="220" t="s">
        <v>1774</v>
      </c>
    </row>
    <row r="821" s="2" customFormat="1">
      <c r="A821" s="42"/>
      <c r="B821" s="43"/>
      <c r="C821" s="44"/>
      <c r="D821" s="222" t="s">
        <v>194</v>
      </c>
      <c r="E821" s="44"/>
      <c r="F821" s="223" t="s">
        <v>888</v>
      </c>
      <c r="G821" s="44"/>
      <c r="H821" s="44"/>
      <c r="I821" s="224"/>
      <c r="J821" s="44"/>
      <c r="K821" s="44"/>
      <c r="L821" s="48"/>
      <c r="M821" s="225"/>
      <c r="N821" s="226"/>
      <c r="O821" s="88"/>
      <c r="P821" s="88"/>
      <c r="Q821" s="88"/>
      <c r="R821" s="88"/>
      <c r="S821" s="88"/>
      <c r="T821" s="89"/>
      <c r="U821" s="42"/>
      <c r="V821" s="42"/>
      <c r="W821" s="42"/>
      <c r="X821" s="42"/>
      <c r="Y821" s="42"/>
      <c r="Z821" s="42"/>
      <c r="AA821" s="42"/>
      <c r="AB821" s="42"/>
      <c r="AC821" s="42"/>
      <c r="AD821" s="42"/>
      <c r="AE821" s="42"/>
      <c r="AT821" s="20" t="s">
        <v>194</v>
      </c>
      <c r="AU821" s="20" t="s">
        <v>86</v>
      </c>
    </row>
    <row r="822" s="2" customFormat="1">
      <c r="A822" s="42"/>
      <c r="B822" s="43"/>
      <c r="C822" s="44"/>
      <c r="D822" s="239" t="s">
        <v>239</v>
      </c>
      <c r="E822" s="44"/>
      <c r="F822" s="240" t="s">
        <v>889</v>
      </c>
      <c r="G822" s="44"/>
      <c r="H822" s="44"/>
      <c r="I822" s="224"/>
      <c r="J822" s="44"/>
      <c r="K822" s="44"/>
      <c r="L822" s="48"/>
      <c r="M822" s="225"/>
      <c r="N822" s="226"/>
      <c r="O822" s="88"/>
      <c r="P822" s="88"/>
      <c r="Q822" s="88"/>
      <c r="R822" s="88"/>
      <c r="S822" s="88"/>
      <c r="T822" s="89"/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T822" s="20" t="s">
        <v>239</v>
      </c>
      <c r="AU822" s="20" t="s">
        <v>86</v>
      </c>
    </row>
    <row r="823" s="14" customFormat="1">
      <c r="A823" s="14"/>
      <c r="B823" s="252"/>
      <c r="C823" s="253"/>
      <c r="D823" s="222" t="s">
        <v>282</v>
      </c>
      <c r="E823" s="254" t="s">
        <v>32</v>
      </c>
      <c r="F823" s="255" t="s">
        <v>890</v>
      </c>
      <c r="G823" s="253"/>
      <c r="H823" s="254" t="s">
        <v>32</v>
      </c>
      <c r="I823" s="256"/>
      <c r="J823" s="253"/>
      <c r="K823" s="253"/>
      <c r="L823" s="257"/>
      <c r="M823" s="258"/>
      <c r="N823" s="259"/>
      <c r="O823" s="259"/>
      <c r="P823" s="259"/>
      <c r="Q823" s="259"/>
      <c r="R823" s="259"/>
      <c r="S823" s="259"/>
      <c r="T823" s="260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1" t="s">
        <v>282</v>
      </c>
      <c r="AU823" s="261" t="s">
        <v>86</v>
      </c>
      <c r="AV823" s="14" t="s">
        <v>86</v>
      </c>
      <c r="AW823" s="14" t="s">
        <v>39</v>
      </c>
      <c r="AX823" s="14" t="s">
        <v>78</v>
      </c>
      <c r="AY823" s="261" t="s">
        <v>188</v>
      </c>
    </row>
    <row r="824" s="14" customFormat="1">
      <c r="A824" s="14"/>
      <c r="B824" s="252"/>
      <c r="C824" s="253"/>
      <c r="D824" s="222" t="s">
        <v>282</v>
      </c>
      <c r="E824" s="254" t="s">
        <v>32</v>
      </c>
      <c r="F824" s="255" t="s">
        <v>891</v>
      </c>
      <c r="G824" s="253"/>
      <c r="H824" s="254" t="s">
        <v>32</v>
      </c>
      <c r="I824" s="256"/>
      <c r="J824" s="253"/>
      <c r="K824" s="253"/>
      <c r="L824" s="257"/>
      <c r="M824" s="258"/>
      <c r="N824" s="259"/>
      <c r="O824" s="259"/>
      <c r="P824" s="259"/>
      <c r="Q824" s="259"/>
      <c r="R824" s="259"/>
      <c r="S824" s="259"/>
      <c r="T824" s="260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61" t="s">
        <v>282</v>
      </c>
      <c r="AU824" s="261" t="s">
        <v>86</v>
      </c>
      <c r="AV824" s="14" t="s">
        <v>86</v>
      </c>
      <c r="AW824" s="14" t="s">
        <v>39</v>
      </c>
      <c r="AX824" s="14" t="s">
        <v>78</v>
      </c>
      <c r="AY824" s="261" t="s">
        <v>188</v>
      </c>
    </row>
    <row r="825" s="14" customFormat="1">
      <c r="A825" s="14"/>
      <c r="B825" s="252"/>
      <c r="C825" s="253"/>
      <c r="D825" s="222" t="s">
        <v>282</v>
      </c>
      <c r="E825" s="254" t="s">
        <v>32</v>
      </c>
      <c r="F825" s="255" t="s">
        <v>892</v>
      </c>
      <c r="G825" s="253"/>
      <c r="H825" s="254" t="s">
        <v>32</v>
      </c>
      <c r="I825" s="256"/>
      <c r="J825" s="253"/>
      <c r="K825" s="253"/>
      <c r="L825" s="257"/>
      <c r="M825" s="258"/>
      <c r="N825" s="259"/>
      <c r="O825" s="259"/>
      <c r="P825" s="259"/>
      <c r="Q825" s="259"/>
      <c r="R825" s="259"/>
      <c r="S825" s="259"/>
      <c r="T825" s="260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61" t="s">
        <v>282</v>
      </c>
      <c r="AU825" s="261" t="s">
        <v>86</v>
      </c>
      <c r="AV825" s="14" t="s">
        <v>86</v>
      </c>
      <c r="AW825" s="14" t="s">
        <v>39</v>
      </c>
      <c r="AX825" s="14" t="s">
        <v>78</v>
      </c>
      <c r="AY825" s="261" t="s">
        <v>188</v>
      </c>
    </row>
    <row r="826" s="14" customFormat="1">
      <c r="A826" s="14"/>
      <c r="B826" s="252"/>
      <c r="C826" s="253"/>
      <c r="D826" s="222" t="s">
        <v>282</v>
      </c>
      <c r="E826" s="254" t="s">
        <v>32</v>
      </c>
      <c r="F826" s="255" t="s">
        <v>893</v>
      </c>
      <c r="G826" s="253"/>
      <c r="H826" s="254" t="s">
        <v>32</v>
      </c>
      <c r="I826" s="256"/>
      <c r="J826" s="253"/>
      <c r="K826" s="253"/>
      <c r="L826" s="257"/>
      <c r="M826" s="258"/>
      <c r="N826" s="259"/>
      <c r="O826" s="259"/>
      <c r="P826" s="259"/>
      <c r="Q826" s="259"/>
      <c r="R826" s="259"/>
      <c r="S826" s="259"/>
      <c r="T826" s="260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61" t="s">
        <v>282</v>
      </c>
      <c r="AU826" s="261" t="s">
        <v>86</v>
      </c>
      <c r="AV826" s="14" t="s">
        <v>86</v>
      </c>
      <c r="AW826" s="14" t="s">
        <v>39</v>
      </c>
      <c r="AX826" s="14" t="s">
        <v>78</v>
      </c>
      <c r="AY826" s="261" t="s">
        <v>188</v>
      </c>
    </row>
    <row r="827" s="14" customFormat="1">
      <c r="A827" s="14"/>
      <c r="B827" s="252"/>
      <c r="C827" s="253"/>
      <c r="D827" s="222" t="s">
        <v>282</v>
      </c>
      <c r="E827" s="254" t="s">
        <v>32</v>
      </c>
      <c r="F827" s="255" t="s">
        <v>894</v>
      </c>
      <c r="G827" s="253"/>
      <c r="H827" s="254" t="s">
        <v>32</v>
      </c>
      <c r="I827" s="256"/>
      <c r="J827" s="253"/>
      <c r="K827" s="253"/>
      <c r="L827" s="257"/>
      <c r="M827" s="258"/>
      <c r="N827" s="259"/>
      <c r="O827" s="259"/>
      <c r="P827" s="259"/>
      <c r="Q827" s="259"/>
      <c r="R827" s="259"/>
      <c r="S827" s="259"/>
      <c r="T827" s="260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61" t="s">
        <v>282</v>
      </c>
      <c r="AU827" s="261" t="s">
        <v>86</v>
      </c>
      <c r="AV827" s="14" t="s">
        <v>86</v>
      </c>
      <c r="AW827" s="14" t="s">
        <v>39</v>
      </c>
      <c r="AX827" s="14" t="s">
        <v>78</v>
      </c>
      <c r="AY827" s="261" t="s">
        <v>188</v>
      </c>
    </row>
    <row r="828" s="14" customFormat="1">
      <c r="A828" s="14"/>
      <c r="B828" s="252"/>
      <c r="C828" s="253"/>
      <c r="D828" s="222" t="s">
        <v>282</v>
      </c>
      <c r="E828" s="254" t="s">
        <v>32</v>
      </c>
      <c r="F828" s="255" t="s">
        <v>895</v>
      </c>
      <c r="G828" s="253"/>
      <c r="H828" s="254" t="s">
        <v>32</v>
      </c>
      <c r="I828" s="256"/>
      <c r="J828" s="253"/>
      <c r="K828" s="253"/>
      <c r="L828" s="257"/>
      <c r="M828" s="258"/>
      <c r="N828" s="259"/>
      <c r="O828" s="259"/>
      <c r="P828" s="259"/>
      <c r="Q828" s="259"/>
      <c r="R828" s="259"/>
      <c r="S828" s="259"/>
      <c r="T828" s="260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61" t="s">
        <v>282</v>
      </c>
      <c r="AU828" s="261" t="s">
        <v>86</v>
      </c>
      <c r="AV828" s="14" t="s">
        <v>86</v>
      </c>
      <c r="AW828" s="14" t="s">
        <v>39</v>
      </c>
      <c r="AX828" s="14" t="s">
        <v>78</v>
      </c>
      <c r="AY828" s="261" t="s">
        <v>188</v>
      </c>
    </row>
    <row r="829" s="13" customFormat="1">
      <c r="A829" s="13"/>
      <c r="B829" s="241"/>
      <c r="C829" s="242"/>
      <c r="D829" s="222" t="s">
        <v>282</v>
      </c>
      <c r="E829" s="243" t="s">
        <v>32</v>
      </c>
      <c r="F829" s="244" t="s">
        <v>896</v>
      </c>
      <c r="G829" s="242"/>
      <c r="H829" s="245">
        <v>85</v>
      </c>
      <c r="I829" s="246"/>
      <c r="J829" s="242"/>
      <c r="K829" s="242"/>
      <c r="L829" s="247"/>
      <c r="M829" s="283"/>
      <c r="N829" s="284"/>
      <c r="O829" s="284"/>
      <c r="P829" s="284"/>
      <c r="Q829" s="284"/>
      <c r="R829" s="284"/>
      <c r="S829" s="284"/>
      <c r="T829" s="285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1" t="s">
        <v>282</v>
      </c>
      <c r="AU829" s="251" t="s">
        <v>86</v>
      </c>
      <c r="AV829" s="13" t="s">
        <v>91</v>
      </c>
      <c r="AW829" s="13" t="s">
        <v>39</v>
      </c>
      <c r="AX829" s="13" t="s">
        <v>86</v>
      </c>
      <c r="AY829" s="251" t="s">
        <v>188</v>
      </c>
    </row>
    <row r="830" s="2" customFormat="1" ht="6.96" customHeight="1">
      <c r="A830" s="42"/>
      <c r="B830" s="63"/>
      <c r="C830" s="64"/>
      <c r="D830" s="64"/>
      <c r="E830" s="64"/>
      <c r="F830" s="64"/>
      <c r="G830" s="64"/>
      <c r="H830" s="64"/>
      <c r="I830" s="64"/>
      <c r="J830" s="64"/>
      <c r="K830" s="64"/>
      <c r="L830" s="48"/>
      <c r="M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  <c r="AA830" s="42"/>
      <c r="AB830" s="42"/>
      <c r="AC830" s="42"/>
      <c r="AD830" s="42"/>
      <c r="AE830" s="42"/>
    </row>
  </sheetData>
  <sheetProtection sheet="1" autoFilter="0" formatColumns="0" formatRows="0" objects="1" scenarios="1" spinCount="100000" saltValue="Nd8GylRFIitO0b7CC0JNjzVi/IXB26VLuvnVS6A60kUcScdLhZq7fE9Hsdb+4mfyO6rXzM7W06mYG0g5PMxjJg==" hashValue="hY6ITZBbe7MHsZK8w+2CwPvcNabbh1hRg9my2QyMoc27MeyY8lnMwwdqzgw2TDA373Xlh4f/EvrwEv+O4qfB9g==" algorithmName="SHA-512" password="EC2B"/>
  <autoFilter ref="C101:K82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hyperlinks>
    <hyperlink ref="F107" r:id="rId1" display="https://podminky.urs.cz/item/CS_URS_2023_02/317142446"/>
    <hyperlink ref="F110" r:id="rId2" display="https://podminky.urs.cz/item/CS_URS_2023_02/342272245"/>
    <hyperlink ref="F116" r:id="rId3" display="https://podminky.urs.cz/item/CS_URS_2023_02/611325422"/>
    <hyperlink ref="F119" r:id="rId4" display="https://podminky.urs.cz/item/CS_URS_2023_02/612131121"/>
    <hyperlink ref="F127" r:id="rId5" display="https://podminky.urs.cz/item/CS_URS_2023_02/612321141"/>
    <hyperlink ref="F135" r:id="rId6" display="https://podminky.urs.cz/item/CS_URS_2023_02/612325422"/>
    <hyperlink ref="F156" r:id="rId7" display="https://podminky.urs.cz/item/CS_URS_2023_02/622143003"/>
    <hyperlink ref="F166" r:id="rId8" display="https://podminky.urs.cz/item/CS_URS_2023_02/949101112"/>
    <hyperlink ref="F184" r:id="rId9" display="https://podminky.urs.cz/item/CS_URS_2023_02/952901111"/>
    <hyperlink ref="F202" r:id="rId10" display="https://podminky.urs.cz/item/CS_URS_2023_02/962031133"/>
    <hyperlink ref="F217" r:id="rId11" display="https://podminky.urs.cz/item/CS_URS_2023_02/962032231"/>
    <hyperlink ref="F222" r:id="rId12" display="https://podminky.urs.cz/item/CS_URS_2023_02/962081141"/>
    <hyperlink ref="F236" r:id="rId13" display="https://podminky.urs.cz/item/CS_URS_2023_02/968072455"/>
    <hyperlink ref="F247" r:id="rId14" display="https://podminky.urs.cz/item/CS_URS_2023_02/976071111"/>
    <hyperlink ref="F251" r:id="rId15" display="https://podminky.urs.cz/item/CS_URS_2023_02/997013211"/>
    <hyperlink ref="F254" r:id="rId16" display="https://podminky.urs.cz/item/CS_URS_2023_02/997013501"/>
    <hyperlink ref="F257" r:id="rId17" display="https://podminky.urs.cz/item/CS_URS_2023_02/997013509"/>
    <hyperlink ref="F261" r:id="rId18" display="https://podminky.urs.cz/item/CS_URS_2023_02/997013871"/>
    <hyperlink ref="F265" r:id="rId19" display="https://podminky.urs.cz/item/CS_URS_2023_02/998017001"/>
    <hyperlink ref="F270" r:id="rId20" display="https://podminky.urs.cz/item/CS_URS_2023_02/741110511"/>
    <hyperlink ref="F297" r:id="rId21" display="https://podminky.urs.cz/item/CS_URS_2023_02/763164555"/>
    <hyperlink ref="F307" r:id="rId22" display="https://podminky.urs.cz/item/CS_URS_2023_02/763172323"/>
    <hyperlink ref="F313" r:id="rId23" display="https://podminky.urs.cz/item/CS_URS_2023_02/998763302"/>
    <hyperlink ref="F317" r:id="rId24" display="https://podminky.urs.cz/item/CS_URS_2023_02/766211611"/>
    <hyperlink ref="F328" r:id="rId25" display="https://podminky.urs.cz/item/CS_URS_2023_02/766411811"/>
    <hyperlink ref="F336" r:id="rId26" display="https://podminky.urs.cz/item/CS_URS_2023_02/766411822"/>
    <hyperlink ref="F450" r:id="rId27" display="https://podminky.urs.cz/item/CS_URS_2023_02/767531111"/>
    <hyperlink ref="F458" r:id="rId28" display="https://podminky.urs.cz/item/CS_URS_2023_02/767531126"/>
    <hyperlink ref="F466" r:id="rId29" display="https://podminky.urs.cz/item/CS_URS_2023_02/767531811"/>
    <hyperlink ref="F471" r:id="rId30" display="https://podminky.urs.cz/item/CS_URS_2023_02/767531821"/>
    <hyperlink ref="F489" r:id="rId31" display="https://podminky.urs.cz/item/CS_URS_2023_02/998767101"/>
    <hyperlink ref="F493" r:id="rId32" display="https://podminky.urs.cz/item/CS_URS_2023_02/771111011"/>
    <hyperlink ref="F509" r:id="rId33" display="https://podminky.urs.cz/item/CS_URS_2023_02/771121011"/>
    <hyperlink ref="F525" r:id="rId34" display="https://podminky.urs.cz/item/CS_URS_2023_02/771151014"/>
    <hyperlink ref="F541" r:id="rId35" display="https://podminky.urs.cz/item/CS_URS_2023_02/771574122"/>
    <hyperlink ref="F568" r:id="rId36" display="https://podminky.urs.cz/item/CS_URS_2023_02/998771101"/>
    <hyperlink ref="F598" r:id="rId37" display="https://podminky.urs.cz/item/CS_URS_2023_02/998773102"/>
    <hyperlink ref="F602" r:id="rId38" display="https://podminky.urs.cz/item/CS_URS_2023_02/776201811"/>
    <hyperlink ref="F611" r:id="rId39" display="https://podminky.urs.cz/item/CS_URS_2023_02/776991821"/>
    <hyperlink ref="F621" r:id="rId40" display="https://podminky.urs.cz/item/CS_URS_2023_02/783301313"/>
    <hyperlink ref="F626" r:id="rId41" display="https://podminky.urs.cz/item/CS_URS_2023_02/783314203"/>
    <hyperlink ref="F631" r:id="rId42" display="https://podminky.urs.cz/item/CS_URS_2023_02/783315101"/>
    <hyperlink ref="F636" r:id="rId43" display="https://podminky.urs.cz/item/CS_URS_2023_02/783317101"/>
    <hyperlink ref="F641" r:id="rId44" display="https://podminky.urs.cz/item/CS_URS_2023_02/783601715"/>
    <hyperlink ref="F645" r:id="rId45" display="https://podminky.urs.cz/item/CS_URS_2023_02/783614551"/>
    <hyperlink ref="F649" r:id="rId46" display="https://podminky.urs.cz/item/CS_URS_2023_02/783615551"/>
    <hyperlink ref="F653" r:id="rId47" display="https://podminky.urs.cz/item/CS_URS_2023_02/783617601"/>
    <hyperlink ref="F657" r:id="rId48" display="https://podminky.urs.cz/item/CS_URS_2023_02/783817121"/>
    <hyperlink ref="F662" r:id="rId49" display="https://podminky.urs.cz/item/CS_URS_2023_02/784121005"/>
    <hyperlink ref="F686" r:id="rId50" display="https://podminky.urs.cz/item/CS_URS_2023_02/784121015"/>
    <hyperlink ref="F710" r:id="rId51" display="https://podminky.urs.cz/item/CS_URS_2023_02/784131103"/>
    <hyperlink ref="F718" r:id="rId52" display="https://podminky.urs.cz/item/CS_URS_2023_02/784161415"/>
    <hyperlink ref="F742" r:id="rId53" display="https://podminky.urs.cz/item/CS_URS_2023_02/784171115"/>
    <hyperlink ref="F749" r:id="rId54" display="https://podminky.urs.cz/item/CS_URS_2023_02/784181105"/>
    <hyperlink ref="F773" r:id="rId55" display="https://podminky.urs.cz/item/CS_URS_2023_02/784211105"/>
    <hyperlink ref="F797" r:id="rId56" display="https://podminky.urs.cz/item/CS_URS_2023_02/784211165"/>
    <hyperlink ref="F822" r:id="rId57" display="https://podminky.urs.cz/item/CS_URS_2023_02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8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91</v>
      </c>
    </row>
    <row r="4" s="1" customFormat="1" ht="24.96" customHeight="1">
      <c r="B4" s="23"/>
      <c r="D4" s="144" t="s">
        <v>164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26.25" customHeight="1">
      <c r="B7" s="23"/>
      <c r="E7" s="147" t="str">
        <f>'Rekapitulace stavby'!K6</f>
        <v>Dům kultury v Ostrově - vybudování kulturního a kreativního centra (interiér)</v>
      </c>
      <c r="F7" s="146"/>
      <c r="G7" s="146"/>
      <c r="H7" s="146"/>
      <c r="L7" s="23"/>
    </row>
    <row r="8" s="1" customFormat="1" ht="12" customHeight="1">
      <c r="B8" s="23"/>
      <c r="D8" s="146" t="s">
        <v>165</v>
      </c>
      <c r="L8" s="23"/>
    </row>
    <row r="9" s="2" customFormat="1" ht="16.5" customHeight="1">
      <c r="A9" s="42"/>
      <c r="B9" s="48"/>
      <c r="C9" s="42"/>
      <c r="D9" s="42"/>
      <c r="E9" s="147" t="s">
        <v>254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255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1775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32</v>
      </c>
      <c r="G13" s="42"/>
      <c r="H13" s="42"/>
      <c r="I13" s="146" t="s">
        <v>20</v>
      </c>
      <c r="J13" s="137" t="s">
        <v>32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23</v>
      </c>
      <c r="G14" s="42"/>
      <c r="H14" s="42"/>
      <c r="I14" s="146" t="s">
        <v>24</v>
      </c>
      <c r="J14" s="150" t="str">
        <f>'Rekapitulace stavby'!AN8</f>
        <v>13. 3. 2024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30</v>
      </c>
      <c r="E16" s="42"/>
      <c r="F16" s="42"/>
      <c r="G16" s="42"/>
      <c r="H16" s="42"/>
      <c r="I16" s="146" t="s">
        <v>31</v>
      </c>
      <c r="J16" s="137" t="s">
        <v>32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33</v>
      </c>
      <c r="F17" s="42"/>
      <c r="G17" s="42"/>
      <c r="H17" s="42"/>
      <c r="I17" s="146" t="s">
        <v>34</v>
      </c>
      <c r="J17" s="137" t="s">
        <v>32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35</v>
      </c>
      <c r="E19" s="42"/>
      <c r="F19" s="42"/>
      <c r="G19" s="42"/>
      <c r="H19" s="42"/>
      <c r="I19" s="146" t="s">
        <v>31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34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37</v>
      </c>
      <c r="E22" s="42"/>
      <c r="F22" s="42"/>
      <c r="G22" s="42"/>
      <c r="H22" s="42"/>
      <c r="I22" s="146" t="s">
        <v>31</v>
      </c>
      <c r="J22" s="137" t="s">
        <v>32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38</v>
      </c>
      <c r="F23" s="42"/>
      <c r="G23" s="42"/>
      <c r="H23" s="42"/>
      <c r="I23" s="146" t="s">
        <v>34</v>
      </c>
      <c r="J23" s="137" t="s">
        <v>32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40</v>
      </c>
      <c r="E25" s="42"/>
      <c r="F25" s="42"/>
      <c r="G25" s="42"/>
      <c r="H25" s="42"/>
      <c r="I25" s="146" t="s">
        <v>31</v>
      </c>
      <c r="J25" s="137" t="s">
        <v>32</v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">
        <v>41</v>
      </c>
      <c r="F26" s="42"/>
      <c r="G26" s="42"/>
      <c r="H26" s="42"/>
      <c r="I26" s="146" t="s">
        <v>34</v>
      </c>
      <c r="J26" s="137" t="s">
        <v>32</v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42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71.25" customHeight="1">
      <c r="A29" s="151"/>
      <c r="B29" s="152"/>
      <c r="C29" s="151"/>
      <c r="D29" s="151"/>
      <c r="E29" s="153" t="s">
        <v>43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44</v>
      </c>
      <c r="E32" s="42"/>
      <c r="F32" s="42"/>
      <c r="G32" s="42"/>
      <c r="H32" s="42"/>
      <c r="I32" s="42"/>
      <c r="J32" s="157">
        <f>ROUND(J99,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46</v>
      </c>
      <c r="G34" s="42"/>
      <c r="H34" s="42"/>
      <c r="I34" s="158" t="s">
        <v>45</v>
      </c>
      <c r="J34" s="158" t="s">
        <v>47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48</v>
      </c>
      <c r="E35" s="146" t="s">
        <v>49</v>
      </c>
      <c r="F35" s="160">
        <f>ROUND((SUM(BE99:BE578)),  2)</f>
        <v>0</v>
      </c>
      <c r="G35" s="42"/>
      <c r="H35" s="42"/>
      <c r="I35" s="161">
        <v>0.20999999999999999</v>
      </c>
      <c r="J35" s="160">
        <f>ROUND(((SUM(BE99:BE578))*I35),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50</v>
      </c>
      <c r="F36" s="160">
        <f>ROUND((SUM(BF99:BF578)),  2)</f>
        <v>0</v>
      </c>
      <c r="G36" s="42"/>
      <c r="H36" s="42"/>
      <c r="I36" s="161">
        <v>0.14999999999999999</v>
      </c>
      <c r="J36" s="160">
        <f>ROUND(((SUM(BF99:BF578))*I36),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51</v>
      </c>
      <c r="F37" s="160">
        <f>ROUND((SUM(BG99:BG578)),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52</v>
      </c>
      <c r="F38" s="160">
        <f>ROUND((SUM(BH99:BH578)),  2)</f>
        <v>0</v>
      </c>
      <c r="G38" s="42"/>
      <c r="H38" s="42"/>
      <c r="I38" s="161">
        <v>0.14999999999999999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53</v>
      </c>
      <c r="F39" s="160">
        <f>ROUND((SUM(BI99:BI578)),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54</v>
      </c>
      <c r="E41" s="164"/>
      <c r="F41" s="164"/>
      <c r="G41" s="165" t="s">
        <v>55</v>
      </c>
      <c r="H41" s="166" t="s">
        <v>56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167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26.25" customHeight="1">
      <c r="A50" s="42"/>
      <c r="B50" s="43"/>
      <c r="C50" s="44"/>
      <c r="D50" s="44"/>
      <c r="E50" s="173" t="str">
        <f>E7</f>
        <v>Dům kultury v Ostrově - vybudování kulturního a kreativního centra (interiér)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165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3" t="s">
        <v>254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255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D11_KC - Kanceláře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>Ostrov</v>
      </c>
      <c r="G56" s="44"/>
      <c r="H56" s="44"/>
      <c r="I56" s="35" t="s">
        <v>24</v>
      </c>
      <c r="J56" s="76" t="str">
        <f>IF(J14="","",J14)</f>
        <v>13. 3. 2024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54.45" customHeight="1">
      <c r="A58" s="42"/>
      <c r="B58" s="43"/>
      <c r="C58" s="35" t="s">
        <v>30</v>
      </c>
      <c r="D58" s="44"/>
      <c r="E58" s="44"/>
      <c r="F58" s="30" t="str">
        <f>E17</f>
        <v>Město Ostrov, Jáchymovská 1 , 363 01 Ostrov</v>
      </c>
      <c r="G58" s="44"/>
      <c r="H58" s="44"/>
      <c r="I58" s="35" t="s">
        <v>37</v>
      </c>
      <c r="J58" s="40" t="str">
        <f>E23</f>
        <v>Ing arch Olga Růžičková, Gagarinova, Karlovy Vary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5" t="s">
        <v>35</v>
      </c>
      <c r="D59" s="44"/>
      <c r="E59" s="44"/>
      <c r="F59" s="30" t="str">
        <f>IF(E20="","",E20)</f>
        <v>Vyplň údaj</v>
      </c>
      <c r="G59" s="44"/>
      <c r="H59" s="44"/>
      <c r="I59" s="35" t="s">
        <v>40</v>
      </c>
      <c r="J59" s="40" t="str">
        <f>E26</f>
        <v>Jakub Vilingr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168</v>
      </c>
      <c r="D61" s="175"/>
      <c r="E61" s="175"/>
      <c r="F61" s="175"/>
      <c r="G61" s="175"/>
      <c r="H61" s="175"/>
      <c r="I61" s="175"/>
      <c r="J61" s="176" t="s">
        <v>169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76</v>
      </c>
      <c r="D63" s="44"/>
      <c r="E63" s="44"/>
      <c r="F63" s="44"/>
      <c r="G63" s="44"/>
      <c r="H63" s="44"/>
      <c r="I63" s="44"/>
      <c r="J63" s="106">
        <f>J99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170</v>
      </c>
    </row>
    <row r="64" s="9" customFormat="1" ht="24.96" customHeight="1">
      <c r="A64" s="9"/>
      <c r="B64" s="178"/>
      <c r="C64" s="179"/>
      <c r="D64" s="180" t="s">
        <v>257</v>
      </c>
      <c r="E64" s="181"/>
      <c r="F64" s="181"/>
      <c r="G64" s="181"/>
      <c r="H64" s="181"/>
      <c r="I64" s="181"/>
      <c r="J64" s="182">
        <f>J100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2" customFormat="1" ht="19.92" customHeight="1">
      <c r="A65" s="12"/>
      <c r="B65" s="232"/>
      <c r="C65" s="129"/>
      <c r="D65" s="233" t="s">
        <v>923</v>
      </c>
      <c r="E65" s="234"/>
      <c r="F65" s="234"/>
      <c r="G65" s="234"/>
      <c r="H65" s="234"/>
      <c r="I65" s="234"/>
      <c r="J65" s="235">
        <f>J101</f>
        <v>0</v>
      </c>
      <c r="K65" s="129"/>
      <c r="L65" s="236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9.92" customHeight="1">
      <c r="A66" s="12"/>
      <c r="B66" s="232"/>
      <c r="C66" s="129"/>
      <c r="D66" s="233" t="s">
        <v>258</v>
      </c>
      <c r="E66" s="234"/>
      <c r="F66" s="234"/>
      <c r="G66" s="234"/>
      <c r="H66" s="234"/>
      <c r="I66" s="234"/>
      <c r="J66" s="235">
        <f>J107</f>
        <v>0</v>
      </c>
      <c r="K66" s="129"/>
      <c r="L66" s="236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12" customFormat="1" ht="19.92" customHeight="1">
      <c r="A67" s="12"/>
      <c r="B67" s="232"/>
      <c r="C67" s="129"/>
      <c r="D67" s="233" t="s">
        <v>259</v>
      </c>
      <c r="E67" s="234"/>
      <c r="F67" s="234"/>
      <c r="G67" s="234"/>
      <c r="H67" s="234"/>
      <c r="I67" s="234"/>
      <c r="J67" s="235">
        <f>J161</f>
        <v>0</v>
      </c>
      <c r="K67" s="129"/>
      <c r="L67" s="236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="12" customFormat="1" ht="19.92" customHeight="1">
      <c r="A68" s="12"/>
      <c r="B68" s="232"/>
      <c r="C68" s="129"/>
      <c r="D68" s="233" t="s">
        <v>260</v>
      </c>
      <c r="E68" s="234"/>
      <c r="F68" s="234"/>
      <c r="G68" s="234"/>
      <c r="H68" s="234"/>
      <c r="I68" s="234"/>
      <c r="J68" s="235">
        <f>J184</f>
        <v>0</v>
      </c>
      <c r="K68" s="129"/>
      <c r="L68" s="236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="12" customFormat="1" ht="19.92" customHeight="1">
      <c r="A69" s="12"/>
      <c r="B69" s="232"/>
      <c r="C69" s="129"/>
      <c r="D69" s="233" t="s">
        <v>261</v>
      </c>
      <c r="E69" s="234"/>
      <c r="F69" s="234"/>
      <c r="G69" s="234"/>
      <c r="H69" s="234"/>
      <c r="I69" s="234"/>
      <c r="J69" s="235">
        <f>J198</f>
        <v>0</v>
      </c>
      <c r="K69" s="129"/>
      <c r="L69" s="236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s="9" customFormat="1" ht="24.96" customHeight="1">
      <c r="A70" s="9"/>
      <c r="B70" s="178"/>
      <c r="C70" s="179"/>
      <c r="D70" s="180" t="s">
        <v>262</v>
      </c>
      <c r="E70" s="181"/>
      <c r="F70" s="181"/>
      <c r="G70" s="181"/>
      <c r="H70" s="181"/>
      <c r="I70" s="181"/>
      <c r="J70" s="182">
        <f>J202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2" customFormat="1" ht="19.92" customHeight="1">
      <c r="A71" s="12"/>
      <c r="B71" s="232"/>
      <c r="C71" s="129"/>
      <c r="D71" s="233" t="s">
        <v>263</v>
      </c>
      <c r="E71" s="234"/>
      <c r="F71" s="234"/>
      <c r="G71" s="234"/>
      <c r="H71" s="234"/>
      <c r="I71" s="234"/>
      <c r="J71" s="235">
        <f>J203</f>
        <v>0</v>
      </c>
      <c r="K71" s="129"/>
      <c r="L71" s="236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="12" customFormat="1" ht="19.92" customHeight="1">
      <c r="A72" s="12"/>
      <c r="B72" s="232"/>
      <c r="C72" s="129"/>
      <c r="D72" s="233" t="s">
        <v>264</v>
      </c>
      <c r="E72" s="234"/>
      <c r="F72" s="234"/>
      <c r="G72" s="234"/>
      <c r="H72" s="234"/>
      <c r="I72" s="234"/>
      <c r="J72" s="235">
        <f>J216</f>
        <v>0</v>
      </c>
      <c r="K72" s="129"/>
      <c r="L72" s="236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</row>
    <row r="73" s="12" customFormat="1" ht="19.92" customHeight="1">
      <c r="A73" s="12"/>
      <c r="B73" s="232"/>
      <c r="C73" s="129"/>
      <c r="D73" s="233" t="s">
        <v>266</v>
      </c>
      <c r="E73" s="234"/>
      <c r="F73" s="234"/>
      <c r="G73" s="234"/>
      <c r="H73" s="234"/>
      <c r="I73" s="234"/>
      <c r="J73" s="235">
        <f>J287</f>
        <v>0</v>
      </c>
      <c r="K73" s="129"/>
      <c r="L73" s="236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</row>
    <row r="74" s="12" customFormat="1" ht="19.92" customHeight="1">
      <c r="A74" s="12"/>
      <c r="B74" s="232"/>
      <c r="C74" s="129"/>
      <c r="D74" s="233" t="s">
        <v>268</v>
      </c>
      <c r="E74" s="234"/>
      <c r="F74" s="234"/>
      <c r="G74" s="234"/>
      <c r="H74" s="234"/>
      <c r="I74" s="234"/>
      <c r="J74" s="235">
        <f>J332</f>
        <v>0</v>
      </c>
      <c r="K74" s="129"/>
      <c r="L74" s="236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</row>
    <row r="75" s="12" customFormat="1" ht="19.92" customHeight="1">
      <c r="A75" s="12"/>
      <c r="B75" s="232"/>
      <c r="C75" s="129"/>
      <c r="D75" s="233" t="s">
        <v>1264</v>
      </c>
      <c r="E75" s="234"/>
      <c r="F75" s="234"/>
      <c r="G75" s="234"/>
      <c r="H75" s="234"/>
      <c r="I75" s="234"/>
      <c r="J75" s="235">
        <f>J365</f>
        <v>0</v>
      </c>
      <c r="K75" s="129"/>
      <c r="L75" s="236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</row>
    <row r="76" s="12" customFormat="1" ht="19.92" customHeight="1">
      <c r="A76" s="12"/>
      <c r="B76" s="232"/>
      <c r="C76" s="129"/>
      <c r="D76" s="233" t="s">
        <v>271</v>
      </c>
      <c r="E76" s="234"/>
      <c r="F76" s="234"/>
      <c r="G76" s="234"/>
      <c r="H76" s="234"/>
      <c r="I76" s="234"/>
      <c r="J76" s="235">
        <f>J382</f>
        <v>0</v>
      </c>
      <c r="K76" s="129"/>
      <c r="L76" s="236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</row>
    <row r="77" s="9" customFormat="1" ht="24.96" customHeight="1">
      <c r="A77" s="9"/>
      <c r="B77" s="178"/>
      <c r="C77" s="179"/>
      <c r="D77" s="180" t="s">
        <v>272</v>
      </c>
      <c r="E77" s="181"/>
      <c r="F77" s="181"/>
      <c r="G77" s="181"/>
      <c r="H77" s="181"/>
      <c r="I77" s="181"/>
      <c r="J77" s="182">
        <f>J567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4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3" s="2" customFormat="1" ht="6.96" customHeight="1">
      <c r="A83" s="42"/>
      <c r="B83" s="65"/>
      <c r="C83" s="66"/>
      <c r="D83" s="66"/>
      <c r="E83" s="66"/>
      <c r="F83" s="66"/>
      <c r="G83" s="66"/>
      <c r="H83" s="66"/>
      <c r="I83" s="66"/>
      <c r="J83" s="66"/>
      <c r="K83" s="66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24.96" customHeight="1">
      <c r="A84" s="42"/>
      <c r="B84" s="43"/>
      <c r="C84" s="26" t="s">
        <v>172</v>
      </c>
      <c r="D84" s="44"/>
      <c r="E84" s="44"/>
      <c r="F84" s="44"/>
      <c r="G84" s="44"/>
      <c r="H84" s="44"/>
      <c r="I84" s="44"/>
      <c r="J84" s="44"/>
      <c r="K84" s="44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5" t="s">
        <v>16</v>
      </c>
      <c r="D86" s="44"/>
      <c r="E86" s="44"/>
      <c r="F86" s="44"/>
      <c r="G86" s="44"/>
      <c r="H86" s="44"/>
      <c r="I86" s="44"/>
      <c r="J86" s="44"/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26.25" customHeight="1">
      <c r="A87" s="42"/>
      <c r="B87" s="43"/>
      <c r="C87" s="44"/>
      <c r="D87" s="44"/>
      <c r="E87" s="173" t="str">
        <f>E7</f>
        <v>Dům kultury v Ostrově - vybudování kulturního a kreativního centra (interiér)</v>
      </c>
      <c r="F87" s="35"/>
      <c r="G87" s="35"/>
      <c r="H87" s="35"/>
      <c r="I87" s="44"/>
      <c r="J87" s="44"/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1" customFormat="1" ht="12" customHeight="1">
      <c r="B88" s="24"/>
      <c r="C88" s="35" t="s">
        <v>165</v>
      </c>
      <c r="D88" s="25"/>
      <c r="E88" s="25"/>
      <c r="F88" s="25"/>
      <c r="G88" s="25"/>
      <c r="H88" s="25"/>
      <c r="I88" s="25"/>
      <c r="J88" s="25"/>
      <c r="K88" s="25"/>
      <c r="L88" s="23"/>
    </row>
    <row r="89" s="2" customFormat="1" ht="16.5" customHeight="1">
      <c r="A89" s="42"/>
      <c r="B89" s="43"/>
      <c r="C89" s="44"/>
      <c r="D89" s="44"/>
      <c r="E89" s="173" t="s">
        <v>254</v>
      </c>
      <c r="F89" s="44"/>
      <c r="G89" s="44"/>
      <c r="H89" s="44"/>
      <c r="I89" s="44"/>
      <c r="J89" s="44"/>
      <c r="K89" s="44"/>
      <c r="L89" s="14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2" customHeight="1">
      <c r="A90" s="42"/>
      <c r="B90" s="43"/>
      <c r="C90" s="35" t="s">
        <v>255</v>
      </c>
      <c r="D90" s="44"/>
      <c r="E90" s="44"/>
      <c r="F90" s="44"/>
      <c r="G90" s="44"/>
      <c r="H90" s="44"/>
      <c r="I90" s="44"/>
      <c r="J90" s="44"/>
      <c r="K90" s="44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6.5" customHeight="1">
      <c r="A91" s="42"/>
      <c r="B91" s="43"/>
      <c r="C91" s="44"/>
      <c r="D91" s="44"/>
      <c r="E91" s="73" t="str">
        <f>E11</f>
        <v>D11_KC - Kanceláře</v>
      </c>
      <c r="F91" s="44"/>
      <c r="G91" s="44"/>
      <c r="H91" s="44"/>
      <c r="I91" s="44"/>
      <c r="J91" s="44"/>
      <c r="K91" s="44"/>
      <c r="L91" s="14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6.96" customHeight="1">
      <c r="A92" s="42"/>
      <c r="B92" s="43"/>
      <c r="C92" s="44"/>
      <c r="D92" s="44"/>
      <c r="E92" s="44"/>
      <c r="F92" s="44"/>
      <c r="G92" s="44"/>
      <c r="H92" s="44"/>
      <c r="I92" s="44"/>
      <c r="J92" s="44"/>
      <c r="K92" s="44"/>
      <c r="L92" s="14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2" customHeight="1">
      <c r="A93" s="42"/>
      <c r="B93" s="43"/>
      <c r="C93" s="35" t="s">
        <v>22</v>
      </c>
      <c r="D93" s="44"/>
      <c r="E93" s="44"/>
      <c r="F93" s="30" t="str">
        <f>F14</f>
        <v>Ostrov</v>
      </c>
      <c r="G93" s="44"/>
      <c r="H93" s="44"/>
      <c r="I93" s="35" t="s">
        <v>24</v>
      </c>
      <c r="J93" s="76" t="str">
        <f>IF(J14="","",J14)</f>
        <v>13. 3. 2024</v>
      </c>
      <c r="K93" s="44"/>
      <c r="L93" s="14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6.96" customHeight="1">
      <c r="A94" s="42"/>
      <c r="B94" s="43"/>
      <c r="C94" s="44"/>
      <c r="D94" s="44"/>
      <c r="E94" s="44"/>
      <c r="F94" s="44"/>
      <c r="G94" s="44"/>
      <c r="H94" s="44"/>
      <c r="I94" s="44"/>
      <c r="J94" s="44"/>
      <c r="K94" s="44"/>
      <c r="L94" s="14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54.45" customHeight="1">
      <c r="A95" s="42"/>
      <c r="B95" s="43"/>
      <c r="C95" s="35" t="s">
        <v>30</v>
      </c>
      <c r="D95" s="44"/>
      <c r="E95" s="44"/>
      <c r="F95" s="30" t="str">
        <f>E17</f>
        <v>Město Ostrov, Jáchymovská 1 , 363 01 Ostrov</v>
      </c>
      <c r="G95" s="44"/>
      <c r="H95" s="44"/>
      <c r="I95" s="35" t="s">
        <v>37</v>
      </c>
      <c r="J95" s="40" t="str">
        <f>E23</f>
        <v>Ing arch Olga Růžičková, Gagarinova, Karlovy Vary</v>
      </c>
      <c r="K95" s="44"/>
      <c r="L95" s="14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5.15" customHeight="1">
      <c r="A96" s="42"/>
      <c r="B96" s="43"/>
      <c r="C96" s="35" t="s">
        <v>35</v>
      </c>
      <c r="D96" s="44"/>
      <c r="E96" s="44"/>
      <c r="F96" s="30" t="str">
        <f>IF(E20="","",E20)</f>
        <v>Vyplň údaj</v>
      </c>
      <c r="G96" s="44"/>
      <c r="H96" s="44"/>
      <c r="I96" s="35" t="s">
        <v>40</v>
      </c>
      <c r="J96" s="40" t="str">
        <f>E26</f>
        <v>Jakub Vilingr</v>
      </c>
      <c r="K96" s="44"/>
      <c r="L96" s="14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0.32" customHeight="1">
      <c r="A97" s="42"/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14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10" customFormat="1" ht="29.28" customHeight="1">
      <c r="A98" s="184"/>
      <c r="B98" s="185"/>
      <c r="C98" s="186" t="s">
        <v>173</v>
      </c>
      <c r="D98" s="187" t="s">
        <v>63</v>
      </c>
      <c r="E98" s="187" t="s">
        <v>59</v>
      </c>
      <c r="F98" s="187" t="s">
        <v>60</v>
      </c>
      <c r="G98" s="187" t="s">
        <v>174</v>
      </c>
      <c r="H98" s="187" t="s">
        <v>175</v>
      </c>
      <c r="I98" s="187" t="s">
        <v>176</v>
      </c>
      <c r="J98" s="187" t="s">
        <v>169</v>
      </c>
      <c r="K98" s="188" t="s">
        <v>177</v>
      </c>
      <c r="L98" s="189"/>
      <c r="M98" s="96" t="s">
        <v>32</v>
      </c>
      <c r="N98" s="97" t="s">
        <v>48</v>
      </c>
      <c r="O98" s="97" t="s">
        <v>178</v>
      </c>
      <c r="P98" s="97" t="s">
        <v>179</v>
      </c>
      <c r="Q98" s="97" t="s">
        <v>180</v>
      </c>
      <c r="R98" s="97" t="s">
        <v>181</v>
      </c>
      <c r="S98" s="97" t="s">
        <v>182</v>
      </c>
      <c r="T98" s="98" t="s">
        <v>183</v>
      </c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</row>
    <row r="99" s="2" customFormat="1" ht="22.8" customHeight="1">
      <c r="A99" s="42"/>
      <c r="B99" s="43"/>
      <c r="C99" s="103" t="s">
        <v>184</v>
      </c>
      <c r="D99" s="44"/>
      <c r="E99" s="44"/>
      <c r="F99" s="44"/>
      <c r="G99" s="44"/>
      <c r="H99" s="44"/>
      <c r="I99" s="44"/>
      <c r="J99" s="190">
        <f>BK99</f>
        <v>0</v>
      </c>
      <c r="K99" s="44"/>
      <c r="L99" s="48"/>
      <c r="M99" s="99"/>
      <c r="N99" s="191"/>
      <c r="O99" s="100"/>
      <c r="P99" s="192">
        <f>P100+P202+P567</f>
        <v>0</v>
      </c>
      <c r="Q99" s="100"/>
      <c r="R99" s="192">
        <f>R100+R202+R567</f>
        <v>9.9021366100000012</v>
      </c>
      <c r="S99" s="100"/>
      <c r="T99" s="193">
        <f>T100+T202+T567</f>
        <v>0.46157333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77</v>
      </c>
      <c r="AU99" s="20" t="s">
        <v>170</v>
      </c>
      <c r="BK99" s="194">
        <f>BK100+BK202+BK567</f>
        <v>0</v>
      </c>
    </row>
    <row r="100" s="11" customFormat="1" ht="25.92" customHeight="1">
      <c r="A100" s="11"/>
      <c r="B100" s="195"/>
      <c r="C100" s="196"/>
      <c r="D100" s="197" t="s">
        <v>77</v>
      </c>
      <c r="E100" s="198" t="s">
        <v>273</v>
      </c>
      <c r="F100" s="198" t="s">
        <v>274</v>
      </c>
      <c r="G100" s="196"/>
      <c r="H100" s="196"/>
      <c r="I100" s="199"/>
      <c r="J100" s="200">
        <f>BK100</f>
        <v>0</v>
      </c>
      <c r="K100" s="196"/>
      <c r="L100" s="201"/>
      <c r="M100" s="202"/>
      <c r="N100" s="203"/>
      <c r="O100" s="203"/>
      <c r="P100" s="204">
        <f>P101+P107+P161+P184+P198</f>
        <v>0</v>
      </c>
      <c r="Q100" s="203"/>
      <c r="R100" s="204">
        <f>R101+R107+R161+R184+R198</f>
        <v>6.8876213000000011</v>
      </c>
      <c r="S100" s="203"/>
      <c r="T100" s="205">
        <f>T101+T107+T161+T184+T198</f>
        <v>0.27360000000000001</v>
      </c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R100" s="206" t="s">
        <v>86</v>
      </c>
      <c r="AT100" s="207" t="s">
        <v>77</v>
      </c>
      <c r="AU100" s="207" t="s">
        <v>78</v>
      </c>
      <c r="AY100" s="206" t="s">
        <v>188</v>
      </c>
      <c r="BK100" s="208">
        <f>BK101+BK107+BK161+BK184+BK198</f>
        <v>0</v>
      </c>
    </row>
    <row r="101" s="11" customFormat="1" ht="22.8" customHeight="1">
      <c r="A101" s="11"/>
      <c r="B101" s="195"/>
      <c r="C101" s="196"/>
      <c r="D101" s="197" t="s">
        <v>77</v>
      </c>
      <c r="E101" s="237" t="s">
        <v>198</v>
      </c>
      <c r="F101" s="237" t="s">
        <v>925</v>
      </c>
      <c r="G101" s="196"/>
      <c r="H101" s="196"/>
      <c r="I101" s="199"/>
      <c r="J101" s="238">
        <f>BK101</f>
        <v>0</v>
      </c>
      <c r="K101" s="196"/>
      <c r="L101" s="201"/>
      <c r="M101" s="202"/>
      <c r="N101" s="203"/>
      <c r="O101" s="203"/>
      <c r="P101" s="204">
        <f>SUM(P102:P106)</f>
        <v>0</v>
      </c>
      <c r="Q101" s="203"/>
      <c r="R101" s="204">
        <f>SUM(R102:R106)</f>
        <v>0.17003859999999998</v>
      </c>
      <c r="S101" s="203"/>
      <c r="T101" s="205">
        <f>SUM(T102:T106)</f>
        <v>0</v>
      </c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R101" s="206" t="s">
        <v>86</v>
      </c>
      <c r="AT101" s="207" t="s">
        <v>77</v>
      </c>
      <c r="AU101" s="207" t="s">
        <v>86</v>
      </c>
      <c r="AY101" s="206" t="s">
        <v>188</v>
      </c>
      <c r="BK101" s="208">
        <f>SUM(BK102:BK106)</f>
        <v>0</v>
      </c>
    </row>
    <row r="102" s="2" customFormat="1" ht="24.15" customHeight="1">
      <c r="A102" s="42"/>
      <c r="B102" s="43"/>
      <c r="C102" s="209" t="s">
        <v>86</v>
      </c>
      <c r="D102" s="209" t="s">
        <v>189</v>
      </c>
      <c r="E102" s="210" t="s">
        <v>1776</v>
      </c>
      <c r="F102" s="211" t="s">
        <v>1777</v>
      </c>
      <c r="G102" s="212" t="s">
        <v>278</v>
      </c>
      <c r="H102" s="213">
        <v>2.7549999999999999</v>
      </c>
      <c r="I102" s="214"/>
      <c r="J102" s="215">
        <f>ROUND(I102*H102,2)</f>
        <v>0</v>
      </c>
      <c r="K102" s="211" t="s">
        <v>236</v>
      </c>
      <c r="L102" s="48"/>
      <c r="M102" s="216" t="s">
        <v>32</v>
      </c>
      <c r="N102" s="217" t="s">
        <v>49</v>
      </c>
      <c r="O102" s="88"/>
      <c r="P102" s="218">
        <f>O102*H102</f>
        <v>0</v>
      </c>
      <c r="Q102" s="218">
        <v>0.061719999999999997</v>
      </c>
      <c r="R102" s="218">
        <f>Q102*H102</f>
        <v>0.17003859999999998</v>
      </c>
      <c r="S102" s="218">
        <v>0</v>
      </c>
      <c r="T102" s="219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20" t="s">
        <v>187</v>
      </c>
      <c r="AT102" s="220" t="s">
        <v>189</v>
      </c>
      <c r="AU102" s="220" t="s">
        <v>91</v>
      </c>
      <c r="AY102" s="20" t="s">
        <v>188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86</v>
      </c>
      <c r="BK102" s="221">
        <f>ROUND(I102*H102,2)</f>
        <v>0</v>
      </c>
      <c r="BL102" s="20" t="s">
        <v>187</v>
      </c>
      <c r="BM102" s="220" t="s">
        <v>1778</v>
      </c>
    </row>
    <row r="103" s="2" customFormat="1">
      <c r="A103" s="42"/>
      <c r="B103" s="43"/>
      <c r="C103" s="44"/>
      <c r="D103" s="222" t="s">
        <v>194</v>
      </c>
      <c r="E103" s="44"/>
      <c r="F103" s="223" t="s">
        <v>1779</v>
      </c>
      <c r="G103" s="44"/>
      <c r="H103" s="44"/>
      <c r="I103" s="224"/>
      <c r="J103" s="44"/>
      <c r="K103" s="44"/>
      <c r="L103" s="48"/>
      <c r="M103" s="225"/>
      <c r="N103" s="226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194</v>
      </c>
      <c r="AU103" s="20" t="s">
        <v>91</v>
      </c>
    </row>
    <row r="104" s="2" customFormat="1">
      <c r="A104" s="42"/>
      <c r="B104" s="43"/>
      <c r="C104" s="44"/>
      <c r="D104" s="239" t="s">
        <v>239</v>
      </c>
      <c r="E104" s="44"/>
      <c r="F104" s="240" t="s">
        <v>1780</v>
      </c>
      <c r="G104" s="44"/>
      <c r="H104" s="44"/>
      <c r="I104" s="224"/>
      <c r="J104" s="44"/>
      <c r="K104" s="44"/>
      <c r="L104" s="48"/>
      <c r="M104" s="225"/>
      <c r="N104" s="226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239</v>
      </c>
      <c r="AU104" s="20" t="s">
        <v>91</v>
      </c>
    </row>
    <row r="105" s="14" customFormat="1">
      <c r="A105" s="14"/>
      <c r="B105" s="252"/>
      <c r="C105" s="253"/>
      <c r="D105" s="222" t="s">
        <v>282</v>
      </c>
      <c r="E105" s="254" t="s">
        <v>32</v>
      </c>
      <c r="F105" s="255" t="s">
        <v>1781</v>
      </c>
      <c r="G105" s="253"/>
      <c r="H105" s="254" t="s">
        <v>32</v>
      </c>
      <c r="I105" s="256"/>
      <c r="J105" s="253"/>
      <c r="K105" s="253"/>
      <c r="L105" s="257"/>
      <c r="M105" s="258"/>
      <c r="N105" s="259"/>
      <c r="O105" s="259"/>
      <c r="P105" s="259"/>
      <c r="Q105" s="259"/>
      <c r="R105" s="259"/>
      <c r="S105" s="259"/>
      <c r="T105" s="260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61" t="s">
        <v>282</v>
      </c>
      <c r="AU105" s="261" t="s">
        <v>91</v>
      </c>
      <c r="AV105" s="14" t="s">
        <v>86</v>
      </c>
      <c r="AW105" s="14" t="s">
        <v>39</v>
      </c>
      <c r="AX105" s="14" t="s">
        <v>78</v>
      </c>
      <c r="AY105" s="261" t="s">
        <v>188</v>
      </c>
    </row>
    <row r="106" s="13" customFormat="1">
      <c r="A106" s="13"/>
      <c r="B106" s="241"/>
      <c r="C106" s="242"/>
      <c r="D106" s="222" t="s">
        <v>282</v>
      </c>
      <c r="E106" s="243" t="s">
        <v>32</v>
      </c>
      <c r="F106" s="244" t="s">
        <v>295</v>
      </c>
      <c r="G106" s="242"/>
      <c r="H106" s="245">
        <v>2.7549999999999999</v>
      </c>
      <c r="I106" s="246"/>
      <c r="J106" s="242"/>
      <c r="K106" s="242"/>
      <c r="L106" s="247"/>
      <c r="M106" s="248"/>
      <c r="N106" s="249"/>
      <c r="O106" s="249"/>
      <c r="P106" s="249"/>
      <c r="Q106" s="249"/>
      <c r="R106" s="249"/>
      <c r="S106" s="249"/>
      <c r="T106" s="25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51" t="s">
        <v>282</v>
      </c>
      <c r="AU106" s="251" t="s">
        <v>91</v>
      </c>
      <c r="AV106" s="13" t="s">
        <v>91</v>
      </c>
      <c r="AW106" s="13" t="s">
        <v>39</v>
      </c>
      <c r="AX106" s="13" t="s">
        <v>86</v>
      </c>
      <c r="AY106" s="251" t="s">
        <v>188</v>
      </c>
    </row>
    <row r="107" s="11" customFormat="1" ht="22.8" customHeight="1">
      <c r="A107" s="11"/>
      <c r="B107" s="195"/>
      <c r="C107" s="196"/>
      <c r="D107" s="197" t="s">
        <v>77</v>
      </c>
      <c r="E107" s="237" t="s">
        <v>213</v>
      </c>
      <c r="F107" s="237" t="s">
        <v>275</v>
      </c>
      <c r="G107" s="196"/>
      <c r="H107" s="196"/>
      <c r="I107" s="199"/>
      <c r="J107" s="238">
        <f>BK107</f>
        <v>0</v>
      </c>
      <c r="K107" s="196"/>
      <c r="L107" s="201"/>
      <c r="M107" s="202"/>
      <c r="N107" s="203"/>
      <c r="O107" s="203"/>
      <c r="P107" s="204">
        <f>SUM(P108:P160)</f>
        <v>0</v>
      </c>
      <c r="Q107" s="203"/>
      <c r="R107" s="204">
        <f>SUM(R108:R160)</f>
        <v>6.7002827000000016</v>
      </c>
      <c r="S107" s="203"/>
      <c r="T107" s="205">
        <f>SUM(T108:T160)</f>
        <v>0</v>
      </c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R107" s="206" t="s">
        <v>86</v>
      </c>
      <c r="AT107" s="207" t="s">
        <v>77</v>
      </c>
      <c r="AU107" s="207" t="s">
        <v>86</v>
      </c>
      <c r="AY107" s="206" t="s">
        <v>188</v>
      </c>
      <c r="BK107" s="208">
        <f>SUM(BK108:BK160)</f>
        <v>0</v>
      </c>
    </row>
    <row r="108" s="2" customFormat="1" ht="24.15" customHeight="1">
      <c r="A108" s="42"/>
      <c r="B108" s="43"/>
      <c r="C108" s="209" t="s">
        <v>91</v>
      </c>
      <c r="D108" s="209" t="s">
        <v>189</v>
      </c>
      <c r="E108" s="210" t="s">
        <v>1277</v>
      </c>
      <c r="F108" s="211" t="s">
        <v>1278</v>
      </c>
      <c r="G108" s="212" t="s">
        <v>278</v>
      </c>
      <c r="H108" s="213">
        <v>69.200000000000003</v>
      </c>
      <c r="I108" s="214"/>
      <c r="J108" s="215">
        <f>ROUND(I108*H108,2)</f>
        <v>0</v>
      </c>
      <c r="K108" s="211" t="s">
        <v>236</v>
      </c>
      <c r="L108" s="48"/>
      <c r="M108" s="216" t="s">
        <v>32</v>
      </c>
      <c r="N108" s="217" t="s">
        <v>49</v>
      </c>
      <c r="O108" s="88"/>
      <c r="P108" s="218">
        <f>O108*H108</f>
        <v>0</v>
      </c>
      <c r="Q108" s="218">
        <v>0.017000000000000001</v>
      </c>
      <c r="R108" s="218">
        <f>Q108*H108</f>
        <v>1.1764000000000001</v>
      </c>
      <c r="S108" s="218">
        <v>0</v>
      </c>
      <c r="T108" s="219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20" t="s">
        <v>187</v>
      </c>
      <c r="AT108" s="220" t="s">
        <v>189</v>
      </c>
      <c r="AU108" s="220" t="s">
        <v>91</v>
      </c>
      <c r="AY108" s="20" t="s">
        <v>188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0" t="s">
        <v>86</v>
      </c>
      <c r="BK108" s="221">
        <f>ROUND(I108*H108,2)</f>
        <v>0</v>
      </c>
      <c r="BL108" s="20" t="s">
        <v>187</v>
      </c>
      <c r="BM108" s="220" t="s">
        <v>1782</v>
      </c>
    </row>
    <row r="109" s="2" customFormat="1">
      <c r="A109" s="42"/>
      <c r="B109" s="43"/>
      <c r="C109" s="44"/>
      <c r="D109" s="222" t="s">
        <v>194</v>
      </c>
      <c r="E109" s="44"/>
      <c r="F109" s="223" t="s">
        <v>1280</v>
      </c>
      <c r="G109" s="44"/>
      <c r="H109" s="44"/>
      <c r="I109" s="224"/>
      <c r="J109" s="44"/>
      <c r="K109" s="44"/>
      <c r="L109" s="48"/>
      <c r="M109" s="225"/>
      <c r="N109" s="226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194</v>
      </c>
      <c r="AU109" s="20" t="s">
        <v>91</v>
      </c>
    </row>
    <row r="110" s="2" customFormat="1">
      <c r="A110" s="42"/>
      <c r="B110" s="43"/>
      <c r="C110" s="44"/>
      <c r="D110" s="239" t="s">
        <v>239</v>
      </c>
      <c r="E110" s="44"/>
      <c r="F110" s="240" t="s">
        <v>1281</v>
      </c>
      <c r="G110" s="44"/>
      <c r="H110" s="44"/>
      <c r="I110" s="224"/>
      <c r="J110" s="44"/>
      <c r="K110" s="44"/>
      <c r="L110" s="48"/>
      <c r="M110" s="225"/>
      <c r="N110" s="226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239</v>
      </c>
      <c r="AU110" s="20" t="s">
        <v>91</v>
      </c>
    </row>
    <row r="111" s="13" customFormat="1">
      <c r="A111" s="13"/>
      <c r="B111" s="241"/>
      <c r="C111" s="242"/>
      <c r="D111" s="222" t="s">
        <v>282</v>
      </c>
      <c r="E111" s="243" t="s">
        <v>32</v>
      </c>
      <c r="F111" s="244" t="s">
        <v>1783</v>
      </c>
      <c r="G111" s="242"/>
      <c r="H111" s="245">
        <v>12.5</v>
      </c>
      <c r="I111" s="246"/>
      <c r="J111" s="242"/>
      <c r="K111" s="242"/>
      <c r="L111" s="247"/>
      <c r="M111" s="248"/>
      <c r="N111" s="249"/>
      <c r="O111" s="249"/>
      <c r="P111" s="249"/>
      <c r="Q111" s="249"/>
      <c r="R111" s="249"/>
      <c r="S111" s="249"/>
      <c r="T111" s="25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51" t="s">
        <v>282</v>
      </c>
      <c r="AU111" s="251" t="s">
        <v>91</v>
      </c>
      <c r="AV111" s="13" t="s">
        <v>91</v>
      </c>
      <c r="AW111" s="13" t="s">
        <v>39</v>
      </c>
      <c r="AX111" s="13" t="s">
        <v>78</v>
      </c>
      <c r="AY111" s="251" t="s">
        <v>188</v>
      </c>
    </row>
    <row r="112" s="13" customFormat="1">
      <c r="A112" s="13"/>
      <c r="B112" s="241"/>
      <c r="C112" s="242"/>
      <c r="D112" s="222" t="s">
        <v>282</v>
      </c>
      <c r="E112" s="243" t="s">
        <v>32</v>
      </c>
      <c r="F112" s="244" t="s">
        <v>1784</v>
      </c>
      <c r="G112" s="242"/>
      <c r="H112" s="245">
        <v>30.899999999999999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51" t="s">
        <v>282</v>
      </c>
      <c r="AU112" s="251" t="s">
        <v>91</v>
      </c>
      <c r="AV112" s="13" t="s">
        <v>91</v>
      </c>
      <c r="AW112" s="13" t="s">
        <v>39</v>
      </c>
      <c r="AX112" s="13" t="s">
        <v>78</v>
      </c>
      <c r="AY112" s="251" t="s">
        <v>188</v>
      </c>
    </row>
    <row r="113" s="13" customFormat="1">
      <c r="A113" s="13"/>
      <c r="B113" s="241"/>
      <c r="C113" s="242"/>
      <c r="D113" s="222" t="s">
        <v>282</v>
      </c>
      <c r="E113" s="243" t="s">
        <v>32</v>
      </c>
      <c r="F113" s="244" t="s">
        <v>1785</v>
      </c>
      <c r="G113" s="242"/>
      <c r="H113" s="245">
        <v>0.90000000000000002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51" t="s">
        <v>282</v>
      </c>
      <c r="AU113" s="251" t="s">
        <v>91</v>
      </c>
      <c r="AV113" s="13" t="s">
        <v>91</v>
      </c>
      <c r="AW113" s="13" t="s">
        <v>39</v>
      </c>
      <c r="AX113" s="13" t="s">
        <v>78</v>
      </c>
      <c r="AY113" s="251" t="s">
        <v>188</v>
      </c>
    </row>
    <row r="114" s="13" customFormat="1">
      <c r="A114" s="13"/>
      <c r="B114" s="241"/>
      <c r="C114" s="242"/>
      <c r="D114" s="222" t="s">
        <v>282</v>
      </c>
      <c r="E114" s="243" t="s">
        <v>32</v>
      </c>
      <c r="F114" s="244" t="s">
        <v>1786</v>
      </c>
      <c r="G114" s="242"/>
      <c r="H114" s="245">
        <v>24.899999999999999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51" t="s">
        <v>282</v>
      </c>
      <c r="AU114" s="251" t="s">
        <v>91</v>
      </c>
      <c r="AV114" s="13" t="s">
        <v>91</v>
      </c>
      <c r="AW114" s="13" t="s">
        <v>39</v>
      </c>
      <c r="AX114" s="13" t="s">
        <v>78</v>
      </c>
      <c r="AY114" s="251" t="s">
        <v>188</v>
      </c>
    </row>
    <row r="115" s="15" customFormat="1">
      <c r="A115" s="15"/>
      <c r="B115" s="272"/>
      <c r="C115" s="273"/>
      <c r="D115" s="222" t="s">
        <v>282</v>
      </c>
      <c r="E115" s="274" t="s">
        <v>32</v>
      </c>
      <c r="F115" s="275" t="s">
        <v>338</v>
      </c>
      <c r="G115" s="273"/>
      <c r="H115" s="276">
        <v>69.199999999999989</v>
      </c>
      <c r="I115" s="277"/>
      <c r="J115" s="273"/>
      <c r="K115" s="273"/>
      <c r="L115" s="278"/>
      <c r="M115" s="279"/>
      <c r="N115" s="280"/>
      <c r="O115" s="280"/>
      <c r="P115" s="280"/>
      <c r="Q115" s="280"/>
      <c r="R115" s="280"/>
      <c r="S115" s="280"/>
      <c r="T115" s="281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82" t="s">
        <v>282</v>
      </c>
      <c r="AU115" s="282" t="s">
        <v>91</v>
      </c>
      <c r="AV115" s="15" t="s">
        <v>187</v>
      </c>
      <c r="AW115" s="15" t="s">
        <v>39</v>
      </c>
      <c r="AX115" s="15" t="s">
        <v>86</v>
      </c>
      <c r="AY115" s="282" t="s">
        <v>188</v>
      </c>
    </row>
    <row r="116" s="2" customFormat="1" ht="24.15" customHeight="1">
      <c r="A116" s="42"/>
      <c r="B116" s="43"/>
      <c r="C116" s="209" t="s">
        <v>198</v>
      </c>
      <c r="D116" s="209" t="s">
        <v>189</v>
      </c>
      <c r="E116" s="210" t="s">
        <v>1074</v>
      </c>
      <c r="F116" s="211" t="s">
        <v>1075</v>
      </c>
      <c r="G116" s="212" t="s">
        <v>278</v>
      </c>
      <c r="H116" s="213">
        <v>5.5099999999999998</v>
      </c>
      <c r="I116" s="214"/>
      <c r="J116" s="215">
        <f>ROUND(I116*H116,2)</f>
        <v>0</v>
      </c>
      <c r="K116" s="211" t="s">
        <v>236</v>
      </c>
      <c r="L116" s="48"/>
      <c r="M116" s="216" t="s">
        <v>32</v>
      </c>
      <c r="N116" s="217" t="s">
        <v>49</v>
      </c>
      <c r="O116" s="88"/>
      <c r="P116" s="218">
        <f>O116*H116</f>
        <v>0</v>
      </c>
      <c r="Q116" s="218">
        <v>0.00025999999999999998</v>
      </c>
      <c r="R116" s="218">
        <f>Q116*H116</f>
        <v>0.0014325999999999998</v>
      </c>
      <c r="S116" s="218">
        <v>0</v>
      </c>
      <c r="T116" s="219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20" t="s">
        <v>187</v>
      </c>
      <c r="AT116" s="220" t="s">
        <v>189</v>
      </c>
      <c r="AU116" s="220" t="s">
        <v>91</v>
      </c>
      <c r="AY116" s="20" t="s">
        <v>188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86</v>
      </c>
      <c r="BK116" s="221">
        <f>ROUND(I116*H116,2)</f>
        <v>0</v>
      </c>
      <c r="BL116" s="20" t="s">
        <v>187</v>
      </c>
      <c r="BM116" s="220" t="s">
        <v>1787</v>
      </c>
    </row>
    <row r="117" s="2" customFormat="1">
      <c r="A117" s="42"/>
      <c r="B117" s="43"/>
      <c r="C117" s="44"/>
      <c r="D117" s="222" t="s">
        <v>194</v>
      </c>
      <c r="E117" s="44"/>
      <c r="F117" s="223" t="s">
        <v>1077</v>
      </c>
      <c r="G117" s="44"/>
      <c r="H117" s="44"/>
      <c r="I117" s="224"/>
      <c r="J117" s="44"/>
      <c r="K117" s="44"/>
      <c r="L117" s="48"/>
      <c r="M117" s="225"/>
      <c r="N117" s="226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194</v>
      </c>
      <c r="AU117" s="20" t="s">
        <v>91</v>
      </c>
    </row>
    <row r="118" s="2" customFormat="1">
      <c r="A118" s="42"/>
      <c r="B118" s="43"/>
      <c r="C118" s="44"/>
      <c r="D118" s="239" t="s">
        <v>239</v>
      </c>
      <c r="E118" s="44"/>
      <c r="F118" s="240" t="s">
        <v>1078</v>
      </c>
      <c r="G118" s="44"/>
      <c r="H118" s="44"/>
      <c r="I118" s="224"/>
      <c r="J118" s="44"/>
      <c r="K118" s="44"/>
      <c r="L118" s="48"/>
      <c r="M118" s="225"/>
      <c r="N118" s="226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239</v>
      </c>
      <c r="AU118" s="20" t="s">
        <v>91</v>
      </c>
    </row>
    <row r="119" s="14" customFormat="1">
      <c r="A119" s="14"/>
      <c r="B119" s="252"/>
      <c r="C119" s="253"/>
      <c r="D119" s="222" t="s">
        <v>282</v>
      </c>
      <c r="E119" s="254" t="s">
        <v>32</v>
      </c>
      <c r="F119" s="255" t="s">
        <v>1781</v>
      </c>
      <c r="G119" s="253"/>
      <c r="H119" s="254" t="s">
        <v>32</v>
      </c>
      <c r="I119" s="256"/>
      <c r="J119" s="253"/>
      <c r="K119" s="253"/>
      <c r="L119" s="257"/>
      <c r="M119" s="258"/>
      <c r="N119" s="259"/>
      <c r="O119" s="259"/>
      <c r="P119" s="259"/>
      <c r="Q119" s="259"/>
      <c r="R119" s="259"/>
      <c r="S119" s="259"/>
      <c r="T119" s="260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61" t="s">
        <v>282</v>
      </c>
      <c r="AU119" s="261" t="s">
        <v>91</v>
      </c>
      <c r="AV119" s="14" t="s">
        <v>86</v>
      </c>
      <c r="AW119" s="14" t="s">
        <v>39</v>
      </c>
      <c r="AX119" s="14" t="s">
        <v>78</v>
      </c>
      <c r="AY119" s="261" t="s">
        <v>188</v>
      </c>
    </row>
    <row r="120" s="13" customFormat="1">
      <c r="A120" s="13"/>
      <c r="B120" s="241"/>
      <c r="C120" s="242"/>
      <c r="D120" s="222" t="s">
        <v>282</v>
      </c>
      <c r="E120" s="243" t="s">
        <v>32</v>
      </c>
      <c r="F120" s="244" t="s">
        <v>1788</v>
      </c>
      <c r="G120" s="242"/>
      <c r="H120" s="245">
        <v>5.5099999999999998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51" t="s">
        <v>282</v>
      </c>
      <c r="AU120" s="251" t="s">
        <v>91</v>
      </c>
      <c r="AV120" s="13" t="s">
        <v>91</v>
      </c>
      <c r="AW120" s="13" t="s">
        <v>39</v>
      </c>
      <c r="AX120" s="13" t="s">
        <v>86</v>
      </c>
      <c r="AY120" s="251" t="s">
        <v>188</v>
      </c>
    </row>
    <row r="121" s="2" customFormat="1" ht="24.15" customHeight="1">
      <c r="A121" s="42"/>
      <c r="B121" s="43"/>
      <c r="C121" s="209" t="s">
        <v>187</v>
      </c>
      <c r="D121" s="209" t="s">
        <v>189</v>
      </c>
      <c r="E121" s="210" t="s">
        <v>1080</v>
      </c>
      <c r="F121" s="211" t="s">
        <v>1081</v>
      </c>
      <c r="G121" s="212" t="s">
        <v>278</v>
      </c>
      <c r="H121" s="213">
        <v>5.5099999999999998</v>
      </c>
      <c r="I121" s="214"/>
      <c r="J121" s="215">
        <f>ROUND(I121*H121,2)</f>
        <v>0</v>
      </c>
      <c r="K121" s="211" t="s">
        <v>236</v>
      </c>
      <c r="L121" s="48"/>
      <c r="M121" s="216" t="s">
        <v>32</v>
      </c>
      <c r="N121" s="217" t="s">
        <v>49</v>
      </c>
      <c r="O121" s="88"/>
      <c r="P121" s="218">
        <f>O121*H121</f>
        <v>0</v>
      </c>
      <c r="Q121" s="218">
        <v>0.0043800000000000002</v>
      </c>
      <c r="R121" s="218">
        <f>Q121*H121</f>
        <v>0.0241338</v>
      </c>
      <c r="S121" s="218">
        <v>0</v>
      </c>
      <c r="T121" s="219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20" t="s">
        <v>187</v>
      </c>
      <c r="AT121" s="220" t="s">
        <v>189</v>
      </c>
      <c r="AU121" s="220" t="s">
        <v>91</v>
      </c>
      <c r="AY121" s="20" t="s">
        <v>188</v>
      </c>
      <c r="BE121" s="221">
        <f>IF(N121="základní",J121,0)</f>
        <v>0</v>
      </c>
      <c r="BF121" s="221">
        <f>IF(N121="snížená",J121,0)</f>
        <v>0</v>
      </c>
      <c r="BG121" s="221">
        <f>IF(N121="zákl. přenesená",J121,0)</f>
        <v>0</v>
      </c>
      <c r="BH121" s="221">
        <f>IF(N121="sníž. přenesená",J121,0)</f>
        <v>0</v>
      </c>
      <c r="BI121" s="221">
        <f>IF(N121="nulová",J121,0)</f>
        <v>0</v>
      </c>
      <c r="BJ121" s="20" t="s">
        <v>86</v>
      </c>
      <c r="BK121" s="221">
        <f>ROUND(I121*H121,2)</f>
        <v>0</v>
      </c>
      <c r="BL121" s="20" t="s">
        <v>187</v>
      </c>
      <c r="BM121" s="220" t="s">
        <v>1789</v>
      </c>
    </row>
    <row r="122" s="2" customFormat="1">
      <c r="A122" s="42"/>
      <c r="B122" s="43"/>
      <c r="C122" s="44"/>
      <c r="D122" s="222" t="s">
        <v>194</v>
      </c>
      <c r="E122" s="44"/>
      <c r="F122" s="223" t="s">
        <v>1083</v>
      </c>
      <c r="G122" s="44"/>
      <c r="H122" s="44"/>
      <c r="I122" s="224"/>
      <c r="J122" s="44"/>
      <c r="K122" s="44"/>
      <c r="L122" s="48"/>
      <c r="M122" s="225"/>
      <c r="N122" s="226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194</v>
      </c>
      <c r="AU122" s="20" t="s">
        <v>91</v>
      </c>
    </row>
    <row r="123" s="2" customFormat="1">
      <c r="A123" s="42"/>
      <c r="B123" s="43"/>
      <c r="C123" s="44"/>
      <c r="D123" s="239" t="s">
        <v>239</v>
      </c>
      <c r="E123" s="44"/>
      <c r="F123" s="240" t="s">
        <v>1084</v>
      </c>
      <c r="G123" s="44"/>
      <c r="H123" s="44"/>
      <c r="I123" s="224"/>
      <c r="J123" s="44"/>
      <c r="K123" s="44"/>
      <c r="L123" s="48"/>
      <c r="M123" s="225"/>
      <c r="N123" s="226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239</v>
      </c>
      <c r="AU123" s="20" t="s">
        <v>91</v>
      </c>
    </row>
    <row r="124" s="14" customFormat="1">
      <c r="A124" s="14"/>
      <c r="B124" s="252"/>
      <c r="C124" s="253"/>
      <c r="D124" s="222" t="s">
        <v>282</v>
      </c>
      <c r="E124" s="254" t="s">
        <v>32</v>
      </c>
      <c r="F124" s="255" t="s">
        <v>1781</v>
      </c>
      <c r="G124" s="253"/>
      <c r="H124" s="254" t="s">
        <v>32</v>
      </c>
      <c r="I124" s="256"/>
      <c r="J124" s="253"/>
      <c r="K124" s="253"/>
      <c r="L124" s="257"/>
      <c r="M124" s="258"/>
      <c r="N124" s="259"/>
      <c r="O124" s="259"/>
      <c r="P124" s="259"/>
      <c r="Q124" s="259"/>
      <c r="R124" s="259"/>
      <c r="S124" s="259"/>
      <c r="T124" s="26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1" t="s">
        <v>282</v>
      </c>
      <c r="AU124" s="261" t="s">
        <v>91</v>
      </c>
      <c r="AV124" s="14" t="s">
        <v>86</v>
      </c>
      <c r="AW124" s="14" t="s">
        <v>39</v>
      </c>
      <c r="AX124" s="14" t="s">
        <v>78</v>
      </c>
      <c r="AY124" s="261" t="s">
        <v>188</v>
      </c>
    </row>
    <row r="125" s="13" customFormat="1">
      <c r="A125" s="13"/>
      <c r="B125" s="241"/>
      <c r="C125" s="242"/>
      <c r="D125" s="222" t="s">
        <v>282</v>
      </c>
      <c r="E125" s="243" t="s">
        <v>32</v>
      </c>
      <c r="F125" s="244" t="s">
        <v>1788</v>
      </c>
      <c r="G125" s="242"/>
      <c r="H125" s="245">
        <v>5.5099999999999998</v>
      </c>
      <c r="I125" s="246"/>
      <c r="J125" s="242"/>
      <c r="K125" s="242"/>
      <c r="L125" s="247"/>
      <c r="M125" s="248"/>
      <c r="N125" s="249"/>
      <c r="O125" s="249"/>
      <c r="P125" s="249"/>
      <c r="Q125" s="249"/>
      <c r="R125" s="249"/>
      <c r="S125" s="249"/>
      <c r="T125" s="25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1" t="s">
        <v>282</v>
      </c>
      <c r="AU125" s="251" t="s">
        <v>91</v>
      </c>
      <c r="AV125" s="13" t="s">
        <v>91</v>
      </c>
      <c r="AW125" s="13" t="s">
        <v>39</v>
      </c>
      <c r="AX125" s="13" t="s">
        <v>86</v>
      </c>
      <c r="AY125" s="251" t="s">
        <v>188</v>
      </c>
    </row>
    <row r="126" s="2" customFormat="1" ht="24.15" customHeight="1">
      <c r="A126" s="42"/>
      <c r="B126" s="43"/>
      <c r="C126" s="209" t="s">
        <v>208</v>
      </c>
      <c r="D126" s="209" t="s">
        <v>189</v>
      </c>
      <c r="E126" s="210" t="s">
        <v>1287</v>
      </c>
      <c r="F126" s="211" t="s">
        <v>1288</v>
      </c>
      <c r="G126" s="212" t="s">
        <v>278</v>
      </c>
      <c r="H126" s="213">
        <v>319.84300000000002</v>
      </c>
      <c r="I126" s="214"/>
      <c r="J126" s="215">
        <f>ROUND(I126*H126,2)</f>
        <v>0</v>
      </c>
      <c r="K126" s="211" t="s">
        <v>236</v>
      </c>
      <c r="L126" s="48"/>
      <c r="M126" s="216" t="s">
        <v>32</v>
      </c>
      <c r="N126" s="217" t="s">
        <v>49</v>
      </c>
      <c r="O126" s="88"/>
      <c r="P126" s="218">
        <f>O126*H126</f>
        <v>0</v>
      </c>
      <c r="Q126" s="218">
        <v>0.017000000000000001</v>
      </c>
      <c r="R126" s="218">
        <f>Q126*H126</f>
        <v>5.4373310000000004</v>
      </c>
      <c r="S126" s="218">
        <v>0</v>
      </c>
      <c r="T126" s="219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20" t="s">
        <v>187</v>
      </c>
      <c r="AT126" s="220" t="s">
        <v>189</v>
      </c>
      <c r="AU126" s="220" t="s">
        <v>91</v>
      </c>
      <c r="AY126" s="20" t="s">
        <v>188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20" t="s">
        <v>86</v>
      </c>
      <c r="BK126" s="221">
        <f>ROUND(I126*H126,2)</f>
        <v>0</v>
      </c>
      <c r="BL126" s="20" t="s">
        <v>187</v>
      </c>
      <c r="BM126" s="220" t="s">
        <v>1790</v>
      </c>
    </row>
    <row r="127" s="2" customFormat="1">
      <c r="A127" s="42"/>
      <c r="B127" s="43"/>
      <c r="C127" s="44"/>
      <c r="D127" s="222" t="s">
        <v>194</v>
      </c>
      <c r="E127" s="44"/>
      <c r="F127" s="223" t="s">
        <v>1290</v>
      </c>
      <c r="G127" s="44"/>
      <c r="H127" s="44"/>
      <c r="I127" s="224"/>
      <c r="J127" s="44"/>
      <c r="K127" s="44"/>
      <c r="L127" s="48"/>
      <c r="M127" s="225"/>
      <c r="N127" s="226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194</v>
      </c>
      <c r="AU127" s="20" t="s">
        <v>91</v>
      </c>
    </row>
    <row r="128" s="2" customFormat="1">
      <c r="A128" s="42"/>
      <c r="B128" s="43"/>
      <c r="C128" s="44"/>
      <c r="D128" s="239" t="s">
        <v>239</v>
      </c>
      <c r="E128" s="44"/>
      <c r="F128" s="240" t="s">
        <v>1291</v>
      </c>
      <c r="G128" s="44"/>
      <c r="H128" s="44"/>
      <c r="I128" s="224"/>
      <c r="J128" s="44"/>
      <c r="K128" s="44"/>
      <c r="L128" s="48"/>
      <c r="M128" s="225"/>
      <c r="N128" s="226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239</v>
      </c>
      <c r="AU128" s="20" t="s">
        <v>91</v>
      </c>
    </row>
    <row r="129" s="14" customFormat="1">
      <c r="A129" s="14"/>
      <c r="B129" s="252"/>
      <c r="C129" s="253"/>
      <c r="D129" s="222" t="s">
        <v>282</v>
      </c>
      <c r="E129" s="254" t="s">
        <v>32</v>
      </c>
      <c r="F129" s="255" t="s">
        <v>814</v>
      </c>
      <c r="G129" s="253"/>
      <c r="H129" s="254" t="s">
        <v>32</v>
      </c>
      <c r="I129" s="256"/>
      <c r="J129" s="253"/>
      <c r="K129" s="253"/>
      <c r="L129" s="257"/>
      <c r="M129" s="258"/>
      <c r="N129" s="259"/>
      <c r="O129" s="259"/>
      <c r="P129" s="259"/>
      <c r="Q129" s="259"/>
      <c r="R129" s="259"/>
      <c r="S129" s="259"/>
      <c r="T129" s="26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1" t="s">
        <v>282</v>
      </c>
      <c r="AU129" s="261" t="s">
        <v>91</v>
      </c>
      <c r="AV129" s="14" t="s">
        <v>86</v>
      </c>
      <c r="AW129" s="14" t="s">
        <v>39</v>
      </c>
      <c r="AX129" s="14" t="s">
        <v>78</v>
      </c>
      <c r="AY129" s="261" t="s">
        <v>188</v>
      </c>
    </row>
    <row r="130" s="14" customFormat="1">
      <c r="A130" s="14"/>
      <c r="B130" s="252"/>
      <c r="C130" s="253"/>
      <c r="D130" s="222" t="s">
        <v>282</v>
      </c>
      <c r="E130" s="254" t="s">
        <v>32</v>
      </c>
      <c r="F130" s="255" t="s">
        <v>1781</v>
      </c>
      <c r="G130" s="253"/>
      <c r="H130" s="254" t="s">
        <v>32</v>
      </c>
      <c r="I130" s="256"/>
      <c r="J130" s="253"/>
      <c r="K130" s="253"/>
      <c r="L130" s="257"/>
      <c r="M130" s="258"/>
      <c r="N130" s="259"/>
      <c r="O130" s="259"/>
      <c r="P130" s="259"/>
      <c r="Q130" s="259"/>
      <c r="R130" s="259"/>
      <c r="S130" s="259"/>
      <c r="T130" s="26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1" t="s">
        <v>282</v>
      </c>
      <c r="AU130" s="261" t="s">
        <v>91</v>
      </c>
      <c r="AV130" s="14" t="s">
        <v>86</v>
      </c>
      <c r="AW130" s="14" t="s">
        <v>39</v>
      </c>
      <c r="AX130" s="14" t="s">
        <v>78</v>
      </c>
      <c r="AY130" s="261" t="s">
        <v>188</v>
      </c>
    </row>
    <row r="131" s="13" customFormat="1">
      <c r="A131" s="13"/>
      <c r="B131" s="241"/>
      <c r="C131" s="242"/>
      <c r="D131" s="222" t="s">
        <v>282</v>
      </c>
      <c r="E131" s="243" t="s">
        <v>32</v>
      </c>
      <c r="F131" s="244" t="s">
        <v>1791</v>
      </c>
      <c r="G131" s="242"/>
      <c r="H131" s="245">
        <v>60.024000000000001</v>
      </c>
      <c r="I131" s="246"/>
      <c r="J131" s="242"/>
      <c r="K131" s="242"/>
      <c r="L131" s="247"/>
      <c r="M131" s="248"/>
      <c r="N131" s="249"/>
      <c r="O131" s="249"/>
      <c r="P131" s="249"/>
      <c r="Q131" s="249"/>
      <c r="R131" s="249"/>
      <c r="S131" s="249"/>
      <c r="T131" s="25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1" t="s">
        <v>282</v>
      </c>
      <c r="AU131" s="251" t="s">
        <v>91</v>
      </c>
      <c r="AV131" s="13" t="s">
        <v>91</v>
      </c>
      <c r="AW131" s="13" t="s">
        <v>39</v>
      </c>
      <c r="AX131" s="13" t="s">
        <v>78</v>
      </c>
      <c r="AY131" s="251" t="s">
        <v>188</v>
      </c>
    </row>
    <row r="132" s="13" customFormat="1">
      <c r="A132" s="13"/>
      <c r="B132" s="241"/>
      <c r="C132" s="242"/>
      <c r="D132" s="222" t="s">
        <v>282</v>
      </c>
      <c r="E132" s="243" t="s">
        <v>32</v>
      </c>
      <c r="F132" s="244" t="s">
        <v>1792</v>
      </c>
      <c r="G132" s="242"/>
      <c r="H132" s="245">
        <v>-1.6000000000000001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282</v>
      </c>
      <c r="AU132" s="251" t="s">
        <v>91</v>
      </c>
      <c r="AV132" s="13" t="s">
        <v>91</v>
      </c>
      <c r="AW132" s="13" t="s">
        <v>39</v>
      </c>
      <c r="AX132" s="13" t="s">
        <v>78</v>
      </c>
      <c r="AY132" s="251" t="s">
        <v>188</v>
      </c>
    </row>
    <row r="133" s="13" customFormat="1">
      <c r="A133" s="13"/>
      <c r="B133" s="241"/>
      <c r="C133" s="242"/>
      <c r="D133" s="222" t="s">
        <v>282</v>
      </c>
      <c r="E133" s="243" t="s">
        <v>32</v>
      </c>
      <c r="F133" s="244" t="s">
        <v>1793</v>
      </c>
      <c r="G133" s="242"/>
      <c r="H133" s="245">
        <v>-3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1" t="s">
        <v>282</v>
      </c>
      <c r="AU133" s="251" t="s">
        <v>91</v>
      </c>
      <c r="AV133" s="13" t="s">
        <v>91</v>
      </c>
      <c r="AW133" s="13" t="s">
        <v>39</v>
      </c>
      <c r="AX133" s="13" t="s">
        <v>78</v>
      </c>
      <c r="AY133" s="251" t="s">
        <v>188</v>
      </c>
    </row>
    <row r="134" s="13" customFormat="1">
      <c r="A134" s="13"/>
      <c r="B134" s="241"/>
      <c r="C134" s="242"/>
      <c r="D134" s="222" t="s">
        <v>282</v>
      </c>
      <c r="E134" s="243" t="s">
        <v>32</v>
      </c>
      <c r="F134" s="244" t="s">
        <v>1794</v>
      </c>
      <c r="G134" s="242"/>
      <c r="H134" s="245">
        <v>1.925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5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1" t="s">
        <v>282</v>
      </c>
      <c r="AU134" s="251" t="s">
        <v>91</v>
      </c>
      <c r="AV134" s="13" t="s">
        <v>91</v>
      </c>
      <c r="AW134" s="13" t="s">
        <v>39</v>
      </c>
      <c r="AX134" s="13" t="s">
        <v>78</v>
      </c>
      <c r="AY134" s="251" t="s">
        <v>188</v>
      </c>
    </row>
    <row r="135" s="14" customFormat="1">
      <c r="A135" s="14"/>
      <c r="B135" s="252"/>
      <c r="C135" s="253"/>
      <c r="D135" s="222" t="s">
        <v>282</v>
      </c>
      <c r="E135" s="254" t="s">
        <v>32</v>
      </c>
      <c r="F135" s="255" t="s">
        <v>1795</v>
      </c>
      <c r="G135" s="253"/>
      <c r="H135" s="254" t="s">
        <v>32</v>
      </c>
      <c r="I135" s="256"/>
      <c r="J135" s="253"/>
      <c r="K135" s="253"/>
      <c r="L135" s="257"/>
      <c r="M135" s="258"/>
      <c r="N135" s="259"/>
      <c r="O135" s="259"/>
      <c r="P135" s="259"/>
      <c r="Q135" s="259"/>
      <c r="R135" s="259"/>
      <c r="S135" s="259"/>
      <c r="T135" s="26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1" t="s">
        <v>282</v>
      </c>
      <c r="AU135" s="261" t="s">
        <v>91</v>
      </c>
      <c r="AV135" s="14" t="s">
        <v>86</v>
      </c>
      <c r="AW135" s="14" t="s">
        <v>39</v>
      </c>
      <c r="AX135" s="14" t="s">
        <v>78</v>
      </c>
      <c r="AY135" s="261" t="s">
        <v>188</v>
      </c>
    </row>
    <row r="136" s="13" customFormat="1">
      <c r="A136" s="13"/>
      <c r="B136" s="241"/>
      <c r="C136" s="242"/>
      <c r="D136" s="222" t="s">
        <v>282</v>
      </c>
      <c r="E136" s="243" t="s">
        <v>32</v>
      </c>
      <c r="F136" s="244" t="s">
        <v>1796</v>
      </c>
      <c r="G136" s="242"/>
      <c r="H136" s="245">
        <v>91.757999999999996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282</v>
      </c>
      <c r="AU136" s="251" t="s">
        <v>91</v>
      </c>
      <c r="AV136" s="13" t="s">
        <v>91</v>
      </c>
      <c r="AW136" s="13" t="s">
        <v>39</v>
      </c>
      <c r="AX136" s="13" t="s">
        <v>78</v>
      </c>
      <c r="AY136" s="251" t="s">
        <v>188</v>
      </c>
    </row>
    <row r="137" s="13" customFormat="1">
      <c r="A137" s="13"/>
      <c r="B137" s="241"/>
      <c r="C137" s="242"/>
      <c r="D137" s="222" t="s">
        <v>282</v>
      </c>
      <c r="E137" s="243" t="s">
        <v>32</v>
      </c>
      <c r="F137" s="244" t="s">
        <v>1797</v>
      </c>
      <c r="G137" s="242"/>
      <c r="H137" s="245">
        <v>-6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282</v>
      </c>
      <c r="AU137" s="251" t="s">
        <v>91</v>
      </c>
      <c r="AV137" s="13" t="s">
        <v>91</v>
      </c>
      <c r="AW137" s="13" t="s">
        <v>39</v>
      </c>
      <c r="AX137" s="13" t="s">
        <v>78</v>
      </c>
      <c r="AY137" s="251" t="s">
        <v>188</v>
      </c>
    </row>
    <row r="138" s="13" customFormat="1">
      <c r="A138" s="13"/>
      <c r="B138" s="241"/>
      <c r="C138" s="242"/>
      <c r="D138" s="222" t="s">
        <v>282</v>
      </c>
      <c r="E138" s="243" t="s">
        <v>32</v>
      </c>
      <c r="F138" s="244" t="s">
        <v>1798</v>
      </c>
      <c r="G138" s="242"/>
      <c r="H138" s="245">
        <v>3.8500000000000001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282</v>
      </c>
      <c r="AU138" s="251" t="s">
        <v>91</v>
      </c>
      <c r="AV138" s="13" t="s">
        <v>91</v>
      </c>
      <c r="AW138" s="13" t="s">
        <v>39</v>
      </c>
      <c r="AX138" s="13" t="s">
        <v>78</v>
      </c>
      <c r="AY138" s="251" t="s">
        <v>188</v>
      </c>
    </row>
    <row r="139" s="13" customFormat="1">
      <c r="A139" s="13"/>
      <c r="B139" s="241"/>
      <c r="C139" s="242"/>
      <c r="D139" s="222" t="s">
        <v>282</v>
      </c>
      <c r="E139" s="243" t="s">
        <v>32</v>
      </c>
      <c r="F139" s="244" t="s">
        <v>1799</v>
      </c>
      <c r="G139" s="242"/>
      <c r="H139" s="245">
        <v>-3.2000000000000002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282</v>
      </c>
      <c r="AU139" s="251" t="s">
        <v>91</v>
      </c>
      <c r="AV139" s="13" t="s">
        <v>91</v>
      </c>
      <c r="AW139" s="13" t="s">
        <v>39</v>
      </c>
      <c r="AX139" s="13" t="s">
        <v>78</v>
      </c>
      <c r="AY139" s="251" t="s">
        <v>188</v>
      </c>
    </row>
    <row r="140" s="14" customFormat="1">
      <c r="A140" s="14"/>
      <c r="B140" s="252"/>
      <c r="C140" s="253"/>
      <c r="D140" s="222" t="s">
        <v>282</v>
      </c>
      <c r="E140" s="254" t="s">
        <v>32</v>
      </c>
      <c r="F140" s="255" t="s">
        <v>1800</v>
      </c>
      <c r="G140" s="253"/>
      <c r="H140" s="254" t="s">
        <v>32</v>
      </c>
      <c r="I140" s="256"/>
      <c r="J140" s="253"/>
      <c r="K140" s="253"/>
      <c r="L140" s="257"/>
      <c r="M140" s="258"/>
      <c r="N140" s="259"/>
      <c r="O140" s="259"/>
      <c r="P140" s="259"/>
      <c r="Q140" s="259"/>
      <c r="R140" s="259"/>
      <c r="S140" s="259"/>
      <c r="T140" s="26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1" t="s">
        <v>282</v>
      </c>
      <c r="AU140" s="261" t="s">
        <v>91</v>
      </c>
      <c r="AV140" s="14" t="s">
        <v>86</v>
      </c>
      <c r="AW140" s="14" t="s">
        <v>39</v>
      </c>
      <c r="AX140" s="14" t="s">
        <v>78</v>
      </c>
      <c r="AY140" s="261" t="s">
        <v>188</v>
      </c>
    </row>
    <row r="141" s="13" customFormat="1">
      <c r="A141" s="13"/>
      <c r="B141" s="241"/>
      <c r="C141" s="242"/>
      <c r="D141" s="222" t="s">
        <v>282</v>
      </c>
      <c r="E141" s="243" t="s">
        <v>32</v>
      </c>
      <c r="F141" s="244" t="s">
        <v>1801</v>
      </c>
      <c r="G141" s="242"/>
      <c r="H141" s="245">
        <v>211.39599999999999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1" t="s">
        <v>282</v>
      </c>
      <c r="AU141" s="251" t="s">
        <v>91</v>
      </c>
      <c r="AV141" s="13" t="s">
        <v>91</v>
      </c>
      <c r="AW141" s="13" t="s">
        <v>39</v>
      </c>
      <c r="AX141" s="13" t="s">
        <v>78</v>
      </c>
      <c r="AY141" s="251" t="s">
        <v>188</v>
      </c>
    </row>
    <row r="142" s="13" customFormat="1">
      <c r="A142" s="13"/>
      <c r="B142" s="241"/>
      <c r="C142" s="242"/>
      <c r="D142" s="222" t="s">
        <v>282</v>
      </c>
      <c r="E142" s="243" t="s">
        <v>32</v>
      </c>
      <c r="F142" s="244" t="s">
        <v>1802</v>
      </c>
      <c r="G142" s="242"/>
      <c r="H142" s="245">
        <v>-9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282</v>
      </c>
      <c r="AU142" s="251" t="s">
        <v>91</v>
      </c>
      <c r="AV142" s="13" t="s">
        <v>91</v>
      </c>
      <c r="AW142" s="13" t="s">
        <v>39</v>
      </c>
      <c r="AX142" s="13" t="s">
        <v>78</v>
      </c>
      <c r="AY142" s="251" t="s">
        <v>188</v>
      </c>
    </row>
    <row r="143" s="13" customFormat="1">
      <c r="A143" s="13"/>
      <c r="B143" s="241"/>
      <c r="C143" s="242"/>
      <c r="D143" s="222" t="s">
        <v>282</v>
      </c>
      <c r="E143" s="243" t="s">
        <v>32</v>
      </c>
      <c r="F143" s="244" t="s">
        <v>1792</v>
      </c>
      <c r="G143" s="242"/>
      <c r="H143" s="245">
        <v>-1.6000000000000001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282</v>
      </c>
      <c r="AU143" s="251" t="s">
        <v>91</v>
      </c>
      <c r="AV143" s="13" t="s">
        <v>91</v>
      </c>
      <c r="AW143" s="13" t="s">
        <v>39</v>
      </c>
      <c r="AX143" s="13" t="s">
        <v>78</v>
      </c>
      <c r="AY143" s="251" t="s">
        <v>188</v>
      </c>
    </row>
    <row r="144" s="13" customFormat="1">
      <c r="A144" s="13"/>
      <c r="B144" s="241"/>
      <c r="C144" s="242"/>
      <c r="D144" s="222" t="s">
        <v>282</v>
      </c>
      <c r="E144" s="243" t="s">
        <v>32</v>
      </c>
      <c r="F144" s="244" t="s">
        <v>1803</v>
      </c>
      <c r="G144" s="242"/>
      <c r="H144" s="245">
        <v>-19.199999999999999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1" t="s">
        <v>282</v>
      </c>
      <c r="AU144" s="251" t="s">
        <v>91</v>
      </c>
      <c r="AV144" s="13" t="s">
        <v>91</v>
      </c>
      <c r="AW144" s="13" t="s">
        <v>39</v>
      </c>
      <c r="AX144" s="13" t="s">
        <v>78</v>
      </c>
      <c r="AY144" s="251" t="s">
        <v>188</v>
      </c>
    </row>
    <row r="145" s="14" customFormat="1">
      <c r="A145" s="14"/>
      <c r="B145" s="252"/>
      <c r="C145" s="253"/>
      <c r="D145" s="222" t="s">
        <v>282</v>
      </c>
      <c r="E145" s="254" t="s">
        <v>32</v>
      </c>
      <c r="F145" s="255" t="s">
        <v>1804</v>
      </c>
      <c r="G145" s="253"/>
      <c r="H145" s="254" t="s">
        <v>32</v>
      </c>
      <c r="I145" s="256"/>
      <c r="J145" s="253"/>
      <c r="K145" s="253"/>
      <c r="L145" s="257"/>
      <c r="M145" s="258"/>
      <c r="N145" s="259"/>
      <c r="O145" s="259"/>
      <c r="P145" s="259"/>
      <c r="Q145" s="259"/>
      <c r="R145" s="259"/>
      <c r="S145" s="259"/>
      <c r="T145" s="26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1" t="s">
        <v>282</v>
      </c>
      <c r="AU145" s="261" t="s">
        <v>91</v>
      </c>
      <c r="AV145" s="14" t="s">
        <v>86</v>
      </c>
      <c r="AW145" s="14" t="s">
        <v>39</v>
      </c>
      <c r="AX145" s="14" t="s">
        <v>78</v>
      </c>
      <c r="AY145" s="261" t="s">
        <v>188</v>
      </c>
    </row>
    <row r="146" s="14" customFormat="1">
      <c r="A146" s="14"/>
      <c r="B146" s="252"/>
      <c r="C146" s="253"/>
      <c r="D146" s="222" t="s">
        <v>282</v>
      </c>
      <c r="E146" s="254" t="s">
        <v>32</v>
      </c>
      <c r="F146" s="255" t="s">
        <v>1781</v>
      </c>
      <c r="G146" s="253"/>
      <c r="H146" s="254" t="s">
        <v>32</v>
      </c>
      <c r="I146" s="256"/>
      <c r="J146" s="253"/>
      <c r="K146" s="253"/>
      <c r="L146" s="257"/>
      <c r="M146" s="258"/>
      <c r="N146" s="259"/>
      <c r="O146" s="259"/>
      <c r="P146" s="259"/>
      <c r="Q146" s="259"/>
      <c r="R146" s="259"/>
      <c r="S146" s="259"/>
      <c r="T146" s="26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1" t="s">
        <v>282</v>
      </c>
      <c r="AU146" s="261" t="s">
        <v>91</v>
      </c>
      <c r="AV146" s="14" t="s">
        <v>86</v>
      </c>
      <c r="AW146" s="14" t="s">
        <v>39</v>
      </c>
      <c r="AX146" s="14" t="s">
        <v>78</v>
      </c>
      <c r="AY146" s="261" t="s">
        <v>188</v>
      </c>
    </row>
    <row r="147" s="13" customFormat="1">
      <c r="A147" s="13"/>
      <c r="B147" s="241"/>
      <c r="C147" s="242"/>
      <c r="D147" s="222" t="s">
        <v>282</v>
      </c>
      <c r="E147" s="243" t="s">
        <v>32</v>
      </c>
      <c r="F147" s="244" t="s">
        <v>1805</v>
      </c>
      <c r="G147" s="242"/>
      <c r="H147" s="245">
        <v>-5.5099999999999998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282</v>
      </c>
      <c r="AU147" s="251" t="s">
        <v>91</v>
      </c>
      <c r="AV147" s="13" t="s">
        <v>91</v>
      </c>
      <c r="AW147" s="13" t="s">
        <v>39</v>
      </c>
      <c r="AX147" s="13" t="s">
        <v>78</v>
      </c>
      <c r="AY147" s="251" t="s">
        <v>188</v>
      </c>
    </row>
    <row r="148" s="15" customFormat="1">
      <c r="A148" s="15"/>
      <c r="B148" s="272"/>
      <c r="C148" s="273"/>
      <c r="D148" s="222" t="s">
        <v>282</v>
      </c>
      <c r="E148" s="274" t="s">
        <v>32</v>
      </c>
      <c r="F148" s="275" t="s">
        <v>338</v>
      </c>
      <c r="G148" s="273"/>
      <c r="H148" s="276">
        <v>319.84300000000002</v>
      </c>
      <c r="I148" s="277"/>
      <c r="J148" s="273"/>
      <c r="K148" s="273"/>
      <c r="L148" s="278"/>
      <c r="M148" s="279"/>
      <c r="N148" s="280"/>
      <c r="O148" s="280"/>
      <c r="P148" s="280"/>
      <c r="Q148" s="280"/>
      <c r="R148" s="280"/>
      <c r="S148" s="280"/>
      <c r="T148" s="281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82" t="s">
        <v>282</v>
      </c>
      <c r="AU148" s="282" t="s">
        <v>91</v>
      </c>
      <c r="AV148" s="15" t="s">
        <v>187</v>
      </c>
      <c r="AW148" s="15" t="s">
        <v>39</v>
      </c>
      <c r="AX148" s="15" t="s">
        <v>86</v>
      </c>
      <c r="AY148" s="282" t="s">
        <v>188</v>
      </c>
    </row>
    <row r="149" s="2" customFormat="1" ht="24.15" customHeight="1">
      <c r="A149" s="42"/>
      <c r="B149" s="43"/>
      <c r="C149" s="209" t="s">
        <v>213</v>
      </c>
      <c r="D149" s="209" t="s">
        <v>189</v>
      </c>
      <c r="E149" s="210" t="s">
        <v>307</v>
      </c>
      <c r="F149" s="211" t="s">
        <v>308</v>
      </c>
      <c r="G149" s="212" t="s">
        <v>278</v>
      </c>
      <c r="H149" s="213">
        <v>5.5099999999999998</v>
      </c>
      <c r="I149" s="214"/>
      <c r="J149" s="215">
        <f>ROUND(I149*H149,2)</f>
        <v>0</v>
      </c>
      <c r="K149" s="211" t="s">
        <v>236</v>
      </c>
      <c r="L149" s="48"/>
      <c r="M149" s="216" t="s">
        <v>32</v>
      </c>
      <c r="N149" s="217" t="s">
        <v>49</v>
      </c>
      <c r="O149" s="88"/>
      <c r="P149" s="218">
        <f>O149*H149</f>
        <v>0</v>
      </c>
      <c r="Q149" s="218">
        <v>0.01103</v>
      </c>
      <c r="R149" s="218">
        <f>Q149*H149</f>
        <v>0.060775299999999997</v>
      </c>
      <c r="S149" s="218">
        <v>0</v>
      </c>
      <c r="T149" s="219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20" t="s">
        <v>187</v>
      </c>
      <c r="AT149" s="220" t="s">
        <v>189</v>
      </c>
      <c r="AU149" s="220" t="s">
        <v>91</v>
      </c>
      <c r="AY149" s="20" t="s">
        <v>188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20" t="s">
        <v>86</v>
      </c>
      <c r="BK149" s="221">
        <f>ROUND(I149*H149,2)</f>
        <v>0</v>
      </c>
      <c r="BL149" s="20" t="s">
        <v>187</v>
      </c>
      <c r="BM149" s="220" t="s">
        <v>1806</v>
      </c>
    </row>
    <row r="150" s="2" customFormat="1">
      <c r="A150" s="42"/>
      <c r="B150" s="43"/>
      <c r="C150" s="44"/>
      <c r="D150" s="222" t="s">
        <v>194</v>
      </c>
      <c r="E150" s="44"/>
      <c r="F150" s="223" t="s">
        <v>310</v>
      </c>
      <c r="G150" s="44"/>
      <c r="H150" s="44"/>
      <c r="I150" s="224"/>
      <c r="J150" s="44"/>
      <c r="K150" s="44"/>
      <c r="L150" s="48"/>
      <c r="M150" s="225"/>
      <c r="N150" s="226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194</v>
      </c>
      <c r="AU150" s="20" t="s">
        <v>91</v>
      </c>
    </row>
    <row r="151" s="2" customFormat="1">
      <c r="A151" s="42"/>
      <c r="B151" s="43"/>
      <c r="C151" s="44"/>
      <c r="D151" s="239" t="s">
        <v>239</v>
      </c>
      <c r="E151" s="44"/>
      <c r="F151" s="240" t="s">
        <v>311</v>
      </c>
      <c r="G151" s="44"/>
      <c r="H151" s="44"/>
      <c r="I151" s="224"/>
      <c r="J151" s="44"/>
      <c r="K151" s="44"/>
      <c r="L151" s="48"/>
      <c r="M151" s="225"/>
      <c r="N151" s="226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239</v>
      </c>
      <c r="AU151" s="20" t="s">
        <v>91</v>
      </c>
    </row>
    <row r="152" s="14" customFormat="1">
      <c r="A152" s="14"/>
      <c r="B152" s="252"/>
      <c r="C152" s="253"/>
      <c r="D152" s="222" t="s">
        <v>282</v>
      </c>
      <c r="E152" s="254" t="s">
        <v>32</v>
      </c>
      <c r="F152" s="255" t="s">
        <v>1781</v>
      </c>
      <c r="G152" s="253"/>
      <c r="H152" s="254" t="s">
        <v>32</v>
      </c>
      <c r="I152" s="256"/>
      <c r="J152" s="253"/>
      <c r="K152" s="253"/>
      <c r="L152" s="257"/>
      <c r="M152" s="258"/>
      <c r="N152" s="259"/>
      <c r="O152" s="259"/>
      <c r="P152" s="259"/>
      <c r="Q152" s="259"/>
      <c r="R152" s="259"/>
      <c r="S152" s="259"/>
      <c r="T152" s="26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1" t="s">
        <v>282</v>
      </c>
      <c r="AU152" s="261" t="s">
        <v>91</v>
      </c>
      <c r="AV152" s="14" t="s">
        <v>86</v>
      </c>
      <c r="AW152" s="14" t="s">
        <v>39</v>
      </c>
      <c r="AX152" s="14" t="s">
        <v>78</v>
      </c>
      <c r="AY152" s="261" t="s">
        <v>188</v>
      </c>
    </row>
    <row r="153" s="13" customFormat="1">
      <c r="A153" s="13"/>
      <c r="B153" s="241"/>
      <c r="C153" s="242"/>
      <c r="D153" s="222" t="s">
        <v>282</v>
      </c>
      <c r="E153" s="243" t="s">
        <v>32</v>
      </c>
      <c r="F153" s="244" t="s">
        <v>1788</v>
      </c>
      <c r="G153" s="242"/>
      <c r="H153" s="245">
        <v>5.5099999999999998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282</v>
      </c>
      <c r="AU153" s="251" t="s">
        <v>91</v>
      </c>
      <c r="AV153" s="13" t="s">
        <v>91</v>
      </c>
      <c r="AW153" s="13" t="s">
        <v>39</v>
      </c>
      <c r="AX153" s="13" t="s">
        <v>86</v>
      </c>
      <c r="AY153" s="251" t="s">
        <v>188</v>
      </c>
    </row>
    <row r="154" s="2" customFormat="1" ht="24.15" customHeight="1">
      <c r="A154" s="42"/>
      <c r="B154" s="43"/>
      <c r="C154" s="209" t="s">
        <v>217</v>
      </c>
      <c r="D154" s="209" t="s">
        <v>189</v>
      </c>
      <c r="E154" s="210" t="s">
        <v>312</v>
      </c>
      <c r="F154" s="211" t="s">
        <v>313</v>
      </c>
      <c r="G154" s="212" t="s">
        <v>314</v>
      </c>
      <c r="H154" s="213">
        <v>2</v>
      </c>
      <c r="I154" s="214"/>
      <c r="J154" s="215">
        <f>ROUND(I154*H154,2)</f>
        <v>0</v>
      </c>
      <c r="K154" s="211" t="s">
        <v>236</v>
      </c>
      <c r="L154" s="48"/>
      <c r="M154" s="216" t="s">
        <v>32</v>
      </c>
      <c r="N154" s="217" t="s">
        <v>49</v>
      </c>
      <c r="O154" s="88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20" t="s">
        <v>187</v>
      </c>
      <c r="AT154" s="220" t="s">
        <v>189</v>
      </c>
      <c r="AU154" s="220" t="s">
        <v>91</v>
      </c>
      <c r="AY154" s="20" t="s">
        <v>188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20" t="s">
        <v>86</v>
      </c>
      <c r="BK154" s="221">
        <f>ROUND(I154*H154,2)</f>
        <v>0</v>
      </c>
      <c r="BL154" s="20" t="s">
        <v>187</v>
      </c>
      <c r="BM154" s="220" t="s">
        <v>1807</v>
      </c>
    </row>
    <row r="155" s="2" customFormat="1">
      <c r="A155" s="42"/>
      <c r="B155" s="43"/>
      <c r="C155" s="44"/>
      <c r="D155" s="222" t="s">
        <v>194</v>
      </c>
      <c r="E155" s="44"/>
      <c r="F155" s="223" t="s">
        <v>316</v>
      </c>
      <c r="G155" s="44"/>
      <c r="H155" s="44"/>
      <c r="I155" s="224"/>
      <c r="J155" s="44"/>
      <c r="K155" s="44"/>
      <c r="L155" s="48"/>
      <c r="M155" s="225"/>
      <c r="N155" s="226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194</v>
      </c>
      <c r="AU155" s="20" t="s">
        <v>91</v>
      </c>
    </row>
    <row r="156" s="2" customFormat="1">
      <c r="A156" s="42"/>
      <c r="B156" s="43"/>
      <c r="C156" s="44"/>
      <c r="D156" s="239" t="s">
        <v>239</v>
      </c>
      <c r="E156" s="44"/>
      <c r="F156" s="240" t="s">
        <v>317</v>
      </c>
      <c r="G156" s="44"/>
      <c r="H156" s="44"/>
      <c r="I156" s="224"/>
      <c r="J156" s="44"/>
      <c r="K156" s="44"/>
      <c r="L156" s="48"/>
      <c r="M156" s="225"/>
      <c r="N156" s="226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239</v>
      </c>
      <c r="AU156" s="20" t="s">
        <v>91</v>
      </c>
    </row>
    <row r="157" s="13" customFormat="1">
      <c r="A157" s="13"/>
      <c r="B157" s="241"/>
      <c r="C157" s="242"/>
      <c r="D157" s="222" t="s">
        <v>282</v>
      </c>
      <c r="E157" s="243" t="s">
        <v>32</v>
      </c>
      <c r="F157" s="244" t="s">
        <v>1808</v>
      </c>
      <c r="G157" s="242"/>
      <c r="H157" s="245">
        <v>2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282</v>
      </c>
      <c r="AU157" s="251" t="s">
        <v>91</v>
      </c>
      <c r="AV157" s="13" t="s">
        <v>91</v>
      </c>
      <c r="AW157" s="13" t="s">
        <v>39</v>
      </c>
      <c r="AX157" s="13" t="s">
        <v>86</v>
      </c>
      <c r="AY157" s="251" t="s">
        <v>188</v>
      </c>
    </row>
    <row r="158" s="2" customFormat="1" ht="16.5" customHeight="1">
      <c r="A158" s="42"/>
      <c r="B158" s="43"/>
      <c r="C158" s="262" t="s">
        <v>221</v>
      </c>
      <c r="D158" s="262" t="s">
        <v>319</v>
      </c>
      <c r="E158" s="263" t="s">
        <v>1809</v>
      </c>
      <c r="F158" s="264" t="s">
        <v>1810</v>
      </c>
      <c r="G158" s="265" t="s">
        <v>314</v>
      </c>
      <c r="H158" s="266">
        <v>2.1000000000000001</v>
      </c>
      <c r="I158" s="267"/>
      <c r="J158" s="268">
        <f>ROUND(I158*H158,2)</f>
        <v>0</v>
      </c>
      <c r="K158" s="264" t="s">
        <v>236</v>
      </c>
      <c r="L158" s="269"/>
      <c r="M158" s="270" t="s">
        <v>32</v>
      </c>
      <c r="N158" s="271" t="s">
        <v>49</v>
      </c>
      <c r="O158" s="88"/>
      <c r="P158" s="218">
        <f>O158*H158</f>
        <v>0</v>
      </c>
      <c r="Q158" s="218">
        <v>0.00010000000000000001</v>
      </c>
      <c r="R158" s="218">
        <f>Q158*H158</f>
        <v>0.00021000000000000001</v>
      </c>
      <c r="S158" s="218">
        <v>0</v>
      </c>
      <c r="T158" s="219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20" t="s">
        <v>221</v>
      </c>
      <c r="AT158" s="220" t="s">
        <v>319</v>
      </c>
      <c r="AU158" s="220" t="s">
        <v>91</v>
      </c>
      <c r="AY158" s="20" t="s">
        <v>188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20" t="s">
        <v>86</v>
      </c>
      <c r="BK158" s="221">
        <f>ROUND(I158*H158,2)</f>
        <v>0</v>
      </c>
      <c r="BL158" s="20" t="s">
        <v>187</v>
      </c>
      <c r="BM158" s="220" t="s">
        <v>1811</v>
      </c>
    </row>
    <row r="159" s="2" customFormat="1">
      <c r="A159" s="42"/>
      <c r="B159" s="43"/>
      <c r="C159" s="44"/>
      <c r="D159" s="222" t="s">
        <v>194</v>
      </c>
      <c r="E159" s="44"/>
      <c r="F159" s="223" t="s">
        <v>1810</v>
      </c>
      <c r="G159" s="44"/>
      <c r="H159" s="44"/>
      <c r="I159" s="224"/>
      <c r="J159" s="44"/>
      <c r="K159" s="44"/>
      <c r="L159" s="48"/>
      <c r="M159" s="225"/>
      <c r="N159" s="226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194</v>
      </c>
      <c r="AU159" s="20" t="s">
        <v>91</v>
      </c>
    </row>
    <row r="160" s="13" customFormat="1">
      <c r="A160" s="13"/>
      <c r="B160" s="241"/>
      <c r="C160" s="242"/>
      <c r="D160" s="222" t="s">
        <v>282</v>
      </c>
      <c r="E160" s="242"/>
      <c r="F160" s="244" t="s">
        <v>1812</v>
      </c>
      <c r="G160" s="242"/>
      <c r="H160" s="245">
        <v>2.1000000000000001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1" t="s">
        <v>282</v>
      </c>
      <c r="AU160" s="251" t="s">
        <v>91</v>
      </c>
      <c r="AV160" s="13" t="s">
        <v>91</v>
      </c>
      <c r="AW160" s="13" t="s">
        <v>4</v>
      </c>
      <c r="AX160" s="13" t="s">
        <v>86</v>
      </c>
      <c r="AY160" s="251" t="s">
        <v>188</v>
      </c>
    </row>
    <row r="161" s="11" customFormat="1" ht="22.8" customHeight="1">
      <c r="A161" s="11"/>
      <c r="B161" s="195"/>
      <c r="C161" s="196"/>
      <c r="D161" s="197" t="s">
        <v>77</v>
      </c>
      <c r="E161" s="237" t="s">
        <v>324</v>
      </c>
      <c r="F161" s="237" t="s">
        <v>339</v>
      </c>
      <c r="G161" s="196"/>
      <c r="H161" s="196"/>
      <c r="I161" s="199"/>
      <c r="J161" s="238">
        <f>BK161</f>
        <v>0</v>
      </c>
      <c r="K161" s="196"/>
      <c r="L161" s="201"/>
      <c r="M161" s="202"/>
      <c r="N161" s="203"/>
      <c r="O161" s="203"/>
      <c r="P161" s="204">
        <f>SUM(P162:P183)</f>
        <v>0</v>
      </c>
      <c r="Q161" s="203"/>
      <c r="R161" s="204">
        <f>SUM(R162:R183)</f>
        <v>0.017300000000000003</v>
      </c>
      <c r="S161" s="203"/>
      <c r="T161" s="205">
        <f>SUM(T162:T183)</f>
        <v>0.27360000000000001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R161" s="206" t="s">
        <v>86</v>
      </c>
      <c r="AT161" s="207" t="s">
        <v>77</v>
      </c>
      <c r="AU161" s="207" t="s">
        <v>86</v>
      </c>
      <c r="AY161" s="206" t="s">
        <v>188</v>
      </c>
      <c r="BK161" s="208">
        <f>SUM(BK162:BK183)</f>
        <v>0</v>
      </c>
    </row>
    <row r="162" s="2" customFormat="1" ht="37.8" customHeight="1">
      <c r="A162" s="42"/>
      <c r="B162" s="43"/>
      <c r="C162" s="209" t="s">
        <v>883</v>
      </c>
      <c r="D162" s="209" t="s">
        <v>189</v>
      </c>
      <c r="E162" s="210" t="s">
        <v>341</v>
      </c>
      <c r="F162" s="211" t="s">
        <v>342</v>
      </c>
      <c r="G162" s="212" t="s">
        <v>278</v>
      </c>
      <c r="H162" s="213">
        <v>69.200000000000003</v>
      </c>
      <c r="I162" s="214"/>
      <c r="J162" s="215">
        <f>ROUND(I162*H162,2)</f>
        <v>0</v>
      </c>
      <c r="K162" s="211" t="s">
        <v>236</v>
      </c>
      <c r="L162" s="48"/>
      <c r="M162" s="216" t="s">
        <v>32</v>
      </c>
      <c r="N162" s="217" t="s">
        <v>49</v>
      </c>
      <c r="O162" s="88"/>
      <c r="P162" s="218">
        <f>O162*H162</f>
        <v>0</v>
      </c>
      <c r="Q162" s="218">
        <v>0.00021000000000000001</v>
      </c>
      <c r="R162" s="218">
        <f>Q162*H162</f>
        <v>0.014532000000000002</v>
      </c>
      <c r="S162" s="218">
        <v>0</v>
      </c>
      <c r="T162" s="219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20" t="s">
        <v>187</v>
      </c>
      <c r="AT162" s="220" t="s">
        <v>189</v>
      </c>
      <c r="AU162" s="220" t="s">
        <v>91</v>
      </c>
      <c r="AY162" s="20" t="s">
        <v>188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20" t="s">
        <v>86</v>
      </c>
      <c r="BK162" s="221">
        <f>ROUND(I162*H162,2)</f>
        <v>0</v>
      </c>
      <c r="BL162" s="20" t="s">
        <v>187</v>
      </c>
      <c r="BM162" s="220" t="s">
        <v>1813</v>
      </c>
    </row>
    <row r="163" s="2" customFormat="1">
      <c r="A163" s="42"/>
      <c r="B163" s="43"/>
      <c r="C163" s="44"/>
      <c r="D163" s="222" t="s">
        <v>194</v>
      </c>
      <c r="E163" s="44"/>
      <c r="F163" s="223" t="s">
        <v>344</v>
      </c>
      <c r="G163" s="44"/>
      <c r="H163" s="44"/>
      <c r="I163" s="224"/>
      <c r="J163" s="44"/>
      <c r="K163" s="44"/>
      <c r="L163" s="48"/>
      <c r="M163" s="225"/>
      <c r="N163" s="226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194</v>
      </c>
      <c r="AU163" s="20" t="s">
        <v>91</v>
      </c>
    </row>
    <row r="164" s="2" customFormat="1">
      <c r="A164" s="42"/>
      <c r="B164" s="43"/>
      <c r="C164" s="44"/>
      <c r="D164" s="239" t="s">
        <v>239</v>
      </c>
      <c r="E164" s="44"/>
      <c r="F164" s="240" t="s">
        <v>345</v>
      </c>
      <c r="G164" s="44"/>
      <c r="H164" s="44"/>
      <c r="I164" s="224"/>
      <c r="J164" s="44"/>
      <c r="K164" s="44"/>
      <c r="L164" s="48"/>
      <c r="M164" s="225"/>
      <c r="N164" s="226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239</v>
      </c>
      <c r="AU164" s="20" t="s">
        <v>91</v>
      </c>
    </row>
    <row r="165" s="13" customFormat="1">
      <c r="A165" s="13"/>
      <c r="B165" s="241"/>
      <c r="C165" s="242"/>
      <c r="D165" s="222" t="s">
        <v>282</v>
      </c>
      <c r="E165" s="243" t="s">
        <v>32</v>
      </c>
      <c r="F165" s="244" t="s">
        <v>1783</v>
      </c>
      <c r="G165" s="242"/>
      <c r="H165" s="245">
        <v>12.5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1" t="s">
        <v>282</v>
      </c>
      <c r="AU165" s="251" t="s">
        <v>91</v>
      </c>
      <c r="AV165" s="13" t="s">
        <v>91</v>
      </c>
      <c r="AW165" s="13" t="s">
        <v>39</v>
      </c>
      <c r="AX165" s="13" t="s">
        <v>78</v>
      </c>
      <c r="AY165" s="251" t="s">
        <v>188</v>
      </c>
    </row>
    <row r="166" s="13" customFormat="1">
      <c r="A166" s="13"/>
      <c r="B166" s="241"/>
      <c r="C166" s="242"/>
      <c r="D166" s="222" t="s">
        <v>282</v>
      </c>
      <c r="E166" s="243" t="s">
        <v>32</v>
      </c>
      <c r="F166" s="244" t="s">
        <v>1784</v>
      </c>
      <c r="G166" s="242"/>
      <c r="H166" s="245">
        <v>30.899999999999999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1" t="s">
        <v>282</v>
      </c>
      <c r="AU166" s="251" t="s">
        <v>91</v>
      </c>
      <c r="AV166" s="13" t="s">
        <v>91</v>
      </c>
      <c r="AW166" s="13" t="s">
        <v>39</v>
      </c>
      <c r="AX166" s="13" t="s">
        <v>78</v>
      </c>
      <c r="AY166" s="251" t="s">
        <v>188</v>
      </c>
    </row>
    <row r="167" s="13" customFormat="1">
      <c r="A167" s="13"/>
      <c r="B167" s="241"/>
      <c r="C167" s="242"/>
      <c r="D167" s="222" t="s">
        <v>282</v>
      </c>
      <c r="E167" s="243" t="s">
        <v>32</v>
      </c>
      <c r="F167" s="244" t="s">
        <v>1785</v>
      </c>
      <c r="G167" s="242"/>
      <c r="H167" s="245">
        <v>0.90000000000000002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1" t="s">
        <v>282</v>
      </c>
      <c r="AU167" s="251" t="s">
        <v>91</v>
      </c>
      <c r="AV167" s="13" t="s">
        <v>91</v>
      </c>
      <c r="AW167" s="13" t="s">
        <v>39</v>
      </c>
      <c r="AX167" s="13" t="s">
        <v>78</v>
      </c>
      <c r="AY167" s="251" t="s">
        <v>188</v>
      </c>
    </row>
    <row r="168" s="13" customFormat="1">
      <c r="A168" s="13"/>
      <c r="B168" s="241"/>
      <c r="C168" s="242"/>
      <c r="D168" s="222" t="s">
        <v>282</v>
      </c>
      <c r="E168" s="243" t="s">
        <v>32</v>
      </c>
      <c r="F168" s="244" t="s">
        <v>1786</v>
      </c>
      <c r="G168" s="242"/>
      <c r="H168" s="245">
        <v>24.899999999999999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1" t="s">
        <v>282</v>
      </c>
      <c r="AU168" s="251" t="s">
        <v>91</v>
      </c>
      <c r="AV168" s="13" t="s">
        <v>91</v>
      </c>
      <c r="AW168" s="13" t="s">
        <v>39</v>
      </c>
      <c r="AX168" s="13" t="s">
        <v>78</v>
      </c>
      <c r="AY168" s="251" t="s">
        <v>188</v>
      </c>
    </row>
    <row r="169" s="15" customFormat="1">
      <c r="A169" s="15"/>
      <c r="B169" s="272"/>
      <c r="C169" s="273"/>
      <c r="D169" s="222" t="s">
        <v>282</v>
      </c>
      <c r="E169" s="274" t="s">
        <v>32</v>
      </c>
      <c r="F169" s="275" t="s">
        <v>338</v>
      </c>
      <c r="G169" s="273"/>
      <c r="H169" s="276">
        <v>69.199999999999989</v>
      </c>
      <c r="I169" s="277"/>
      <c r="J169" s="273"/>
      <c r="K169" s="273"/>
      <c r="L169" s="278"/>
      <c r="M169" s="279"/>
      <c r="N169" s="280"/>
      <c r="O169" s="280"/>
      <c r="P169" s="280"/>
      <c r="Q169" s="280"/>
      <c r="R169" s="280"/>
      <c r="S169" s="280"/>
      <c r="T169" s="281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2" t="s">
        <v>282</v>
      </c>
      <c r="AU169" s="282" t="s">
        <v>91</v>
      </c>
      <c r="AV169" s="15" t="s">
        <v>187</v>
      </c>
      <c r="AW169" s="15" t="s">
        <v>39</v>
      </c>
      <c r="AX169" s="15" t="s">
        <v>86</v>
      </c>
      <c r="AY169" s="282" t="s">
        <v>188</v>
      </c>
    </row>
    <row r="170" s="2" customFormat="1" ht="24.15" customHeight="1">
      <c r="A170" s="42"/>
      <c r="B170" s="43"/>
      <c r="C170" s="209" t="s">
        <v>324</v>
      </c>
      <c r="D170" s="209" t="s">
        <v>189</v>
      </c>
      <c r="E170" s="210" t="s">
        <v>361</v>
      </c>
      <c r="F170" s="211" t="s">
        <v>362</v>
      </c>
      <c r="G170" s="212" t="s">
        <v>278</v>
      </c>
      <c r="H170" s="213">
        <v>69.200000000000003</v>
      </c>
      <c r="I170" s="214"/>
      <c r="J170" s="215">
        <f>ROUND(I170*H170,2)</f>
        <v>0</v>
      </c>
      <c r="K170" s="211" t="s">
        <v>236</v>
      </c>
      <c r="L170" s="48"/>
      <c r="M170" s="216" t="s">
        <v>32</v>
      </c>
      <c r="N170" s="217" t="s">
        <v>49</v>
      </c>
      <c r="O170" s="88"/>
      <c r="P170" s="218">
        <f>O170*H170</f>
        <v>0</v>
      </c>
      <c r="Q170" s="218">
        <v>4.0000000000000003E-05</v>
      </c>
      <c r="R170" s="218">
        <f>Q170*H170</f>
        <v>0.0027680000000000005</v>
      </c>
      <c r="S170" s="218">
        <v>0</v>
      </c>
      <c r="T170" s="219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20" t="s">
        <v>187</v>
      </c>
      <c r="AT170" s="220" t="s">
        <v>189</v>
      </c>
      <c r="AU170" s="220" t="s">
        <v>91</v>
      </c>
      <c r="AY170" s="20" t="s">
        <v>188</v>
      </c>
      <c r="BE170" s="221">
        <f>IF(N170="základní",J170,0)</f>
        <v>0</v>
      </c>
      <c r="BF170" s="221">
        <f>IF(N170="snížená",J170,0)</f>
        <v>0</v>
      </c>
      <c r="BG170" s="221">
        <f>IF(N170="zákl. přenesená",J170,0)</f>
        <v>0</v>
      </c>
      <c r="BH170" s="221">
        <f>IF(N170="sníž. přenesená",J170,0)</f>
        <v>0</v>
      </c>
      <c r="BI170" s="221">
        <f>IF(N170="nulová",J170,0)</f>
        <v>0</v>
      </c>
      <c r="BJ170" s="20" t="s">
        <v>86</v>
      </c>
      <c r="BK170" s="221">
        <f>ROUND(I170*H170,2)</f>
        <v>0</v>
      </c>
      <c r="BL170" s="20" t="s">
        <v>187</v>
      </c>
      <c r="BM170" s="220" t="s">
        <v>1814</v>
      </c>
    </row>
    <row r="171" s="2" customFormat="1">
      <c r="A171" s="42"/>
      <c r="B171" s="43"/>
      <c r="C171" s="44"/>
      <c r="D171" s="222" t="s">
        <v>194</v>
      </c>
      <c r="E171" s="44"/>
      <c r="F171" s="223" t="s">
        <v>364</v>
      </c>
      <c r="G171" s="44"/>
      <c r="H171" s="44"/>
      <c r="I171" s="224"/>
      <c r="J171" s="44"/>
      <c r="K171" s="44"/>
      <c r="L171" s="48"/>
      <c r="M171" s="225"/>
      <c r="N171" s="226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194</v>
      </c>
      <c r="AU171" s="20" t="s">
        <v>91</v>
      </c>
    </row>
    <row r="172" s="2" customFormat="1">
      <c r="A172" s="42"/>
      <c r="B172" s="43"/>
      <c r="C172" s="44"/>
      <c r="D172" s="239" t="s">
        <v>239</v>
      </c>
      <c r="E172" s="44"/>
      <c r="F172" s="240" t="s">
        <v>365</v>
      </c>
      <c r="G172" s="44"/>
      <c r="H172" s="44"/>
      <c r="I172" s="224"/>
      <c r="J172" s="44"/>
      <c r="K172" s="44"/>
      <c r="L172" s="48"/>
      <c r="M172" s="225"/>
      <c r="N172" s="226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239</v>
      </c>
      <c r="AU172" s="20" t="s">
        <v>91</v>
      </c>
    </row>
    <row r="173" s="13" customFormat="1">
      <c r="A173" s="13"/>
      <c r="B173" s="241"/>
      <c r="C173" s="242"/>
      <c r="D173" s="222" t="s">
        <v>282</v>
      </c>
      <c r="E173" s="243" t="s">
        <v>32</v>
      </c>
      <c r="F173" s="244" t="s">
        <v>1783</v>
      </c>
      <c r="G173" s="242"/>
      <c r="H173" s="245">
        <v>12.5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282</v>
      </c>
      <c r="AU173" s="251" t="s">
        <v>91</v>
      </c>
      <c r="AV173" s="13" t="s">
        <v>91</v>
      </c>
      <c r="AW173" s="13" t="s">
        <v>39</v>
      </c>
      <c r="AX173" s="13" t="s">
        <v>78</v>
      </c>
      <c r="AY173" s="251" t="s">
        <v>188</v>
      </c>
    </row>
    <row r="174" s="13" customFormat="1">
      <c r="A174" s="13"/>
      <c r="B174" s="241"/>
      <c r="C174" s="242"/>
      <c r="D174" s="222" t="s">
        <v>282</v>
      </c>
      <c r="E174" s="243" t="s">
        <v>32</v>
      </c>
      <c r="F174" s="244" t="s">
        <v>1784</v>
      </c>
      <c r="G174" s="242"/>
      <c r="H174" s="245">
        <v>30.899999999999999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1" t="s">
        <v>282</v>
      </c>
      <c r="AU174" s="251" t="s">
        <v>91</v>
      </c>
      <c r="AV174" s="13" t="s">
        <v>91</v>
      </c>
      <c r="AW174" s="13" t="s">
        <v>39</v>
      </c>
      <c r="AX174" s="13" t="s">
        <v>78</v>
      </c>
      <c r="AY174" s="251" t="s">
        <v>188</v>
      </c>
    </row>
    <row r="175" s="13" customFormat="1">
      <c r="A175" s="13"/>
      <c r="B175" s="241"/>
      <c r="C175" s="242"/>
      <c r="D175" s="222" t="s">
        <v>282</v>
      </c>
      <c r="E175" s="243" t="s">
        <v>32</v>
      </c>
      <c r="F175" s="244" t="s">
        <v>1785</v>
      </c>
      <c r="G175" s="242"/>
      <c r="H175" s="245">
        <v>0.90000000000000002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1" t="s">
        <v>282</v>
      </c>
      <c r="AU175" s="251" t="s">
        <v>91</v>
      </c>
      <c r="AV175" s="13" t="s">
        <v>91</v>
      </c>
      <c r="AW175" s="13" t="s">
        <v>39</v>
      </c>
      <c r="AX175" s="13" t="s">
        <v>78</v>
      </c>
      <c r="AY175" s="251" t="s">
        <v>188</v>
      </c>
    </row>
    <row r="176" s="13" customFormat="1">
      <c r="A176" s="13"/>
      <c r="B176" s="241"/>
      <c r="C176" s="242"/>
      <c r="D176" s="222" t="s">
        <v>282</v>
      </c>
      <c r="E176" s="243" t="s">
        <v>32</v>
      </c>
      <c r="F176" s="244" t="s">
        <v>1786</v>
      </c>
      <c r="G176" s="242"/>
      <c r="H176" s="245">
        <v>24.899999999999999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1" t="s">
        <v>282</v>
      </c>
      <c r="AU176" s="251" t="s">
        <v>91</v>
      </c>
      <c r="AV176" s="13" t="s">
        <v>91</v>
      </c>
      <c r="AW176" s="13" t="s">
        <v>39</v>
      </c>
      <c r="AX176" s="13" t="s">
        <v>78</v>
      </c>
      <c r="AY176" s="251" t="s">
        <v>188</v>
      </c>
    </row>
    <row r="177" s="15" customFormat="1">
      <c r="A177" s="15"/>
      <c r="B177" s="272"/>
      <c r="C177" s="273"/>
      <c r="D177" s="222" t="s">
        <v>282</v>
      </c>
      <c r="E177" s="274" t="s">
        <v>32</v>
      </c>
      <c r="F177" s="275" t="s">
        <v>338</v>
      </c>
      <c r="G177" s="273"/>
      <c r="H177" s="276">
        <v>69.199999999999989</v>
      </c>
      <c r="I177" s="277"/>
      <c r="J177" s="273"/>
      <c r="K177" s="273"/>
      <c r="L177" s="278"/>
      <c r="M177" s="279"/>
      <c r="N177" s="280"/>
      <c r="O177" s="280"/>
      <c r="P177" s="280"/>
      <c r="Q177" s="280"/>
      <c r="R177" s="280"/>
      <c r="S177" s="280"/>
      <c r="T177" s="281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2" t="s">
        <v>282</v>
      </c>
      <c r="AU177" s="282" t="s">
        <v>91</v>
      </c>
      <c r="AV177" s="15" t="s">
        <v>187</v>
      </c>
      <c r="AW177" s="15" t="s">
        <v>39</v>
      </c>
      <c r="AX177" s="15" t="s">
        <v>86</v>
      </c>
      <c r="AY177" s="282" t="s">
        <v>188</v>
      </c>
    </row>
    <row r="178" s="2" customFormat="1" ht="21.75" customHeight="1">
      <c r="A178" s="42"/>
      <c r="B178" s="43"/>
      <c r="C178" s="209" t="s">
        <v>340</v>
      </c>
      <c r="D178" s="209" t="s">
        <v>189</v>
      </c>
      <c r="E178" s="210" t="s">
        <v>1361</v>
      </c>
      <c r="F178" s="211" t="s">
        <v>1362</v>
      </c>
      <c r="G178" s="212" t="s">
        <v>278</v>
      </c>
      <c r="H178" s="213">
        <v>3.6000000000000001</v>
      </c>
      <c r="I178" s="214"/>
      <c r="J178" s="215">
        <f>ROUND(I178*H178,2)</f>
        <v>0</v>
      </c>
      <c r="K178" s="211" t="s">
        <v>236</v>
      </c>
      <c r="L178" s="48"/>
      <c r="M178" s="216" t="s">
        <v>32</v>
      </c>
      <c r="N178" s="217" t="s">
        <v>49</v>
      </c>
      <c r="O178" s="88"/>
      <c r="P178" s="218">
        <f>O178*H178</f>
        <v>0</v>
      </c>
      <c r="Q178" s="218">
        <v>0</v>
      </c>
      <c r="R178" s="218">
        <f>Q178*H178</f>
        <v>0</v>
      </c>
      <c r="S178" s="218">
        <v>0.075999999999999998</v>
      </c>
      <c r="T178" s="219">
        <f>S178*H178</f>
        <v>0.27360000000000001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20" t="s">
        <v>187</v>
      </c>
      <c r="AT178" s="220" t="s">
        <v>189</v>
      </c>
      <c r="AU178" s="220" t="s">
        <v>91</v>
      </c>
      <c r="AY178" s="20" t="s">
        <v>188</v>
      </c>
      <c r="BE178" s="221">
        <f>IF(N178="základní",J178,0)</f>
        <v>0</v>
      </c>
      <c r="BF178" s="221">
        <f>IF(N178="snížená",J178,0)</f>
        <v>0</v>
      </c>
      <c r="BG178" s="221">
        <f>IF(N178="zákl. přenesená",J178,0)</f>
        <v>0</v>
      </c>
      <c r="BH178" s="221">
        <f>IF(N178="sníž. přenesená",J178,0)</f>
        <v>0</v>
      </c>
      <c r="BI178" s="221">
        <f>IF(N178="nulová",J178,0)</f>
        <v>0</v>
      </c>
      <c r="BJ178" s="20" t="s">
        <v>86</v>
      </c>
      <c r="BK178" s="221">
        <f>ROUND(I178*H178,2)</f>
        <v>0</v>
      </c>
      <c r="BL178" s="20" t="s">
        <v>187</v>
      </c>
      <c r="BM178" s="220" t="s">
        <v>1815</v>
      </c>
    </row>
    <row r="179" s="2" customFormat="1">
      <c r="A179" s="42"/>
      <c r="B179" s="43"/>
      <c r="C179" s="44"/>
      <c r="D179" s="222" t="s">
        <v>194</v>
      </c>
      <c r="E179" s="44"/>
      <c r="F179" s="223" t="s">
        <v>1364</v>
      </c>
      <c r="G179" s="44"/>
      <c r="H179" s="44"/>
      <c r="I179" s="224"/>
      <c r="J179" s="44"/>
      <c r="K179" s="44"/>
      <c r="L179" s="48"/>
      <c r="M179" s="225"/>
      <c r="N179" s="226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194</v>
      </c>
      <c r="AU179" s="20" t="s">
        <v>91</v>
      </c>
    </row>
    <row r="180" s="2" customFormat="1">
      <c r="A180" s="42"/>
      <c r="B180" s="43"/>
      <c r="C180" s="44"/>
      <c r="D180" s="239" t="s">
        <v>239</v>
      </c>
      <c r="E180" s="44"/>
      <c r="F180" s="240" t="s">
        <v>1365</v>
      </c>
      <c r="G180" s="44"/>
      <c r="H180" s="44"/>
      <c r="I180" s="224"/>
      <c r="J180" s="44"/>
      <c r="K180" s="44"/>
      <c r="L180" s="48"/>
      <c r="M180" s="225"/>
      <c r="N180" s="226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239</v>
      </c>
      <c r="AU180" s="20" t="s">
        <v>91</v>
      </c>
    </row>
    <row r="181" s="13" customFormat="1">
      <c r="A181" s="13"/>
      <c r="B181" s="241"/>
      <c r="C181" s="242"/>
      <c r="D181" s="222" t="s">
        <v>282</v>
      </c>
      <c r="E181" s="243" t="s">
        <v>32</v>
      </c>
      <c r="F181" s="244" t="s">
        <v>1816</v>
      </c>
      <c r="G181" s="242"/>
      <c r="H181" s="245">
        <v>1.8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1" t="s">
        <v>282</v>
      </c>
      <c r="AU181" s="251" t="s">
        <v>91</v>
      </c>
      <c r="AV181" s="13" t="s">
        <v>91</v>
      </c>
      <c r="AW181" s="13" t="s">
        <v>39</v>
      </c>
      <c r="AX181" s="13" t="s">
        <v>78</v>
      </c>
      <c r="AY181" s="251" t="s">
        <v>188</v>
      </c>
    </row>
    <row r="182" s="13" customFormat="1">
      <c r="A182" s="13"/>
      <c r="B182" s="241"/>
      <c r="C182" s="242"/>
      <c r="D182" s="222" t="s">
        <v>282</v>
      </c>
      <c r="E182" s="243" t="s">
        <v>32</v>
      </c>
      <c r="F182" s="244" t="s">
        <v>1817</v>
      </c>
      <c r="G182" s="242"/>
      <c r="H182" s="245">
        <v>1.8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1" t="s">
        <v>282</v>
      </c>
      <c r="AU182" s="251" t="s">
        <v>91</v>
      </c>
      <c r="AV182" s="13" t="s">
        <v>91</v>
      </c>
      <c r="AW182" s="13" t="s">
        <v>39</v>
      </c>
      <c r="AX182" s="13" t="s">
        <v>78</v>
      </c>
      <c r="AY182" s="251" t="s">
        <v>188</v>
      </c>
    </row>
    <row r="183" s="15" customFormat="1">
      <c r="A183" s="15"/>
      <c r="B183" s="272"/>
      <c r="C183" s="273"/>
      <c r="D183" s="222" t="s">
        <v>282</v>
      </c>
      <c r="E183" s="274" t="s">
        <v>32</v>
      </c>
      <c r="F183" s="275" t="s">
        <v>338</v>
      </c>
      <c r="G183" s="273"/>
      <c r="H183" s="276">
        <v>3.6000000000000001</v>
      </c>
      <c r="I183" s="277"/>
      <c r="J183" s="273"/>
      <c r="K183" s="273"/>
      <c r="L183" s="278"/>
      <c r="M183" s="279"/>
      <c r="N183" s="280"/>
      <c r="O183" s="280"/>
      <c r="P183" s="280"/>
      <c r="Q183" s="280"/>
      <c r="R183" s="280"/>
      <c r="S183" s="280"/>
      <c r="T183" s="281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82" t="s">
        <v>282</v>
      </c>
      <c r="AU183" s="282" t="s">
        <v>91</v>
      </c>
      <c r="AV183" s="15" t="s">
        <v>187</v>
      </c>
      <c r="AW183" s="15" t="s">
        <v>39</v>
      </c>
      <c r="AX183" s="15" t="s">
        <v>86</v>
      </c>
      <c r="AY183" s="282" t="s">
        <v>188</v>
      </c>
    </row>
    <row r="184" s="11" customFormat="1" ht="22.8" customHeight="1">
      <c r="A184" s="11"/>
      <c r="B184" s="195"/>
      <c r="C184" s="196"/>
      <c r="D184" s="197" t="s">
        <v>77</v>
      </c>
      <c r="E184" s="237" t="s">
        <v>384</v>
      </c>
      <c r="F184" s="237" t="s">
        <v>385</v>
      </c>
      <c r="G184" s="196"/>
      <c r="H184" s="196"/>
      <c r="I184" s="199"/>
      <c r="J184" s="238">
        <f>BK184</f>
        <v>0</v>
      </c>
      <c r="K184" s="196"/>
      <c r="L184" s="201"/>
      <c r="M184" s="202"/>
      <c r="N184" s="203"/>
      <c r="O184" s="203"/>
      <c r="P184" s="204">
        <f>SUM(P185:P197)</f>
        <v>0</v>
      </c>
      <c r="Q184" s="203"/>
      <c r="R184" s="204">
        <f>SUM(R185:R197)</f>
        <v>0</v>
      </c>
      <c r="S184" s="203"/>
      <c r="T184" s="205">
        <f>SUM(T185:T197)</f>
        <v>0</v>
      </c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R184" s="206" t="s">
        <v>86</v>
      </c>
      <c r="AT184" s="207" t="s">
        <v>77</v>
      </c>
      <c r="AU184" s="207" t="s">
        <v>86</v>
      </c>
      <c r="AY184" s="206" t="s">
        <v>188</v>
      </c>
      <c r="BK184" s="208">
        <f>SUM(BK185:BK197)</f>
        <v>0</v>
      </c>
    </row>
    <row r="185" s="2" customFormat="1" ht="24.15" customHeight="1">
      <c r="A185" s="42"/>
      <c r="B185" s="43"/>
      <c r="C185" s="209" t="s">
        <v>360</v>
      </c>
      <c r="D185" s="209" t="s">
        <v>189</v>
      </c>
      <c r="E185" s="210" t="s">
        <v>387</v>
      </c>
      <c r="F185" s="211" t="s">
        <v>388</v>
      </c>
      <c r="G185" s="212" t="s">
        <v>389</v>
      </c>
      <c r="H185" s="213">
        <v>0.46200000000000002</v>
      </c>
      <c r="I185" s="214"/>
      <c r="J185" s="215">
        <f>ROUND(I185*H185,2)</f>
        <v>0</v>
      </c>
      <c r="K185" s="211" t="s">
        <v>236</v>
      </c>
      <c r="L185" s="48"/>
      <c r="M185" s="216" t="s">
        <v>32</v>
      </c>
      <c r="N185" s="217" t="s">
        <v>49</v>
      </c>
      <c r="O185" s="88"/>
      <c r="P185" s="218">
        <f>O185*H185</f>
        <v>0</v>
      </c>
      <c r="Q185" s="218">
        <v>0</v>
      </c>
      <c r="R185" s="218">
        <f>Q185*H185</f>
        <v>0</v>
      </c>
      <c r="S185" s="218">
        <v>0</v>
      </c>
      <c r="T185" s="219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20" t="s">
        <v>187</v>
      </c>
      <c r="AT185" s="220" t="s">
        <v>189</v>
      </c>
      <c r="AU185" s="220" t="s">
        <v>91</v>
      </c>
      <c r="AY185" s="20" t="s">
        <v>188</v>
      </c>
      <c r="BE185" s="221">
        <f>IF(N185="základní",J185,0)</f>
        <v>0</v>
      </c>
      <c r="BF185" s="221">
        <f>IF(N185="snížená",J185,0)</f>
        <v>0</v>
      </c>
      <c r="BG185" s="221">
        <f>IF(N185="zákl. přenesená",J185,0)</f>
        <v>0</v>
      </c>
      <c r="BH185" s="221">
        <f>IF(N185="sníž. přenesená",J185,0)</f>
        <v>0</v>
      </c>
      <c r="BI185" s="221">
        <f>IF(N185="nulová",J185,0)</f>
        <v>0</v>
      </c>
      <c r="BJ185" s="20" t="s">
        <v>86</v>
      </c>
      <c r="BK185" s="221">
        <f>ROUND(I185*H185,2)</f>
        <v>0</v>
      </c>
      <c r="BL185" s="20" t="s">
        <v>187</v>
      </c>
      <c r="BM185" s="220" t="s">
        <v>1818</v>
      </c>
    </row>
    <row r="186" s="2" customFormat="1">
      <c r="A186" s="42"/>
      <c r="B186" s="43"/>
      <c r="C186" s="44"/>
      <c r="D186" s="222" t="s">
        <v>194</v>
      </c>
      <c r="E186" s="44"/>
      <c r="F186" s="223" t="s">
        <v>391</v>
      </c>
      <c r="G186" s="44"/>
      <c r="H186" s="44"/>
      <c r="I186" s="224"/>
      <c r="J186" s="44"/>
      <c r="K186" s="44"/>
      <c r="L186" s="48"/>
      <c r="M186" s="225"/>
      <c r="N186" s="226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194</v>
      </c>
      <c r="AU186" s="20" t="s">
        <v>91</v>
      </c>
    </row>
    <row r="187" s="2" customFormat="1">
      <c r="A187" s="42"/>
      <c r="B187" s="43"/>
      <c r="C187" s="44"/>
      <c r="D187" s="239" t="s">
        <v>239</v>
      </c>
      <c r="E187" s="44"/>
      <c r="F187" s="240" t="s">
        <v>392</v>
      </c>
      <c r="G187" s="44"/>
      <c r="H187" s="44"/>
      <c r="I187" s="224"/>
      <c r="J187" s="44"/>
      <c r="K187" s="44"/>
      <c r="L187" s="48"/>
      <c r="M187" s="225"/>
      <c r="N187" s="226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239</v>
      </c>
      <c r="AU187" s="20" t="s">
        <v>91</v>
      </c>
    </row>
    <row r="188" s="2" customFormat="1" ht="24.15" customHeight="1">
      <c r="A188" s="42"/>
      <c r="B188" s="43"/>
      <c r="C188" s="209" t="s">
        <v>366</v>
      </c>
      <c r="D188" s="209" t="s">
        <v>189</v>
      </c>
      <c r="E188" s="210" t="s">
        <v>394</v>
      </c>
      <c r="F188" s="211" t="s">
        <v>395</v>
      </c>
      <c r="G188" s="212" t="s">
        <v>389</v>
      </c>
      <c r="H188" s="213">
        <v>0.46200000000000002</v>
      </c>
      <c r="I188" s="214"/>
      <c r="J188" s="215">
        <f>ROUND(I188*H188,2)</f>
        <v>0</v>
      </c>
      <c r="K188" s="211" t="s">
        <v>236</v>
      </c>
      <c r="L188" s="48"/>
      <c r="M188" s="216" t="s">
        <v>32</v>
      </c>
      <c r="N188" s="217" t="s">
        <v>49</v>
      </c>
      <c r="O188" s="88"/>
      <c r="P188" s="218">
        <f>O188*H188</f>
        <v>0</v>
      </c>
      <c r="Q188" s="218">
        <v>0</v>
      </c>
      <c r="R188" s="218">
        <f>Q188*H188</f>
        <v>0</v>
      </c>
      <c r="S188" s="218">
        <v>0</v>
      </c>
      <c r="T188" s="219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20" t="s">
        <v>187</v>
      </c>
      <c r="AT188" s="220" t="s">
        <v>189</v>
      </c>
      <c r="AU188" s="220" t="s">
        <v>91</v>
      </c>
      <c r="AY188" s="20" t="s">
        <v>188</v>
      </c>
      <c r="BE188" s="221">
        <f>IF(N188="základní",J188,0)</f>
        <v>0</v>
      </c>
      <c r="BF188" s="221">
        <f>IF(N188="snížená",J188,0)</f>
        <v>0</v>
      </c>
      <c r="BG188" s="221">
        <f>IF(N188="zákl. přenesená",J188,0)</f>
        <v>0</v>
      </c>
      <c r="BH188" s="221">
        <f>IF(N188="sníž. přenesená",J188,0)</f>
        <v>0</v>
      </c>
      <c r="BI188" s="221">
        <f>IF(N188="nulová",J188,0)</f>
        <v>0</v>
      </c>
      <c r="BJ188" s="20" t="s">
        <v>86</v>
      </c>
      <c r="BK188" s="221">
        <f>ROUND(I188*H188,2)</f>
        <v>0</v>
      </c>
      <c r="BL188" s="20" t="s">
        <v>187</v>
      </c>
      <c r="BM188" s="220" t="s">
        <v>1819</v>
      </c>
    </row>
    <row r="189" s="2" customFormat="1">
      <c r="A189" s="42"/>
      <c r="B189" s="43"/>
      <c r="C189" s="44"/>
      <c r="D189" s="222" t="s">
        <v>194</v>
      </c>
      <c r="E189" s="44"/>
      <c r="F189" s="223" t="s">
        <v>397</v>
      </c>
      <c r="G189" s="44"/>
      <c r="H189" s="44"/>
      <c r="I189" s="224"/>
      <c r="J189" s="44"/>
      <c r="K189" s="44"/>
      <c r="L189" s="48"/>
      <c r="M189" s="225"/>
      <c r="N189" s="226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194</v>
      </c>
      <c r="AU189" s="20" t="s">
        <v>91</v>
      </c>
    </row>
    <row r="190" s="2" customFormat="1">
      <c r="A190" s="42"/>
      <c r="B190" s="43"/>
      <c r="C190" s="44"/>
      <c r="D190" s="239" t="s">
        <v>239</v>
      </c>
      <c r="E190" s="44"/>
      <c r="F190" s="240" t="s">
        <v>398</v>
      </c>
      <c r="G190" s="44"/>
      <c r="H190" s="44"/>
      <c r="I190" s="224"/>
      <c r="J190" s="44"/>
      <c r="K190" s="44"/>
      <c r="L190" s="48"/>
      <c r="M190" s="225"/>
      <c r="N190" s="226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239</v>
      </c>
      <c r="AU190" s="20" t="s">
        <v>91</v>
      </c>
    </row>
    <row r="191" s="2" customFormat="1" ht="24.15" customHeight="1">
      <c r="A191" s="42"/>
      <c r="B191" s="43"/>
      <c r="C191" s="209" t="s">
        <v>386</v>
      </c>
      <c r="D191" s="209" t="s">
        <v>189</v>
      </c>
      <c r="E191" s="210" t="s">
        <v>399</v>
      </c>
      <c r="F191" s="211" t="s">
        <v>400</v>
      </c>
      <c r="G191" s="212" t="s">
        <v>389</v>
      </c>
      <c r="H191" s="213">
        <v>3.6960000000000002</v>
      </c>
      <c r="I191" s="214"/>
      <c r="J191" s="215">
        <f>ROUND(I191*H191,2)</f>
        <v>0</v>
      </c>
      <c r="K191" s="211" t="s">
        <v>236</v>
      </c>
      <c r="L191" s="48"/>
      <c r="M191" s="216" t="s">
        <v>32</v>
      </c>
      <c r="N191" s="217" t="s">
        <v>49</v>
      </c>
      <c r="O191" s="88"/>
      <c r="P191" s="218">
        <f>O191*H191</f>
        <v>0</v>
      </c>
      <c r="Q191" s="218">
        <v>0</v>
      </c>
      <c r="R191" s="218">
        <f>Q191*H191</f>
        <v>0</v>
      </c>
      <c r="S191" s="218">
        <v>0</v>
      </c>
      <c r="T191" s="219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20" t="s">
        <v>187</v>
      </c>
      <c r="AT191" s="220" t="s">
        <v>189</v>
      </c>
      <c r="AU191" s="220" t="s">
        <v>91</v>
      </c>
      <c r="AY191" s="20" t="s">
        <v>188</v>
      </c>
      <c r="BE191" s="221">
        <f>IF(N191="základní",J191,0)</f>
        <v>0</v>
      </c>
      <c r="BF191" s="221">
        <f>IF(N191="snížená",J191,0)</f>
        <v>0</v>
      </c>
      <c r="BG191" s="221">
        <f>IF(N191="zákl. přenesená",J191,0)</f>
        <v>0</v>
      </c>
      <c r="BH191" s="221">
        <f>IF(N191="sníž. přenesená",J191,0)</f>
        <v>0</v>
      </c>
      <c r="BI191" s="221">
        <f>IF(N191="nulová",J191,0)</f>
        <v>0</v>
      </c>
      <c r="BJ191" s="20" t="s">
        <v>86</v>
      </c>
      <c r="BK191" s="221">
        <f>ROUND(I191*H191,2)</f>
        <v>0</v>
      </c>
      <c r="BL191" s="20" t="s">
        <v>187</v>
      </c>
      <c r="BM191" s="220" t="s">
        <v>1820</v>
      </c>
    </row>
    <row r="192" s="2" customFormat="1">
      <c r="A192" s="42"/>
      <c r="B192" s="43"/>
      <c r="C192" s="44"/>
      <c r="D192" s="222" t="s">
        <v>194</v>
      </c>
      <c r="E192" s="44"/>
      <c r="F192" s="223" t="s">
        <v>402</v>
      </c>
      <c r="G192" s="44"/>
      <c r="H192" s="44"/>
      <c r="I192" s="224"/>
      <c r="J192" s="44"/>
      <c r="K192" s="44"/>
      <c r="L192" s="48"/>
      <c r="M192" s="225"/>
      <c r="N192" s="226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194</v>
      </c>
      <c r="AU192" s="20" t="s">
        <v>91</v>
      </c>
    </row>
    <row r="193" s="2" customFormat="1">
      <c r="A193" s="42"/>
      <c r="B193" s="43"/>
      <c r="C193" s="44"/>
      <c r="D193" s="239" t="s">
        <v>239</v>
      </c>
      <c r="E193" s="44"/>
      <c r="F193" s="240" t="s">
        <v>403</v>
      </c>
      <c r="G193" s="44"/>
      <c r="H193" s="44"/>
      <c r="I193" s="224"/>
      <c r="J193" s="44"/>
      <c r="K193" s="44"/>
      <c r="L193" s="48"/>
      <c r="M193" s="225"/>
      <c r="N193" s="226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239</v>
      </c>
      <c r="AU193" s="20" t="s">
        <v>91</v>
      </c>
    </row>
    <row r="194" s="13" customFormat="1">
      <c r="A194" s="13"/>
      <c r="B194" s="241"/>
      <c r="C194" s="242"/>
      <c r="D194" s="222" t="s">
        <v>282</v>
      </c>
      <c r="E194" s="242"/>
      <c r="F194" s="244" t="s">
        <v>1821</v>
      </c>
      <c r="G194" s="242"/>
      <c r="H194" s="245">
        <v>3.6960000000000002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1" t="s">
        <v>282</v>
      </c>
      <c r="AU194" s="251" t="s">
        <v>91</v>
      </c>
      <c r="AV194" s="13" t="s">
        <v>91</v>
      </c>
      <c r="AW194" s="13" t="s">
        <v>4</v>
      </c>
      <c r="AX194" s="13" t="s">
        <v>86</v>
      </c>
      <c r="AY194" s="251" t="s">
        <v>188</v>
      </c>
    </row>
    <row r="195" s="2" customFormat="1" ht="44.25" customHeight="1">
      <c r="A195" s="42"/>
      <c r="B195" s="43"/>
      <c r="C195" s="209" t="s">
        <v>393</v>
      </c>
      <c r="D195" s="209" t="s">
        <v>189</v>
      </c>
      <c r="E195" s="210" t="s">
        <v>406</v>
      </c>
      <c r="F195" s="211" t="s">
        <v>407</v>
      </c>
      <c r="G195" s="212" t="s">
        <v>389</v>
      </c>
      <c r="H195" s="213">
        <v>0.46200000000000002</v>
      </c>
      <c r="I195" s="214"/>
      <c r="J195" s="215">
        <f>ROUND(I195*H195,2)</f>
        <v>0</v>
      </c>
      <c r="K195" s="211" t="s">
        <v>236</v>
      </c>
      <c r="L195" s="48"/>
      <c r="M195" s="216" t="s">
        <v>32</v>
      </c>
      <c r="N195" s="217" t="s">
        <v>49</v>
      </c>
      <c r="O195" s="88"/>
      <c r="P195" s="218">
        <f>O195*H195</f>
        <v>0</v>
      </c>
      <c r="Q195" s="218">
        <v>0</v>
      </c>
      <c r="R195" s="218">
        <f>Q195*H195</f>
        <v>0</v>
      </c>
      <c r="S195" s="218">
        <v>0</v>
      </c>
      <c r="T195" s="219">
        <f>S195*H195</f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R195" s="220" t="s">
        <v>187</v>
      </c>
      <c r="AT195" s="220" t="s">
        <v>189</v>
      </c>
      <c r="AU195" s="220" t="s">
        <v>91</v>
      </c>
      <c r="AY195" s="20" t="s">
        <v>188</v>
      </c>
      <c r="BE195" s="221">
        <f>IF(N195="základní",J195,0)</f>
        <v>0</v>
      </c>
      <c r="BF195" s="221">
        <f>IF(N195="snížená",J195,0)</f>
        <v>0</v>
      </c>
      <c r="BG195" s="221">
        <f>IF(N195="zákl. přenesená",J195,0)</f>
        <v>0</v>
      </c>
      <c r="BH195" s="221">
        <f>IF(N195="sníž. přenesená",J195,0)</f>
        <v>0</v>
      </c>
      <c r="BI195" s="221">
        <f>IF(N195="nulová",J195,0)</f>
        <v>0</v>
      </c>
      <c r="BJ195" s="20" t="s">
        <v>86</v>
      </c>
      <c r="BK195" s="221">
        <f>ROUND(I195*H195,2)</f>
        <v>0</v>
      </c>
      <c r="BL195" s="20" t="s">
        <v>187</v>
      </c>
      <c r="BM195" s="220" t="s">
        <v>1822</v>
      </c>
    </row>
    <row r="196" s="2" customFormat="1">
      <c r="A196" s="42"/>
      <c r="B196" s="43"/>
      <c r="C196" s="44"/>
      <c r="D196" s="222" t="s">
        <v>194</v>
      </c>
      <c r="E196" s="44"/>
      <c r="F196" s="223" t="s">
        <v>409</v>
      </c>
      <c r="G196" s="44"/>
      <c r="H196" s="44"/>
      <c r="I196" s="224"/>
      <c r="J196" s="44"/>
      <c r="K196" s="44"/>
      <c r="L196" s="48"/>
      <c r="M196" s="225"/>
      <c r="N196" s="226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T196" s="20" t="s">
        <v>194</v>
      </c>
      <c r="AU196" s="20" t="s">
        <v>91</v>
      </c>
    </row>
    <row r="197" s="2" customFormat="1">
      <c r="A197" s="42"/>
      <c r="B197" s="43"/>
      <c r="C197" s="44"/>
      <c r="D197" s="239" t="s">
        <v>239</v>
      </c>
      <c r="E197" s="44"/>
      <c r="F197" s="240" t="s">
        <v>410</v>
      </c>
      <c r="G197" s="44"/>
      <c r="H197" s="44"/>
      <c r="I197" s="224"/>
      <c r="J197" s="44"/>
      <c r="K197" s="44"/>
      <c r="L197" s="48"/>
      <c r="M197" s="225"/>
      <c r="N197" s="226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239</v>
      </c>
      <c r="AU197" s="20" t="s">
        <v>91</v>
      </c>
    </row>
    <row r="198" s="11" customFormat="1" ht="22.8" customHeight="1">
      <c r="A198" s="11"/>
      <c r="B198" s="195"/>
      <c r="C198" s="196"/>
      <c r="D198" s="197" t="s">
        <v>77</v>
      </c>
      <c r="E198" s="237" t="s">
        <v>411</v>
      </c>
      <c r="F198" s="237" t="s">
        <v>412</v>
      </c>
      <c r="G198" s="196"/>
      <c r="H198" s="196"/>
      <c r="I198" s="199"/>
      <c r="J198" s="238">
        <f>BK198</f>
        <v>0</v>
      </c>
      <c r="K198" s="196"/>
      <c r="L198" s="201"/>
      <c r="M198" s="202"/>
      <c r="N198" s="203"/>
      <c r="O198" s="203"/>
      <c r="P198" s="204">
        <f>SUM(P199:P201)</f>
        <v>0</v>
      </c>
      <c r="Q198" s="203"/>
      <c r="R198" s="204">
        <f>SUM(R199:R201)</f>
        <v>0</v>
      </c>
      <c r="S198" s="203"/>
      <c r="T198" s="205">
        <f>SUM(T199:T201)</f>
        <v>0</v>
      </c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R198" s="206" t="s">
        <v>86</v>
      </c>
      <c r="AT198" s="207" t="s">
        <v>77</v>
      </c>
      <c r="AU198" s="207" t="s">
        <v>86</v>
      </c>
      <c r="AY198" s="206" t="s">
        <v>188</v>
      </c>
      <c r="BK198" s="208">
        <f>SUM(BK199:BK201)</f>
        <v>0</v>
      </c>
    </row>
    <row r="199" s="2" customFormat="1" ht="24.15" customHeight="1">
      <c r="A199" s="42"/>
      <c r="B199" s="43"/>
      <c r="C199" s="209" t="s">
        <v>8</v>
      </c>
      <c r="D199" s="209" t="s">
        <v>189</v>
      </c>
      <c r="E199" s="210" t="s">
        <v>414</v>
      </c>
      <c r="F199" s="211" t="s">
        <v>415</v>
      </c>
      <c r="G199" s="212" t="s">
        <v>389</v>
      </c>
      <c r="H199" s="213">
        <v>6.8879999999999999</v>
      </c>
      <c r="I199" s="214"/>
      <c r="J199" s="215">
        <f>ROUND(I199*H199,2)</f>
        <v>0</v>
      </c>
      <c r="K199" s="211" t="s">
        <v>236</v>
      </c>
      <c r="L199" s="48"/>
      <c r="M199" s="216" t="s">
        <v>32</v>
      </c>
      <c r="N199" s="217" t="s">
        <v>49</v>
      </c>
      <c r="O199" s="88"/>
      <c r="P199" s="218">
        <f>O199*H199</f>
        <v>0</v>
      </c>
      <c r="Q199" s="218">
        <v>0</v>
      </c>
      <c r="R199" s="218">
        <f>Q199*H199</f>
        <v>0</v>
      </c>
      <c r="S199" s="218">
        <v>0</v>
      </c>
      <c r="T199" s="219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20" t="s">
        <v>187</v>
      </c>
      <c r="AT199" s="220" t="s">
        <v>189</v>
      </c>
      <c r="AU199" s="220" t="s">
        <v>91</v>
      </c>
      <c r="AY199" s="20" t="s">
        <v>188</v>
      </c>
      <c r="BE199" s="221">
        <f>IF(N199="základní",J199,0)</f>
        <v>0</v>
      </c>
      <c r="BF199" s="221">
        <f>IF(N199="snížená",J199,0)</f>
        <v>0</v>
      </c>
      <c r="BG199" s="221">
        <f>IF(N199="zákl. přenesená",J199,0)</f>
        <v>0</v>
      </c>
      <c r="BH199" s="221">
        <f>IF(N199="sníž. přenesená",J199,0)</f>
        <v>0</v>
      </c>
      <c r="BI199" s="221">
        <f>IF(N199="nulová",J199,0)</f>
        <v>0</v>
      </c>
      <c r="BJ199" s="20" t="s">
        <v>86</v>
      </c>
      <c r="BK199" s="221">
        <f>ROUND(I199*H199,2)</f>
        <v>0</v>
      </c>
      <c r="BL199" s="20" t="s">
        <v>187</v>
      </c>
      <c r="BM199" s="220" t="s">
        <v>1823</v>
      </c>
    </row>
    <row r="200" s="2" customFormat="1">
      <c r="A200" s="42"/>
      <c r="B200" s="43"/>
      <c r="C200" s="44"/>
      <c r="D200" s="222" t="s">
        <v>194</v>
      </c>
      <c r="E200" s="44"/>
      <c r="F200" s="223" t="s">
        <v>417</v>
      </c>
      <c r="G200" s="44"/>
      <c r="H200" s="44"/>
      <c r="I200" s="224"/>
      <c r="J200" s="44"/>
      <c r="K200" s="44"/>
      <c r="L200" s="48"/>
      <c r="M200" s="225"/>
      <c r="N200" s="226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194</v>
      </c>
      <c r="AU200" s="20" t="s">
        <v>91</v>
      </c>
    </row>
    <row r="201" s="2" customFormat="1">
      <c r="A201" s="42"/>
      <c r="B201" s="43"/>
      <c r="C201" s="44"/>
      <c r="D201" s="239" t="s">
        <v>239</v>
      </c>
      <c r="E201" s="44"/>
      <c r="F201" s="240" t="s">
        <v>418</v>
      </c>
      <c r="G201" s="44"/>
      <c r="H201" s="44"/>
      <c r="I201" s="224"/>
      <c r="J201" s="44"/>
      <c r="K201" s="44"/>
      <c r="L201" s="48"/>
      <c r="M201" s="225"/>
      <c r="N201" s="226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239</v>
      </c>
      <c r="AU201" s="20" t="s">
        <v>91</v>
      </c>
    </row>
    <row r="202" s="11" customFormat="1" ht="25.92" customHeight="1">
      <c r="A202" s="11"/>
      <c r="B202" s="195"/>
      <c r="C202" s="196"/>
      <c r="D202" s="197" t="s">
        <v>77</v>
      </c>
      <c r="E202" s="198" t="s">
        <v>419</v>
      </c>
      <c r="F202" s="198" t="s">
        <v>420</v>
      </c>
      <c r="G202" s="196"/>
      <c r="H202" s="196"/>
      <c r="I202" s="199"/>
      <c r="J202" s="200">
        <f>BK202</f>
        <v>0</v>
      </c>
      <c r="K202" s="196"/>
      <c r="L202" s="201"/>
      <c r="M202" s="202"/>
      <c r="N202" s="203"/>
      <c r="O202" s="203"/>
      <c r="P202" s="204">
        <f>P203+P216+P287+P332+P365+P382</f>
        <v>0</v>
      </c>
      <c r="Q202" s="203"/>
      <c r="R202" s="204">
        <f>R203+R216+R287+R332+R365+R382</f>
        <v>3.0145153100000002</v>
      </c>
      <c r="S202" s="203"/>
      <c r="T202" s="205">
        <f>T203+T216+T287+T332+T365+T382</f>
        <v>0.18797332999999999</v>
      </c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R202" s="206" t="s">
        <v>91</v>
      </c>
      <c r="AT202" s="207" t="s">
        <v>77</v>
      </c>
      <c r="AU202" s="207" t="s">
        <v>78</v>
      </c>
      <c r="AY202" s="206" t="s">
        <v>188</v>
      </c>
      <c r="BK202" s="208">
        <f>BK203+BK216+BK287+BK332+BK365+BK382</f>
        <v>0</v>
      </c>
    </row>
    <row r="203" s="11" customFormat="1" ht="22.8" customHeight="1">
      <c r="A203" s="11"/>
      <c r="B203" s="195"/>
      <c r="C203" s="196"/>
      <c r="D203" s="197" t="s">
        <v>77</v>
      </c>
      <c r="E203" s="237" t="s">
        <v>421</v>
      </c>
      <c r="F203" s="237" t="s">
        <v>422</v>
      </c>
      <c r="G203" s="196"/>
      <c r="H203" s="196"/>
      <c r="I203" s="199"/>
      <c r="J203" s="238">
        <f>BK203</f>
        <v>0</v>
      </c>
      <c r="K203" s="196"/>
      <c r="L203" s="201"/>
      <c r="M203" s="202"/>
      <c r="N203" s="203"/>
      <c r="O203" s="203"/>
      <c r="P203" s="204">
        <f>SUM(P204:P215)</f>
        <v>0</v>
      </c>
      <c r="Q203" s="203"/>
      <c r="R203" s="204">
        <f>SUM(R204:R215)</f>
        <v>0</v>
      </c>
      <c r="S203" s="203"/>
      <c r="T203" s="205">
        <f>SUM(T204:T215)</f>
        <v>0</v>
      </c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R203" s="206" t="s">
        <v>91</v>
      </c>
      <c r="AT203" s="207" t="s">
        <v>77</v>
      </c>
      <c r="AU203" s="207" t="s">
        <v>86</v>
      </c>
      <c r="AY203" s="206" t="s">
        <v>188</v>
      </c>
      <c r="BK203" s="208">
        <f>SUM(BK204:BK215)</f>
        <v>0</v>
      </c>
    </row>
    <row r="204" s="2" customFormat="1" ht="24.15" customHeight="1">
      <c r="A204" s="42"/>
      <c r="B204" s="43"/>
      <c r="C204" s="209" t="s">
        <v>405</v>
      </c>
      <c r="D204" s="209" t="s">
        <v>189</v>
      </c>
      <c r="E204" s="210" t="s">
        <v>1824</v>
      </c>
      <c r="F204" s="211" t="s">
        <v>1825</v>
      </c>
      <c r="G204" s="212" t="s">
        <v>235</v>
      </c>
      <c r="H204" s="213">
        <v>5</v>
      </c>
      <c r="I204" s="214"/>
      <c r="J204" s="215">
        <f>ROUND(I204*H204,2)</f>
        <v>0</v>
      </c>
      <c r="K204" s="211" t="s">
        <v>32</v>
      </c>
      <c r="L204" s="48"/>
      <c r="M204" s="216" t="s">
        <v>32</v>
      </c>
      <c r="N204" s="217" t="s">
        <v>49</v>
      </c>
      <c r="O204" s="88"/>
      <c r="P204" s="218">
        <f>O204*H204</f>
        <v>0</v>
      </c>
      <c r="Q204" s="218">
        <v>0</v>
      </c>
      <c r="R204" s="218">
        <f>Q204*H204</f>
        <v>0</v>
      </c>
      <c r="S204" s="218">
        <v>0</v>
      </c>
      <c r="T204" s="219">
        <f>S204*H204</f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R204" s="220" t="s">
        <v>187</v>
      </c>
      <c r="AT204" s="220" t="s">
        <v>189</v>
      </c>
      <c r="AU204" s="220" t="s">
        <v>91</v>
      </c>
      <c r="AY204" s="20" t="s">
        <v>188</v>
      </c>
      <c r="BE204" s="221">
        <f>IF(N204="základní",J204,0)</f>
        <v>0</v>
      </c>
      <c r="BF204" s="221">
        <f>IF(N204="snížená",J204,0)</f>
        <v>0</v>
      </c>
      <c r="BG204" s="221">
        <f>IF(N204="zákl. přenesená",J204,0)</f>
        <v>0</v>
      </c>
      <c r="BH204" s="221">
        <f>IF(N204="sníž. přenesená",J204,0)</f>
        <v>0</v>
      </c>
      <c r="BI204" s="221">
        <f>IF(N204="nulová",J204,0)</f>
        <v>0</v>
      </c>
      <c r="BJ204" s="20" t="s">
        <v>86</v>
      </c>
      <c r="BK204" s="221">
        <f>ROUND(I204*H204,2)</f>
        <v>0</v>
      </c>
      <c r="BL204" s="20" t="s">
        <v>187</v>
      </c>
      <c r="BM204" s="220" t="s">
        <v>1826</v>
      </c>
    </row>
    <row r="205" s="2" customFormat="1">
      <c r="A205" s="42"/>
      <c r="B205" s="43"/>
      <c r="C205" s="44"/>
      <c r="D205" s="222" t="s">
        <v>194</v>
      </c>
      <c r="E205" s="44"/>
      <c r="F205" s="223" t="s">
        <v>1825</v>
      </c>
      <c r="G205" s="44"/>
      <c r="H205" s="44"/>
      <c r="I205" s="224"/>
      <c r="J205" s="44"/>
      <c r="K205" s="44"/>
      <c r="L205" s="48"/>
      <c r="M205" s="225"/>
      <c r="N205" s="226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0" t="s">
        <v>194</v>
      </c>
      <c r="AU205" s="20" t="s">
        <v>91</v>
      </c>
    </row>
    <row r="206" s="2" customFormat="1" ht="16.5" customHeight="1">
      <c r="A206" s="42"/>
      <c r="B206" s="43"/>
      <c r="C206" s="209" t="s">
        <v>413</v>
      </c>
      <c r="D206" s="209" t="s">
        <v>189</v>
      </c>
      <c r="E206" s="210" t="s">
        <v>1409</v>
      </c>
      <c r="F206" s="211" t="s">
        <v>1827</v>
      </c>
      <c r="G206" s="212" t="s">
        <v>235</v>
      </c>
      <c r="H206" s="213">
        <v>3</v>
      </c>
      <c r="I206" s="214"/>
      <c r="J206" s="215">
        <f>ROUND(I206*H206,2)</f>
        <v>0</v>
      </c>
      <c r="K206" s="211" t="s">
        <v>32</v>
      </c>
      <c r="L206" s="48"/>
      <c r="M206" s="216" t="s">
        <v>32</v>
      </c>
      <c r="N206" s="217" t="s">
        <v>49</v>
      </c>
      <c r="O206" s="88"/>
      <c r="P206" s="218">
        <f>O206*H206</f>
        <v>0</v>
      </c>
      <c r="Q206" s="218">
        <v>0</v>
      </c>
      <c r="R206" s="218">
        <f>Q206*H206</f>
        <v>0</v>
      </c>
      <c r="S206" s="218">
        <v>0</v>
      </c>
      <c r="T206" s="219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20" t="s">
        <v>187</v>
      </c>
      <c r="AT206" s="220" t="s">
        <v>189</v>
      </c>
      <c r="AU206" s="220" t="s">
        <v>91</v>
      </c>
      <c r="AY206" s="20" t="s">
        <v>188</v>
      </c>
      <c r="BE206" s="221">
        <f>IF(N206="základní",J206,0)</f>
        <v>0</v>
      </c>
      <c r="BF206" s="221">
        <f>IF(N206="snížená",J206,0)</f>
        <v>0</v>
      </c>
      <c r="BG206" s="221">
        <f>IF(N206="zákl. přenesená",J206,0)</f>
        <v>0</v>
      </c>
      <c r="BH206" s="221">
        <f>IF(N206="sníž. přenesená",J206,0)</f>
        <v>0</v>
      </c>
      <c r="BI206" s="221">
        <f>IF(N206="nulová",J206,0)</f>
        <v>0</v>
      </c>
      <c r="BJ206" s="20" t="s">
        <v>86</v>
      </c>
      <c r="BK206" s="221">
        <f>ROUND(I206*H206,2)</f>
        <v>0</v>
      </c>
      <c r="BL206" s="20" t="s">
        <v>187</v>
      </c>
      <c r="BM206" s="220" t="s">
        <v>1828</v>
      </c>
    </row>
    <row r="207" s="2" customFormat="1">
      <c r="A207" s="42"/>
      <c r="B207" s="43"/>
      <c r="C207" s="44"/>
      <c r="D207" s="222" t="s">
        <v>194</v>
      </c>
      <c r="E207" s="44"/>
      <c r="F207" s="223" t="s">
        <v>1827</v>
      </c>
      <c r="G207" s="44"/>
      <c r="H207" s="44"/>
      <c r="I207" s="224"/>
      <c r="J207" s="44"/>
      <c r="K207" s="44"/>
      <c r="L207" s="48"/>
      <c r="M207" s="225"/>
      <c r="N207" s="226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194</v>
      </c>
      <c r="AU207" s="20" t="s">
        <v>91</v>
      </c>
    </row>
    <row r="208" s="2" customFormat="1">
      <c r="A208" s="42"/>
      <c r="B208" s="43"/>
      <c r="C208" s="44"/>
      <c r="D208" s="222" t="s">
        <v>202</v>
      </c>
      <c r="E208" s="44"/>
      <c r="F208" s="227" t="s">
        <v>1829</v>
      </c>
      <c r="G208" s="44"/>
      <c r="H208" s="44"/>
      <c r="I208" s="224"/>
      <c r="J208" s="44"/>
      <c r="K208" s="44"/>
      <c r="L208" s="48"/>
      <c r="M208" s="225"/>
      <c r="N208" s="226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T208" s="20" t="s">
        <v>202</v>
      </c>
      <c r="AU208" s="20" t="s">
        <v>91</v>
      </c>
    </row>
    <row r="209" s="2" customFormat="1" ht="33" customHeight="1">
      <c r="A209" s="42"/>
      <c r="B209" s="43"/>
      <c r="C209" s="209" t="s">
        <v>423</v>
      </c>
      <c r="D209" s="209" t="s">
        <v>189</v>
      </c>
      <c r="E209" s="210" t="s">
        <v>1830</v>
      </c>
      <c r="F209" s="211" t="s">
        <v>1831</v>
      </c>
      <c r="G209" s="212" t="s">
        <v>314</v>
      </c>
      <c r="H209" s="213">
        <v>27.600000000000001</v>
      </c>
      <c r="I209" s="214"/>
      <c r="J209" s="215">
        <f>ROUND(I209*H209,2)</f>
        <v>0</v>
      </c>
      <c r="K209" s="211" t="s">
        <v>32</v>
      </c>
      <c r="L209" s="48"/>
      <c r="M209" s="216" t="s">
        <v>32</v>
      </c>
      <c r="N209" s="217" t="s">
        <v>49</v>
      </c>
      <c r="O209" s="88"/>
      <c r="P209" s="218">
        <f>O209*H209</f>
        <v>0</v>
      </c>
      <c r="Q209" s="218">
        <v>0</v>
      </c>
      <c r="R209" s="218">
        <f>Q209*H209</f>
        <v>0</v>
      </c>
      <c r="S209" s="218">
        <v>0</v>
      </c>
      <c r="T209" s="219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20" t="s">
        <v>187</v>
      </c>
      <c r="AT209" s="220" t="s">
        <v>189</v>
      </c>
      <c r="AU209" s="220" t="s">
        <v>91</v>
      </c>
      <c r="AY209" s="20" t="s">
        <v>188</v>
      </c>
      <c r="BE209" s="221">
        <f>IF(N209="základní",J209,0)</f>
        <v>0</v>
      </c>
      <c r="BF209" s="221">
        <f>IF(N209="snížená",J209,0)</f>
        <v>0</v>
      </c>
      <c r="BG209" s="221">
        <f>IF(N209="zákl. přenesená",J209,0)</f>
        <v>0</v>
      </c>
      <c r="BH209" s="221">
        <f>IF(N209="sníž. přenesená",J209,0)</f>
        <v>0</v>
      </c>
      <c r="BI209" s="221">
        <f>IF(N209="nulová",J209,0)</f>
        <v>0</v>
      </c>
      <c r="BJ209" s="20" t="s">
        <v>86</v>
      </c>
      <c r="BK209" s="221">
        <f>ROUND(I209*H209,2)</f>
        <v>0</v>
      </c>
      <c r="BL209" s="20" t="s">
        <v>187</v>
      </c>
      <c r="BM209" s="220" t="s">
        <v>1832</v>
      </c>
    </row>
    <row r="210" s="2" customFormat="1">
      <c r="A210" s="42"/>
      <c r="B210" s="43"/>
      <c r="C210" s="44"/>
      <c r="D210" s="222" t="s">
        <v>194</v>
      </c>
      <c r="E210" s="44"/>
      <c r="F210" s="223" t="s">
        <v>1831</v>
      </c>
      <c r="G210" s="44"/>
      <c r="H210" s="44"/>
      <c r="I210" s="224"/>
      <c r="J210" s="44"/>
      <c r="K210" s="44"/>
      <c r="L210" s="48"/>
      <c r="M210" s="225"/>
      <c r="N210" s="226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194</v>
      </c>
      <c r="AU210" s="20" t="s">
        <v>91</v>
      </c>
    </row>
    <row r="211" s="2" customFormat="1" ht="16.5" customHeight="1">
      <c r="A211" s="42"/>
      <c r="B211" s="43"/>
      <c r="C211" s="209" t="s">
        <v>429</v>
      </c>
      <c r="D211" s="209" t="s">
        <v>189</v>
      </c>
      <c r="E211" s="210" t="s">
        <v>1833</v>
      </c>
      <c r="F211" s="211" t="s">
        <v>1834</v>
      </c>
      <c r="G211" s="212" t="s">
        <v>235</v>
      </c>
      <c r="H211" s="213">
        <v>6</v>
      </c>
      <c r="I211" s="214"/>
      <c r="J211" s="215">
        <f>ROUND(I211*H211,2)</f>
        <v>0</v>
      </c>
      <c r="K211" s="211" t="s">
        <v>32</v>
      </c>
      <c r="L211" s="48"/>
      <c r="M211" s="216" t="s">
        <v>32</v>
      </c>
      <c r="N211" s="217" t="s">
        <v>49</v>
      </c>
      <c r="O211" s="88"/>
      <c r="P211" s="218">
        <f>O211*H211</f>
        <v>0</v>
      </c>
      <c r="Q211" s="218">
        <v>0</v>
      </c>
      <c r="R211" s="218">
        <f>Q211*H211</f>
        <v>0</v>
      </c>
      <c r="S211" s="218">
        <v>0</v>
      </c>
      <c r="T211" s="219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20" t="s">
        <v>187</v>
      </c>
      <c r="AT211" s="220" t="s">
        <v>189</v>
      </c>
      <c r="AU211" s="220" t="s">
        <v>91</v>
      </c>
      <c r="AY211" s="20" t="s">
        <v>188</v>
      </c>
      <c r="BE211" s="221">
        <f>IF(N211="základní",J211,0)</f>
        <v>0</v>
      </c>
      <c r="BF211" s="221">
        <f>IF(N211="snížená",J211,0)</f>
        <v>0</v>
      </c>
      <c r="BG211" s="221">
        <f>IF(N211="zákl. přenesená",J211,0)</f>
        <v>0</v>
      </c>
      <c r="BH211" s="221">
        <f>IF(N211="sníž. přenesená",J211,0)</f>
        <v>0</v>
      </c>
      <c r="BI211" s="221">
        <f>IF(N211="nulová",J211,0)</f>
        <v>0</v>
      </c>
      <c r="BJ211" s="20" t="s">
        <v>86</v>
      </c>
      <c r="BK211" s="221">
        <f>ROUND(I211*H211,2)</f>
        <v>0</v>
      </c>
      <c r="BL211" s="20" t="s">
        <v>187</v>
      </c>
      <c r="BM211" s="220" t="s">
        <v>1835</v>
      </c>
    </row>
    <row r="212" s="2" customFormat="1">
      <c r="A212" s="42"/>
      <c r="B212" s="43"/>
      <c r="C212" s="44"/>
      <c r="D212" s="222" t="s">
        <v>194</v>
      </c>
      <c r="E212" s="44"/>
      <c r="F212" s="223" t="s">
        <v>1834</v>
      </c>
      <c r="G212" s="44"/>
      <c r="H212" s="44"/>
      <c r="I212" s="224"/>
      <c r="J212" s="44"/>
      <c r="K212" s="44"/>
      <c r="L212" s="48"/>
      <c r="M212" s="225"/>
      <c r="N212" s="226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194</v>
      </c>
      <c r="AU212" s="20" t="s">
        <v>91</v>
      </c>
    </row>
    <row r="213" s="2" customFormat="1">
      <c r="A213" s="42"/>
      <c r="B213" s="43"/>
      <c r="C213" s="44"/>
      <c r="D213" s="222" t="s">
        <v>202</v>
      </c>
      <c r="E213" s="44"/>
      <c r="F213" s="227" t="s">
        <v>1836</v>
      </c>
      <c r="G213" s="44"/>
      <c r="H213" s="44"/>
      <c r="I213" s="224"/>
      <c r="J213" s="44"/>
      <c r="K213" s="44"/>
      <c r="L213" s="48"/>
      <c r="M213" s="225"/>
      <c r="N213" s="226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0" t="s">
        <v>202</v>
      </c>
      <c r="AU213" s="20" t="s">
        <v>91</v>
      </c>
    </row>
    <row r="214" s="2" customFormat="1" ht="33" customHeight="1">
      <c r="A214" s="42"/>
      <c r="B214" s="43"/>
      <c r="C214" s="209" t="s">
        <v>7</v>
      </c>
      <c r="D214" s="209" t="s">
        <v>189</v>
      </c>
      <c r="E214" s="210" t="s">
        <v>1837</v>
      </c>
      <c r="F214" s="211" t="s">
        <v>1838</v>
      </c>
      <c r="G214" s="212" t="s">
        <v>235</v>
      </c>
      <c r="H214" s="213">
        <v>3</v>
      </c>
      <c r="I214" s="214"/>
      <c r="J214" s="215">
        <f>ROUND(I214*H214,2)</f>
        <v>0</v>
      </c>
      <c r="K214" s="211" t="s">
        <v>32</v>
      </c>
      <c r="L214" s="48"/>
      <c r="M214" s="216" t="s">
        <v>32</v>
      </c>
      <c r="N214" s="217" t="s">
        <v>49</v>
      </c>
      <c r="O214" s="88"/>
      <c r="P214" s="218">
        <f>O214*H214</f>
        <v>0</v>
      </c>
      <c r="Q214" s="218">
        <v>0</v>
      </c>
      <c r="R214" s="218">
        <f>Q214*H214</f>
        <v>0</v>
      </c>
      <c r="S214" s="218">
        <v>0</v>
      </c>
      <c r="T214" s="219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20" t="s">
        <v>187</v>
      </c>
      <c r="AT214" s="220" t="s">
        <v>189</v>
      </c>
      <c r="AU214" s="220" t="s">
        <v>91</v>
      </c>
      <c r="AY214" s="20" t="s">
        <v>188</v>
      </c>
      <c r="BE214" s="221">
        <f>IF(N214="základní",J214,0)</f>
        <v>0</v>
      </c>
      <c r="BF214" s="221">
        <f>IF(N214="snížená",J214,0)</f>
        <v>0</v>
      </c>
      <c r="BG214" s="221">
        <f>IF(N214="zákl. přenesená",J214,0)</f>
        <v>0</v>
      </c>
      <c r="BH214" s="221">
        <f>IF(N214="sníž. přenesená",J214,0)</f>
        <v>0</v>
      </c>
      <c r="BI214" s="221">
        <f>IF(N214="nulová",J214,0)</f>
        <v>0</v>
      </c>
      <c r="BJ214" s="20" t="s">
        <v>86</v>
      </c>
      <c r="BK214" s="221">
        <f>ROUND(I214*H214,2)</f>
        <v>0</v>
      </c>
      <c r="BL214" s="20" t="s">
        <v>187</v>
      </c>
      <c r="BM214" s="220" t="s">
        <v>1839</v>
      </c>
    </row>
    <row r="215" s="2" customFormat="1">
      <c r="A215" s="42"/>
      <c r="B215" s="43"/>
      <c r="C215" s="44"/>
      <c r="D215" s="222" t="s">
        <v>194</v>
      </c>
      <c r="E215" s="44"/>
      <c r="F215" s="223" t="s">
        <v>1838</v>
      </c>
      <c r="G215" s="44"/>
      <c r="H215" s="44"/>
      <c r="I215" s="224"/>
      <c r="J215" s="44"/>
      <c r="K215" s="44"/>
      <c r="L215" s="48"/>
      <c r="M215" s="225"/>
      <c r="N215" s="226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194</v>
      </c>
      <c r="AU215" s="20" t="s">
        <v>91</v>
      </c>
    </row>
    <row r="216" s="11" customFormat="1" ht="22.8" customHeight="1">
      <c r="A216" s="11"/>
      <c r="B216" s="195"/>
      <c r="C216" s="196"/>
      <c r="D216" s="197" t="s">
        <v>77</v>
      </c>
      <c r="E216" s="237" t="s">
        <v>492</v>
      </c>
      <c r="F216" s="237" t="s">
        <v>493</v>
      </c>
      <c r="G216" s="196"/>
      <c r="H216" s="196"/>
      <c r="I216" s="199"/>
      <c r="J216" s="238">
        <f>BK216</f>
        <v>0</v>
      </c>
      <c r="K216" s="196"/>
      <c r="L216" s="201"/>
      <c r="M216" s="202"/>
      <c r="N216" s="203"/>
      <c r="O216" s="203"/>
      <c r="P216" s="204">
        <f>SUM(P217:P286)</f>
        <v>0</v>
      </c>
      <c r="Q216" s="203"/>
      <c r="R216" s="204">
        <f>SUM(R217:R286)</f>
        <v>0</v>
      </c>
      <c r="S216" s="203"/>
      <c r="T216" s="205">
        <f>SUM(T217:T286)</f>
        <v>0</v>
      </c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R216" s="206" t="s">
        <v>91</v>
      </c>
      <c r="AT216" s="207" t="s">
        <v>77</v>
      </c>
      <c r="AU216" s="207" t="s">
        <v>86</v>
      </c>
      <c r="AY216" s="206" t="s">
        <v>188</v>
      </c>
      <c r="BK216" s="208">
        <f>SUM(BK217:BK286)</f>
        <v>0</v>
      </c>
    </row>
    <row r="217" s="2" customFormat="1" ht="24.15" customHeight="1">
      <c r="A217" s="42"/>
      <c r="B217" s="43"/>
      <c r="C217" s="209" t="s">
        <v>441</v>
      </c>
      <c r="D217" s="209" t="s">
        <v>189</v>
      </c>
      <c r="E217" s="210" t="s">
        <v>1840</v>
      </c>
      <c r="F217" s="211" t="s">
        <v>1841</v>
      </c>
      <c r="G217" s="212" t="s">
        <v>244</v>
      </c>
      <c r="H217" s="213">
        <v>2</v>
      </c>
      <c r="I217" s="214"/>
      <c r="J217" s="215">
        <f>ROUND(I217*H217,2)</f>
        <v>0</v>
      </c>
      <c r="K217" s="211" t="s">
        <v>32</v>
      </c>
      <c r="L217" s="48"/>
      <c r="M217" s="216" t="s">
        <v>32</v>
      </c>
      <c r="N217" s="217" t="s">
        <v>49</v>
      </c>
      <c r="O217" s="88"/>
      <c r="P217" s="218">
        <f>O217*H217</f>
        <v>0</v>
      </c>
      <c r="Q217" s="218">
        <v>0</v>
      </c>
      <c r="R217" s="218">
        <f>Q217*H217</f>
        <v>0</v>
      </c>
      <c r="S217" s="218">
        <v>0</v>
      </c>
      <c r="T217" s="219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20" t="s">
        <v>405</v>
      </c>
      <c r="AT217" s="220" t="s">
        <v>189</v>
      </c>
      <c r="AU217" s="220" t="s">
        <v>91</v>
      </c>
      <c r="AY217" s="20" t="s">
        <v>188</v>
      </c>
      <c r="BE217" s="221">
        <f>IF(N217="základní",J217,0)</f>
        <v>0</v>
      </c>
      <c r="BF217" s="221">
        <f>IF(N217="snížená",J217,0)</f>
        <v>0</v>
      </c>
      <c r="BG217" s="221">
        <f>IF(N217="zákl. přenesená",J217,0)</f>
        <v>0</v>
      </c>
      <c r="BH217" s="221">
        <f>IF(N217="sníž. přenesená",J217,0)</f>
        <v>0</v>
      </c>
      <c r="BI217" s="221">
        <f>IF(N217="nulová",J217,0)</f>
        <v>0</v>
      </c>
      <c r="BJ217" s="20" t="s">
        <v>86</v>
      </c>
      <c r="BK217" s="221">
        <f>ROUND(I217*H217,2)</f>
        <v>0</v>
      </c>
      <c r="BL217" s="20" t="s">
        <v>405</v>
      </c>
      <c r="BM217" s="220" t="s">
        <v>1842</v>
      </c>
    </row>
    <row r="218" s="2" customFormat="1">
      <c r="A218" s="42"/>
      <c r="B218" s="43"/>
      <c r="C218" s="44"/>
      <c r="D218" s="222" t="s">
        <v>194</v>
      </c>
      <c r="E218" s="44"/>
      <c r="F218" s="223" t="s">
        <v>1841</v>
      </c>
      <c r="G218" s="44"/>
      <c r="H218" s="44"/>
      <c r="I218" s="224"/>
      <c r="J218" s="44"/>
      <c r="K218" s="44"/>
      <c r="L218" s="48"/>
      <c r="M218" s="225"/>
      <c r="N218" s="226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194</v>
      </c>
      <c r="AU218" s="20" t="s">
        <v>91</v>
      </c>
    </row>
    <row r="219" s="2" customFormat="1">
      <c r="A219" s="42"/>
      <c r="B219" s="43"/>
      <c r="C219" s="44"/>
      <c r="D219" s="222" t="s">
        <v>202</v>
      </c>
      <c r="E219" s="44"/>
      <c r="F219" s="227" t="s">
        <v>1475</v>
      </c>
      <c r="G219" s="44"/>
      <c r="H219" s="44"/>
      <c r="I219" s="224"/>
      <c r="J219" s="44"/>
      <c r="K219" s="44"/>
      <c r="L219" s="48"/>
      <c r="M219" s="225"/>
      <c r="N219" s="226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202</v>
      </c>
      <c r="AU219" s="20" t="s">
        <v>91</v>
      </c>
    </row>
    <row r="220" s="13" customFormat="1">
      <c r="A220" s="13"/>
      <c r="B220" s="241"/>
      <c r="C220" s="242"/>
      <c r="D220" s="222" t="s">
        <v>282</v>
      </c>
      <c r="E220" s="243" t="s">
        <v>32</v>
      </c>
      <c r="F220" s="244" t="s">
        <v>1843</v>
      </c>
      <c r="G220" s="242"/>
      <c r="H220" s="245">
        <v>1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1" t="s">
        <v>282</v>
      </c>
      <c r="AU220" s="251" t="s">
        <v>91</v>
      </c>
      <c r="AV220" s="13" t="s">
        <v>91</v>
      </c>
      <c r="AW220" s="13" t="s">
        <v>39</v>
      </c>
      <c r="AX220" s="13" t="s">
        <v>78</v>
      </c>
      <c r="AY220" s="251" t="s">
        <v>188</v>
      </c>
    </row>
    <row r="221" s="13" customFormat="1">
      <c r="A221" s="13"/>
      <c r="B221" s="241"/>
      <c r="C221" s="242"/>
      <c r="D221" s="222" t="s">
        <v>282</v>
      </c>
      <c r="E221" s="243" t="s">
        <v>32</v>
      </c>
      <c r="F221" s="244" t="s">
        <v>1844</v>
      </c>
      <c r="G221" s="242"/>
      <c r="H221" s="245">
        <v>1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1" t="s">
        <v>282</v>
      </c>
      <c r="AU221" s="251" t="s">
        <v>91</v>
      </c>
      <c r="AV221" s="13" t="s">
        <v>91</v>
      </c>
      <c r="AW221" s="13" t="s">
        <v>39</v>
      </c>
      <c r="AX221" s="13" t="s">
        <v>78</v>
      </c>
      <c r="AY221" s="251" t="s">
        <v>188</v>
      </c>
    </row>
    <row r="222" s="15" customFormat="1">
      <c r="A222" s="15"/>
      <c r="B222" s="272"/>
      <c r="C222" s="273"/>
      <c r="D222" s="222" t="s">
        <v>282</v>
      </c>
      <c r="E222" s="274" t="s">
        <v>32</v>
      </c>
      <c r="F222" s="275" t="s">
        <v>338</v>
      </c>
      <c r="G222" s="273"/>
      <c r="H222" s="276">
        <v>2</v>
      </c>
      <c r="I222" s="277"/>
      <c r="J222" s="273"/>
      <c r="K222" s="273"/>
      <c r="L222" s="278"/>
      <c r="M222" s="279"/>
      <c r="N222" s="280"/>
      <c r="O222" s="280"/>
      <c r="P222" s="280"/>
      <c r="Q222" s="280"/>
      <c r="R222" s="280"/>
      <c r="S222" s="280"/>
      <c r="T222" s="281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82" t="s">
        <v>282</v>
      </c>
      <c r="AU222" s="282" t="s">
        <v>91</v>
      </c>
      <c r="AV222" s="15" t="s">
        <v>187</v>
      </c>
      <c r="AW222" s="15" t="s">
        <v>39</v>
      </c>
      <c r="AX222" s="15" t="s">
        <v>86</v>
      </c>
      <c r="AY222" s="282" t="s">
        <v>188</v>
      </c>
    </row>
    <row r="223" s="2" customFormat="1" ht="24.15" customHeight="1">
      <c r="A223" s="42"/>
      <c r="B223" s="43"/>
      <c r="C223" s="209" t="s">
        <v>445</v>
      </c>
      <c r="D223" s="209" t="s">
        <v>189</v>
      </c>
      <c r="E223" s="210" t="s">
        <v>1845</v>
      </c>
      <c r="F223" s="211" t="s">
        <v>1846</v>
      </c>
      <c r="G223" s="212" t="s">
        <v>244</v>
      </c>
      <c r="H223" s="213">
        <v>2</v>
      </c>
      <c r="I223" s="214"/>
      <c r="J223" s="215">
        <f>ROUND(I223*H223,2)</f>
        <v>0</v>
      </c>
      <c r="K223" s="211" t="s">
        <v>32</v>
      </c>
      <c r="L223" s="48"/>
      <c r="M223" s="216" t="s">
        <v>32</v>
      </c>
      <c r="N223" s="217" t="s">
        <v>49</v>
      </c>
      <c r="O223" s="88"/>
      <c r="P223" s="218">
        <f>O223*H223</f>
        <v>0</v>
      </c>
      <c r="Q223" s="218">
        <v>0</v>
      </c>
      <c r="R223" s="218">
        <f>Q223*H223</f>
        <v>0</v>
      </c>
      <c r="S223" s="218">
        <v>0</v>
      </c>
      <c r="T223" s="219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20" t="s">
        <v>405</v>
      </c>
      <c r="AT223" s="220" t="s">
        <v>189</v>
      </c>
      <c r="AU223" s="220" t="s">
        <v>91</v>
      </c>
      <c r="AY223" s="20" t="s">
        <v>188</v>
      </c>
      <c r="BE223" s="221">
        <f>IF(N223="základní",J223,0)</f>
        <v>0</v>
      </c>
      <c r="BF223" s="221">
        <f>IF(N223="snížená",J223,0)</f>
        <v>0</v>
      </c>
      <c r="BG223" s="221">
        <f>IF(N223="zákl. přenesená",J223,0)</f>
        <v>0</v>
      </c>
      <c r="BH223" s="221">
        <f>IF(N223="sníž. přenesená",J223,0)</f>
        <v>0</v>
      </c>
      <c r="BI223" s="221">
        <f>IF(N223="nulová",J223,0)</f>
        <v>0</v>
      </c>
      <c r="BJ223" s="20" t="s">
        <v>86</v>
      </c>
      <c r="BK223" s="221">
        <f>ROUND(I223*H223,2)</f>
        <v>0</v>
      </c>
      <c r="BL223" s="20" t="s">
        <v>405</v>
      </c>
      <c r="BM223" s="220" t="s">
        <v>1847</v>
      </c>
    </row>
    <row r="224" s="2" customFormat="1">
      <c r="A224" s="42"/>
      <c r="B224" s="43"/>
      <c r="C224" s="44"/>
      <c r="D224" s="222" t="s">
        <v>194</v>
      </c>
      <c r="E224" s="44"/>
      <c r="F224" s="223" t="s">
        <v>1846</v>
      </c>
      <c r="G224" s="44"/>
      <c r="H224" s="44"/>
      <c r="I224" s="224"/>
      <c r="J224" s="44"/>
      <c r="K224" s="44"/>
      <c r="L224" s="48"/>
      <c r="M224" s="225"/>
      <c r="N224" s="226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194</v>
      </c>
      <c r="AU224" s="20" t="s">
        <v>91</v>
      </c>
    </row>
    <row r="225" s="2" customFormat="1">
      <c r="A225" s="42"/>
      <c r="B225" s="43"/>
      <c r="C225" s="44"/>
      <c r="D225" s="222" t="s">
        <v>202</v>
      </c>
      <c r="E225" s="44"/>
      <c r="F225" s="227" t="s">
        <v>1475</v>
      </c>
      <c r="G225" s="44"/>
      <c r="H225" s="44"/>
      <c r="I225" s="224"/>
      <c r="J225" s="44"/>
      <c r="K225" s="44"/>
      <c r="L225" s="48"/>
      <c r="M225" s="225"/>
      <c r="N225" s="226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202</v>
      </c>
      <c r="AU225" s="20" t="s">
        <v>91</v>
      </c>
    </row>
    <row r="226" s="13" customFormat="1">
      <c r="A226" s="13"/>
      <c r="B226" s="241"/>
      <c r="C226" s="242"/>
      <c r="D226" s="222" t="s">
        <v>282</v>
      </c>
      <c r="E226" s="243" t="s">
        <v>32</v>
      </c>
      <c r="F226" s="244" t="s">
        <v>1848</v>
      </c>
      <c r="G226" s="242"/>
      <c r="H226" s="245">
        <v>1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1" t="s">
        <v>282</v>
      </c>
      <c r="AU226" s="251" t="s">
        <v>91</v>
      </c>
      <c r="AV226" s="13" t="s">
        <v>91</v>
      </c>
      <c r="AW226" s="13" t="s">
        <v>39</v>
      </c>
      <c r="AX226" s="13" t="s">
        <v>78</v>
      </c>
      <c r="AY226" s="251" t="s">
        <v>188</v>
      </c>
    </row>
    <row r="227" s="13" customFormat="1">
      <c r="A227" s="13"/>
      <c r="B227" s="241"/>
      <c r="C227" s="242"/>
      <c r="D227" s="222" t="s">
        <v>282</v>
      </c>
      <c r="E227" s="243" t="s">
        <v>32</v>
      </c>
      <c r="F227" s="244" t="s">
        <v>1849</v>
      </c>
      <c r="G227" s="242"/>
      <c r="H227" s="245">
        <v>1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1" t="s">
        <v>282</v>
      </c>
      <c r="AU227" s="251" t="s">
        <v>91</v>
      </c>
      <c r="AV227" s="13" t="s">
        <v>91</v>
      </c>
      <c r="AW227" s="13" t="s">
        <v>39</v>
      </c>
      <c r="AX227" s="13" t="s">
        <v>78</v>
      </c>
      <c r="AY227" s="251" t="s">
        <v>188</v>
      </c>
    </row>
    <row r="228" s="15" customFormat="1">
      <c r="A228" s="15"/>
      <c r="B228" s="272"/>
      <c r="C228" s="273"/>
      <c r="D228" s="222" t="s">
        <v>282</v>
      </c>
      <c r="E228" s="274" t="s">
        <v>32</v>
      </c>
      <c r="F228" s="275" t="s">
        <v>338</v>
      </c>
      <c r="G228" s="273"/>
      <c r="H228" s="276">
        <v>2</v>
      </c>
      <c r="I228" s="277"/>
      <c r="J228" s="273"/>
      <c r="K228" s="273"/>
      <c r="L228" s="278"/>
      <c r="M228" s="279"/>
      <c r="N228" s="280"/>
      <c r="O228" s="280"/>
      <c r="P228" s="280"/>
      <c r="Q228" s="280"/>
      <c r="R228" s="280"/>
      <c r="S228" s="280"/>
      <c r="T228" s="281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2" t="s">
        <v>282</v>
      </c>
      <c r="AU228" s="282" t="s">
        <v>91</v>
      </c>
      <c r="AV228" s="15" t="s">
        <v>187</v>
      </c>
      <c r="AW228" s="15" t="s">
        <v>39</v>
      </c>
      <c r="AX228" s="15" t="s">
        <v>86</v>
      </c>
      <c r="AY228" s="282" t="s">
        <v>188</v>
      </c>
    </row>
    <row r="229" s="2" customFormat="1" ht="24.15" customHeight="1">
      <c r="A229" s="42"/>
      <c r="B229" s="43"/>
      <c r="C229" s="209" t="s">
        <v>449</v>
      </c>
      <c r="D229" s="209" t="s">
        <v>189</v>
      </c>
      <c r="E229" s="210" t="s">
        <v>1850</v>
      </c>
      <c r="F229" s="211" t="s">
        <v>1851</v>
      </c>
      <c r="G229" s="212" t="s">
        <v>244</v>
      </c>
      <c r="H229" s="213">
        <v>1</v>
      </c>
      <c r="I229" s="214"/>
      <c r="J229" s="215">
        <f>ROUND(I229*H229,2)</f>
        <v>0</v>
      </c>
      <c r="K229" s="211" t="s">
        <v>32</v>
      </c>
      <c r="L229" s="48"/>
      <c r="M229" s="216" t="s">
        <v>32</v>
      </c>
      <c r="N229" s="217" t="s">
        <v>49</v>
      </c>
      <c r="O229" s="88"/>
      <c r="P229" s="218">
        <f>O229*H229</f>
        <v>0</v>
      </c>
      <c r="Q229" s="218">
        <v>0</v>
      </c>
      <c r="R229" s="218">
        <f>Q229*H229</f>
        <v>0</v>
      </c>
      <c r="S229" s="218">
        <v>0</v>
      </c>
      <c r="T229" s="219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20" t="s">
        <v>405</v>
      </c>
      <c r="AT229" s="220" t="s">
        <v>189</v>
      </c>
      <c r="AU229" s="220" t="s">
        <v>91</v>
      </c>
      <c r="AY229" s="20" t="s">
        <v>188</v>
      </c>
      <c r="BE229" s="221">
        <f>IF(N229="základní",J229,0)</f>
        <v>0</v>
      </c>
      <c r="BF229" s="221">
        <f>IF(N229="snížená",J229,0)</f>
        <v>0</v>
      </c>
      <c r="BG229" s="221">
        <f>IF(N229="zákl. přenesená",J229,0)</f>
        <v>0</v>
      </c>
      <c r="BH229" s="221">
        <f>IF(N229="sníž. přenesená",J229,0)</f>
        <v>0</v>
      </c>
      <c r="BI229" s="221">
        <f>IF(N229="nulová",J229,0)</f>
        <v>0</v>
      </c>
      <c r="BJ229" s="20" t="s">
        <v>86</v>
      </c>
      <c r="BK229" s="221">
        <f>ROUND(I229*H229,2)</f>
        <v>0</v>
      </c>
      <c r="BL229" s="20" t="s">
        <v>405</v>
      </c>
      <c r="BM229" s="220" t="s">
        <v>1852</v>
      </c>
    </row>
    <row r="230" s="2" customFormat="1">
      <c r="A230" s="42"/>
      <c r="B230" s="43"/>
      <c r="C230" s="44"/>
      <c r="D230" s="222" t="s">
        <v>194</v>
      </c>
      <c r="E230" s="44"/>
      <c r="F230" s="223" t="s">
        <v>1851</v>
      </c>
      <c r="G230" s="44"/>
      <c r="H230" s="44"/>
      <c r="I230" s="224"/>
      <c r="J230" s="44"/>
      <c r="K230" s="44"/>
      <c r="L230" s="48"/>
      <c r="M230" s="225"/>
      <c r="N230" s="226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194</v>
      </c>
      <c r="AU230" s="20" t="s">
        <v>91</v>
      </c>
    </row>
    <row r="231" s="2" customFormat="1">
      <c r="A231" s="42"/>
      <c r="B231" s="43"/>
      <c r="C231" s="44"/>
      <c r="D231" s="222" t="s">
        <v>202</v>
      </c>
      <c r="E231" s="44"/>
      <c r="F231" s="227" t="s">
        <v>1475</v>
      </c>
      <c r="G231" s="44"/>
      <c r="H231" s="44"/>
      <c r="I231" s="224"/>
      <c r="J231" s="44"/>
      <c r="K231" s="44"/>
      <c r="L231" s="48"/>
      <c r="M231" s="225"/>
      <c r="N231" s="226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202</v>
      </c>
      <c r="AU231" s="20" t="s">
        <v>91</v>
      </c>
    </row>
    <row r="232" s="13" customFormat="1">
      <c r="A232" s="13"/>
      <c r="B232" s="241"/>
      <c r="C232" s="242"/>
      <c r="D232" s="222" t="s">
        <v>282</v>
      </c>
      <c r="E232" s="243" t="s">
        <v>32</v>
      </c>
      <c r="F232" s="244" t="s">
        <v>1853</v>
      </c>
      <c r="G232" s="242"/>
      <c r="H232" s="245">
        <v>1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1" t="s">
        <v>282</v>
      </c>
      <c r="AU232" s="251" t="s">
        <v>91</v>
      </c>
      <c r="AV232" s="13" t="s">
        <v>91</v>
      </c>
      <c r="AW232" s="13" t="s">
        <v>39</v>
      </c>
      <c r="AX232" s="13" t="s">
        <v>86</v>
      </c>
      <c r="AY232" s="251" t="s">
        <v>188</v>
      </c>
    </row>
    <row r="233" s="2" customFormat="1" ht="24.15" customHeight="1">
      <c r="A233" s="42"/>
      <c r="B233" s="43"/>
      <c r="C233" s="209" t="s">
        <v>453</v>
      </c>
      <c r="D233" s="209" t="s">
        <v>189</v>
      </c>
      <c r="E233" s="210" t="s">
        <v>1854</v>
      </c>
      <c r="F233" s="211" t="s">
        <v>1855</v>
      </c>
      <c r="G233" s="212" t="s">
        <v>244</v>
      </c>
      <c r="H233" s="213">
        <v>2</v>
      </c>
      <c r="I233" s="214"/>
      <c r="J233" s="215">
        <f>ROUND(I233*H233,2)</f>
        <v>0</v>
      </c>
      <c r="K233" s="211" t="s">
        <v>32</v>
      </c>
      <c r="L233" s="48"/>
      <c r="M233" s="216" t="s">
        <v>32</v>
      </c>
      <c r="N233" s="217" t="s">
        <v>49</v>
      </c>
      <c r="O233" s="88"/>
      <c r="P233" s="218">
        <f>O233*H233</f>
        <v>0</v>
      </c>
      <c r="Q233" s="218">
        <v>0</v>
      </c>
      <c r="R233" s="218">
        <f>Q233*H233</f>
        <v>0</v>
      </c>
      <c r="S233" s="218">
        <v>0</v>
      </c>
      <c r="T233" s="219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20" t="s">
        <v>405</v>
      </c>
      <c r="AT233" s="220" t="s">
        <v>189</v>
      </c>
      <c r="AU233" s="220" t="s">
        <v>91</v>
      </c>
      <c r="AY233" s="20" t="s">
        <v>188</v>
      </c>
      <c r="BE233" s="221">
        <f>IF(N233="základní",J233,0)</f>
        <v>0</v>
      </c>
      <c r="BF233" s="221">
        <f>IF(N233="snížená",J233,0)</f>
        <v>0</v>
      </c>
      <c r="BG233" s="221">
        <f>IF(N233="zákl. přenesená",J233,0)</f>
        <v>0</v>
      </c>
      <c r="BH233" s="221">
        <f>IF(N233="sníž. přenesená",J233,0)</f>
        <v>0</v>
      </c>
      <c r="BI233" s="221">
        <f>IF(N233="nulová",J233,0)</f>
        <v>0</v>
      </c>
      <c r="BJ233" s="20" t="s">
        <v>86</v>
      </c>
      <c r="BK233" s="221">
        <f>ROUND(I233*H233,2)</f>
        <v>0</v>
      </c>
      <c r="BL233" s="20" t="s">
        <v>405</v>
      </c>
      <c r="BM233" s="220" t="s">
        <v>1856</v>
      </c>
    </row>
    <row r="234" s="2" customFormat="1">
      <c r="A234" s="42"/>
      <c r="B234" s="43"/>
      <c r="C234" s="44"/>
      <c r="D234" s="222" t="s">
        <v>194</v>
      </c>
      <c r="E234" s="44"/>
      <c r="F234" s="223" t="s">
        <v>1855</v>
      </c>
      <c r="G234" s="44"/>
      <c r="H234" s="44"/>
      <c r="I234" s="224"/>
      <c r="J234" s="44"/>
      <c r="K234" s="44"/>
      <c r="L234" s="48"/>
      <c r="M234" s="225"/>
      <c r="N234" s="226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194</v>
      </c>
      <c r="AU234" s="20" t="s">
        <v>91</v>
      </c>
    </row>
    <row r="235" s="2" customFormat="1">
      <c r="A235" s="42"/>
      <c r="B235" s="43"/>
      <c r="C235" s="44"/>
      <c r="D235" s="222" t="s">
        <v>202</v>
      </c>
      <c r="E235" s="44"/>
      <c r="F235" s="227" t="s">
        <v>1475</v>
      </c>
      <c r="G235" s="44"/>
      <c r="H235" s="44"/>
      <c r="I235" s="224"/>
      <c r="J235" s="44"/>
      <c r="K235" s="44"/>
      <c r="L235" s="48"/>
      <c r="M235" s="225"/>
      <c r="N235" s="226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202</v>
      </c>
      <c r="AU235" s="20" t="s">
        <v>91</v>
      </c>
    </row>
    <row r="236" s="13" customFormat="1">
      <c r="A236" s="13"/>
      <c r="B236" s="241"/>
      <c r="C236" s="242"/>
      <c r="D236" s="222" t="s">
        <v>282</v>
      </c>
      <c r="E236" s="243" t="s">
        <v>32</v>
      </c>
      <c r="F236" s="244" t="s">
        <v>1857</v>
      </c>
      <c r="G236" s="242"/>
      <c r="H236" s="245">
        <v>1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1" t="s">
        <v>282</v>
      </c>
      <c r="AU236" s="251" t="s">
        <v>91</v>
      </c>
      <c r="AV236" s="13" t="s">
        <v>91</v>
      </c>
      <c r="AW236" s="13" t="s">
        <v>39</v>
      </c>
      <c r="AX236" s="13" t="s">
        <v>78</v>
      </c>
      <c r="AY236" s="251" t="s">
        <v>188</v>
      </c>
    </row>
    <row r="237" s="13" customFormat="1">
      <c r="A237" s="13"/>
      <c r="B237" s="241"/>
      <c r="C237" s="242"/>
      <c r="D237" s="222" t="s">
        <v>282</v>
      </c>
      <c r="E237" s="243" t="s">
        <v>32</v>
      </c>
      <c r="F237" s="244" t="s">
        <v>1858</v>
      </c>
      <c r="G237" s="242"/>
      <c r="H237" s="245">
        <v>1</v>
      </c>
      <c r="I237" s="246"/>
      <c r="J237" s="242"/>
      <c r="K237" s="242"/>
      <c r="L237" s="247"/>
      <c r="M237" s="248"/>
      <c r="N237" s="249"/>
      <c r="O237" s="249"/>
      <c r="P237" s="249"/>
      <c r="Q237" s="249"/>
      <c r="R237" s="249"/>
      <c r="S237" s="249"/>
      <c r="T237" s="25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1" t="s">
        <v>282</v>
      </c>
      <c r="AU237" s="251" t="s">
        <v>91</v>
      </c>
      <c r="AV237" s="13" t="s">
        <v>91</v>
      </c>
      <c r="AW237" s="13" t="s">
        <v>39</v>
      </c>
      <c r="AX237" s="13" t="s">
        <v>78</v>
      </c>
      <c r="AY237" s="251" t="s">
        <v>188</v>
      </c>
    </row>
    <row r="238" s="15" customFormat="1">
      <c r="A238" s="15"/>
      <c r="B238" s="272"/>
      <c r="C238" s="273"/>
      <c r="D238" s="222" t="s">
        <v>282</v>
      </c>
      <c r="E238" s="274" t="s">
        <v>32</v>
      </c>
      <c r="F238" s="275" t="s">
        <v>338</v>
      </c>
      <c r="G238" s="273"/>
      <c r="H238" s="276">
        <v>2</v>
      </c>
      <c r="I238" s="277"/>
      <c r="J238" s="273"/>
      <c r="K238" s="273"/>
      <c r="L238" s="278"/>
      <c r="M238" s="279"/>
      <c r="N238" s="280"/>
      <c r="O238" s="280"/>
      <c r="P238" s="280"/>
      <c r="Q238" s="280"/>
      <c r="R238" s="280"/>
      <c r="S238" s="280"/>
      <c r="T238" s="281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82" t="s">
        <v>282</v>
      </c>
      <c r="AU238" s="282" t="s">
        <v>91</v>
      </c>
      <c r="AV238" s="15" t="s">
        <v>187</v>
      </c>
      <c r="AW238" s="15" t="s">
        <v>39</v>
      </c>
      <c r="AX238" s="15" t="s">
        <v>86</v>
      </c>
      <c r="AY238" s="282" t="s">
        <v>188</v>
      </c>
    </row>
    <row r="239" s="2" customFormat="1" ht="24.15" customHeight="1">
      <c r="A239" s="42"/>
      <c r="B239" s="43"/>
      <c r="C239" s="209" t="s">
        <v>457</v>
      </c>
      <c r="D239" s="209" t="s">
        <v>189</v>
      </c>
      <c r="E239" s="210" t="s">
        <v>1859</v>
      </c>
      <c r="F239" s="211" t="s">
        <v>1860</v>
      </c>
      <c r="G239" s="212" t="s">
        <v>244</v>
      </c>
      <c r="H239" s="213">
        <v>2</v>
      </c>
      <c r="I239" s="214"/>
      <c r="J239" s="215">
        <f>ROUND(I239*H239,2)</f>
        <v>0</v>
      </c>
      <c r="K239" s="211" t="s">
        <v>32</v>
      </c>
      <c r="L239" s="48"/>
      <c r="M239" s="216" t="s">
        <v>32</v>
      </c>
      <c r="N239" s="217" t="s">
        <v>49</v>
      </c>
      <c r="O239" s="88"/>
      <c r="P239" s="218">
        <f>O239*H239</f>
        <v>0</v>
      </c>
      <c r="Q239" s="218">
        <v>0</v>
      </c>
      <c r="R239" s="218">
        <f>Q239*H239</f>
        <v>0</v>
      </c>
      <c r="S239" s="218">
        <v>0</v>
      </c>
      <c r="T239" s="219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20" t="s">
        <v>405</v>
      </c>
      <c r="AT239" s="220" t="s">
        <v>189</v>
      </c>
      <c r="AU239" s="220" t="s">
        <v>91</v>
      </c>
      <c r="AY239" s="20" t="s">
        <v>188</v>
      </c>
      <c r="BE239" s="221">
        <f>IF(N239="základní",J239,0)</f>
        <v>0</v>
      </c>
      <c r="BF239" s="221">
        <f>IF(N239="snížená",J239,0)</f>
        <v>0</v>
      </c>
      <c r="BG239" s="221">
        <f>IF(N239="zákl. přenesená",J239,0)</f>
        <v>0</v>
      </c>
      <c r="BH239" s="221">
        <f>IF(N239="sníž. přenesená",J239,0)</f>
        <v>0</v>
      </c>
      <c r="BI239" s="221">
        <f>IF(N239="nulová",J239,0)</f>
        <v>0</v>
      </c>
      <c r="BJ239" s="20" t="s">
        <v>86</v>
      </c>
      <c r="BK239" s="221">
        <f>ROUND(I239*H239,2)</f>
        <v>0</v>
      </c>
      <c r="BL239" s="20" t="s">
        <v>405</v>
      </c>
      <c r="BM239" s="220" t="s">
        <v>1861</v>
      </c>
    </row>
    <row r="240" s="2" customFormat="1">
      <c r="A240" s="42"/>
      <c r="B240" s="43"/>
      <c r="C240" s="44"/>
      <c r="D240" s="222" t="s">
        <v>194</v>
      </c>
      <c r="E240" s="44"/>
      <c r="F240" s="223" t="s">
        <v>1860</v>
      </c>
      <c r="G240" s="44"/>
      <c r="H240" s="44"/>
      <c r="I240" s="224"/>
      <c r="J240" s="44"/>
      <c r="K240" s="44"/>
      <c r="L240" s="48"/>
      <c r="M240" s="225"/>
      <c r="N240" s="226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194</v>
      </c>
      <c r="AU240" s="20" t="s">
        <v>91</v>
      </c>
    </row>
    <row r="241" s="2" customFormat="1">
      <c r="A241" s="42"/>
      <c r="B241" s="43"/>
      <c r="C241" s="44"/>
      <c r="D241" s="222" t="s">
        <v>202</v>
      </c>
      <c r="E241" s="44"/>
      <c r="F241" s="227" t="s">
        <v>1475</v>
      </c>
      <c r="G241" s="44"/>
      <c r="H241" s="44"/>
      <c r="I241" s="224"/>
      <c r="J241" s="44"/>
      <c r="K241" s="44"/>
      <c r="L241" s="48"/>
      <c r="M241" s="225"/>
      <c r="N241" s="226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0" t="s">
        <v>202</v>
      </c>
      <c r="AU241" s="20" t="s">
        <v>91</v>
      </c>
    </row>
    <row r="242" s="13" customFormat="1">
      <c r="A242" s="13"/>
      <c r="B242" s="241"/>
      <c r="C242" s="242"/>
      <c r="D242" s="222" t="s">
        <v>282</v>
      </c>
      <c r="E242" s="243" t="s">
        <v>32</v>
      </c>
      <c r="F242" s="244" t="s">
        <v>1862</v>
      </c>
      <c r="G242" s="242"/>
      <c r="H242" s="245">
        <v>1</v>
      </c>
      <c r="I242" s="246"/>
      <c r="J242" s="242"/>
      <c r="K242" s="242"/>
      <c r="L242" s="247"/>
      <c r="M242" s="248"/>
      <c r="N242" s="249"/>
      <c r="O242" s="249"/>
      <c r="P242" s="249"/>
      <c r="Q242" s="249"/>
      <c r="R242" s="249"/>
      <c r="S242" s="249"/>
      <c r="T242" s="25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1" t="s">
        <v>282</v>
      </c>
      <c r="AU242" s="251" t="s">
        <v>91</v>
      </c>
      <c r="AV242" s="13" t="s">
        <v>91</v>
      </c>
      <c r="AW242" s="13" t="s">
        <v>39</v>
      </c>
      <c r="AX242" s="13" t="s">
        <v>78</v>
      </c>
      <c r="AY242" s="251" t="s">
        <v>188</v>
      </c>
    </row>
    <row r="243" s="13" customFormat="1">
      <c r="A243" s="13"/>
      <c r="B243" s="241"/>
      <c r="C243" s="242"/>
      <c r="D243" s="222" t="s">
        <v>282</v>
      </c>
      <c r="E243" s="243" t="s">
        <v>32</v>
      </c>
      <c r="F243" s="244" t="s">
        <v>1863</v>
      </c>
      <c r="G243" s="242"/>
      <c r="H243" s="245">
        <v>1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1" t="s">
        <v>282</v>
      </c>
      <c r="AU243" s="251" t="s">
        <v>91</v>
      </c>
      <c r="AV243" s="13" t="s">
        <v>91</v>
      </c>
      <c r="AW243" s="13" t="s">
        <v>39</v>
      </c>
      <c r="AX243" s="13" t="s">
        <v>78</v>
      </c>
      <c r="AY243" s="251" t="s">
        <v>188</v>
      </c>
    </row>
    <row r="244" s="15" customFormat="1">
      <c r="A244" s="15"/>
      <c r="B244" s="272"/>
      <c r="C244" s="273"/>
      <c r="D244" s="222" t="s">
        <v>282</v>
      </c>
      <c r="E244" s="274" t="s">
        <v>32</v>
      </c>
      <c r="F244" s="275" t="s">
        <v>338</v>
      </c>
      <c r="G244" s="273"/>
      <c r="H244" s="276">
        <v>2</v>
      </c>
      <c r="I244" s="277"/>
      <c r="J244" s="273"/>
      <c r="K244" s="273"/>
      <c r="L244" s="278"/>
      <c r="M244" s="279"/>
      <c r="N244" s="280"/>
      <c r="O244" s="280"/>
      <c r="P244" s="280"/>
      <c r="Q244" s="280"/>
      <c r="R244" s="280"/>
      <c r="S244" s="280"/>
      <c r="T244" s="281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82" t="s">
        <v>282</v>
      </c>
      <c r="AU244" s="282" t="s">
        <v>91</v>
      </c>
      <c r="AV244" s="15" t="s">
        <v>187</v>
      </c>
      <c r="AW244" s="15" t="s">
        <v>39</v>
      </c>
      <c r="AX244" s="15" t="s">
        <v>86</v>
      </c>
      <c r="AY244" s="282" t="s">
        <v>188</v>
      </c>
    </row>
    <row r="245" s="2" customFormat="1" ht="24.15" customHeight="1">
      <c r="A245" s="42"/>
      <c r="B245" s="43"/>
      <c r="C245" s="209" t="s">
        <v>461</v>
      </c>
      <c r="D245" s="209" t="s">
        <v>189</v>
      </c>
      <c r="E245" s="210" t="s">
        <v>1864</v>
      </c>
      <c r="F245" s="211" t="s">
        <v>1865</v>
      </c>
      <c r="G245" s="212" t="s">
        <v>244</v>
      </c>
      <c r="H245" s="213">
        <v>2</v>
      </c>
      <c r="I245" s="214"/>
      <c r="J245" s="215">
        <f>ROUND(I245*H245,2)</f>
        <v>0</v>
      </c>
      <c r="K245" s="211" t="s">
        <v>32</v>
      </c>
      <c r="L245" s="48"/>
      <c r="M245" s="216" t="s">
        <v>32</v>
      </c>
      <c r="N245" s="217" t="s">
        <v>49</v>
      </c>
      <c r="O245" s="88"/>
      <c r="P245" s="218">
        <f>O245*H245</f>
        <v>0</v>
      </c>
      <c r="Q245" s="218">
        <v>0</v>
      </c>
      <c r="R245" s="218">
        <f>Q245*H245</f>
        <v>0</v>
      </c>
      <c r="S245" s="218">
        <v>0</v>
      </c>
      <c r="T245" s="219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20" t="s">
        <v>405</v>
      </c>
      <c r="AT245" s="220" t="s">
        <v>189</v>
      </c>
      <c r="AU245" s="220" t="s">
        <v>91</v>
      </c>
      <c r="AY245" s="20" t="s">
        <v>188</v>
      </c>
      <c r="BE245" s="221">
        <f>IF(N245="základní",J245,0)</f>
        <v>0</v>
      </c>
      <c r="BF245" s="221">
        <f>IF(N245="snížená",J245,0)</f>
        <v>0</v>
      </c>
      <c r="BG245" s="221">
        <f>IF(N245="zákl. přenesená",J245,0)</f>
        <v>0</v>
      </c>
      <c r="BH245" s="221">
        <f>IF(N245="sníž. přenesená",J245,0)</f>
        <v>0</v>
      </c>
      <c r="BI245" s="221">
        <f>IF(N245="nulová",J245,0)</f>
        <v>0</v>
      </c>
      <c r="BJ245" s="20" t="s">
        <v>86</v>
      </c>
      <c r="BK245" s="221">
        <f>ROUND(I245*H245,2)</f>
        <v>0</v>
      </c>
      <c r="BL245" s="20" t="s">
        <v>405</v>
      </c>
      <c r="BM245" s="220" t="s">
        <v>1866</v>
      </c>
    </row>
    <row r="246" s="2" customFormat="1">
      <c r="A246" s="42"/>
      <c r="B246" s="43"/>
      <c r="C246" s="44"/>
      <c r="D246" s="222" t="s">
        <v>194</v>
      </c>
      <c r="E246" s="44"/>
      <c r="F246" s="223" t="s">
        <v>1865</v>
      </c>
      <c r="G246" s="44"/>
      <c r="H246" s="44"/>
      <c r="I246" s="224"/>
      <c r="J246" s="44"/>
      <c r="K246" s="44"/>
      <c r="L246" s="48"/>
      <c r="M246" s="225"/>
      <c r="N246" s="226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194</v>
      </c>
      <c r="AU246" s="20" t="s">
        <v>91</v>
      </c>
    </row>
    <row r="247" s="2" customFormat="1">
      <c r="A247" s="42"/>
      <c r="B247" s="43"/>
      <c r="C247" s="44"/>
      <c r="D247" s="222" t="s">
        <v>202</v>
      </c>
      <c r="E247" s="44"/>
      <c r="F247" s="227" t="s">
        <v>1475</v>
      </c>
      <c r="G247" s="44"/>
      <c r="H247" s="44"/>
      <c r="I247" s="224"/>
      <c r="J247" s="44"/>
      <c r="K247" s="44"/>
      <c r="L247" s="48"/>
      <c r="M247" s="225"/>
      <c r="N247" s="226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202</v>
      </c>
      <c r="AU247" s="20" t="s">
        <v>91</v>
      </c>
    </row>
    <row r="248" s="13" customFormat="1">
      <c r="A248" s="13"/>
      <c r="B248" s="241"/>
      <c r="C248" s="242"/>
      <c r="D248" s="222" t="s">
        <v>282</v>
      </c>
      <c r="E248" s="243" t="s">
        <v>32</v>
      </c>
      <c r="F248" s="244" t="s">
        <v>1867</v>
      </c>
      <c r="G248" s="242"/>
      <c r="H248" s="245">
        <v>1</v>
      </c>
      <c r="I248" s="246"/>
      <c r="J248" s="242"/>
      <c r="K248" s="242"/>
      <c r="L248" s="247"/>
      <c r="M248" s="248"/>
      <c r="N248" s="249"/>
      <c r="O248" s="249"/>
      <c r="P248" s="249"/>
      <c r="Q248" s="249"/>
      <c r="R248" s="249"/>
      <c r="S248" s="249"/>
      <c r="T248" s="25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1" t="s">
        <v>282</v>
      </c>
      <c r="AU248" s="251" t="s">
        <v>91</v>
      </c>
      <c r="AV248" s="13" t="s">
        <v>91</v>
      </c>
      <c r="AW248" s="13" t="s">
        <v>39</v>
      </c>
      <c r="AX248" s="13" t="s">
        <v>78</v>
      </c>
      <c r="AY248" s="251" t="s">
        <v>188</v>
      </c>
    </row>
    <row r="249" s="13" customFormat="1">
      <c r="A249" s="13"/>
      <c r="B249" s="241"/>
      <c r="C249" s="242"/>
      <c r="D249" s="222" t="s">
        <v>282</v>
      </c>
      <c r="E249" s="243" t="s">
        <v>32</v>
      </c>
      <c r="F249" s="244" t="s">
        <v>1868</v>
      </c>
      <c r="G249" s="242"/>
      <c r="H249" s="245">
        <v>1</v>
      </c>
      <c r="I249" s="246"/>
      <c r="J249" s="242"/>
      <c r="K249" s="242"/>
      <c r="L249" s="247"/>
      <c r="M249" s="248"/>
      <c r="N249" s="249"/>
      <c r="O249" s="249"/>
      <c r="P249" s="249"/>
      <c r="Q249" s="249"/>
      <c r="R249" s="249"/>
      <c r="S249" s="249"/>
      <c r="T249" s="25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1" t="s">
        <v>282</v>
      </c>
      <c r="AU249" s="251" t="s">
        <v>91</v>
      </c>
      <c r="AV249" s="13" t="s">
        <v>91</v>
      </c>
      <c r="AW249" s="13" t="s">
        <v>39</v>
      </c>
      <c r="AX249" s="13" t="s">
        <v>78</v>
      </c>
      <c r="AY249" s="251" t="s">
        <v>188</v>
      </c>
    </row>
    <row r="250" s="15" customFormat="1">
      <c r="A250" s="15"/>
      <c r="B250" s="272"/>
      <c r="C250" s="273"/>
      <c r="D250" s="222" t="s">
        <v>282</v>
      </c>
      <c r="E250" s="274" t="s">
        <v>32</v>
      </c>
      <c r="F250" s="275" t="s">
        <v>338</v>
      </c>
      <c r="G250" s="273"/>
      <c r="H250" s="276">
        <v>2</v>
      </c>
      <c r="I250" s="277"/>
      <c r="J250" s="273"/>
      <c r="K250" s="273"/>
      <c r="L250" s="278"/>
      <c r="M250" s="279"/>
      <c r="N250" s="280"/>
      <c r="O250" s="280"/>
      <c r="P250" s="280"/>
      <c r="Q250" s="280"/>
      <c r="R250" s="280"/>
      <c r="S250" s="280"/>
      <c r="T250" s="281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82" t="s">
        <v>282</v>
      </c>
      <c r="AU250" s="282" t="s">
        <v>91</v>
      </c>
      <c r="AV250" s="15" t="s">
        <v>187</v>
      </c>
      <c r="AW250" s="15" t="s">
        <v>39</v>
      </c>
      <c r="AX250" s="15" t="s">
        <v>86</v>
      </c>
      <c r="AY250" s="282" t="s">
        <v>188</v>
      </c>
    </row>
    <row r="251" s="2" customFormat="1" ht="37.8" customHeight="1">
      <c r="A251" s="42"/>
      <c r="B251" s="43"/>
      <c r="C251" s="209" t="s">
        <v>466</v>
      </c>
      <c r="D251" s="209" t="s">
        <v>189</v>
      </c>
      <c r="E251" s="210" t="s">
        <v>1869</v>
      </c>
      <c r="F251" s="211" t="s">
        <v>1870</v>
      </c>
      <c r="G251" s="212" t="s">
        <v>244</v>
      </c>
      <c r="H251" s="213">
        <v>1</v>
      </c>
      <c r="I251" s="214"/>
      <c r="J251" s="215">
        <f>ROUND(I251*H251,2)</f>
        <v>0</v>
      </c>
      <c r="K251" s="211" t="s">
        <v>32</v>
      </c>
      <c r="L251" s="48"/>
      <c r="M251" s="216" t="s">
        <v>32</v>
      </c>
      <c r="N251" s="217" t="s">
        <v>49</v>
      </c>
      <c r="O251" s="88"/>
      <c r="P251" s="218">
        <f>O251*H251</f>
        <v>0</v>
      </c>
      <c r="Q251" s="218">
        <v>0</v>
      </c>
      <c r="R251" s="218">
        <f>Q251*H251</f>
        <v>0</v>
      </c>
      <c r="S251" s="218">
        <v>0</v>
      </c>
      <c r="T251" s="219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20" t="s">
        <v>405</v>
      </c>
      <c r="AT251" s="220" t="s">
        <v>189</v>
      </c>
      <c r="AU251" s="220" t="s">
        <v>91</v>
      </c>
      <c r="AY251" s="20" t="s">
        <v>188</v>
      </c>
      <c r="BE251" s="221">
        <f>IF(N251="základní",J251,0)</f>
        <v>0</v>
      </c>
      <c r="BF251" s="221">
        <f>IF(N251="snížená",J251,0)</f>
        <v>0</v>
      </c>
      <c r="BG251" s="221">
        <f>IF(N251="zákl. přenesená",J251,0)</f>
        <v>0</v>
      </c>
      <c r="BH251" s="221">
        <f>IF(N251="sníž. přenesená",J251,0)</f>
        <v>0</v>
      </c>
      <c r="BI251" s="221">
        <f>IF(N251="nulová",J251,0)</f>
        <v>0</v>
      </c>
      <c r="BJ251" s="20" t="s">
        <v>86</v>
      </c>
      <c r="BK251" s="221">
        <f>ROUND(I251*H251,2)</f>
        <v>0</v>
      </c>
      <c r="BL251" s="20" t="s">
        <v>405</v>
      </c>
      <c r="BM251" s="220" t="s">
        <v>1871</v>
      </c>
    </row>
    <row r="252" s="2" customFormat="1">
      <c r="A252" s="42"/>
      <c r="B252" s="43"/>
      <c r="C252" s="44"/>
      <c r="D252" s="222" t="s">
        <v>194</v>
      </c>
      <c r="E252" s="44"/>
      <c r="F252" s="223" t="s">
        <v>1870</v>
      </c>
      <c r="G252" s="44"/>
      <c r="H252" s="44"/>
      <c r="I252" s="224"/>
      <c r="J252" s="44"/>
      <c r="K252" s="44"/>
      <c r="L252" s="48"/>
      <c r="M252" s="225"/>
      <c r="N252" s="226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194</v>
      </c>
      <c r="AU252" s="20" t="s">
        <v>91</v>
      </c>
    </row>
    <row r="253" s="2" customFormat="1">
      <c r="A253" s="42"/>
      <c r="B253" s="43"/>
      <c r="C253" s="44"/>
      <c r="D253" s="222" t="s">
        <v>202</v>
      </c>
      <c r="E253" s="44"/>
      <c r="F253" s="227" t="s">
        <v>504</v>
      </c>
      <c r="G253" s="44"/>
      <c r="H253" s="44"/>
      <c r="I253" s="224"/>
      <c r="J253" s="44"/>
      <c r="K253" s="44"/>
      <c r="L253" s="48"/>
      <c r="M253" s="225"/>
      <c r="N253" s="226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202</v>
      </c>
      <c r="AU253" s="20" t="s">
        <v>91</v>
      </c>
    </row>
    <row r="254" s="13" customFormat="1">
      <c r="A254" s="13"/>
      <c r="B254" s="241"/>
      <c r="C254" s="242"/>
      <c r="D254" s="222" t="s">
        <v>282</v>
      </c>
      <c r="E254" s="243" t="s">
        <v>32</v>
      </c>
      <c r="F254" s="244" t="s">
        <v>1872</v>
      </c>
      <c r="G254" s="242"/>
      <c r="H254" s="245">
        <v>1</v>
      </c>
      <c r="I254" s="246"/>
      <c r="J254" s="242"/>
      <c r="K254" s="242"/>
      <c r="L254" s="247"/>
      <c r="M254" s="248"/>
      <c r="N254" s="249"/>
      <c r="O254" s="249"/>
      <c r="P254" s="249"/>
      <c r="Q254" s="249"/>
      <c r="R254" s="249"/>
      <c r="S254" s="249"/>
      <c r="T254" s="25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1" t="s">
        <v>282</v>
      </c>
      <c r="AU254" s="251" t="s">
        <v>91</v>
      </c>
      <c r="AV254" s="13" t="s">
        <v>91</v>
      </c>
      <c r="AW254" s="13" t="s">
        <v>39</v>
      </c>
      <c r="AX254" s="13" t="s">
        <v>86</v>
      </c>
      <c r="AY254" s="251" t="s">
        <v>188</v>
      </c>
    </row>
    <row r="255" s="2" customFormat="1" ht="33" customHeight="1">
      <c r="A255" s="42"/>
      <c r="B255" s="43"/>
      <c r="C255" s="209" t="s">
        <v>476</v>
      </c>
      <c r="D255" s="209" t="s">
        <v>189</v>
      </c>
      <c r="E255" s="210" t="s">
        <v>1873</v>
      </c>
      <c r="F255" s="211" t="s">
        <v>1874</v>
      </c>
      <c r="G255" s="212" t="s">
        <v>244</v>
      </c>
      <c r="H255" s="213">
        <v>1</v>
      </c>
      <c r="I255" s="214"/>
      <c r="J255" s="215">
        <f>ROUND(I255*H255,2)</f>
        <v>0</v>
      </c>
      <c r="K255" s="211" t="s">
        <v>32</v>
      </c>
      <c r="L255" s="48"/>
      <c r="M255" s="216" t="s">
        <v>32</v>
      </c>
      <c r="N255" s="217" t="s">
        <v>49</v>
      </c>
      <c r="O255" s="88"/>
      <c r="P255" s="218">
        <f>O255*H255</f>
        <v>0</v>
      </c>
      <c r="Q255" s="218">
        <v>0</v>
      </c>
      <c r="R255" s="218">
        <f>Q255*H255</f>
        <v>0</v>
      </c>
      <c r="S255" s="218">
        <v>0</v>
      </c>
      <c r="T255" s="219">
        <f>S255*H255</f>
        <v>0</v>
      </c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R255" s="220" t="s">
        <v>405</v>
      </c>
      <c r="AT255" s="220" t="s">
        <v>189</v>
      </c>
      <c r="AU255" s="220" t="s">
        <v>91</v>
      </c>
      <c r="AY255" s="20" t="s">
        <v>188</v>
      </c>
      <c r="BE255" s="221">
        <f>IF(N255="základní",J255,0)</f>
        <v>0</v>
      </c>
      <c r="BF255" s="221">
        <f>IF(N255="snížená",J255,0)</f>
        <v>0</v>
      </c>
      <c r="BG255" s="221">
        <f>IF(N255="zákl. přenesená",J255,0)</f>
        <v>0</v>
      </c>
      <c r="BH255" s="221">
        <f>IF(N255="sníž. přenesená",J255,0)</f>
        <v>0</v>
      </c>
      <c r="BI255" s="221">
        <f>IF(N255="nulová",J255,0)</f>
        <v>0</v>
      </c>
      <c r="BJ255" s="20" t="s">
        <v>86</v>
      </c>
      <c r="BK255" s="221">
        <f>ROUND(I255*H255,2)</f>
        <v>0</v>
      </c>
      <c r="BL255" s="20" t="s">
        <v>405</v>
      </c>
      <c r="BM255" s="220" t="s">
        <v>1875</v>
      </c>
    </row>
    <row r="256" s="2" customFormat="1">
      <c r="A256" s="42"/>
      <c r="B256" s="43"/>
      <c r="C256" s="44"/>
      <c r="D256" s="222" t="s">
        <v>194</v>
      </c>
      <c r="E256" s="44"/>
      <c r="F256" s="223" t="s">
        <v>1874</v>
      </c>
      <c r="G256" s="44"/>
      <c r="H256" s="44"/>
      <c r="I256" s="224"/>
      <c r="J256" s="44"/>
      <c r="K256" s="44"/>
      <c r="L256" s="48"/>
      <c r="M256" s="225"/>
      <c r="N256" s="226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0" t="s">
        <v>194</v>
      </c>
      <c r="AU256" s="20" t="s">
        <v>91</v>
      </c>
    </row>
    <row r="257" s="2" customFormat="1">
      <c r="A257" s="42"/>
      <c r="B257" s="43"/>
      <c r="C257" s="44"/>
      <c r="D257" s="222" t="s">
        <v>202</v>
      </c>
      <c r="E257" s="44"/>
      <c r="F257" s="227" t="s">
        <v>1876</v>
      </c>
      <c r="G257" s="44"/>
      <c r="H257" s="44"/>
      <c r="I257" s="224"/>
      <c r="J257" s="44"/>
      <c r="K257" s="44"/>
      <c r="L257" s="48"/>
      <c r="M257" s="225"/>
      <c r="N257" s="226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202</v>
      </c>
      <c r="AU257" s="20" t="s">
        <v>91</v>
      </c>
    </row>
    <row r="258" s="13" customFormat="1">
      <c r="A258" s="13"/>
      <c r="B258" s="241"/>
      <c r="C258" s="242"/>
      <c r="D258" s="222" t="s">
        <v>282</v>
      </c>
      <c r="E258" s="243" t="s">
        <v>32</v>
      </c>
      <c r="F258" s="244" t="s">
        <v>1877</v>
      </c>
      <c r="G258" s="242"/>
      <c r="H258" s="245">
        <v>1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1" t="s">
        <v>282</v>
      </c>
      <c r="AU258" s="251" t="s">
        <v>91</v>
      </c>
      <c r="AV258" s="13" t="s">
        <v>91</v>
      </c>
      <c r="AW258" s="13" t="s">
        <v>39</v>
      </c>
      <c r="AX258" s="13" t="s">
        <v>86</v>
      </c>
      <c r="AY258" s="251" t="s">
        <v>188</v>
      </c>
    </row>
    <row r="259" s="2" customFormat="1" ht="37.8" customHeight="1">
      <c r="A259" s="42"/>
      <c r="B259" s="43"/>
      <c r="C259" s="209" t="s">
        <v>484</v>
      </c>
      <c r="D259" s="209" t="s">
        <v>189</v>
      </c>
      <c r="E259" s="210" t="s">
        <v>1878</v>
      </c>
      <c r="F259" s="211" t="s">
        <v>1879</v>
      </c>
      <c r="G259" s="212" t="s">
        <v>244</v>
      </c>
      <c r="H259" s="213">
        <v>1</v>
      </c>
      <c r="I259" s="214"/>
      <c r="J259" s="215">
        <f>ROUND(I259*H259,2)</f>
        <v>0</v>
      </c>
      <c r="K259" s="211" t="s">
        <v>32</v>
      </c>
      <c r="L259" s="48"/>
      <c r="M259" s="216" t="s">
        <v>32</v>
      </c>
      <c r="N259" s="217" t="s">
        <v>49</v>
      </c>
      <c r="O259" s="88"/>
      <c r="P259" s="218">
        <f>O259*H259</f>
        <v>0</v>
      </c>
      <c r="Q259" s="218">
        <v>0</v>
      </c>
      <c r="R259" s="218">
        <f>Q259*H259</f>
        <v>0</v>
      </c>
      <c r="S259" s="218">
        <v>0</v>
      </c>
      <c r="T259" s="219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20" t="s">
        <v>405</v>
      </c>
      <c r="AT259" s="220" t="s">
        <v>189</v>
      </c>
      <c r="AU259" s="220" t="s">
        <v>91</v>
      </c>
      <c r="AY259" s="20" t="s">
        <v>188</v>
      </c>
      <c r="BE259" s="221">
        <f>IF(N259="základní",J259,0)</f>
        <v>0</v>
      </c>
      <c r="BF259" s="221">
        <f>IF(N259="snížená",J259,0)</f>
        <v>0</v>
      </c>
      <c r="BG259" s="221">
        <f>IF(N259="zákl. přenesená",J259,0)</f>
        <v>0</v>
      </c>
      <c r="BH259" s="221">
        <f>IF(N259="sníž. přenesená",J259,0)</f>
        <v>0</v>
      </c>
      <c r="BI259" s="221">
        <f>IF(N259="nulová",J259,0)</f>
        <v>0</v>
      </c>
      <c r="BJ259" s="20" t="s">
        <v>86</v>
      </c>
      <c r="BK259" s="221">
        <f>ROUND(I259*H259,2)</f>
        <v>0</v>
      </c>
      <c r="BL259" s="20" t="s">
        <v>405</v>
      </c>
      <c r="BM259" s="220" t="s">
        <v>1880</v>
      </c>
    </row>
    <row r="260" s="2" customFormat="1">
      <c r="A260" s="42"/>
      <c r="B260" s="43"/>
      <c r="C260" s="44"/>
      <c r="D260" s="222" t="s">
        <v>194</v>
      </c>
      <c r="E260" s="44"/>
      <c r="F260" s="223" t="s">
        <v>1879</v>
      </c>
      <c r="G260" s="44"/>
      <c r="H260" s="44"/>
      <c r="I260" s="224"/>
      <c r="J260" s="44"/>
      <c r="K260" s="44"/>
      <c r="L260" s="48"/>
      <c r="M260" s="225"/>
      <c r="N260" s="226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194</v>
      </c>
      <c r="AU260" s="20" t="s">
        <v>91</v>
      </c>
    </row>
    <row r="261" s="2" customFormat="1">
      <c r="A261" s="42"/>
      <c r="B261" s="43"/>
      <c r="C261" s="44"/>
      <c r="D261" s="222" t="s">
        <v>202</v>
      </c>
      <c r="E261" s="44"/>
      <c r="F261" s="227" t="s">
        <v>504</v>
      </c>
      <c r="G261" s="44"/>
      <c r="H261" s="44"/>
      <c r="I261" s="224"/>
      <c r="J261" s="44"/>
      <c r="K261" s="44"/>
      <c r="L261" s="48"/>
      <c r="M261" s="225"/>
      <c r="N261" s="226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202</v>
      </c>
      <c r="AU261" s="20" t="s">
        <v>91</v>
      </c>
    </row>
    <row r="262" s="13" customFormat="1">
      <c r="A262" s="13"/>
      <c r="B262" s="241"/>
      <c r="C262" s="242"/>
      <c r="D262" s="222" t="s">
        <v>282</v>
      </c>
      <c r="E262" s="243" t="s">
        <v>32</v>
      </c>
      <c r="F262" s="244" t="s">
        <v>1881</v>
      </c>
      <c r="G262" s="242"/>
      <c r="H262" s="245">
        <v>1</v>
      </c>
      <c r="I262" s="246"/>
      <c r="J262" s="242"/>
      <c r="K262" s="242"/>
      <c r="L262" s="247"/>
      <c r="M262" s="248"/>
      <c r="N262" s="249"/>
      <c r="O262" s="249"/>
      <c r="P262" s="249"/>
      <c r="Q262" s="249"/>
      <c r="R262" s="249"/>
      <c r="S262" s="249"/>
      <c r="T262" s="25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1" t="s">
        <v>282</v>
      </c>
      <c r="AU262" s="251" t="s">
        <v>91</v>
      </c>
      <c r="AV262" s="13" t="s">
        <v>91</v>
      </c>
      <c r="AW262" s="13" t="s">
        <v>39</v>
      </c>
      <c r="AX262" s="13" t="s">
        <v>86</v>
      </c>
      <c r="AY262" s="251" t="s">
        <v>188</v>
      </c>
    </row>
    <row r="263" s="2" customFormat="1" ht="33" customHeight="1">
      <c r="A263" s="42"/>
      <c r="B263" s="43"/>
      <c r="C263" s="209" t="s">
        <v>494</v>
      </c>
      <c r="D263" s="209" t="s">
        <v>189</v>
      </c>
      <c r="E263" s="210" t="s">
        <v>1882</v>
      </c>
      <c r="F263" s="211" t="s">
        <v>1883</v>
      </c>
      <c r="G263" s="212" t="s">
        <v>244</v>
      </c>
      <c r="H263" s="213">
        <v>1</v>
      </c>
      <c r="I263" s="214"/>
      <c r="J263" s="215">
        <f>ROUND(I263*H263,2)</f>
        <v>0</v>
      </c>
      <c r="K263" s="211" t="s">
        <v>32</v>
      </c>
      <c r="L263" s="48"/>
      <c r="M263" s="216" t="s">
        <v>32</v>
      </c>
      <c r="N263" s="217" t="s">
        <v>49</v>
      </c>
      <c r="O263" s="88"/>
      <c r="P263" s="218">
        <f>O263*H263</f>
        <v>0</v>
      </c>
      <c r="Q263" s="218">
        <v>0</v>
      </c>
      <c r="R263" s="218">
        <f>Q263*H263</f>
        <v>0</v>
      </c>
      <c r="S263" s="218">
        <v>0</v>
      </c>
      <c r="T263" s="219">
        <f>S263*H263</f>
        <v>0</v>
      </c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R263" s="220" t="s">
        <v>405</v>
      </c>
      <c r="AT263" s="220" t="s">
        <v>189</v>
      </c>
      <c r="AU263" s="220" t="s">
        <v>91</v>
      </c>
      <c r="AY263" s="20" t="s">
        <v>188</v>
      </c>
      <c r="BE263" s="221">
        <f>IF(N263="základní",J263,0)</f>
        <v>0</v>
      </c>
      <c r="BF263" s="221">
        <f>IF(N263="snížená",J263,0)</f>
        <v>0</v>
      </c>
      <c r="BG263" s="221">
        <f>IF(N263="zákl. přenesená",J263,0)</f>
        <v>0</v>
      </c>
      <c r="BH263" s="221">
        <f>IF(N263="sníž. přenesená",J263,0)</f>
        <v>0</v>
      </c>
      <c r="BI263" s="221">
        <f>IF(N263="nulová",J263,0)</f>
        <v>0</v>
      </c>
      <c r="BJ263" s="20" t="s">
        <v>86</v>
      </c>
      <c r="BK263" s="221">
        <f>ROUND(I263*H263,2)</f>
        <v>0</v>
      </c>
      <c r="BL263" s="20" t="s">
        <v>405</v>
      </c>
      <c r="BM263" s="220" t="s">
        <v>1884</v>
      </c>
    </row>
    <row r="264" s="2" customFormat="1">
      <c r="A264" s="42"/>
      <c r="B264" s="43"/>
      <c r="C264" s="44"/>
      <c r="D264" s="222" t="s">
        <v>194</v>
      </c>
      <c r="E264" s="44"/>
      <c r="F264" s="223" t="s">
        <v>1885</v>
      </c>
      <c r="G264" s="44"/>
      <c r="H264" s="44"/>
      <c r="I264" s="224"/>
      <c r="J264" s="44"/>
      <c r="K264" s="44"/>
      <c r="L264" s="48"/>
      <c r="M264" s="225"/>
      <c r="N264" s="226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0" t="s">
        <v>194</v>
      </c>
      <c r="AU264" s="20" t="s">
        <v>91</v>
      </c>
    </row>
    <row r="265" s="2" customFormat="1">
      <c r="A265" s="42"/>
      <c r="B265" s="43"/>
      <c r="C265" s="44"/>
      <c r="D265" s="222" t="s">
        <v>202</v>
      </c>
      <c r="E265" s="44"/>
      <c r="F265" s="227" t="s">
        <v>1876</v>
      </c>
      <c r="G265" s="44"/>
      <c r="H265" s="44"/>
      <c r="I265" s="224"/>
      <c r="J265" s="44"/>
      <c r="K265" s="44"/>
      <c r="L265" s="48"/>
      <c r="M265" s="225"/>
      <c r="N265" s="226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0" t="s">
        <v>202</v>
      </c>
      <c r="AU265" s="20" t="s">
        <v>91</v>
      </c>
    </row>
    <row r="266" s="13" customFormat="1">
      <c r="A266" s="13"/>
      <c r="B266" s="241"/>
      <c r="C266" s="242"/>
      <c r="D266" s="222" t="s">
        <v>282</v>
      </c>
      <c r="E266" s="243" t="s">
        <v>32</v>
      </c>
      <c r="F266" s="244" t="s">
        <v>1886</v>
      </c>
      <c r="G266" s="242"/>
      <c r="H266" s="245">
        <v>1</v>
      </c>
      <c r="I266" s="246"/>
      <c r="J266" s="242"/>
      <c r="K266" s="242"/>
      <c r="L266" s="247"/>
      <c r="M266" s="248"/>
      <c r="N266" s="249"/>
      <c r="O266" s="249"/>
      <c r="P266" s="249"/>
      <c r="Q266" s="249"/>
      <c r="R266" s="249"/>
      <c r="S266" s="249"/>
      <c r="T266" s="25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1" t="s">
        <v>282</v>
      </c>
      <c r="AU266" s="251" t="s">
        <v>91</v>
      </c>
      <c r="AV266" s="13" t="s">
        <v>91</v>
      </c>
      <c r="AW266" s="13" t="s">
        <v>39</v>
      </c>
      <c r="AX266" s="13" t="s">
        <v>86</v>
      </c>
      <c r="AY266" s="251" t="s">
        <v>188</v>
      </c>
    </row>
    <row r="267" s="2" customFormat="1" ht="33" customHeight="1">
      <c r="A267" s="42"/>
      <c r="B267" s="43"/>
      <c r="C267" s="209" t="s">
        <v>500</v>
      </c>
      <c r="D267" s="209" t="s">
        <v>189</v>
      </c>
      <c r="E267" s="210" t="s">
        <v>1887</v>
      </c>
      <c r="F267" s="211" t="s">
        <v>1888</v>
      </c>
      <c r="G267" s="212" t="s">
        <v>244</v>
      </c>
      <c r="H267" s="213">
        <v>1</v>
      </c>
      <c r="I267" s="214"/>
      <c r="J267" s="215">
        <f>ROUND(I267*H267,2)</f>
        <v>0</v>
      </c>
      <c r="K267" s="211" t="s">
        <v>32</v>
      </c>
      <c r="L267" s="48"/>
      <c r="M267" s="216" t="s">
        <v>32</v>
      </c>
      <c r="N267" s="217" t="s">
        <v>49</v>
      </c>
      <c r="O267" s="88"/>
      <c r="P267" s="218">
        <f>O267*H267</f>
        <v>0</v>
      </c>
      <c r="Q267" s="218">
        <v>0</v>
      </c>
      <c r="R267" s="218">
        <f>Q267*H267</f>
        <v>0</v>
      </c>
      <c r="S267" s="218">
        <v>0</v>
      </c>
      <c r="T267" s="219">
        <f>S267*H267</f>
        <v>0</v>
      </c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R267" s="220" t="s">
        <v>405</v>
      </c>
      <c r="AT267" s="220" t="s">
        <v>189</v>
      </c>
      <c r="AU267" s="220" t="s">
        <v>91</v>
      </c>
      <c r="AY267" s="20" t="s">
        <v>188</v>
      </c>
      <c r="BE267" s="221">
        <f>IF(N267="základní",J267,0)</f>
        <v>0</v>
      </c>
      <c r="BF267" s="221">
        <f>IF(N267="snížená",J267,0)</f>
        <v>0</v>
      </c>
      <c r="BG267" s="221">
        <f>IF(N267="zákl. přenesená",J267,0)</f>
        <v>0</v>
      </c>
      <c r="BH267" s="221">
        <f>IF(N267="sníž. přenesená",J267,0)</f>
        <v>0</v>
      </c>
      <c r="BI267" s="221">
        <f>IF(N267="nulová",J267,0)</f>
        <v>0</v>
      </c>
      <c r="BJ267" s="20" t="s">
        <v>86</v>
      </c>
      <c r="BK267" s="221">
        <f>ROUND(I267*H267,2)</f>
        <v>0</v>
      </c>
      <c r="BL267" s="20" t="s">
        <v>405</v>
      </c>
      <c r="BM267" s="220" t="s">
        <v>1889</v>
      </c>
    </row>
    <row r="268" s="2" customFormat="1">
      <c r="A268" s="42"/>
      <c r="B268" s="43"/>
      <c r="C268" s="44"/>
      <c r="D268" s="222" t="s">
        <v>194</v>
      </c>
      <c r="E268" s="44"/>
      <c r="F268" s="223" t="s">
        <v>1888</v>
      </c>
      <c r="G268" s="44"/>
      <c r="H268" s="44"/>
      <c r="I268" s="224"/>
      <c r="J268" s="44"/>
      <c r="K268" s="44"/>
      <c r="L268" s="48"/>
      <c r="M268" s="225"/>
      <c r="N268" s="226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T268" s="20" t="s">
        <v>194</v>
      </c>
      <c r="AU268" s="20" t="s">
        <v>91</v>
      </c>
    </row>
    <row r="269" s="2" customFormat="1">
      <c r="A269" s="42"/>
      <c r="B269" s="43"/>
      <c r="C269" s="44"/>
      <c r="D269" s="222" t="s">
        <v>202</v>
      </c>
      <c r="E269" s="44"/>
      <c r="F269" s="227" t="s">
        <v>1890</v>
      </c>
      <c r="G269" s="44"/>
      <c r="H269" s="44"/>
      <c r="I269" s="224"/>
      <c r="J269" s="44"/>
      <c r="K269" s="44"/>
      <c r="L269" s="48"/>
      <c r="M269" s="225"/>
      <c r="N269" s="226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202</v>
      </c>
      <c r="AU269" s="20" t="s">
        <v>91</v>
      </c>
    </row>
    <row r="270" s="13" customFormat="1">
      <c r="A270" s="13"/>
      <c r="B270" s="241"/>
      <c r="C270" s="242"/>
      <c r="D270" s="222" t="s">
        <v>282</v>
      </c>
      <c r="E270" s="243" t="s">
        <v>32</v>
      </c>
      <c r="F270" s="244" t="s">
        <v>1891</v>
      </c>
      <c r="G270" s="242"/>
      <c r="H270" s="245">
        <v>1</v>
      </c>
      <c r="I270" s="246"/>
      <c r="J270" s="242"/>
      <c r="K270" s="242"/>
      <c r="L270" s="247"/>
      <c r="M270" s="248"/>
      <c r="N270" s="249"/>
      <c r="O270" s="249"/>
      <c r="P270" s="249"/>
      <c r="Q270" s="249"/>
      <c r="R270" s="249"/>
      <c r="S270" s="249"/>
      <c r="T270" s="25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1" t="s">
        <v>282</v>
      </c>
      <c r="AU270" s="251" t="s">
        <v>91</v>
      </c>
      <c r="AV270" s="13" t="s">
        <v>91</v>
      </c>
      <c r="AW270" s="13" t="s">
        <v>39</v>
      </c>
      <c r="AX270" s="13" t="s">
        <v>86</v>
      </c>
      <c r="AY270" s="251" t="s">
        <v>188</v>
      </c>
    </row>
    <row r="271" s="2" customFormat="1" ht="37.8" customHeight="1">
      <c r="A271" s="42"/>
      <c r="B271" s="43"/>
      <c r="C271" s="209" t="s">
        <v>506</v>
      </c>
      <c r="D271" s="209" t="s">
        <v>189</v>
      </c>
      <c r="E271" s="210" t="s">
        <v>1892</v>
      </c>
      <c r="F271" s="211" t="s">
        <v>1893</v>
      </c>
      <c r="G271" s="212" t="s">
        <v>244</v>
      </c>
      <c r="H271" s="213">
        <v>1</v>
      </c>
      <c r="I271" s="214"/>
      <c r="J271" s="215">
        <f>ROUND(I271*H271,2)</f>
        <v>0</v>
      </c>
      <c r="K271" s="211" t="s">
        <v>32</v>
      </c>
      <c r="L271" s="48"/>
      <c r="M271" s="216" t="s">
        <v>32</v>
      </c>
      <c r="N271" s="217" t="s">
        <v>49</v>
      </c>
      <c r="O271" s="88"/>
      <c r="P271" s="218">
        <f>O271*H271</f>
        <v>0</v>
      </c>
      <c r="Q271" s="218">
        <v>0</v>
      </c>
      <c r="R271" s="218">
        <f>Q271*H271</f>
        <v>0</v>
      </c>
      <c r="S271" s="218">
        <v>0</v>
      </c>
      <c r="T271" s="219">
        <f>S271*H271</f>
        <v>0</v>
      </c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R271" s="220" t="s">
        <v>405</v>
      </c>
      <c r="AT271" s="220" t="s">
        <v>189</v>
      </c>
      <c r="AU271" s="220" t="s">
        <v>91</v>
      </c>
      <c r="AY271" s="20" t="s">
        <v>188</v>
      </c>
      <c r="BE271" s="221">
        <f>IF(N271="základní",J271,0)</f>
        <v>0</v>
      </c>
      <c r="BF271" s="221">
        <f>IF(N271="snížená",J271,0)</f>
        <v>0</v>
      </c>
      <c r="BG271" s="221">
        <f>IF(N271="zákl. přenesená",J271,0)</f>
        <v>0</v>
      </c>
      <c r="BH271" s="221">
        <f>IF(N271="sníž. přenesená",J271,0)</f>
        <v>0</v>
      </c>
      <c r="BI271" s="221">
        <f>IF(N271="nulová",J271,0)</f>
        <v>0</v>
      </c>
      <c r="BJ271" s="20" t="s">
        <v>86</v>
      </c>
      <c r="BK271" s="221">
        <f>ROUND(I271*H271,2)</f>
        <v>0</v>
      </c>
      <c r="BL271" s="20" t="s">
        <v>405</v>
      </c>
      <c r="BM271" s="220" t="s">
        <v>1894</v>
      </c>
    </row>
    <row r="272" s="2" customFormat="1">
      <c r="A272" s="42"/>
      <c r="B272" s="43"/>
      <c r="C272" s="44"/>
      <c r="D272" s="222" t="s">
        <v>194</v>
      </c>
      <c r="E272" s="44"/>
      <c r="F272" s="223" t="s">
        <v>1893</v>
      </c>
      <c r="G272" s="44"/>
      <c r="H272" s="44"/>
      <c r="I272" s="224"/>
      <c r="J272" s="44"/>
      <c r="K272" s="44"/>
      <c r="L272" s="48"/>
      <c r="M272" s="225"/>
      <c r="N272" s="226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0" t="s">
        <v>194</v>
      </c>
      <c r="AU272" s="20" t="s">
        <v>91</v>
      </c>
    </row>
    <row r="273" s="2" customFormat="1">
      <c r="A273" s="42"/>
      <c r="B273" s="43"/>
      <c r="C273" s="44"/>
      <c r="D273" s="222" t="s">
        <v>202</v>
      </c>
      <c r="E273" s="44"/>
      <c r="F273" s="227" t="s">
        <v>504</v>
      </c>
      <c r="G273" s="44"/>
      <c r="H273" s="44"/>
      <c r="I273" s="224"/>
      <c r="J273" s="44"/>
      <c r="K273" s="44"/>
      <c r="L273" s="48"/>
      <c r="M273" s="225"/>
      <c r="N273" s="226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0" t="s">
        <v>202</v>
      </c>
      <c r="AU273" s="20" t="s">
        <v>91</v>
      </c>
    </row>
    <row r="274" s="13" customFormat="1">
      <c r="A274" s="13"/>
      <c r="B274" s="241"/>
      <c r="C274" s="242"/>
      <c r="D274" s="222" t="s">
        <v>282</v>
      </c>
      <c r="E274" s="243" t="s">
        <v>32</v>
      </c>
      <c r="F274" s="244" t="s">
        <v>1895</v>
      </c>
      <c r="G274" s="242"/>
      <c r="H274" s="245">
        <v>1</v>
      </c>
      <c r="I274" s="246"/>
      <c r="J274" s="242"/>
      <c r="K274" s="242"/>
      <c r="L274" s="247"/>
      <c r="M274" s="248"/>
      <c r="N274" s="249"/>
      <c r="O274" s="249"/>
      <c r="P274" s="249"/>
      <c r="Q274" s="249"/>
      <c r="R274" s="249"/>
      <c r="S274" s="249"/>
      <c r="T274" s="25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1" t="s">
        <v>282</v>
      </c>
      <c r="AU274" s="251" t="s">
        <v>91</v>
      </c>
      <c r="AV274" s="13" t="s">
        <v>91</v>
      </c>
      <c r="AW274" s="13" t="s">
        <v>39</v>
      </c>
      <c r="AX274" s="13" t="s">
        <v>86</v>
      </c>
      <c r="AY274" s="251" t="s">
        <v>188</v>
      </c>
    </row>
    <row r="275" s="2" customFormat="1" ht="37.8" customHeight="1">
      <c r="A275" s="42"/>
      <c r="B275" s="43"/>
      <c r="C275" s="209" t="s">
        <v>519</v>
      </c>
      <c r="D275" s="209" t="s">
        <v>189</v>
      </c>
      <c r="E275" s="210" t="s">
        <v>1896</v>
      </c>
      <c r="F275" s="211" t="s">
        <v>1897</v>
      </c>
      <c r="G275" s="212" t="s">
        <v>244</v>
      </c>
      <c r="H275" s="213">
        <v>1</v>
      </c>
      <c r="I275" s="214"/>
      <c r="J275" s="215">
        <f>ROUND(I275*H275,2)</f>
        <v>0</v>
      </c>
      <c r="K275" s="211" t="s">
        <v>32</v>
      </c>
      <c r="L275" s="48"/>
      <c r="M275" s="216" t="s">
        <v>32</v>
      </c>
      <c r="N275" s="217" t="s">
        <v>49</v>
      </c>
      <c r="O275" s="88"/>
      <c r="P275" s="218">
        <f>O275*H275</f>
        <v>0</v>
      </c>
      <c r="Q275" s="218">
        <v>0</v>
      </c>
      <c r="R275" s="218">
        <f>Q275*H275</f>
        <v>0</v>
      </c>
      <c r="S275" s="218">
        <v>0</v>
      </c>
      <c r="T275" s="219">
        <f>S275*H275</f>
        <v>0</v>
      </c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R275" s="220" t="s">
        <v>405</v>
      </c>
      <c r="AT275" s="220" t="s">
        <v>189</v>
      </c>
      <c r="AU275" s="220" t="s">
        <v>91</v>
      </c>
      <c r="AY275" s="20" t="s">
        <v>188</v>
      </c>
      <c r="BE275" s="221">
        <f>IF(N275="základní",J275,0)</f>
        <v>0</v>
      </c>
      <c r="BF275" s="221">
        <f>IF(N275="snížená",J275,0)</f>
        <v>0</v>
      </c>
      <c r="BG275" s="221">
        <f>IF(N275="zákl. přenesená",J275,0)</f>
        <v>0</v>
      </c>
      <c r="BH275" s="221">
        <f>IF(N275="sníž. přenesená",J275,0)</f>
        <v>0</v>
      </c>
      <c r="BI275" s="221">
        <f>IF(N275="nulová",J275,0)</f>
        <v>0</v>
      </c>
      <c r="BJ275" s="20" t="s">
        <v>86</v>
      </c>
      <c r="BK275" s="221">
        <f>ROUND(I275*H275,2)</f>
        <v>0</v>
      </c>
      <c r="BL275" s="20" t="s">
        <v>405</v>
      </c>
      <c r="BM275" s="220" t="s">
        <v>1898</v>
      </c>
    </row>
    <row r="276" s="2" customFormat="1">
      <c r="A276" s="42"/>
      <c r="B276" s="43"/>
      <c r="C276" s="44"/>
      <c r="D276" s="222" t="s">
        <v>194</v>
      </c>
      <c r="E276" s="44"/>
      <c r="F276" s="223" t="s">
        <v>1897</v>
      </c>
      <c r="G276" s="44"/>
      <c r="H276" s="44"/>
      <c r="I276" s="224"/>
      <c r="J276" s="44"/>
      <c r="K276" s="44"/>
      <c r="L276" s="48"/>
      <c r="M276" s="225"/>
      <c r="N276" s="226"/>
      <c r="O276" s="88"/>
      <c r="P276" s="88"/>
      <c r="Q276" s="88"/>
      <c r="R276" s="88"/>
      <c r="S276" s="88"/>
      <c r="T276" s="89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T276" s="20" t="s">
        <v>194</v>
      </c>
      <c r="AU276" s="20" t="s">
        <v>91</v>
      </c>
    </row>
    <row r="277" s="2" customFormat="1">
      <c r="A277" s="42"/>
      <c r="B277" s="43"/>
      <c r="C277" s="44"/>
      <c r="D277" s="222" t="s">
        <v>202</v>
      </c>
      <c r="E277" s="44"/>
      <c r="F277" s="227" t="s">
        <v>504</v>
      </c>
      <c r="G277" s="44"/>
      <c r="H277" s="44"/>
      <c r="I277" s="224"/>
      <c r="J277" s="44"/>
      <c r="K277" s="44"/>
      <c r="L277" s="48"/>
      <c r="M277" s="225"/>
      <c r="N277" s="226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202</v>
      </c>
      <c r="AU277" s="20" t="s">
        <v>91</v>
      </c>
    </row>
    <row r="278" s="13" customFormat="1">
      <c r="A278" s="13"/>
      <c r="B278" s="241"/>
      <c r="C278" s="242"/>
      <c r="D278" s="222" t="s">
        <v>282</v>
      </c>
      <c r="E278" s="243" t="s">
        <v>32</v>
      </c>
      <c r="F278" s="244" t="s">
        <v>1899</v>
      </c>
      <c r="G278" s="242"/>
      <c r="H278" s="245">
        <v>1</v>
      </c>
      <c r="I278" s="246"/>
      <c r="J278" s="242"/>
      <c r="K278" s="242"/>
      <c r="L278" s="247"/>
      <c r="M278" s="248"/>
      <c r="N278" s="249"/>
      <c r="O278" s="249"/>
      <c r="P278" s="249"/>
      <c r="Q278" s="249"/>
      <c r="R278" s="249"/>
      <c r="S278" s="249"/>
      <c r="T278" s="250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1" t="s">
        <v>282</v>
      </c>
      <c r="AU278" s="251" t="s">
        <v>91</v>
      </c>
      <c r="AV278" s="13" t="s">
        <v>91</v>
      </c>
      <c r="AW278" s="13" t="s">
        <v>39</v>
      </c>
      <c r="AX278" s="13" t="s">
        <v>86</v>
      </c>
      <c r="AY278" s="251" t="s">
        <v>188</v>
      </c>
    </row>
    <row r="279" s="2" customFormat="1" ht="24.15" customHeight="1">
      <c r="A279" s="42"/>
      <c r="B279" s="43"/>
      <c r="C279" s="209" t="s">
        <v>525</v>
      </c>
      <c r="D279" s="209" t="s">
        <v>189</v>
      </c>
      <c r="E279" s="210" t="s">
        <v>1900</v>
      </c>
      <c r="F279" s="211" t="s">
        <v>1901</v>
      </c>
      <c r="G279" s="212" t="s">
        <v>244</v>
      </c>
      <c r="H279" s="213">
        <v>1</v>
      </c>
      <c r="I279" s="214"/>
      <c r="J279" s="215">
        <f>ROUND(I279*H279,2)</f>
        <v>0</v>
      </c>
      <c r="K279" s="211" t="s">
        <v>32</v>
      </c>
      <c r="L279" s="48"/>
      <c r="M279" s="216" t="s">
        <v>32</v>
      </c>
      <c r="N279" s="217" t="s">
        <v>49</v>
      </c>
      <c r="O279" s="88"/>
      <c r="P279" s="218">
        <f>O279*H279</f>
        <v>0</v>
      </c>
      <c r="Q279" s="218">
        <v>0</v>
      </c>
      <c r="R279" s="218">
        <f>Q279*H279</f>
        <v>0</v>
      </c>
      <c r="S279" s="218">
        <v>0</v>
      </c>
      <c r="T279" s="219">
        <f>S279*H279</f>
        <v>0</v>
      </c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R279" s="220" t="s">
        <v>405</v>
      </c>
      <c r="AT279" s="220" t="s">
        <v>189</v>
      </c>
      <c r="AU279" s="220" t="s">
        <v>91</v>
      </c>
      <c r="AY279" s="20" t="s">
        <v>188</v>
      </c>
      <c r="BE279" s="221">
        <f>IF(N279="základní",J279,0)</f>
        <v>0</v>
      </c>
      <c r="BF279" s="221">
        <f>IF(N279="snížená",J279,0)</f>
        <v>0</v>
      </c>
      <c r="BG279" s="221">
        <f>IF(N279="zákl. přenesená",J279,0)</f>
        <v>0</v>
      </c>
      <c r="BH279" s="221">
        <f>IF(N279="sníž. přenesená",J279,0)</f>
        <v>0</v>
      </c>
      <c r="BI279" s="221">
        <f>IF(N279="nulová",J279,0)</f>
        <v>0</v>
      </c>
      <c r="BJ279" s="20" t="s">
        <v>86</v>
      </c>
      <c r="BK279" s="221">
        <f>ROUND(I279*H279,2)</f>
        <v>0</v>
      </c>
      <c r="BL279" s="20" t="s">
        <v>405</v>
      </c>
      <c r="BM279" s="220" t="s">
        <v>1902</v>
      </c>
    </row>
    <row r="280" s="2" customFormat="1">
      <c r="A280" s="42"/>
      <c r="B280" s="43"/>
      <c r="C280" s="44"/>
      <c r="D280" s="222" t="s">
        <v>194</v>
      </c>
      <c r="E280" s="44"/>
      <c r="F280" s="223" t="s">
        <v>1901</v>
      </c>
      <c r="G280" s="44"/>
      <c r="H280" s="44"/>
      <c r="I280" s="224"/>
      <c r="J280" s="44"/>
      <c r="K280" s="44"/>
      <c r="L280" s="48"/>
      <c r="M280" s="225"/>
      <c r="N280" s="226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0" t="s">
        <v>194</v>
      </c>
      <c r="AU280" s="20" t="s">
        <v>91</v>
      </c>
    </row>
    <row r="281" s="2" customFormat="1">
      <c r="A281" s="42"/>
      <c r="B281" s="43"/>
      <c r="C281" s="44"/>
      <c r="D281" s="222" t="s">
        <v>202</v>
      </c>
      <c r="E281" s="44"/>
      <c r="F281" s="227" t="s">
        <v>1903</v>
      </c>
      <c r="G281" s="44"/>
      <c r="H281" s="44"/>
      <c r="I281" s="224"/>
      <c r="J281" s="44"/>
      <c r="K281" s="44"/>
      <c r="L281" s="48"/>
      <c r="M281" s="225"/>
      <c r="N281" s="226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202</v>
      </c>
      <c r="AU281" s="20" t="s">
        <v>91</v>
      </c>
    </row>
    <row r="282" s="13" customFormat="1">
      <c r="A282" s="13"/>
      <c r="B282" s="241"/>
      <c r="C282" s="242"/>
      <c r="D282" s="222" t="s">
        <v>282</v>
      </c>
      <c r="E282" s="243" t="s">
        <v>32</v>
      </c>
      <c r="F282" s="244" t="s">
        <v>1904</v>
      </c>
      <c r="G282" s="242"/>
      <c r="H282" s="245">
        <v>1</v>
      </c>
      <c r="I282" s="246"/>
      <c r="J282" s="242"/>
      <c r="K282" s="242"/>
      <c r="L282" s="247"/>
      <c r="M282" s="248"/>
      <c r="N282" s="249"/>
      <c r="O282" s="249"/>
      <c r="P282" s="249"/>
      <c r="Q282" s="249"/>
      <c r="R282" s="249"/>
      <c r="S282" s="249"/>
      <c r="T282" s="25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1" t="s">
        <v>282</v>
      </c>
      <c r="AU282" s="251" t="s">
        <v>91</v>
      </c>
      <c r="AV282" s="13" t="s">
        <v>91</v>
      </c>
      <c r="AW282" s="13" t="s">
        <v>39</v>
      </c>
      <c r="AX282" s="13" t="s">
        <v>86</v>
      </c>
      <c r="AY282" s="251" t="s">
        <v>188</v>
      </c>
    </row>
    <row r="283" s="2" customFormat="1" ht="33" customHeight="1">
      <c r="A283" s="42"/>
      <c r="B283" s="43"/>
      <c r="C283" s="209" t="s">
        <v>536</v>
      </c>
      <c r="D283" s="209" t="s">
        <v>189</v>
      </c>
      <c r="E283" s="210" t="s">
        <v>1905</v>
      </c>
      <c r="F283" s="211" t="s">
        <v>1906</v>
      </c>
      <c r="G283" s="212" t="s">
        <v>278</v>
      </c>
      <c r="H283" s="213">
        <v>5.5999999999999996</v>
      </c>
      <c r="I283" s="214"/>
      <c r="J283" s="215">
        <f>ROUND(I283*H283,2)</f>
        <v>0</v>
      </c>
      <c r="K283" s="211" t="s">
        <v>32</v>
      </c>
      <c r="L283" s="48"/>
      <c r="M283" s="216" t="s">
        <v>32</v>
      </c>
      <c r="N283" s="217" t="s">
        <v>49</v>
      </c>
      <c r="O283" s="88"/>
      <c r="P283" s="218">
        <f>O283*H283</f>
        <v>0</v>
      </c>
      <c r="Q283" s="218">
        <v>0</v>
      </c>
      <c r="R283" s="218">
        <f>Q283*H283</f>
        <v>0</v>
      </c>
      <c r="S283" s="218">
        <v>0</v>
      </c>
      <c r="T283" s="219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20" t="s">
        <v>405</v>
      </c>
      <c r="AT283" s="220" t="s">
        <v>189</v>
      </c>
      <c r="AU283" s="220" t="s">
        <v>91</v>
      </c>
      <c r="AY283" s="20" t="s">
        <v>188</v>
      </c>
      <c r="BE283" s="221">
        <f>IF(N283="základní",J283,0)</f>
        <v>0</v>
      </c>
      <c r="BF283" s="221">
        <f>IF(N283="snížená",J283,0)</f>
        <v>0</v>
      </c>
      <c r="BG283" s="221">
        <f>IF(N283="zákl. přenesená",J283,0)</f>
        <v>0</v>
      </c>
      <c r="BH283" s="221">
        <f>IF(N283="sníž. přenesená",J283,0)</f>
        <v>0</v>
      </c>
      <c r="BI283" s="221">
        <f>IF(N283="nulová",J283,0)</f>
        <v>0</v>
      </c>
      <c r="BJ283" s="20" t="s">
        <v>86</v>
      </c>
      <c r="BK283" s="221">
        <f>ROUND(I283*H283,2)</f>
        <v>0</v>
      </c>
      <c r="BL283" s="20" t="s">
        <v>405</v>
      </c>
      <c r="BM283" s="220" t="s">
        <v>1907</v>
      </c>
    </row>
    <row r="284" s="2" customFormat="1">
      <c r="A284" s="42"/>
      <c r="B284" s="43"/>
      <c r="C284" s="44"/>
      <c r="D284" s="222" t="s">
        <v>194</v>
      </c>
      <c r="E284" s="44"/>
      <c r="F284" s="223" t="s">
        <v>1906</v>
      </c>
      <c r="G284" s="44"/>
      <c r="H284" s="44"/>
      <c r="I284" s="224"/>
      <c r="J284" s="44"/>
      <c r="K284" s="44"/>
      <c r="L284" s="48"/>
      <c r="M284" s="225"/>
      <c r="N284" s="226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0" t="s">
        <v>194</v>
      </c>
      <c r="AU284" s="20" t="s">
        <v>91</v>
      </c>
    </row>
    <row r="285" s="2" customFormat="1">
      <c r="A285" s="42"/>
      <c r="B285" s="43"/>
      <c r="C285" s="44"/>
      <c r="D285" s="222" t="s">
        <v>202</v>
      </c>
      <c r="E285" s="44"/>
      <c r="F285" s="227" t="s">
        <v>561</v>
      </c>
      <c r="G285" s="44"/>
      <c r="H285" s="44"/>
      <c r="I285" s="224"/>
      <c r="J285" s="44"/>
      <c r="K285" s="44"/>
      <c r="L285" s="48"/>
      <c r="M285" s="225"/>
      <c r="N285" s="226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202</v>
      </c>
      <c r="AU285" s="20" t="s">
        <v>91</v>
      </c>
    </row>
    <row r="286" s="13" customFormat="1">
      <c r="A286" s="13"/>
      <c r="B286" s="241"/>
      <c r="C286" s="242"/>
      <c r="D286" s="222" t="s">
        <v>282</v>
      </c>
      <c r="E286" s="243" t="s">
        <v>32</v>
      </c>
      <c r="F286" s="244" t="s">
        <v>1908</v>
      </c>
      <c r="G286" s="242"/>
      <c r="H286" s="245">
        <v>5.5999999999999996</v>
      </c>
      <c r="I286" s="246"/>
      <c r="J286" s="242"/>
      <c r="K286" s="242"/>
      <c r="L286" s="247"/>
      <c r="M286" s="248"/>
      <c r="N286" s="249"/>
      <c r="O286" s="249"/>
      <c r="P286" s="249"/>
      <c r="Q286" s="249"/>
      <c r="R286" s="249"/>
      <c r="S286" s="249"/>
      <c r="T286" s="25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1" t="s">
        <v>282</v>
      </c>
      <c r="AU286" s="251" t="s">
        <v>91</v>
      </c>
      <c r="AV286" s="13" t="s">
        <v>91</v>
      </c>
      <c r="AW286" s="13" t="s">
        <v>39</v>
      </c>
      <c r="AX286" s="13" t="s">
        <v>86</v>
      </c>
      <c r="AY286" s="251" t="s">
        <v>188</v>
      </c>
    </row>
    <row r="287" s="11" customFormat="1" ht="22.8" customHeight="1">
      <c r="A287" s="11"/>
      <c r="B287" s="195"/>
      <c r="C287" s="196"/>
      <c r="D287" s="197" t="s">
        <v>77</v>
      </c>
      <c r="E287" s="237" t="s">
        <v>661</v>
      </c>
      <c r="F287" s="237" t="s">
        <v>662</v>
      </c>
      <c r="G287" s="196"/>
      <c r="H287" s="196"/>
      <c r="I287" s="199"/>
      <c r="J287" s="238">
        <f>BK287</f>
        <v>0</v>
      </c>
      <c r="K287" s="196"/>
      <c r="L287" s="201"/>
      <c r="M287" s="202"/>
      <c r="N287" s="203"/>
      <c r="O287" s="203"/>
      <c r="P287" s="204">
        <f>SUM(P288:P331)</f>
        <v>0</v>
      </c>
      <c r="Q287" s="203"/>
      <c r="R287" s="204">
        <f>SUM(R288:R331)</f>
        <v>0.96355800000000003</v>
      </c>
      <c r="S287" s="203"/>
      <c r="T287" s="205">
        <f>SUM(T288:T331)</f>
        <v>0.036119999999999999</v>
      </c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R287" s="206" t="s">
        <v>91</v>
      </c>
      <c r="AT287" s="207" t="s">
        <v>77</v>
      </c>
      <c r="AU287" s="207" t="s">
        <v>86</v>
      </c>
      <c r="AY287" s="206" t="s">
        <v>188</v>
      </c>
      <c r="BK287" s="208">
        <f>SUM(BK288:BK331)</f>
        <v>0</v>
      </c>
    </row>
    <row r="288" s="2" customFormat="1" ht="16.5" customHeight="1">
      <c r="A288" s="42"/>
      <c r="B288" s="43"/>
      <c r="C288" s="209" t="s">
        <v>541</v>
      </c>
      <c r="D288" s="209" t="s">
        <v>189</v>
      </c>
      <c r="E288" s="210" t="s">
        <v>664</v>
      </c>
      <c r="F288" s="211" t="s">
        <v>665</v>
      </c>
      <c r="G288" s="212" t="s">
        <v>278</v>
      </c>
      <c r="H288" s="213">
        <v>25.800000000000001</v>
      </c>
      <c r="I288" s="214"/>
      <c r="J288" s="215">
        <f>ROUND(I288*H288,2)</f>
        <v>0</v>
      </c>
      <c r="K288" s="211" t="s">
        <v>236</v>
      </c>
      <c r="L288" s="48"/>
      <c r="M288" s="216" t="s">
        <v>32</v>
      </c>
      <c r="N288" s="217" t="s">
        <v>49</v>
      </c>
      <c r="O288" s="88"/>
      <c r="P288" s="218">
        <f>O288*H288</f>
        <v>0</v>
      </c>
      <c r="Q288" s="218">
        <v>0</v>
      </c>
      <c r="R288" s="218">
        <f>Q288*H288</f>
        <v>0</v>
      </c>
      <c r="S288" s="218">
        <v>0</v>
      </c>
      <c r="T288" s="219">
        <f>S288*H288</f>
        <v>0</v>
      </c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R288" s="220" t="s">
        <v>405</v>
      </c>
      <c r="AT288" s="220" t="s">
        <v>189</v>
      </c>
      <c r="AU288" s="220" t="s">
        <v>91</v>
      </c>
      <c r="AY288" s="20" t="s">
        <v>188</v>
      </c>
      <c r="BE288" s="221">
        <f>IF(N288="základní",J288,0)</f>
        <v>0</v>
      </c>
      <c r="BF288" s="221">
        <f>IF(N288="snížená",J288,0)</f>
        <v>0</v>
      </c>
      <c r="BG288" s="221">
        <f>IF(N288="zákl. přenesená",J288,0)</f>
        <v>0</v>
      </c>
      <c r="BH288" s="221">
        <f>IF(N288="sníž. přenesená",J288,0)</f>
        <v>0</v>
      </c>
      <c r="BI288" s="221">
        <f>IF(N288="nulová",J288,0)</f>
        <v>0</v>
      </c>
      <c r="BJ288" s="20" t="s">
        <v>86</v>
      </c>
      <c r="BK288" s="221">
        <f>ROUND(I288*H288,2)</f>
        <v>0</v>
      </c>
      <c r="BL288" s="20" t="s">
        <v>405</v>
      </c>
      <c r="BM288" s="220" t="s">
        <v>1909</v>
      </c>
    </row>
    <row r="289" s="2" customFormat="1">
      <c r="A289" s="42"/>
      <c r="B289" s="43"/>
      <c r="C289" s="44"/>
      <c r="D289" s="222" t="s">
        <v>194</v>
      </c>
      <c r="E289" s="44"/>
      <c r="F289" s="223" t="s">
        <v>667</v>
      </c>
      <c r="G289" s="44"/>
      <c r="H289" s="44"/>
      <c r="I289" s="224"/>
      <c r="J289" s="44"/>
      <c r="K289" s="44"/>
      <c r="L289" s="48"/>
      <c r="M289" s="225"/>
      <c r="N289" s="226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194</v>
      </c>
      <c r="AU289" s="20" t="s">
        <v>91</v>
      </c>
    </row>
    <row r="290" s="2" customFormat="1">
      <c r="A290" s="42"/>
      <c r="B290" s="43"/>
      <c r="C290" s="44"/>
      <c r="D290" s="239" t="s">
        <v>239</v>
      </c>
      <c r="E290" s="44"/>
      <c r="F290" s="240" t="s">
        <v>668</v>
      </c>
      <c r="G290" s="44"/>
      <c r="H290" s="44"/>
      <c r="I290" s="224"/>
      <c r="J290" s="44"/>
      <c r="K290" s="44"/>
      <c r="L290" s="48"/>
      <c r="M290" s="225"/>
      <c r="N290" s="226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0" t="s">
        <v>239</v>
      </c>
      <c r="AU290" s="20" t="s">
        <v>91</v>
      </c>
    </row>
    <row r="291" s="13" customFormat="1">
      <c r="A291" s="13"/>
      <c r="B291" s="241"/>
      <c r="C291" s="242"/>
      <c r="D291" s="222" t="s">
        <v>282</v>
      </c>
      <c r="E291" s="243" t="s">
        <v>32</v>
      </c>
      <c r="F291" s="244" t="s">
        <v>1785</v>
      </c>
      <c r="G291" s="242"/>
      <c r="H291" s="245">
        <v>0.90000000000000002</v>
      </c>
      <c r="I291" s="246"/>
      <c r="J291" s="242"/>
      <c r="K291" s="242"/>
      <c r="L291" s="247"/>
      <c r="M291" s="248"/>
      <c r="N291" s="249"/>
      <c r="O291" s="249"/>
      <c r="P291" s="249"/>
      <c r="Q291" s="249"/>
      <c r="R291" s="249"/>
      <c r="S291" s="249"/>
      <c r="T291" s="25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1" t="s">
        <v>282</v>
      </c>
      <c r="AU291" s="251" t="s">
        <v>91</v>
      </c>
      <c r="AV291" s="13" t="s">
        <v>91</v>
      </c>
      <c r="AW291" s="13" t="s">
        <v>39</v>
      </c>
      <c r="AX291" s="13" t="s">
        <v>78</v>
      </c>
      <c r="AY291" s="251" t="s">
        <v>188</v>
      </c>
    </row>
    <row r="292" s="13" customFormat="1">
      <c r="A292" s="13"/>
      <c r="B292" s="241"/>
      <c r="C292" s="242"/>
      <c r="D292" s="222" t="s">
        <v>282</v>
      </c>
      <c r="E292" s="243" t="s">
        <v>32</v>
      </c>
      <c r="F292" s="244" t="s">
        <v>1786</v>
      </c>
      <c r="G292" s="242"/>
      <c r="H292" s="245">
        <v>24.899999999999999</v>
      </c>
      <c r="I292" s="246"/>
      <c r="J292" s="242"/>
      <c r="K292" s="242"/>
      <c r="L292" s="247"/>
      <c r="M292" s="248"/>
      <c r="N292" s="249"/>
      <c r="O292" s="249"/>
      <c r="P292" s="249"/>
      <c r="Q292" s="249"/>
      <c r="R292" s="249"/>
      <c r="S292" s="249"/>
      <c r="T292" s="25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1" t="s">
        <v>282</v>
      </c>
      <c r="AU292" s="251" t="s">
        <v>91</v>
      </c>
      <c r="AV292" s="13" t="s">
        <v>91</v>
      </c>
      <c r="AW292" s="13" t="s">
        <v>39</v>
      </c>
      <c r="AX292" s="13" t="s">
        <v>78</v>
      </c>
      <c r="AY292" s="251" t="s">
        <v>188</v>
      </c>
    </row>
    <row r="293" s="15" customFormat="1">
      <c r="A293" s="15"/>
      <c r="B293" s="272"/>
      <c r="C293" s="273"/>
      <c r="D293" s="222" t="s">
        <v>282</v>
      </c>
      <c r="E293" s="274" t="s">
        <v>32</v>
      </c>
      <c r="F293" s="275" t="s">
        <v>338</v>
      </c>
      <c r="G293" s="273"/>
      <c r="H293" s="276">
        <v>25.799999999999997</v>
      </c>
      <c r="I293" s="277"/>
      <c r="J293" s="273"/>
      <c r="K293" s="273"/>
      <c r="L293" s="278"/>
      <c r="M293" s="279"/>
      <c r="N293" s="280"/>
      <c r="O293" s="280"/>
      <c r="P293" s="280"/>
      <c r="Q293" s="280"/>
      <c r="R293" s="280"/>
      <c r="S293" s="280"/>
      <c r="T293" s="281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82" t="s">
        <v>282</v>
      </c>
      <c r="AU293" s="282" t="s">
        <v>91</v>
      </c>
      <c r="AV293" s="15" t="s">
        <v>187</v>
      </c>
      <c r="AW293" s="15" t="s">
        <v>39</v>
      </c>
      <c r="AX293" s="15" t="s">
        <v>86</v>
      </c>
      <c r="AY293" s="282" t="s">
        <v>188</v>
      </c>
    </row>
    <row r="294" s="2" customFormat="1" ht="16.5" customHeight="1">
      <c r="A294" s="42"/>
      <c r="B294" s="43"/>
      <c r="C294" s="209" t="s">
        <v>546</v>
      </c>
      <c r="D294" s="209" t="s">
        <v>189</v>
      </c>
      <c r="E294" s="210" t="s">
        <v>670</v>
      </c>
      <c r="F294" s="211" t="s">
        <v>671</v>
      </c>
      <c r="G294" s="212" t="s">
        <v>278</v>
      </c>
      <c r="H294" s="213">
        <v>25.800000000000001</v>
      </c>
      <c r="I294" s="214"/>
      <c r="J294" s="215">
        <f>ROUND(I294*H294,2)</f>
        <v>0</v>
      </c>
      <c r="K294" s="211" t="s">
        <v>236</v>
      </c>
      <c r="L294" s="48"/>
      <c r="M294" s="216" t="s">
        <v>32</v>
      </c>
      <c r="N294" s="217" t="s">
        <v>49</v>
      </c>
      <c r="O294" s="88"/>
      <c r="P294" s="218">
        <f>O294*H294</f>
        <v>0</v>
      </c>
      <c r="Q294" s="218">
        <v>0.00029999999999999997</v>
      </c>
      <c r="R294" s="218">
        <f>Q294*H294</f>
        <v>0.0077399999999999995</v>
      </c>
      <c r="S294" s="218">
        <v>0</v>
      </c>
      <c r="T294" s="219">
        <f>S294*H294</f>
        <v>0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R294" s="220" t="s">
        <v>405</v>
      </c>
      <c r="AT294" s="220" t="s">
        <v>189</v>
      </c>
      <c r="AU294" s="220" t="s">
        <v>91</v>
      </c>
      <c r="AY294" s="20" t="s">
        <v>188</v>
      </c>
      <c r="BE294" s="221">
        <f>IF(N294="základní",J294,0)</f>
        <v>0</v>
      </c>
      <c r="BF294" s="221">
        <f>IF(N294="snížená",J294,0)</f>
        <v>0</v>
      </c>
      <c r="BG294" s="221">
        <f>IF(N294="zákl. přenesená",J294,0)</f>
        <v>0</v>
      </c>
      <c r="BH294" s="221">
        <f>IF(N294="sníž. přenesená",J294,0)</f>
        <v>0</v>
      </c>
      <c r="BI294" s="221">
        <f>IF(N294="nulová",J294,0)</f>
        <v>0</v>
      </c>
      <c r="BJ294" s="20" t="s">
        <v>86</v>
      </c>
      <c r="BK294" s="221">
        <f>ROUND(I294*H294,2)</f>
        <v>0</v>
      </c>
      <c r="BL294" s="20" t="s">
        <v>405</v>
      </c>
      <c r="BM294" s="220" t="s">
        <v>1910</v>
      </c>
    </row>
    <row r="295" s="2" customFormat="1">
      <c r="A295" s="42"/>
      <c r="B295" s="43"/>
      <c r="C295" s="44"/>
      <c r="D295" s="222" t="s">
        <v>194</v>
      </c>
      <c r="E295" s="44"/>
      <c r="F295" s="223" t="s">
        <v>673</v>
      </c>
      <c r="G295" s="44"/>
      <c r="H295" s="44"/>
      <c r="I295" s="224"/>
      <c r="J295" s="44"/>
      <c r="K295" s="44"/>
      <c r="L295" s="48"/>
      <c r="M295" s="225"/>
      <c r="N295" s="226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194</v>
      </c>
      <c r="AU295" s="20" t="s">
        <v>91</v>
      </c>
    </row>
    <row r="296" s="2" customFormat="1">
      <c r="A296" s="42"/>
      <c r="B296" s="43"/>
      <c r="C296" s="44"/>
      <c r="D296" s="239" t="s">
        <v>239</v>
      </c>
      <c r="E296" s="44"/>
      <c r="F296" s="240" t="s">
        <v>674</v>
      </c>
      <c r="G296" s="44"/>
      <c r="H296" s="44"/>
      <c r="I296" s="224"/>
      <c r="J296" s="44"/>
      <c r="K296" s="44"/>
      <c r="L296" s="48"/>
      <c r="M296" s="225"/>
      <c r="N296" s="226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0" t="s">
        <v>239</v>
      </c>
      <c r="AU296" s="20" t="s">
        <v>91</v>
      </c>
    </row>
    <row r="297" s="13" customFormat="1">
      <c r="A297" s="13"/>
      <c r="B297" s="241"/>
      <c r="C297" s="242"/>
      <c r="D297" s="222" t="s">
        <v>282</v>
      </c>
      <c r="E297" s="243" t="s">
        <v>32</v>
      </c>
      <c r="F297" s="244" t="s">
        <v>1785</v>
      </c>
      <c r="G297" s="242"/>
      <c r="H297" s="245">
        <v>0.90000000000000002</v>
      </c>
      <c r="I297" s="246"/>
      <c r="J297" s="242"/>
      <c r="K297" s="242"/>
      <c r="L297" s="247"/>
      <c r="M297" s="248"/>
      <c r="N297" s="249"/>
      <c r="O297" s="249"/>
      <c r="P297" s="249"/>
      <c r="Q297" s="249"/>
      <c r="R297" s="249"/>
      <c r="S297" s="249"/>
      <c r="T297" s="25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1" t="s">
        <v>282</v>
      </c>
      <c r="AU297" s="251" t="s">
        <v>91</v>
      </c>
      <c r="AV297" s="13" t="s">
        <v>91</v>
      </c>
      <c r="AW297" s="13" t="s">
        <v>39</v>
      </c>
      <c r="AX297" s="13" t="s">
        <v>78</v>
      </c>
      <c r="AY297" s="251" t="s">
        <v>188</v>
      </c>
    </row>
    <row r="298" s="13" customFormat="1">
      <c r="A298" s="13"/>
      <c r="B298" s="241"/>
      <c r="C298" s="242"/>
      <c r="D298" s="222" t="s">
        <v>282</v>
      </c>
      <c r="E298" s="243" t="s">
        <v>32</v>
      </c>
      <c r="F298" s="244" t="s">
        <v>1786</v>
      </c>
      <c r="G298" s="242"/>
      <c r="H298" s="245">
        <v>24.899999999999999</v>
      </c>
      <c r="I298" s="246"/>
      <c r="J298" s="242"/>
      <c r="K298" s="242"/>
      <c r="L298" s="247"/>
      <c r="M298" s="248"/>
      <c r="N298" s="249"/>
      <c r="O298" s="249"/>
      <c r="P298" s="249"/>
      <c r="Q298" s="249"/>
      <c r="R298" s="249"/>
      <c r="S298" s="249"/>
      <c r="T298" s="250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1" t="s">
        <v>282</v>
      </c>
      <c r="AU298" s="251" t="s">
        <v>91</v>
      </c>
      <c r="AV298" s="13" t="s">
        <v>91</v>
      </c>
      <c r="AW298" s="13" t="s">
        <v>39</v>
      </c>
      <c r="AX298" s="13" t="s">
        <v>78</v>
      </c>
      <c r="AY298" s="251" t="s">
        <v>188</v>
      </c>
    </row>
    <row r="299" s="15" customFormat="1">
      <c r="A299" s="15"/>
      <c r="B299" s="272"/>
      <c r="C299" s="273"/>
      <c r="D299" s="222" t="s">
        <v>282</v>
      </c>
      <c r="E299" s="274" t="s">
        <v>32</v>
      </c>
      <c r="F299" s="275" t="s">
        <v>338</v>
      </c>
      <c r="G299" s="273"/>
      <c r="H299" s="276">
        <v>25.799999999999997</v>
      </c>
      <c r="I299" s="277"/>
      <c r="J299" s="273"/>
      <c r="K299" s="273"/>
      <c r="L299" s="278"/>
      <c r="M299" s="279"/>
      <c r="N299" s="280"/>
      <c r="O299" s="280"/>
      <c r="P299" s="280"/>
      <c r="Q299" s="280"/>
      <c r="R299" s="280"/>
      <c r="S299" s="280"/>
      <c r="T299" s="281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82" t="s">
        <v>282</v>
      </c>
      <c r="AU299" s="282" t="s">
        <v>91</v>
      </c>
      <c r="AV299" s="15" t="s">
        <v>187</v>
      </c>
      <c r="AW299" s="15" t="s">
        <v>39</v>
      </c>
      <c r="AX299" s="15" t="s">
        <v>86</v>
      </c>
      <c r="AY299" s="282" t="s">
        <v>188</v>
      </c>
    </row>
    <row r="300" s="2" customFormat="1" ht="24.15" customHeight="1">
      <c r="A300" s="42"/>
      <c r="B300" s="43"/>
      <c r="C300" s="209" t="s">
        <v>552</v>
      </c>
      <c r="D300" s="209" t="s">
        <v>189</v>
      </c>
      <c r="E300" s="210" t="s">
        <v>676</v>
      </c>
      <c r="F300" s="211" t="s">
        <v>677</v>
      </c>
      <c r="G300" s="212" t="s">
        <v>278</v>
      </c>
      <c r="H300" s="213">
        <v>25.800000000000001</v>
      </c>
      <c r="I300" s="214"/>
      <c r="J300" s="215">
        <f>ROUND(I300*H300,2)</f>
        <v>0</v>
      </c>
      <c r="K300" s="211" t="s">
        <v>236</v>
      </c>
      <c r="L300" s="48"/>
      <c r="M300" s="216" t="s">
        <v>32</v>
      </c>
      <c r="N300" s="217" t="s">
        <v>49</v>
      </c>
      <c r="O300" s="88"/>
      <c r="P300" s="218">
        <f>O300*H300</f>
        <v>0</v>
      </c>
      <c r="Q300" s="218">
        <v>0.014999999999999999</v>
      </c>
      <c r="R300" s="218">
        <f>Q300*H300</f>
        <v>0.38700000000000001</v>
      </c>
      <c r="S300" s="218">
        <v>0</v>
      </c>
      <c r="T300" s="219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20" t="s">
        <v>405</v>
      </c>
      <c r="AT300" s="220" t="s">
        <v>189</v>
      </c>
      <c r="AU300" s="220" t="s">
        <v>91</v>
      </c>
      <c r="AY300" s="20" t="s">
        <v>188</v>
      </c>
      <c r="BE300" s="221">
        <f>IF(N300="základní",J300,0)</f>
        <v>0</v>
      </c>
      <c r="BF300" s="221">
        <f>IF(N300="snížená",J300,0)</f>
        <v>0</v>
      </c>
      <c r="BG300" s="221">
        <f>IF(N300="zákl. přenesená",J300,0)</f>
        <v>0</v>
      </c>
      <c r="BH300" s="221">
        <f>IF(N300="sníž. přenesená",J300,0)</f>
        <v>0</v>
      </c>
      <c r="BI300" s="221">
        <f>IF(N300="nulová",J300,0)</f>
        <v>0</v>
      </c>
      <c r="BJ300" s="20" t="s">
        <v>86</v>
      </c>
      <c r="BK300" s="221">
        <f>ROUND(I300*H300,2)</f>
        <v>0</v>
      </c>
      <c r="BL300" s="20" t="s">
        <v>405</v>
      </c>
      <c r="BM300" s="220" t="s">
        <v>1911</v>
      </c>
    </row>
    <row r="301" s="2" customFormat="1">
      <c r="A301" s="42"/>
      <c r="B301" s="43"/>
      <c r="C301" s="44"/>
      <c r="D301" s="222" t="s">
        <v>194</v>
      </c>
      <c r="E301" s="44"/>
      <c r="F301" s="223" t="s">
        <v>679</v>
      </c>
      <c r="G301" s="44"/>
      <c r="H301" s="44"/>
      <c r="I301" s="224"/>
      <c r="J301" s="44"/>
      <c r="K301" s="44"/>
      <c r="L301" s="48"/>
      <c r="M301" s="225"/>
      <c r="N301" s="226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194</v>
      </c>
      <c r="AU301" s="20" t="s">
        <v>91</v>
      </c>
    </row>
    <row r="302" s="2" customFormat="1">
      <c r="A302" s="42"/>
      <c r="B302" s="43"/>
      <c r="C302" s="44"/>
      <c r="D302" s="239" t="s">
        <v>239</v>
      </c>
      <c r="E302" s="44"/>
      <c r="F302" s="240" t="s">
        <v>680</v>
      </c>
      <c r="G302" s="44"/>
      <c r="H302" s="44"/>
      <c r="I302" s="224"/>
      <c r="J302" s="44"/>
      <c r="K302" s="44"/>
      <c r="L302" s="48"/>
      <c r="M302" s="225"/>
      <c r="N302" s="226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0" t="s">
        <v>239</v>
      </c>
      <c r="AU302" s="20" t="s">
        <v>91</v>
      </c>
    </row>
    <row r="303" s="13" customFormat="1">
      <c r="A303" s="13"/>
      <c r="B303" s="241"/>
      <c r="C303" s="242"/>
      <c r="D303" s="222" t="s">
        <v>282</v>
      </c>
      <c r="E303" s="243" t="s">
        <v>32</v>
      </c>
      <c r="F303" s="244" t="s">
        <v>1785</v>
      </c>
      <c r="G303" s="242"/>
      <c r="H303" s="245">
        <v>0.90000000000000002</v>
      </c>
      <c r="I303" s="246"/>
      <c r="J303" s="242"/>
      <c r="K303" s="242"/>
      <c r="L303" s="247"/>
      <c r="M303" s="248"/>
      <c r="N303" s="249"/>
      <c r="O303" s="249"/>
      <c r="P303" s="249"/>
      <c r="Q303" s="249"/>
      <c r="R303" s="249"/>
      <c r="S303" s="249"/>
      <c r="T303" s="25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1" t="s">
        <v>282</v>
      </c>
      <c r="AU303" s="251" t="s">
        <v>91</v>
      </c>
      <c r="AV303" s="13" t="s">
        <v>91</v>
      </c>
      <c r="AW303" s="13" t="s">
        <v>39</v>
      </c>
      <c r="AX303" s="13" t="s">
        <v>78</v>
      </c>
      <c r="AY303" s="251" t="s">
        <v>188</v>
      </c>
    </row>
    <row r="304" s="13" customFormat="1">
      <c r="A304" s="13"/>
      <c r="B304" s="241"/>
      <c r="C304" s="242"/>
      <c r="D304" s="222" t="s">
        <v>282</v>
      </c>
      <c r="E304" s="243" t="s">
        <v>32</v>
      </c>
      <c r="F304" s="244" t="s">
        <v>1786</v>
      </c>
      <c r="G304" s="242"/>
      <c r="H304" s="245">
        <v>24.899999999999999</v>
      </c>
      <c r="I304" s="246"/>
      <c r="J304" s="242"/>
      <c r="K304" s="242"/>
      <c r="L304" s="247"/>
      <c r="M304" s="248"/>
      <c r="N304" s="249"/>
      <c r="O304" s="249"/>
      <c r="P304" s="249"/>
      <c r="Q304" s="249"/>
      <c r="R304" s="249"/>
      <c r="S304" s="249"/>
      <c r="T304" s="25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1" t="s">
        <v>282</v>
      </c>
      <c r="AU304" s="251" t="s">
        <v>91</v>
      </c>
      <c r="AV304" s="13" t="s">
        <v>91</v>
      </c>
      <c r="AW304" s="13" t="s">
        <v>39</v>
      </c>
      <c r="AX304" s="13" t="s">
        <v>78</v>
      </c>
      <c r="AY304" s="251" t="s">
        <v>188</v>
      </c>
    </row>
    <row r="305" s="15" customFormat="1">
      <c r="A305" s="15"/>
      <c r="B305" s="272"/>
      <c r="C305" s="273"/>
      <c r="D305" s="222" t="s">
        <v>282</v>
      </c>
      <c r="E305" s="274" t="s">
        <v>32</v>
      </c>
      <c r="F305" s="275" t="s">
        <v>338</v>
      </c>
      <c r="G305" s="273"/>
      <c r="H305" s="276">
        <v>25.799999999999997</v>
      </c>
      <c r="I305" s="277"/>
      <c r="J305" s="273"/>
      <c r="K305" s="273"/>
      <c r="L305" s="278"/>
      <c r="M305" s="279"/>
      <c r="N305" s="280"/>
      <c r="O305" s="280"/>
      <c r="P305" s="280"/>
      <c r="Q305" s="280"/>
      <c r="R305" s="280"/>
      <c r="S305" s="280"/>
      <c r="T305" s="281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82" t="s">
        <v>282</v>
      </c>
      <c r="AU305" s="282" t="s">
        <v>91</v>
      </c>
      <c r="AV305" s="15" t="s">
        <v>187</v>
      </c>
      <c r="AW305" s="15" t="s">
        <v>39</v>
      </c>
      <c r="AX305" s="15" t="s">
        <v>86</v>
      </c>
      <c r="AY305" s="282" t="s">
        <v>188</v>
      </c>
    </row>
    <row r="306" s="2" customFormat="1" ht="33" customHeight="1">
      <c r="A306" s="42"/>
      <c r="B306" s="43"/>
      <c r="C306" s="209" t="s">
        <v>557</v>
      </c>
      <c r="D306" s="209" t="s">
        <v>189</v>
      </c>
      <c r="E306" s="210" t="s">
        <v>1912</v>
      </c>
      <c r="F306" s="211" t="s">
        <v>1913</v>
      </c>
      <c r="G306" s="212" t="s">
        <v>314</v>
      </c>
      <c r="H306" s="213">
        <v>27.899999999999999</v>
      </c>
      <c r="I306" s="214"/>
      <c r="J306" s="215">
        <f>ROUND(I306*H306,2)</f>
        <v>0</v>
      </c>
      <c r="K306" s="211" t="s">
        <v>236</v>
      </c>
      <c r="L306" s="48"/>
      <c r="M306" s="216" t="s">
        <v>32</v>
      </c>
      <c r="N306" s="217" t="s">
        <v>49</v>
      </c>
      <c r="O306" s="88"/>
      <c r="P306" s="218">
        <f>O306*H306</f>
        <v>0</v>
      </c>
      <c r="Q306" s="218">
        <v>0.00058</v>
      </c>
      <c r="R306" s="218">
        <f>Q306*H306</f>
        <v>0.016181999999999998</v>
      </c>
      <c r="S306" s="218">
        <v>0</v>
      </c>
      <c r="T306" s="219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20" t="s">
        <v>405</v>
      </c>
      <c r="AT306" s="220" t="s">
        <v>189</v>
      </c>
      <c r="AU306" s="220" t="s">
        <v>91</v>
      </c>
      <c r="AY306" s="20" t="s">
        <v>188</v>
      </c>
      <c r="BE306" s="221">
        <f>IF(N306="základní",J306,0)</f>
        <v>0</v>
      </c>
      <c r="BF306" s="221">
        <f>IF(N306="snížená",J306,0)</f>
        <v>0</v>
      </c>
      <c r="BG306" s="221">
        <f>IF(N306="zákl. přenesená",J306,0)</f>
        <v>0</v>
      </c>
      <c r="BH306" s="221">
        <f>IF(N306="sníž. přenesená",J306,0)</f>
        <v>0</v>
      </c>
      <c r="BI306" s="221">
        <f>IF(N306="nulová",J306,0)</f>
        <v>0</v>
      </c>
      <c r="BJ306" s="20" t="s">
        <v>86</v>
      </c>
      <c r="BK306" s="221">
        <f>ROUND(I306*H306,2)</f>
        <v>0</v>
      </c>
      <c r="BL306" s="20" t="s">
        <v>405</v>
      </c>
      <c r="BM306" s="220" t="s">
        <v>1914</v>
      </c>
    </row>
    <row r="307" s="2" customFormat="1">
      <c r="A307" s="42"/>
      <c r="B307" s="43"/>
      <c r="C307" s="44"/>
      <c r="D307" s="222" t="s">
        <v>194</v>
      </c>
      <c r="E307" s="44"/>
      <c r="F307" s="223" t="s">
        <v>1915</v>
      </c>
      <c r="G307" s="44"/>
      <c r="H307" s="44"/>
      <c r="I307" s="224"/>
      <c r="J307" s="44"/>
      <c r="K307" s="44"/>
      <c r="L307" s="48"/>
      <c r="M307" s="225"/>
      <c r="N307" s="226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194</v>
      </c>
      <c r="AU307" s="20" t="s">
        <v>91</v>
      </c>
    </row>
    <row r="308" s="2" customFormat="1">
      <c r="A308" s="42"/>
      <c r="B308" s="43"/>
      <c r="C308" s="44"/>
      <c r="D308" s="239" t="s">
        <v>239</v>
      </c>
      <c r="E308" s="44"/>
      <c r="F308" s="240" t="s">
        <v>1916</v>
      </c>
      <c r="G308" s="44"/>
      <c r="H308" s="44"/>
      <c r="I308" s="224"/>
      <c r="J308" s="44"/>
      <c r="K308" s="44"/>
      <c r="L308" s="48"/>
      <c r="M308" s="225"/>
      <c r="N308" s="226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0" t="s">
        <v>239</v>
      </c>
      <c r="AU308" s="20" t="s">
        <v>91</v>
      </c>
    </row>
    <row r="309" s="13" customFormat="1">
      <c r="A309" s="13"/>
      <c r="B309" s="241"/>
      <c r="C309" s="242"/>
      <c r="D309" s="222" t="s">
        <v>282</v>
      </c>
      <c r="E309" s="243" t="s">
        <v>32</v>
      </c>
      <c r="F309" s="244" t="s">
        <v>1917</v>
      </c>
      <c r="G309" s="242"/>
      <c r="H309" s="245">
        <v>27.899999999999999</v>
      </c>
      <c r="I309" s="246"/>
      <c r="J309" s="242"/>
      <c r="K309" s="242"/>
      <c r="L309" s="247"/>
      <c r="M309" s="248"/>
      <c r="N309" s="249"/>
      <c r="O309" s="249"/>
      <c r="P309" s="249"/>
      <c r="Q309" s="249"/>
      <c r="R309" s="249"/>
      <c r="S309" s="249"/>
      <c r="T309" s="25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1" t="s">
        <v>282</v>
      </c>
      <c r="AU309" s="251" t="s">
        <v>91</v>
      </c>
      <c r="AV309" s="13" t="s">
        <v>91</v>
      </c>
      <c r="AW309" s="13" t="s">
        <v>39</v>
      </c>
      <c r="AX309" s="13" t="s">
        <v>86</v>
      </c>
      <c r="AY309" s="251" t="s">
        <v>188</v>
      </c>
    </row>
    <row r="310" s="2" customFormat="1" ht="16.5" customHeight="1">
      <c r="A310" s="42"/>
      <c r="B310" s="43"/>
      <c r="C310" s="262" t="s">
        <v>565</v>
      </c>
      <c r="D310" s="262" t="s">
        <v>319</v>
      </c>
      <c r="E310" s="263" t="s">
        <v>1918</v>
      </c>
      <c r="F310" s="264" t="s">
        <v>1919</v>
      </c>
      <c r="G310" s="265" t="s">
        <v>314</v>
      </c>
      <c r="H310" s="266">
        <v>32.085000000000001</v>
      </c>
      <c r="I310" s="267"/>
      <c r="J310" s="268">
        <f>ROUND(I310*H310,2)</f>
        <v>0</v>
      </c>
      <c r="K310" s="264" t="s">
        <v>32</v>
      </c>
      <c r="L310" s="269"/>
      <c r="M310" s="270" t="s">
        <v>32</v>
      </c>
      <c r="N310" s="271" t="s">
        <v>49</v>
      </c>
      <c r="O310" s="88"/>
      <c r="P310" s="218">
        <f>O310*H310</f>
        <v>0</v>
      </c>
      <c r="Q310" s="218">
        <v>0</v>
      </c>
      <c r="R310" s="218">
        <f>Q310*H310</f>
        <v>0</v>
      </c>
      <c r="S310" s="218">
        <v>0</v>
      </c>
      <c r="T310" s="219">
        <f>S310*H310</f>
        <v>0</v>
      </c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R310" s="220" t="s">
        <v>484</v>
      </c>
      <c r="AT310" s="220" t="s">
        <v>319</v>
      </c>
      <c r="AU310" s="220" t="s">
        <v>91</v>
      </c>
      <c r="AY310" s="20" t="s">
        <v>188</v>
      </c>
      <c r="BE310" s="221">
        <f>IF(N310="základní",J310,0)</f>
        <v>0</v>
      </c>
      <c r="BF310" s="221">
        <f>IF(N310="snížená",J310,0)</f>
        <v>0</v>
      </c>
      <c r="BG310" s="221">
        <f>IF(N310="zákl. přenesená",J310,0)</f>
        <v>0</v>
      </c>
      <c r="BH310" s="221">
        <f>IF(N310="sníž. přenesená",J310,0)</f>
        <v>0</v>
      </c>
      <c r="BI310" s="221">
        <f>IF(N310="nulová",J310,0)</f>
        <v>0</v>
      </c>
      <c r="BJ310" s="20" t="s">
        <v>86</v>
      </c>
      <c r="BK310" s="221">
        <f>ROUND(I310*H310,2)</f>
        <v>0</v>
      </c>
      <c r="BL310" s="20" t="s">
        <v>405</v>
      </c>
      <c r="BM310" s="220" t="s">
        <v>1920</v>
      </c>
    </row>
    <row r="311" s="2" customFormat="1">
      <c r="A311" s="42"/>
      <c r="B311" s="43"/>
      <c r="C311" s="44"/>
      <c r="D311" s="222" t="s">
        <v>194</v>
      </c>
      <c r="E311" s="44"/>
      <c r="F311" s="223" t="s">
        <v>1919</v>
      </c>
      <c r="G311" s="44"/>
      <c r="H311" s="44"/>
      <c r="I311" s="224"/>
      <c r="J311" s="44"/>
      <c r="K311" s="44"/>
      <c r="L311" s="48"/>
      <c r="M311" s="225"/>
      <c r="N311" s="226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0" t="s">
        <v>194</v>
      </c>
      <c r="AU311" s="20" t="s">
        <v>91</v>
      </c>
    </row>
    <row r="312" s="13" customFormat="1">
      <c r="A312" s="13"/>
      <c r="B312" s="241"/>
      <c r="C312" s="242"/>
      <c r="D312" s="222" t="s">
        <v>282</v>
      </c>
      <c r="E312" s="242"/>
      <c r="F312" s="244" t="s">
        <v>1921</v>
      </c>
      <c r="G312" s="242"/>
      <c r="H312" s="245">
        <v>32.085000000000001</v>
      </c>
      <c r="I312" s="246"/>
      <c r="J312" s="242"/>
      <c r="K312" s="242"/>
      <c r="L312" s="247"/>
      <c r="M312" s="248"/>
      <c r="N312" s="249"/>
      <c r="O312" s="249"/>
      <c r="P312" s="249"/>
      <c r="Q312" s="249"/>
      <c r="R312" s="249"/>
      <c r="S312" s="249"/>
      <c r="T312" s="250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1" t="s">
        <v>282</v>
      </c>
      <c r="AU312" s="251" t="s">
        <v>91</v>
      </c>
      <c r="AV312" s="13" t="s">
        <v>91</v>
      </c>
      <c r="AW312" s="13" t="s">
        <v>4</v>
      </c>
      <c r="AX312" s="13" t="s">
        <v>86</v>
      </c>
      <c r="AY312" s="251" t="s">
        <v>188</v>
      </c>
    </row>
    <row r="313" s="2" customFormat="1" ht="33" customHeight="1">
      <c r="A313" s="42"/>
      <c r="B313" s="43"/>
      <c r="C313" s="209" t="s">
        <v>570</v>
      </c>
      <c r="D313" s="209" t="s">
        <v>189</v>
      </c>
      <c r="E313" s="210" t="s">
        <v>694</v>
      </c>
      <c r="F313" s="211" t="s">
        <v>695</v>
      </c>
      <c r="G313" s="212" t="s">
        <v>278</v>
      </c>
      <c r="H313" s="213">
        <v>25.800000000000001</v>
      </c>
      <c r="I313" s="214"/>
      <c r="J313" s="215">
        <f>ROUND(I313*H313,2)</f>
        <v>0</v>
      </c>
      <c r="K313" s="211" t="s">
        <v>236</v>
      </c>
      <c r="L313" s="48"/>
      <c r="M313" s="216" t="s">
        <v>32</v>
      </c>
      <c r="N313" s="217" t="s">
        <v>49</v>
      </c>
      <c r="O313" s="88"/>
      <c r="P313" s="218">
        <f>O313*H313</f>
        <v>0</v>
      </c>
      <c r="Q313" s="218">
        <v>0.0059500000000000004</v>
      </c>
      <c r="R313" s="218">
        <f>Q313*H313</f>
        <v>0.15351000000000001</v>
      </c>
      <c r="S313" s="218">
        <v>0</v>
      </c>
      <c r="T313" s="219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20" t="s">
        <v>405</v>
      </c>
      <c r="AT313" s="220" t="s">
        <v>189</v>
      </c>
      <c r="AU313" s="220" t="s">
        <v>91</v>
      </c>
      <c r="AY313" s="20" t="s">
        <v>188</v>
      </c>
      <c r="BE313" s="221">
        <f>IF(N313="základní",J313,0)</f>
        <v>0</v>
      </c>
      <c r="BF313" s="221">
        <f>IF(N313="snížená",J313,0)</f>
        <v>0</v>
      </c>
      <c r="BG313" s="221">
        <f>IF(N313="zákl. přenesená",J313,0)</f>
        <v>0</v>
      </c>
      <c r="BH313" s="221">
        <f>IF(N313="sníž. přenesená",J313,0)</f>
        <v>0</v>
      </c>
      <c r="BI313" s="221">
        <f>IF(N313="nulová",J313,0)</f>
        <v>0</v>
      </c>
      <c r="BJ313" s="20" t="s">
        <v>86</v>
      </c>
      <c r="BK313" s="221">
        <f>ROUND(I313*H313,2)</f>
        <v>0</v>
      </c>
      <c r="BL313" s="20" t="s">
        <v>405</v>
      </c>
      <c r="BM313" s="220" t="s">
        <v>1922</v>
      </c>
    </row>
    <row r="314" s="2" customFormat="1">
      <c r="A314" s="42"/>
      <c r="B314" s="43"/>
      <c r="C314" s="44"/>
      <c r="D314" s="222" t="s">
        <v>194</v>
      </c>
      <c r="E314" s="44"/>
      <c r="F314" s="223" t="s">
        <v>697</v>
      </c>
      <c r="G314" s="44"/>
      <c r="H314" s="44"/>
      <c r="I314" s="224"/>
      <c r="J314" s="44"/>
      <c r="K314" s="44"/>
      <c r="L314" s="48"/>
      <c r="M314" s="225"/>
      <c r="N314" s="226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194</v>
      </c>
      <c r="AU314" s="20" t="s">
        <v>91</v>
      </c>
    </row>
    <row r="315" s="2" customFormat="1">
      <c r="A315" s="42"/>
      <c r="B315" s="43"/>
      <c r="C315" s="44"/>
      <c r="D315" s="239" t="s">
        <v>239</v>
      </c>
      <c r="E315" s="44"/>
      <c r="F315" s="240" t="s">
        <v>698</v>
      </c>
      <c r="G315" s="44"/>
      <c r="H315" s="44"/>
      <c r="I315" s="224"/>
      <c r="J315" s="44"/>
      <c r="K315" s="44"/>
      <c r="L315" s="48"/>
      <c r="M315" s="225"/>
      <c r="N315" s="226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239</v>
      </c>
      <c r="AU315" s="20" t="s">
        <v>91</v>
      </c>
    </row>
    <row r="316" s="13" customFormat="1">
      <c r="A316" s="13"/>
      <c r="B316" s="241"/>
      <c r="C316" s="242"/>
      <c r="D316" s="222" t="s">
        <v>282</v>
      </c>
      <c r="E316" s="243" t="s">
        <v>32</v>
      </c>
      <c r="F316" s="244" t="s">
        <v>1785</v>
      </c>
      <c r="G316" s="242"/>
      <c r="H316" s="245">
        <v>0.90000000000000002</v>
      </c>
      <c r="I316" s="246"/>
      <c r="J316" s="242"/>
      <c r="K316" s="242"/>
      <c r="L316" s="247"/>
      <c r="M316" s="248"/>
      <c r="N316" s="249"/>
      <c r="O316" s="249"/>
      <c r="P316" s="249"/>
      <c r="Q316" s="249"/>
      <c r="R316" s="249"/>
      <c r="S316" s="249"/>
      <c r="T316" s="25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1" t="s">
        <v>282</v>
      </c>
      <c r="AU316" s="251" t="s">
        <v>91</v>
      </c>
      <c r="AV316" s="13" t="s">
        <v>91</v>
      </c>
      <c r="AW316" s="13" t="s">
        <v>39</v>
      </c>
      <c r="AX316" s="13" t="s">
        <v>78</v>
      </c>
      <c r="AY316" s="251" t="s">
        <v>188</v>
      </c>
    </row>
    <row r="317" s="13" customFormat="1">
      <c r="A317" s="13"/>
      <c r="B317" s="241"/>
      <c r="C317" s="242"/>
      <c r="D317" s="222" t="s">
        <v>282</v>
      </c>
      <c r="E317" s="243" t="s">
        <v>32</v>
      </c>
      <c r="F317" s="244" t="s">
        <v>1786</v>
      </c>
      <c r="G317" s="242"/>
      <c r="H317" s="245">
        <v>24.899999999999999</v>
      </c>
      <c r="I317" s="246"/>
      <c r="J317" s="242"/>
      <c r="K317" s="242"/>
      <c r="L317" s="247"/>
      <c r="M317" s="248"/>
      <c r="N317" s="249"/>
      <c r="O317" s="249"/>
      <c r="P317" s="249"/>
      <c r="Q317" s="249"/>
      <c r="R317" s="249"/>
      <c r="S317" s="249"/>
      <c r="T317" s="25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1" t="s">
        <v>282</v>
      </c>
      <c r="AU317" s="251" t="s">
        <v>91</v>
      </c>
      <c r="AV317" s="13" t="s">
        <v>91</v>
      </c>
      <c r="AW317" s="13" t="s">
        <v>39</v>
      </c>
      <c r="AX317" s="13" t="s">
        <v>78</v>
      </c>
      <c r="AY317" s="251" t="s">
        <v>188</v>
      </c>
    </row>
    <row r="318" s="15" customFormat="1">
      <c r="A318" s="15"/>
      <c r="B318" s="272"/>
      <c r="C318" s="273"/>
      <c r="D318" s="222" t="s">
        <v>282</v>
      </c>
      <c r="E318" s="274" t="s">
        <v>32</v>
      </c>
      <c r="F318" s="275" t="s">
        <v>338</v>
      </c>
      <c r="G318" s="273"/>
      <c r="H318" s="276">
        <v>25.799999999999997</v>
      </c>
      <c r="I318" s="277"/>
      <c r="J318" s="273"/>
      <c r="K318" s="273"/>
      <c r="L318" s="278"/>
      <c r="M318" s="279"/>
      <c r="N318" s="280"/>
      <c r="O318" s="280"/>
      <c r="P318" s="280"/>
      <c r="Q318" s="280"/>
      <c r="R318" s="280"/>
      <c r="S318" s="280"/>
      <c r="T318" s="281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82" t="s">
        <v>282</v>
      </c>
      <c r="AU318" s="282" t="s">
        <v>91</v>
      </c>
      <c r="AV318" s="15" t="s">
        <v>187</v>
      </c>
      <c r="AW318" s="15" t="s">
        <v>39</v>
      </c>
      <c r="AX318" s="15" t="s">
        <v>86</v>
      </c>
      <c r="AY318" s="282" t="s">
        <v>188</v>
      </c>
    </row>
    <row r="319" s="2" customFormat="1" ht="24.15" customHeight="1">
      <c r="A319" s="42"/>
      <c r="B319" s="43"/>
      <c r="C319" s="262" t="s">
        <v>575</v>
      </c>
      <c r="D319" s="262" t="s">
        <v>319</v>
      </c>
      <c r="E319" s="263" t="s">
        <v>700</v>
      </c>
      <c r="F319" s="264" t="s">
        <v>701</v>
      </c>
      <c r="G319" s="265" t="s">
        <v>278</v>
      </c>
      <c r="H319" s="266">
        <v>28.379999999999999</v>
      </c>
      <c r="I319" s="267"/>
      <c r="J319" s="268">
        <f>ROUND(I319*H319,2)</f>
        <v>0</v>
      </c>
      <c r="K319" s="264" t="s">
        <v>32</v>
      </c>
      <c r="L319" s="269"/>
      <c r="M319" s="270" t="s">
        <v>32</v>
      </c>
      <c r="N319" s="271" t="s">
        <v>49</v>
      </c>
      <c r="O319" s="88"/>
      <c r="P319" s="218">
        <f>O319*H319</f>
        <v>0</v>
      </c>
      <c r="Q319" s="218">
        <v>0.0126</v>
      </c>
      <c r="R319" s="218">
        <f>Q319*H319</f>
        <v>0.35758800000000002</v>
      </c>
      <c r="S319" s="218">
        <v>0</v>
      </c>
      <c r="T319" s="219">
        <f>S319*H319</f>
        <v>0</v>
      </c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R319" s="220" t="s">
        <v>484</v>
      </c>
      <c r="AT319" s="220" t="s">
        <v>319</v>
      </c>
      <c r="AU319" s="220" t="s">
        <v>91</v>
      </c>
      <c r="AY319" s="20" t="s">
        <v>188</v>
      </c>
      <c r="BE319" s="221">
        <f>IF(N319="základní",J319,0)</f>
        <v>0</v>
      </c>
      <c r="BF319" s="221">
        <f>IF(N319="snížená",J319,0)</f>
        <v>0</v>
      </c>
      <c r="BG319" s="221">
        <f>IF(N319="zákl. přenesená",J319,0)</f>
        <v>0</v>
      </c>
      <c r="BH319" s="221">
        <f>IF(N319="sníž. přenesená",J319,0)</f>
        <v>0</v>
      </c>
      <c r="BI319" s="221">
        <f>IF(N319="nulová",J319,0)</f>
        <v>0</v>
      </c>
      <c r="BJ319" s="20" t="s">
        <v>86</v>
      </c>
      <c r="BK319" s="221">
        <f>ROUND(I319*H319,2)</f>
        <v>0</v>
      </c>
      <c r="BL319" s="20" t="s">
        <v>405</v>
      </c>
      <c r="BM319" s="220" t="s">
        <v>1923</v>
      </c>
    </row>
    <row r="320" s="2" customFormat="1">
      <c r="A320" s="42"/>
      <c r="B320" s="43"/>
      <c r="C320" s="44"/>
      <c r="D320" s="222" t="s">
        <v>194</v>
      </c>
      <c r="E320" s="44"/>
      <c r="F320" s="223" t="s">
        <v>701</v>
      </c>
      <c r="G320" s="44"/>
      <c r="H320" s="44"/>
      <c r="I320" s="224"/>
      <c r="J320" s="44"/>
      <c r="K320" s="44"/>
      <c r="L320" s="48"/>
      <c r="M320" s="225"/>
      <c r="N320" s="226"/>
      <c r="O320" s="88"/>
      <c r="P320" s="88"/>
      <c r="Q320" s="88"/>
      <c r="R320" s="88"/>
      <c r="S320" s="88"/>
      <c r="T320" s="89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T320" s="20" t="s">
        <v>194</v>
      </c>
      <c r="AU320" s="20" t="s">
        <v>91</v>
      </c>
    </row>
    <row r="321" s="2" customFormat="1">
      <c r="A321" s="42"/>
      <c r="B321" s="43"/>
      <c r="C321" s="44"/>
      <c r="D321" s="222" t="s">
        <v>202</v>
      </c>
      <c r="E321" s="44"/>
      <c r="F321" s="227" t="s">
        <v>703</v>
      </c>
      <c r="G321" s="44"/>
      <c r="H321" s="44"/>
      <c r="I321" s="224"/>
      <c r="J321" s="44"/>
      <c r="K321" s="44"/>
      <c r="L321" s="48"/>
      <c r="M321" s="225"/>
      <c r="N321" s="226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0" t="s">
        <v>202</v>
      </c>
      <c r="AU321" s="20" t="s">
        <v>91</v>
      </c>
    </row>
    <row r="322" s="13" customFormat="1">
      <c r="A322" s="13"/>
      <c r="B322" s="241"/>
      <c r="C322" s="242"/>
      <c r="D322" s="222" t="s">
        <v>282</v>
      </c>
      <c r="E322" s="242"/>
      <c r="F322" s="244" t="s">
        <v>1924</v>
      </c>
      <c r="G322" s="242"/>
      <c r="H322" s="245">
        <v>28.379999999999999</v>
      </c>
      <c r="I322" s="246"/>
      <c r="J322" s="242"/>
      <c r="K322" s="242"/>
      <c r="L322" s="247"/>
      <c r="M322" s="248"/>
      <c r="N322" s="249"/>
      <c r="O322" s="249"/>
      <c r="P322" s="249"/>
      <c r="Q322" s="249"/>
      <c r="R322" s="249"/>
      <c r="S322" s="249"/>
      <c r="T322" s="25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1" t="s">
        <v>282</v>
      </c>
      <c r="AU322" s="251" t="s">
        <v>91</v>
      </c>
      <c r="AV322" s="13" t="s">
        <v>91</v>
      </c>
      <c r="AW322" s="13" t="s">
        <v>4</v>
      </c>
      <c r="AX322" s="13" t="s">
        <v>86</v>
      </c>
      <c r="AY322" s="251" t="s">
        <v>188</v>
      </c>
    </row>
    <row r="323" s="2" customFormat="1" ht="24.15" customHeight="1">
      <c r="A323" s="42"/>
      <c r="B323" s="43"/>
      <c r="C323" s="209" t="s">
        <v>580</v>
      </c>
      <c r="D323" s="209" t="s">
        <v>189</v>
      </c>
      <c r="E323" s="210" t="s">
        <v>1925</v>
      </c>
      <c r="F323" s="211" t="s">
        <v>1926</v>
      </c>
      <c r="G323" s="212" t="s">
        <v>278</v>
      </c>
      <c r="H323" s="213">
        <v>25.800000000000001</v>
      </c>
      <c r="I323" s="214"/>
      <c r="J323" s="215">
        <f>ROUND(I323*H323,2)</f>
        <v>0</v>
      </c>
      <c r="K323" s="211" t="s">
        <v>236</v>
      </c>
      <c r="L323" s="48"/>
      <c r="M323" s="216" t="s">
        <v>32</v>
      </c>
      <c r="N323" s="217" t="s">
        <v>49</v>
      </c>
      <c r="O323" s="88"/>
      <c r="P323" s="218">
        <f>O323*H323</f>
        <v>0</v>
      </c>
      <c r="Q323" s="218">
        <v>0.0016100000000000001</v>
      </c>
      <c r="R323" s="218">
        <f>Q323*H323</f>
        <v>0.041538000000000005</v>
      </c>
      <c r="S323" s="218">
        <v>0.0014</v>
      </c>
      <c r="T323" s="219">
        <f>S323*H323</f>
        <v>0.036119999999999999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20" t="s">
        <v>405</v>
      </c>
      <c r="AT323" s="220" t="s">
        <v>189</v>
      </c>
      <c r="AU323" s="220" t="s">
        <v>91</v>
      </c>
      <c r="AY323" s="20" t="s">
        <v>188</v>
      </c>
      <c r="BE323" s="221">
        <f>IF(N323="základní",J323,0)</f>
        <v>0</v>
      </c>
      <c r="BF323" s="221">
        <f>IF(N323="snížená",J323,0)</f>
        <v>0</v>
      </c>
      <c r="BG323" s="221">
        <f>IF(N323="zákl. přenesená",J323,0)</f>
        <v>0</v>
      </c>
      <c r="BH323" s="221">
        <f>IF(N323="sníž. přenesená",J323,0)</f>
        <v>0</v>
      </c>
      <c r="BI323" s="221">
        <f>IF(N323="nulová",J323,0)</f>
        <v>0</v>
      </c>
      <c r="BJ323" s="20" t="s">
        <v>86</v>
      </c>
      <c r="BK323" s="221">
        <f>ROUND(I323*H323,2)</f>
        <v>0</v>
      </c>
      <c r="BL323" s="20" t="s">
        <v>405</v>
      </c>
      <c r="BM323" s="220" t="s">
        <v>1927</v>
      </c>
    </row>
    <row r="324" s="2" customFormat="1">
      <c r="A324" s="42"/>
      <c r="B324" s="43"/>
      <c r="C324" s="44"/>
      <c r="D324" s="222" t="s">
        <v>194</v>
      </c>
      <c r="E324" s="44"/>
      <c r="F324" s="223" t="s">
        <v>1928</v>
      </c>
      <c r="G324" s="44"/>
      <c r="H324" s="44"/>
      <c r="I324" s="224"/>
      <c r="J324" s="44"/>
      <c r="K324" s="44"/>
      <c r="L324" s="48"/>
      <c r="M324" s="225"/>
      <c r="N324" s="226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194</v>
      </c>
      <c r="AU324" s="20" t="s">
        <v>91</v>
      </c>
    </row>
    <row r="325" s="2" customFormat="1">
      <c r="A325" s="42"/>
      <c r="B325" s="43"/>
      <c r="C325" s="44"/>
      <c r="D325" s="239" t="s">
        <v>239</v>
      </c>
      <c r="E325" s="44"/>
      <c r="F325" s="240" t="s">
        <v>1929</v>
      </c>
      <c r="G325" s="44"/>
      <c r="H325" s="44"/>
      <c r="I325" s="224"/>
      <c r="J325" s="44"/>
      <c r="K325" s="44"/>
      <c r="L325" s="48"/>
      <c r="M325" s="225"/>
      <c r="N325" s="226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0" t="s">
        <v>239</v>
      </c>
      <c r="AU325" s="20" t="s">
        <v>91</v>
      </c>
    </row>
    <row r="326" s="13" customFormat="1">
      <c r="A326" s="13"/>
      <c r="B326" s="241"/>
      <c r="C326" s="242"/>
      <c r="D326" s="222" t="s">
        <v>282</v>
      </c>
      <c r="E326" s="243" t="s">
        <v>32</v>
      </c>
      <c r="F326" s="244" t="s">
        <v>1785</v>
      </c>
      <c r="G326" s="242"/>
      <c r="H326" s="245">
        <v>0.90000000000000002</v>
      </c>
      <c r="I326" s="246"/>
      <c r="J326" s="242"/>
      <c r="K326" s="242"/>
      <c r="L326" s="247"/>
      <c r="M326" s="248"/>
      <c r="N326" s="249"/>
      <c r="O326" s="249"/>
      <c r="P326" s="249"/>
      <c r="Q326" s="249"/>
      <c r="R326" s="249"/>
      <c r="S326" s="249"/>
      <c r="T326" s="25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1" t="s">
        <v>282</v>
      </c>
      <c r="AU326" s="251" t="s">
        <v>91</v>
      </c>
      <c r="AV326" s="13" t="s">
        <v>91</v>
      </c>
      <c r="AW326" s="13" t="s">
        <v>39</v>
      </c>
      <c r="AX326" s="13" t="s">
        <v>78</v>
      </c>
      <c r="AY326" s="251" t="s">
        <v>188</v>
      </c>
    </row>
    <row r="327" s="13" customFormat="1">
      <c r="A327" s="13"/>
      <c r="B327" s="241"/>
      <c r="C327" s="242"/>
      <c r="D327" s="222" t="s">
        <v>282</v>
      </c>
      <c r="E327" s="243" t="s">
        <v>32</v>
      </c>
      <c r="F327" s="244" t="s">
        <v>1786</v>
      </c>
      <c r="G327" s="242"/>
      <c r="H327" s="245">
        <v>24.899999999999999</v>
      </c>
      <c r="I327" s="246"/>
      <c r="J327" s="242"/>
      <c r="K327" s="242"/>
      <c r="L327" s="247"/>
      <c r="M327" s="248"/>
      <c r="N327" s="249"/>
      <c r="O327" s="249"/>
      <c r="P327" s="249"/>
      <c r="Q327" s="249"/>
      <c r="R327" s="249"/>
      <c r="S327" s="249"/>
      <c r="T327" s="250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1" t="s">
        <v>282</v>
      </c>
      <c r="AU327" s="251" t="s">
        <v>91</v>
      </c>
      <c r="AV327" s="13" t="s">
        <v>91</v>
      </c>
      <c r="AW327" s="13" t="s">
        <v>39</v>
      </c>
      <c r="AX327" s="13" t="s">
        <v>78</v>
      </c>
      <c r="AY327" s="251" t="s">
        <v>188</v>
      </c>
    </row>
    <row r="328" s="15" customFormat="1">
      <c r="A328" s="15"/>
      <c r="B328" s="272"/>
      <c r="C328" s="273"/>
      <c r="D328" s="222" t="s">
        <v>282</v>
      </c>
      <c r="E328" s="274" t="s">
        <v>32</v>
      </c>
      <c r="F328" s="275" t="s">
        <v>338</v>
      </c>
      <c r="G328" s="273"/>
      <c r="H328" s="276">
        <v>25.799999999999997</v>
      </c>
      <c r="I328" s="277"/>
      <c r="J328" s="273"/>
      <c r="K328" s="273"/>
      <c r="L328" s="278"/>
      <c r="M328" s="279"/>
      <c r="N328" s="280"/>
      <c r="O328" s="280"/>
      <c r="P328" s="280"/>
      <c r="Q328" s="280"/>
      <c r="R328" s="280"/>
      <c r="S328" s="280"/>
      <c r="T328" s="281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82" t="s">
        <v>282</v>
      </c>
      <c r="AU328" s="282" t="s">
        <v>91</v>
      </c>
      <c r="AV328" s="15" t="s">
        <v>187</v>
      </c>
      <c r="AW328" s="15" t="s">
        <v>39</v>
      </c>
      <c r="AX328" s="15" t="s">
        <v>86</v>
      </c>
      <c r="AY328" s="282" t="s">
        <v>188</v>
      </c>
    </row>
    <row r="329" s="2" customFormat="1" ht="24.15" customHeight="1">
      <c r="A329" s="42"/>
      <c r="B329" s="43"/>
      <c r="C329" s="209" t="s">
        <v>586</v>
      </c>
      <c r="D329" s="209" t="s">
        <v>189</v>
      </c>
      <c r="E329" s="210" t="s">
        <v>722</v>
      </c>
      <c r="F329" s="211" t="s">
        <v>723</v>
      </c>
      <c r="G329" s="212" t="s">
        <v>389</v>
      </c>
      <c r="H329" s="213">
        <v>0.96399999999999997</v>
      </c>
      <c r="I329" s="214"/>
      <c r="J329" s="215">
        <f>ROUND(I329*H329,2)</f>
        <v>0</v>
      </c>
      <c r="K329" s="211" t="s">
        <v>236</v>
      </c>
      <c r="L329" s="48"/>
      <c r="M329" s="216" t="s">
        <v>32</v>
      </c>
      <c r="N329" s="217" t="s">
        <v>49</v>
      </c>
      <c r="O329" s="88"/>
      <c r="P329" s="218">
        <f>O329*H329</f>
        <v>0</v>
      </c>
      <c r="Q329" s="218">
        <v>0</v>
      </c>
      <c r="R329" s="218">
        <f>Q329*H329</f>
        <v>0</v>
      </c>
      <c r="S329" s="218">
        <v>0</v>
      </c>
      <c r="T329" s="219">
        <f>S329*H329</f>
        <v>0</v>
      </c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R329" s="220" t="s">
        <v>405</v>
      </c>
      <c r="AT329" s="220" t="s">
        <v>189</v>
      </c>
      <c r="AU329" s="220" t="s">
        <v>91</v>
      </c>
      <c r="AY329" s="20" t="s">
        <v>188</v>
      </c>
      <c r="BE329" s="221">
        <f>IF(N329="základní",J329,0)</f>
        <v>0</v>
      </c>
      <c r="BF329" s="221">
        <f>IF(N329="snížená",J329,0)</f>
        <v>0</v>
      </c>
      <c r="BG329" s="221">
        <f>IF(N329="zákl. přenesená",J329,0)</f>
        <v>0</v>
      </c>
      <c r="BH329" s="221">
        <f>IF(N329="sníž. přenesená",J329,0)</f>
        <v>0</v>
      </c>
      <c r="BI329" s="221">
        <f>IF(N329="nulová",J329,0)</f>
        <v>0</v>
      </c>
      <c r="BJ329" s="20" t="s">
        <v>86</v>
      </c>
      <c r="BK329" s="221">
        <f>ROUND(I329*H329,2)</f>
        <v>0</v>
      </c>
      <c r="BL329" s="20" t="s">
        <v>405</v>
      </c>
      <c r="BM329" s="220" t="s">
        <v>1930</v>
      </c>
    </row>
    <row r="330" s="2" customFormat="1">
      <c r="A330" s="42"/>
      <c r="B330" s="43"/>
      <c r="C330" s="44"/>
      <c r="D330" s="222" t="s">
        <v>194</v>
      </c>
      <c r="E330" s="44"/>
      <c r="F330" s="223" t="s">
        <v>725</v>
      </c>
      <c r="G330" s="44"/>
      <c r="H330" s="44"/>
      <c r="I330" s="224"/>
      <c r="J330" s="44"/>
      <c r="K330" s="44"/>
      <c r="L330" s="48"/>
      <c r="M330" s="225"/>
      <c r="N330" s="226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194</v>
      </c>
      <c r="AU330" s="20" t="s">
        <v>91</v>
      </c>
    </row>
    <row r="331" s="2" customFormat="1">
      <c r="A331" s="42"/>
      <c r="B331" s="43"/>
      <c r="C331" s="44"/>
      <c r="D331" s="239" t="s">
        <v>239</v>
      </c>
      <c r="E331" s="44"/>
      <c r="F331" s="240" t="s">
        <v>726</v>
      </c>
      <c r="G331" s="44"/>
      <c r="H331" s="44"/>
      <c r="I331" s="224"/>
      <c r="J331" s="44"/>
      <c r="K331" s="44"/>
      <c r="L331" s="48"/>
      <c r="M331" s="225"/>
      <c r="N331" s="226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239</v>
      </c>
      <c r="AU331" s="20" t="s">
        <v>91</v>
      </c>
    </row>
    <row r="332" s="11" customFormat="1" ht="22.8" customHeight="1">
      <c r="A332" s="11"/>
      <c r="B332" s="195"/>
      <c r="C332" s="196"/>
      <c r="D332" s="197" t="s">
        <v>77</v>
      </c>
      <c r="E332" s="237" t="s">
        <v>742</v>
      </c>
      <c r="F332" s="237" t="s">
        <v>743</v>
      </c>
      <c r="G332" s="196"/>
      <c r="H332" s="196"/>
      <c r="I332" s="199"/>
      <c r="J332" s="238">
        <f>BK332</f>
        <v>0</v>
      </c>
      <c r="K332" s="196"/>
      <c r="L332" s="201"/>
      <c r="M332" s="202"/>
      <c r="N332" s="203"/>
      <c r="O332" s="203"/>
      <c r="P332" s="204">
        <f>SUM(P333:P364)</f>
        <v>0</v>
      </c>
      <c r="Q332" s="203"/>
      <c r="R332" s="204">
        <f>SUM(R333:R364)</f>
        <v>0.2329715</v>
      </c>
      <c r="S332" s="203"/>
      <c r="T332" s="205">
        <f>SUM(T333:T364)</f>
        <v>0.03125</v>
      </c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R332" s="206" t="s">
        <v>91</v>
      </c>
      <c r="AT332" s="207" t="s">
        <v>77</v>
      </c>
      <c r="AU332" s="207" t="s">
        <v>86</v>
      </c>
      <c r="AY332" s="206" t="s">
        <v>188</v>
      </c>
      <c r="BK332" s="208">
        <f>SUM(BK333:BK364)</f>
        <v>0</v>
      </c>
    </row>
    <row r="333" s="2" customFormat="1" ht="16.5" customHeight="1">
      <c r="A333" s="42"/>
      <c r="B333" s="43"/>
      <c r="C333" s="209" t="s">
        <v>656</v>
      </c>
      <c r="D333" s="209" t="s">
        <v>189</v>
      </c>
      <c r="E333" s="210" t="s">
        <v>1931</v>
      </c>
      <c r="F333" s="211" t="s">
        <v>1932</v>
      </c>
      <c r="G333" s="212" t="s">
        <v>278</v>
      </c>
      <c r="H333" s="213">
        <v>12.5</v>
      </c>
      <c r="I333" s="214"/>
      <c r="J333" s="215">
        <f>ROUND(I333*H333,2)</f>
        <v>0</v>
      </c>
      <c r="K333" s="211" t="s">
        <v>236</v>
      </c>
      <c r="L333" s="48"/>
      <c r="M333" s="216" t="s">
        <v>32</v>
      </c>
      <c r="N333" s="217" t="s">
        <v>49</v>
      </c>
      <c r="O333" s="88"/>
      <c r="P333" s="218">
        <f>O333*H333</f>
        <v>0</v>
      </c>
      <c r="Q333" s="218">
        <v>0</v>
      </c>
      <c r="R333" s="218">
        <f>Q333*H333</f>
        <v>0</v>
      </c>
      <c r="S333" s="218">
        <v>0</v>
      </c>
      <c r="T333" s="219">
        <f>S333*H333</f>
        <v>0</v>
      </c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R333" s="220" t="s">
        <v>405</v>
      </c>
      <c r="AT333" s="220" t="s">
        <v>189</v>
      </c>
      <c r="AU333" s="220" t="s">
        <v>91</v>
      </c>
      <c r="AY333" s="20" t="s">
        <v>188</v>
      </c>
      <c r="BE333" s="221">
        <f>IF(N333="základní",J333,0)</f>
        <v>0</v>
      </c>
      <c r="BF333" s="221">
        <f>IF(N333="snížená",J333,0)</f>
        <v>0</v>
      </c>
      <c r="BG333" s="221">
        <f>IF(N333="zákl. přenesená",J333,0)</f>
        <v>0</v>
      </c>
      <c r="BH333" s="221">
        <f>IF(N333="sníž. přenesená",J333,0)</f>
        <v>0</v>
      </c>
      <c r="BI333" s="221">
        <f>IF(N333="nulová",J333,0)</f>
        <v>0</v>
      </c>
      <c r="BJ333" s="20" t="s">
        <v>86</v>
      </c>
      <c r="BK333" s="221">
        <f>ROUND(I333*H333,2)</f>
        <v>0</v>
      </c>
      <c r="BL333" s="20" t="s">
        <v>405</v>
      </c>
      <c r="BM333" s="220" t="s">
        <v>1933</v>
      </c>
    </row>
    <row r="334" s="2" customFormat="1">
      <c r="A334" s="42"/>
      <c r="B334" s="43"/>
      <c r="C334" s="44"/>
      <c r="D334" s="222" t="s">
        <v>194</v>
      </c>
      <c r="E334" s="44"/>
      <c r="F334" s="223" t="s">
        <v>1934</v>
      </c>
      <c r="G334" s="44"/>
      <c r="H334" s="44"/>
      <c r="I334" s="224"/>
      <c r="J334" s="44"/>
      <c r="K334" s="44"/>
      <c r="L334" s="48"/>
      <c r="M334" s="225"/>
      <c r="N334" s="226"/>
      <c r="O334" s="88"/>
      <c r="P334" s="88"/>
      <c r="Q334" s="88"/>
      <c r="R334" s="88"/>
      <c r="S334" s="88"/>
      <c r="T334" s="8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T334" s="20" t="s">
        <v>194</v>
      </c>
      <c r="AU334" s="20" t="s">
        <v>91</v>
      </c>
    </row>
    <row r="335" s="2" customFormat="1">
      <c r="A335" s="42"/>
      <c r="B335" s="43"/>
      <c r="C335" s="44"/>
      <c r="D335" s="239" t="s">
        <v>239</v>
      </c>
      <c r="E335" s="44"/>
      <c r="F335" s="240" t="s">
        <v>1935</v>
      </c>
      <c r="G335" s="44"/>
      <c r="H335" s="44"/>
      <c r="I335" s="224"/>
      <c r="J335" s="44"/>
      <c r="K335" s="44"/>
      <c r="L335" s="48"/>
      <c r="M335" s="225"/>
      <c r="N335" s="226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0" t="s">
        <v>239</v>
      </c>
      <c r="AU335" s="20" t="s">
        <v>91</v>
      </c>
    </row>
    <row r="336" s="13" customFormat="1">
      <c r="A336" s="13"/>
      <c r="B336" s="241"/>
      <c r="C336" s="242"/>
      <c r="D336" s="222" t="s">
        <v>282</v>
      </c>
      <c r="E336" s="243" t="s">
        <v>32</v>
      </c>
      <c r="F336" s="244" t="s">
        <v>1783</v>
      </c>
      <c r="G336" s="242"/>
      <c r="H336" s="245">
        <v>12.5</v>
      </c>
      <c r="I336" s="246"/>
      <c r="J336" s="242"/>
      <c r="K336" s="242"/>
      <c r="L336" s="247"/>
      <c r="M336" s="248"/>
      <c r="N336" s="249"/>
      <c r="O336" s="249"/>
      <c r="P336" s="249"/>
      <c r="Q336" s="249"/>
      <c r="R336" s="249"/>
      <c r="S336" s="249"/>
      <c r="T336" s="25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1" t="s">
        <v>282</v>
      </c>
      <c r="AU336" s="251" t="s">
        <v>91</v>
      </c>
      <c r="AV336" s="13" t="s">
        <v>91</v>
      </c>
      <c r="AW336" s="13" t="s">
        <v>39</v>
      </c>
      <c r="AX336" s="13" t="s">
        <v>86</v>
      </c>
      <c r="AY336" s="251" t="s">
        <v>188</v>
      </c>
    </row>
    <row r="337" s="2" customFormat="1" ht="24.15" customHeight="1">
      <c r="A337" s="42"/>
      <c r="B337" s="43"/>
      <c r="C337" s="209" t="s">
        <v>663</v>
      </c>
      <c r="D337" s="209" t="s">
        <v>189</v>
      </c>
      <c r="E337" s="210" t="s">
        <v>1936</v>
      </c>
      <c r="F337" s="211" t="s">
        <v>1937</v>
      </c>
      <c r="G337" s="212" t="s">
        <v>278</v>
      </c>
      <c r="H337" s="213">
        <v>12.5</v>
      </c>
      <c r="I337" s="214"/>
      <c r="J337" s="215">
        <f>ROUND(I337*H337,2)</f>
        <v>0</v>
      </c>
      <c r="K337" s="211" t="s">
        <v>236</v>
      </c>
      <c r="L337" s="48"/>
      <c r="M337" s="216" t="s">
        <v>32</v>
      </c>
      <c r="N337" s="217" t="s">
        <v>49</v>
      </c>
      <c r="O337" s="88"/>
      <c r="P337" s="218">
        <f>O337*H337</f>
        <v>0</v>
      </c>
      <c r="Q337" s="218">
        <v>0.00020000000000000001</v>
      </c>
      <c r="R337" s="218">
        <f>Q337*H337</f>
        <v>0.0025000000000000001</v>
      </c>
      <c r="S337" s="218">
        <v>0</v>
      </c>
      <c r="T337" s="219">
        <f>S337*H337</f>
        <v>0</v>
      </c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R337" s="220" t="s">
        <v>405</v>
      </c>
      <c r="AT337" s="220" t="s">
        <v>189</v>
      </c>
      <c r="AU337" s="220" t="s">
        <v>91</v>
      </c>
      <c r="AY337" s="20" t="s">
        <v>188</v>
      </c>
      <c r="BE337" s="221">
        <f>IF(N337="základní",J337,0)</f>
        <v>0</v>
      </c>
      <c r="BF337" s="221">
        <f>IF(N337="snížená",J337,0)</f>
        <v>0</v>
      </c>
      <c r="BG337" s="221">
        <f>IF(N337="zákl. přenesená",J337,0)</f>
        <v>0</v>
      </c>
      <c r="BH337" s="221">
        <f>IF(N337="sníž. přenesená",J337,0)</f>
        <v>0</v>
      </c>
      <c r="BI337" s="221">
        <f>IF(N337="nulová",J337,0)</f>
        <v>0</v>
      </c>
      <c r="BJ337" s="20" t="s">
        <v>86</v>
      </c>
      <c r="BK337" s="221">
        <f>ROUND(I337*H337,2)</f>
        <v>0</v>
      </c>
      <c r="BL337" s="20" t="s">
        <v>405</v>
      </c>
      <c r="BM337" s="220" t="s">
        <v>1938</v>
      </c>
    </row>
    <row r="338" s="2" customFormat="1">
      <c r="A338" s="42"/>
      <c r="B338" s="43"/>
      <c r="C338" s="44"/>
      <c r="D338" s="222" t="s">
        <v>194</v>
      </c>
      <c r="E338" s="44"/>
      <c r="F338" s="223" t="s">
        <v>1939</v>
      </c>
      <c r="G338" s="44"/>
      <c r="H338" s="44"/>
      <c r="I338" s="224"/>
      <c r="J338" s="44"/>
      <c r="K338" s="44"/>
      <c r="L338" s="48"/>
      <c r="M338" s="225"/>
      <c r="N338" s="226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T338" s="20" t="s">
        <v>194</v>
      </c>
      <c r="AU338" s="20" t="s">
        <v>91</v>
      </c>
    </row>
    <row r="339" s="2" customFormat="1">
      <c r="A339" s="42"/>
      <c r="B339" s="43"/>
      <c r="C339" s="44"/>
      <c r="D339" s="239" t="s">
        <v>239</v>
      </c>
      <c r="E339" s="44"/>
      <c r="F339" s="240" t="s">
        <v>1940</v>
      </c>
      <c r="G339" s="44"/>
      <c r="H339" s="44"/>
      <c r="I339" s="224"/>
      <c r="J339" s="44"/>
      <c r="K339" s="44"/>
      <c r="L339" s="48"/>
      <c r="M339" s="225"/>
      <c r="N339" s="226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T339" s="20" t="s">
        <v>239</v>
      </c>
      <c r="AU339" s="20" t="s">
        <v>91</v>
      </c>
    </row>
    <row r="340" s="13" customFormat="1">
      <c r="A340" s="13"/>
      <c r="B340" s="241"/>
      <c r="C340" s="242"/>
      <c r="D340" s="222" t="s">
        <v>282</v>
      </c>
      <c r="E340" s="243" t="s">
        <v>32</v>
      </c>
      <c r="F340" s="244" t="s">
        <v>1783</v>
      </c>
      <c r="G340" s="242"/>
      <c r="H340" s="245">
        <v>12.5</v>
      </c>
      <c r="I340" s="246"/>
      <c r="J340" s="242"/>
      <c r="K340" s="242"/>
      <c r="L340" s="247"/>
      <c r="M340" s="248"/>
      <c r="N340" s="249"/>
      <c r="O340" s="249"/>
      <c r="P340" s="249"/>
      <c r="Q340" s="249"/>
      <c r="R340" s="249"/>
      <c r="S340" s="249"/>
      <c r="T340" s="25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1" t="s">
        <v>282</v>
      </c>
      <c r="AU340" s="251" t="s">
        <v>91</v>
      </c>
      <c r="AV340" s="13" t="s">
        <v>91</v>
      </c>
      <c r="AW340" s="13" t="s">
        <v>39</v>
      </c>
      <c r="AX340" s="13" t="s">
        <v>86</v>
      </c>
      <c r="AY340" s="251" t="s">
        <v>188</v>
      </c>
    </row>
    <row r="341" s="2" customFormat="1" ht="37.8" customHeight="1">
      <c r="A341" s="42"/>
      <c r="B341" s="43"/>
      <c r="C341" s="209" t="s">
        <v>669</v>
      </c>
      <c r="D341" s="209" t="s">
        <v>189</v>
      </c>
      <c r="E341" s="210" t="s">
        <v>1941</v>
      </c>
      <c r="F341" s="211" t="s">
        <v>1942</v>
      </c>
      <c r="G341" s="212" t="s">
        <v>278</v>
      </c>
      <c r="H341" s="213">
        <v>12.5</v>
      </c>
      <c r="I341" s="214"/>
      <c r="J341" s="215">
        <f>ROUND(I341*H341,2)</f>
        <v>0</v>
      </c>
      <c r="K341" s="211" t="s">
        <v>236</v>
      </c>
      <c r="L341" s="48"/>
      <c r="M341" s="216" t="s">
        <v>32</v>
      </c>
      <c r="N341" s="217" t="s">
        <v>49</v>
      </c>
      <c r="O341" s="88"/>
      <c r="P341" s="218">
        <f>O341*H341</f>
        <v>0</v>
      </c>
      <c r="Q341" s="218">
        <v>0.014999999999999999</v>
      </c>
      <c r="R341" s="218">
        <f>Q341*H341</f>
        <v>0.1875</v>
      </c>
      <c r="S341" s="218">
        <v>0</v>
      </c>
      <c r="T341" s="219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20" t="s">
        <v>405</v>
      </c>
      <c r="AT341" s="220" t="s">
        <v>189</v>
      </c>
      <c r="AU341" s="220" t="s">
        <v>91</v>
      </c>
      <c r="AY341" s="20" t="s">
        <v>188</v>
      </c>
      <c r="BE341" s="221">
        <f>IF(N341="základní",J341,0)</f>
        <v>0</v>
      </c>
      <c r="BF341" s="221">
        <f>IF(N341="snížená",J341,0)</f>
        <v>0</v>
      </c>
      <c r="BG341" s="221">
        <f>IF(N341="zákl. přenesená",J341,0)</f>
        <v>0</v>
      </c>
      <c r="BH341" s="221">
        <f>IF(N341="sníž. přenesená",J341,0)</f>
        <v>0</v>
      </c>
      <c r="BI341" s="221">
        <f>IF(N341="nulová",J341,0)</f>
        <v>0</v>
      </c>
      <c r="BJ341" s="20" t="s">
        <v>86</v>
      </c>
      <c r="BK341" s="221">
        <f>ROUND(I341*H341,2)</f>
        <v>0</v>
      </c>
      <c r="BL341" s="20" t="s">
        <v>405</v>
      </c>
      <c r="BM341" s="220" t="s">
        <v>1943</v>
      </c>
    </row>
    <row r="342" s="2" customFormat="1">
      <c r="A342" s="42"/>
      <c r="B342" s="43"/>
      <c r="C342" s="44"/>
      <c r="D342" s="222" t="s">
        <v>194</v>
      </c>
      <c r="E342" s="44"/>
      <c r="F342" s="223" t="s">
        <v>1944</v>
      </c>
      <c r="G342" s="44"/>
      <c r="H342" s="44"/>
      <c r="I342" s="224"/>
      <c r="J342" s="44"/>
      <c r="K342" s="44"/>
      <c r="L342" s="48"/>
      <c r="M342" s="225"/>
      <c r="N342" s="226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T342" s="20" t="s">
        <v>194</v>
      </c>
      <c r="AU342" s="20" t="s">
        <v>91</v>
      </c>
    </row>
    <row r="343" s="2" customFormat="1">
      <c r="A343" s="42"/>
      <c r="B343" s="43"/>
      <c r="C343" s="44"/>
      <c r="D343" s="239" t="s">
        <v>239</v>
      </c>
      <c r="E343" s="44"/>
      <c r="F343" s="240" t="s">
        <v>1945</v>
      </c>
      <c r="G343" s="44"/>
      <c r="H343" s="44"/>
      <c r="I343" s="224"/>
      <c r="J343" s="44"/>
      <c r="K343" s="44"/>
      <c r="L343" s="48"/>
      <c r="M343" s="225"/>
      <c r="N343" s="226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239</v>
      </c>
      <c r="AU343" s="20" t="s">
        <v>91</v>
      </c>
    </row>
    <row r="344" s="13" customFormat="1">
      <c r="A344" s="13"/>
      <c r="B344" s="241"/>
      <c r="C344" s="242"/>
      <c r="D344" s="222" t="s">
        <v>282</v>
      </c>
      <c r="E344" s="243" t="s">
        <v>32</v>
      </c>
      <c r="F344" s="244" t="s">
        <v>1783</v>
      </c>
      <c r="G344" s="242"/>
      <c r="H344" s="245">
        <v>12.5</v>
      </c>
      <c r="I344" s="246"/>
      <c r="J344" s="242"/>
      <c r="K344" s="242"/>
      <c r="L344" s="247"/>
      <c r="M344" s="248"/>
      <c r="N344" s="249"/>
      <c r="O344" s="249"/>
      <c r="P344" s="249"/>
      <c r="Q344" s="249"/>
      <c r="R344" s="249"/>
      <c r="S344" s="249"/>
      <c r="T344" s="250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1" t="s">
        <v>282</v>
      </c>
      <c r="AU344" s="251" t="s">
        <v>91</v>
      </c>
      <c r="AV344" s="13" t="s">
        <v>91</v>
      </c>
      <c r="AW344" s="13" t="s">
        <v>39</v>
      </c>
      <c r="AX344" s="13" t="s">
        <v>86</v>
      </c>
      <c r="AY344" s="251" t="s">
        <v>188</v>
      </c>
    </row>
    <row r="345" s="2" customFormat="1" ht="24.15" customHeight="1">
      <c r="A345" s="42"/>
      <c r="B345" s="43"/>
      <c r="C345" s="209" t="s">
        <v>675</v>
      </c>
      <c r="D345" s="209" t="s">
        <v>189</v>
      </c>
      <c r="E345" s="210" t="s">
        <v>1659</v>
      </c>
      <c r="F345" s="211" t="s">
        <v>1660</v>
      </c>
      <c r="G345" s="212" t="s">
        <v>278</v>
      </c>
      <c r="H345" s="213">
        <v>12.5</v>
      </c>
      <c r="I345" s="214"/>
      <c r="J345" s="215">
        <f>ROUND(I345*H345,2)</f>
        <v>0</v>
      </c>
      <c r="K345" s="211" t="s">
        <v>236</v>
      </c>
      <c r="L345" s="48"/>
      <c r="M345" s="216" t="s">
        <v>32</v>
      </c>
      <c r="N345" s="217" t="s">
        <v>49</v>
      </c>
      <c r="O345" s="88"/>
      <c r="P345" s="218">
        <f>O345*H345</f>
        <v>0</v>
      </c>
      <c r="Q345" s="218">
        <v>0</v>
      </c>
      <c r="R345" s="218">
        <f>Q345*H345</f>
        <v>0</v>
      </c>
      <c r="S345" s="218">
        <v>0.0025000000000000001</v>
      </c>
      <c r="T345" s="219">
        <f>S345*H345</f>
        <v>0.03125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R345" s="220" t="s">
        <v>405</v>
      </c>
      <c r="AT345" s="220" t="s">
        <v>189</v>
      </c>
      <c r="AU345" s="220" t="s">
        <v>91</v>
      </c>
      <c r="AY345" s="20" t="s">
        <v>188</v>
      </c>
      <c r="BE345" s="221">
        <f>IF(N345="základní",J345,0)</f>
        <v>0</v>
      </c>
      <c r="BF345" s="221">
        <f>IF(N345="snížená",J345,0)</f>
        <v>0</v>
      </c>
      <c r="BG345" s="221">
        <f>IF(N345="zákl. přenesená",J345,0)</f>
        <v>0</v>
      </c>
      <c r="BH345" s="221">
        <f>IF(N345="sníž. přenesená",J345,0)</f>
        <v>0</v>
      </c>
      <c r="BI345" s="221">
        <f>IF(N345="nulová",J345,0)</f>
        <v>0</v>
      </c>
      <c r="BJ345" s="20" t="s">
        <v>86</v>
      </c>
      <c r="BK345" s="221">
        <f>ROUND(I345*H345,2)</f>
        <v>0</v>
      </c>
      <c r="BL345" s="20" t="s">
        <v>405</v>
      </c>
      <c r="BM345" s="220" t="s">
        <v>1946</v>
      </c>
    </row>
    <row r="346" s="2" customFormat="1">
      <c r="A346" s="42"/>
      <c r="B346" s="43"/>
      <c r="C346" s="44"/>
      <c r="D346" s="222" t="s">
        <v>194</v>
      </c>
      <c r="E346" s="44"/>
      <c r="F346" s="223" t="s">
        <v>1662</v>
      </c>
      <c r="G346" s="44"/>
      <c r="H346" s="44"/>
      <c r="I346" s="224"/>
      <c r="J346" s="44"/>
      <c r="K346" s="44"/>
      <c r="L346" s="48"/>
      <c r="M346" s="225"/>
      <c r="N346" s="226"/>
      <c r="O346" s="88"/>
      <c r="P346" s="88"/>
      <c r="Q346" s="88"/>
      <c r="R346" s="88"/>
      <c r="S346" s="88"/>
      <c r="T346" s="89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T346" s="20" t="s">
        <v>194</v>
      </c>
      <c r="AU346" s="20" t="s">
        <v>91</v>
      </c>
    </row>
    <row r="347" s="2" customFormat="1">
      <c r="A347" s="42"/>
      <c r="B347" s="43"/>
      <c r="C347" s="44"/>
      <c r="D347" s="239" t="s">
        <v>239</v>
      </c>
      <c r="E347" s="44"/>
      <c r="F347" s="240" t="s">
        <v>1663</v>
      </c>
      <c r="G347" s="44"/>
      <c r="H347" s="44"/>
      <c r="I347" s="224"/>
      <c r="J347" s="44"/>
      <c r="K347" s="44"/>
      <c r="L347" s="48"/>
      <c r="M347" s="225"/>
      <c r="N347" s="226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0" t="s">
        <v>239</v>
      </c>
      <c r="AU347" s="20" t="s">
        <v>91</v>
      </c>
    </row>
    <row r="348" s="13" customFormat="1">
      <c r="A348" s="13"/>
      <c r="B348" s="241"/>
      <c r="C348" s="242"/>
      <c r="D348" s="222" t="s">
        <v>282</v>
      </c>
      <c r="E348" s="243" t="s">
        <v>32</v>
      </c>
      <c r="F348" s="244" t="s">
        <v>1783</v>
      </c>
      <c r="G348" s="242"/>
      <c r="H348" s="245">
        <v>12.5</v>
      </c>
      <c r="I348" s="246"/>
      <c r="J348" s="242"/>
      <c r="K348" s="242"/>
      <c r="L348" s="247"/>
      <c r="M348" s="248"/>
      <c r="N348" s="249"/>
      <c r="O348" s="249"/>
      <c r="P348" s="249"/>
      <c r="Q348" s="249"/>
      <c r="R348" s="249"/>
      <c r="S348" s="249"/>
      <c r="T348" s="25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1" t="s">
        <v>282</v>
      </c>
      <c r="AU348" s="251" t="s">
        <v>91</v>
      </c>
      <c r="AV348" s="13" t="s">
        <v>91</v>
      </c>
      <c r="AW348" s="13" t="s">
        <v>39</v>
      </c>
      <c r="AX348" s="13" t="s">
        <v>86</v>
      </c>
      <c r="AY348" s="251" t="s">
        <v>188</v>
      </c>
    </row>
    <row r="349" s="2" customFormat="1" ht="24.15" customHeight="1">
      <c r="A349" s="42"/>
      <c r="B349" s="43"/>
      <c r="C349" s="209" t="s">
        <v>863</v>
      </c>
      <c r="D349" s="209" t="s">
        <v>189</v>
      </c>
      <c r="E349" s="210" t="s">
        <v>1947</v>
      </c>
      <c r="F349" s="211" t="s">
        <v>1948</v>
      </c>
      <c r="G349" s="212" t="s">
        <v>278</v>
      </c>
      <c r="H349" s="213">
        <v>30.899999999999999</v>
      </c>
      <c r="I349" s="214"/>
      <c r="J349" s="215">
        <f>ROUND(I349*H349,2)</f>
        <v>0</v>
      </c>
      <c r="K349" s="211" t="s">
        <v>236</v>
      </c>
      <c r="L349" s="48"/>
      <c r="M349" s="216" t="s">
        <v>32</v>
      </c>
      <c r="N349" s="217" t="s">
        <v>49</v>
      </c>
      <c r="O349" s="88"/>
      <c r="P349" s="218">
        <f>O349*H349</f>
        <v>0</v>
      </c>
      <c r="Q349" s="218">
        <v>1.0000000000000001E-05</v>
      </c>
      <c r="R349" s="218">
        <f>Q349*H349</f>
        <v>0.00030900000000000003</v>
      </c>
      <c r="S349" s="218">
        <v>0</v>
      </c>
      <c r="T349" s="219">
        <f>S349*H349</f>
        <v>0</v>
      </c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R349" s="220" t="s">
        <v>405</v>
      </c>
      <c r="AT349" s="220" t="s">
        <v>189</v>
      </c>
      <c r="AU349" s="220" t="s">
        <v>91</v>
      </c>
      <c r="AY349" s="20" t="s">
        <v>188</v>
      </c>
      <c r="BE349" s="221">
        <f>IF(N349="základní",J349,0)</f>
        <v>0</v>
      </c>
      <c r="BF349" s="221">
        <f>IF(N349="snížená",J349,0)</f>
        <v>0</v>
      </c>
      <c r="BG349" s="221">
        <f>IF(N349="zákl. přenesená",J349,0)</f>
        <v>0</v>
      </c>
      <c r="BH349" s="221">
        <f>IF(N349="sníž. přenesená",J349,0)</f>
        <v>0</v>
      </c>
      <c r="BI349" s="221">
        <f>IF(N349="nulová",J349,0)</f>
        <v>0</v>
      </c>
      <c r="BJ349" s="20" t="s">
        <v>86</v>
      </c>
      <c r="BK349" s="221">
        <f>ROUND(I349*H349,2)</f>
        <v>0</v>
      </c>
      <c r="BL349" s="20" t="s">
        <v>405</v>
      </c>
      <c r="BM349" s="220" t="s">
        <v>1949</v>
      </c>
    </row>
    <row r="350" s="2" customFormat="1">
      <c r="A350" s="42"/>
      <c r="B350" s="43"/>
      <c r="C350" s="44"/>
      <c r="D350" s="222" t="s">
        <v>194</v>
      </c>
      <c r="E350" s="44"/>
      <c r="F350" s="223" t="s">
        <v>1950</v>
      </c>
      <c r="G350" s="44"/>
      <c r="H350" s="44"/>
      <c r="I350" s="224"/>
      <c r="J350" s="44"/>
      <c r="K350" s="44"/>
      <c r="L350" s="48"/>
      <c r="M350" s="225"/>
      <c r="N350" s="226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T350" s="20" t="s">
        <v>194</v>
      </c>
      <c r="AU350" s="20" t="s">
        <v>91</v>
      </c>
    </row>
    <row r="351" s="2" customFormat="1">
      <c r="A351" s="42"/>
      <c r="B351" s="43"/>
      <c r="C351" s="44"/>
      <c r="D351" s="239" t="s">
        <v>239</v>
      </c>
      <c r="E351" s="44"/>
      <c r="F351" s="240" t="s">
        <v>1951</v>
      </c>
      <c r="G351" s="44"/>
      <c r="H351" s="44"/>
      <c r="I351" s="224"/>
      <c r="J351" s="44"/>
      <c r="K351" s="44"/>
      <c r="L351" s="48"/>
      <c r="M351" s="225"/>
      <c r="N351" s="226"/>
      <c r="O351" s="88"/>
      <c r="P351" s="88"/>
      <c r="Q351" s="88"/>
      <c r="R351" s="88"/>
      <c r="S351" s="88"/>
      <c r="T351" s="89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T351" s="20" t="s">
        <v>239</v>
      </c>
      <c r="AU351" s="20" t="s">
        <v>91</v>
      </c>
    </row>
    <row r="352" s="13" customFormat="1">
      <c r="A352" s="13"/>
      <c r="B352" s="241"/>
      <c r="C352" s="242"/>
      <c r="D352" s="222" t="s">
        <v>282</v>
      </c>
      <c r="E352" s="243" t="s">
        <v>32</v>
      </c>
      <c r="F352" s="244" t="s">
        <v>1784</v>
      </c>
      <c r="G352" s="242"/>
      <c r="H352" s="245">
        <v>30.899999999999999</v>
      </c>
      <c r="I352" s="246"/>
      <c r="J352" s="242"/>
      <c r="K352" s="242"/>
      <c r="L352" s="247"/>
      <c r="M352" s="248"/>
      <c r="N352" s="249"/>
      <c r="O352" s="249"/>
      <c r="P352" s="249"/>
      <c r="Q352" s="249"/>
      <c r="R352" s="249"/>
      <c r="S352" s="249"/>
      <c r="T352" s="250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1" t="s">
        <v>282</v>
      </c>
      <c r="AU352" s="251" t="s">
        <v>91</v>
      </c>
      <c r="AV352" s="13" t="s">
        <v>91</v>
      </c>
      <c r="AW352" s="13" t="s">
        <v>39</v>
      </c>
      <c r="AX352" s="13" t="s">
        <v>86</v>
      </c>
      <c r="AY352" s="251" t="s">
        <v>188</v>
      </c>
    </row>
    <row r="353" s="2" customFormat="1" ht="16.5" customHeight="1">
      <c r="A353" s="42"/>
      <c r="B353" s="43"/>
      <c r="C353" s="209" t="s">
        <v>681</v>
      </c>
      <c r="D353" s="209" t="s">
        <v>189</v>
      </c>
      <c r="E353" s="210" t="s">
        <v>1952</v>
      </c>
      <c r="F353" s="211" t="s">
        <v>1953</v>
      </c>
      <c r="G353" s="212" t="s">
        <v>278</v>
      </c>
      <c r="H353" s="213">
        <v>12.5</v>
      </c>
      <c r="I353" s="214"/>
      <c r="J353" s="215">
        <f>ROUND(I353*H353,2)</f>
        <v>0</v>
      </c>
      <c r="K353" s="211" t="s">
        <v>236</v>
      </c>
      <c r="L353" s="48"/>
      <c r="M353" s="216" t="s">
        <v>32</v>
      </c>
      <c r="N353" s="217" t="s">
        <v>49</v>
      </c>
      <c r="O353" s="88"/>
      <c r="P353" s="218">
        <f>O353*H353</f>
        <v>0</v>
      </c>
      <c r="Q353" s="218">
        <v>0.00029999999999999997</v>
      </c>
      <c r="R353" s="218">
        <f>Q353*H353</f>
        <v>0.0037499999999999999</v>
      </c>
      <c r="S353" s="218">
        <v>0</v>
      </c>
      <c r="T353" s="219">
        <f>S353*H353</f>
        <v>0</v>
      </c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R353" s="220" t="s">
        <v>405</v>
      </c>
      <c r="AT353" s="220" t="s">
        <v>189</v>
      </c>
      <c r="AU353" s="220" t="s">
        <v>91</v>
      </c>
      <c r="AY353" s="20" t="s">
        <v>188</v>
      </c>
      <c r="BE353" s="221">
        <f>IF(N353="základní",J353,0)</f>
        <v>0</v>
      </c>
      <c r="BF353" s="221">
        <f>IF(N353="snížená",J353,0)</f>
        <v>0</v>
      </c>
      <c r="BG353" s="221">
        <f>IF(N353="zákl. přenesená",J353,0)</f>
        <v>0</v>
      </c>
      <c r="BH353" s="221">
        <f>IF(N353="sníž. přenesená",J353,0)</f>
        <v>0</v>
      </c>
      <c r="BI353" s="221">
        <f>IF(N353="nulová",J353,0)</f>
        <v>0</v>
      </c>
      <c r="BJ353" s="20" t="s">
        <v>86</v>
      </c>
      <c r="BK353" s="221">
        <f>ROUND(I353*H353,2)</f>
        <v>0</v>
      </c>
      <c r="BL353" s="20" t="s">
        <v>405</v>
      </c>
      <c r="BM353" s="220" t="s">
        <v>1954</v>
      </c>
    </row>
    <row r="354" s="2" customFormat="1">
      <c r="A354" s="42"/>
      <c r="B354" s="43"/>
      <c r="C354" s="44"/>
      <c r="D354" s="222" t="s">
        <v>194</v>
      </c>
      <c r="E354" s="44"/>
      <c r="F354" s="223" t="s">
        <v>1955</v>
      </c>
      <c r="G354" s="44"/>
      <c r="H354" s="44"/>
      <c r="I354" s="224"/>
      <c r="J354" s="44"/>
      <c r="K354" s="44"/>
      <c r="L354" s="48"/>
      <c r="M354" s="225"/>
      <c r="N354" s="226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0" t="s">
        <v>194</v>
      </c>
      <c r="AU354" s="20" t="s">
        <v>91</v>
      </c>
    </row>
    <row r="355" s="2" customFormat="1">
      <c r="A355" s="42"/>
      <c r="B355" s="43"/>
      <c r="C355" s="44"/>
      <c r="D355" s="239" t="s">
        <v>239</v>
      </c>
      <c r="E355" s="44"/>
      <c r="F355" s="240" t="s">
        <v>1956</v>
      </c>
      <c r="G355" s="44"/>
      <c r="H355" s="44"/>
      <c r="I355" s="224"/>
      <c r="J355" s="44"/>
      <c r="K355" s="44"/>
      <c r="L355" s="48"/>
      <c r="M355" s="225"/>
      <c r="N355" s="226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0" t="s">
        <v>239</v>
      </c>
      <c r="AU355" s="20" t="s">
        <v>91</v>
      </c>
    </row>
    <row r="356" s="2" customFormat="1">
      <c r="A356" s="42"/>
      <c r="B356" s="43"/>
      <c r="C356" s="44"/>
      <c r="D356" s="222" t="s">
        <v>202</v>
      </c>
      <c r="E356" s="44"/>
      <c r="F356" s="227" t="s">
        <v>1957</v>
      </c>
      <c r="G356" s="44"/>
      <c r="H356" s="44"/>
      <c r="I356" s="224"/>
      <c r="J356" s="44"/>
      <c r="K356" s="44"/>
      <c r="L356" s="48"/>
      <c r="M356" s="225"/>
      <c r="N356" s="226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0" t="s">
        <v>202</v>
      </c>
      <c r="AU356" s="20" t="s">
        <v>91</v>
      </c>
    </row>
    <row r="357" s="13" customFormat="1">
      <c r="A357" s="13"/>
      <c r="B357" s="241"/>
      <c r="C357" s="242"/>
      <c r="D357" s="222" t="s">
        <v>282</v>
      </c>
      <c r="E357" s="243" t="s">
        <v>32</v>
      </c>
      <c r="F357" s="244" t="s">
        <v>1783</v>
      </c>
      <c r="G357" s="242"/>
      <c r="H357" s="245">
        <v>12.5</v>
      </c>
      <c r="I357" s="246"/>
      <c r="J357" s="242"/>
      <c r="K357" s="242"/>
      <c r="L357" s="247"/>
      <c r="M357" s="248"/>
      <c r="N357" s="249"/>
      <c r="O357" s="249"/>
      <c r="P357" s="249"/>
      <c r="Q357" s="249"/>
      <c r="R357" s="249"/>
      <c r="S357" s="249"/>
      <c r="T357" s="250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1" t="s">
        <v>282</v>
      </c>
      <c r="AU357" s="251" t="s">
        <v>91</v>
      </c>
      <c r="AV357" s="13" t="s">
        <v>91</v>
      </c>
      <c r="AW357" s="13" t="s">
        <v>39</v>
      </c>
      <c r="AX357" s="13" t="s">
        <v>86</v>
      </c>
      <c r="AY357" s="251" t="s">
        <v>188</v>
      </c>
    </row>
    <row r="358" s="2" customFormat="1" ht="16.5" customHeight="1">
      <c r="A358" s="42"/>
      <c r="B358" s="43"/>
      <c r="C358" s="262" t="s">
        <v>688</v>
      </c>
      <c r="D358" s="262" t="s">
        <v>319</v>
      </c>
      <c r="E358" s="263" t="s">
        <v>1958</v>
      </c>
      <c r="F358" s="264" t="s">
        <v>1959</v>
      </c>
      <c r="G358" s="265" t="s">
        <v>278</v>
      </c>
      <c r="H358" s="266">
        <v>13.75</v>
      </c>
      <c r="I358" s="267"/>
      <c r="J358" s="268">
        <f>ROUND(I358*H358,2)</f>
        <v>0</v>
      </c>
      <c r="K358" s="264" t="s">
        <v>236</v>
      </c>
      <c r="L358" s="269"/>
      <c r="M358" s="270" t="s">
        <v>32</v>
      </c>
      <c r="N358" s="271" t="s">
        <v>49</v>
      </c>
      <c r="O358" s="88"/>
      <c r="P358" s="218">
        <f>O358*H358</f>
        <v>0</v>
      </c>
      <c r="Q358" s="218">
        <v>0.0028300000000000001</v>
      </c>
      <c r="R358" s="218">
        <f>Q358*H358</f>
        <v>0.038912500000000003</v>
      </c>
      <c r="S358" s="218">
        <v>0</v>
      </c>
      <c r="T358" s="219">
        <f>S358*H358</f>
        <v>0</v>
      </c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R358" s="220" t="s">
        <v>484</v>
      </c>
      <c r="AT358" s="220" t="s">
        <v>319</v>
      </c>
      <c r="AU358" s="220" t="s">
        <v>91</v>
      </c>
      <c r="AY358" s="20" t="s">
        <v>188</v>
      </c>
      <c r="BE358" s="221">
        <f>IF(N358="základní",J358,0)</f>
        <v>0</v>
      </c>
      <c r="BF358" s="221">
        <f>IF(N358="snížená",J358,0)</f>
        <v>0</v>
      </c>
      <c r="BG358" s="221">
        <f>IF(N358="zákl. přenesená",J358,0)</f>
        <v>0</v>
      </c>
      <c r="BH358" s="221">
        <f>IF(N358="sníž. přenesená",J358,0)</f>
        <v>0</v>
      </c>
      <c r="BI358" s="221">
        <f>IF(N358="nulová",J358,0)</f>
        <v>0</v>
      </c>
      <c r="BJ358" s="20" t="s">
        <v>86</v>
      </c>
      <c r="BK358" s="221">
        <f>ROUND(I358*H358,2)</f>
        <v>0</v>
      </c>
      <c r="BL358" s="20" t="s">
        <v>405</v>
      </c>
      <c r="BM358" s="220" t="s">
        <v>1960</v>
      </c>
    </row>
    <row r="359" s="2" customFormat="1">
      <c r="A359" s="42"/>
      <c r="B359" s="43"/>
      <c r="C359" s="44"/>
      <c r="D359" s="222" t="s">
        <v>194</v>
      </c>
      <c r="E359" s="44"/>
      <c r="F359" s="223" t="s">
        <v>1959</v>
      </c>
      <c r="G359" s="44"/>
      <c r="H359" s="44"/>
      <c r="I359" s="224"/>
      <c r="J359" s="44"/>
      <c r="K359" s="44"/>
      <c r="L359" s="48"/>
      <c r="M359" s="225"/>
      <c r="N359" s="226"/>
      <c r="O359" s="88"/>
      <c r="P359" s="88"/>
      <c r="Q359" s="88"/>
      <c r="R359" s="88"/>
      <c r="S359" s="88"/>
      <c r="T359" s="89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T359" s="20" t="s">
        <v>194</v>
      </c>
      <c r="AU359" s="20" t="s">
        <v>91</v>
      </c>
    </row>
    <row r="360" s="2" customFormat="1">
      <c r="A360" s="42"/>
      <c r="B360" s="43"/>
      <c r="C360" s="44"/>
      <c r="D360" s="222" t="s">
        <v>202</v>
      </c>
      <c r="E360" s="44"/>
      <c r="F360" s="227" t="s">
        <v>1961</v>
      </c>
      <c r="G360" s="44"/>
      <c r="H360" s="44"/>
      <c r="I360" s="224"/>
      <c r="J360" s="44"/>
      <c r="K360" s="44"/>
      <c r="L360" s="48"/>
      <c r="M360" s="225"/>
      <c r="N360" s="226"/>
      <c r="O360" s="88"/>
      <c r="P360" s="88"/>
      <c r="Q360" s="88"/>
      <c r="R360" s="88"/>
      <c r="S360" s="88"/>
      <c r="T360" s="89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T360" s="20" t="s">
        <v>202</v>
      </c>
      <c r="AU360" s="20" t="s">
        <v>91</v>
      </c>
    </row>
    <row r="361" s="13" customFormat="1">
      <c r="A361" s="13"/>
      <c r="B361" s="241"/>
      <c r="C361" s="242"/>
      <c r="D361" s="222" t="s">
        <v>282</v>
      </c>
      <c r="E361" s="242"/>
      <c r="F361" s="244" t="s">
        <v>1962</v>
      </c>
      <c r="G361" s="242"/>
      <c r="H361" s="245">
        <v>13.75</v>
      </c>
      <c r="I361" s="246"/>
      <c r="J361" s="242"/>
      <c r="K361" s="242"/>
      <c r="L361" s="247"/>
      <c r="M361" s="248"/>
      <c r="N361" s="249"/>
      <c r="O361" s="249"/>
      <c r="P361" s="249"/>
      <c r="Q361" s="249"/>
      <c r="R361" s="249"/>
      <c r="S361" s="249"/>
      <c r="T361" s="250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1" t="s">
        <v>282</v>
      </c>
      <c r="AU361" s="251" t="s">
        <v>91</v>
      </c>
      <c r="AV361" s="13" t="s">
        <v>91</v>
      </c>
      <c r="AW361" s="13" t="s">
        <v>4</v>
      </c>
      <c r="AX361" s="13" t="s">
        <v>86</v>
      </c>
      <c r="AY361" s="251" t="s">
        <v>188</v>
      </c>
    </row>
    <row r="362" s="2" customFormat="1" ht="24.15" customHeight="1">
      <c r="A362" s="42"/>
      <c r="B362" s="43"/>
      <c r="C362" s="209" t="s">
        <v>721</v>
      </c>
      <c r="D362" s="209" t="s">
        <v>189</v>
      </c>
      <c r="E362" s="210" t="s">
        <v>1963</v>
      </c>
      <c r="F362" s="211" t="s">
        <v>1964</v>
      </c>
      <c r="G362" s="212" t="s">
        <v>389</v>
      </c>
      <c r="H362" s="213">
        <v>0.23300000000000001</v>
      </c>
      <c r="I362" s="214"/>
      <c r="J362" s="215">
        <f>ROUND(I362*H362,2)</f>
        <v>0</v>
      </c>
      <c r="K362" s="211" t="s">
        <v>236</v>
      </c>
      <c r="L362" s="48"/>
      <c r="M362" s="216" t="s">
        <v>32</v>
      </c>
      <c r="N362" s="217" t="s">
        <v>49</v>
      </c>
      <c r="O362" s="88"/>
      <c r="P362" s="218">
        <f>O362*H362</f>
        <v>0</v>
      </c>
      <c r="Q362" s="218">
        <v>0</v>
      </c>
      <c r="R362" s="218">
        <f>Q362*H362</f>
        <v>0</v>
      </c>
      <c r="S362" s="218">
        <v>0</v>
      </c>
      <c r="T362" s="219">
        <f>S362*H362</f>
        <v>0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R362" s="220" t="s">
        <v>405</v>
      </c>
      <c r="AT362" s="220" t="s">
        <v>189</v>
      </c>
      <c r="AU362" s="220" t="s">
        <v>91</v>
      </c>
      <c r="AY362" s="20" t="s">
        <v>188</v>
      </c>
      <c r="BE362" s="221">
        <f>IF(N362="základní",J362,0)</f>
        <v>0</v>
      </c>
      <c r="BF362" s="221">
        <f>IF(N362="snížená",J362,0)</f>
        <v>0</v>
      </c>
      <c r="BG362" s="221">
        <f>IF(N362="zákl. přenesená",J362,0)</f>
        <v>0</v>
      </c>
      <c r="BH362" s="221">
        <f>IF(N362="sníž. přenesená",J362,0)</f>
        <v>0</v>
      </c>
      <c r="BI362" s="221">
        <f>IF(N362="nulová",J362,0)</f>
        <v>0</v>
      </c>
      <c r="BJ362" s="20" t="s">
        <v>86</v>
      </c>
      <c r="BK362" s="221">
        <f>ROUND(I362*H362,2)</f>
        <v>0</v>
      </c>
      <c r="BL362" s="20" t="s">
        <v>405</v>
      </c>
      <c r="BM362" s="220" t="s">
        <v>1965</v>
      </c>
    </row>
    <row r="363" s="2" customFormat="1">
      <c r="A363" s="42"/>
      <c r="B363" s="43"/>
      <c r="C363" s="44"/>
      <c r="D363" s="222" t="s">
        <v>194</v>
      </c>
      <c r="E363" s="44"/>
      <c r="F363" s="223" t="s">
        <v>1966</v>
      </c>
      <c r="G363" s="44"/>
      <c r="H363" s="44"/>
      <c r="I363" s="224"/>
      <c r="J363" s="44"/>
      <c r="K363" s="44"/>
      <c r="L363" s="48"/>
      <c r="M363" s="225"/>
      <c r="N363" s="226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T363" s="20" t="s">
        <v>194</v>
      </c>
      <c r="AU363" s="20" t="s">
        <v>91</v>
      </c>
    </row>
    <row r="364" s="2" customFormat="1">
      <c r="A364" s="42"/>
      <c r="B364" s="43"/>
      <c r="C364" s="44"/>
      <c r="D364" s="239" t="s">
        <v>239</v>
      </c>
      <c r="E364" s="44"/>
      <c r="F364" s="240" t="s">
        <v>1967</v>
      </c>
      <c r="G364" s="44"/>
      <c r="H364" s="44"/>
      <c r="I364" s="224"/>
      <c r="J364" s="44"/>
      <c r="K364" s="44"/>
      <c r="L364" s="48"/>
      <c r="M364" s="225"/>
      <c r="N364" s="226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0" t="s">
        <v>239</v>
      </c>
      <c r="AU364" s="20" t="s">
        <v>91</v>
      </c>
    </row>
    <row r="365" s="11" customFormat="1" ht="22.8" customHeight="1">
      <c r="A365" s="11"/>
      <c r="B365" s="195"/>
      <c r="C365" s="196"/>
      <c r="D365" s="197" t="s">
        <v>77</v>
      </c>
      <c r="E365" s="237" t="s">
        <v>1669</v>
      </c>
      <c r="F365" s="237" t="s">
        <v>1670</v>
      </c>
      <c r="G365" s="196"/>
      <c r="H365" s="196"/>
      <c r="I365" s="199"/>
      <c r="J365" s="238">
        <f>BK365</f>
        <v>0</v>
      </c>
      <c r="K365" s="196"/>
      <c r="L365" s="201"/>
      <c r="M365" s="202"/>
      <c r="N365" s="203"/>
      <c r="O365" s="203"/>
      <c r="P365" s="204">
        <f>SUM(P366:P381)</f>
        <v>0</v>
      </c>
      <c r="Q365" s="203"/>
      <c r="R365" s="204">
        <f>SUM(R366:R381)</f>
        <v>0.00084000000000000003</v>
      </c>
      <c r="S365" s="203"/>
      <c r="T365" s="205">
        <f>SUM(T366:T381)</f>
        <v>0</v>
      </c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R365" s="206" t="s">
        <v>91</v>
      </c>
      <c r="AT365" s="207" t="s">
        <v>77</v>
      </c>
      <c r="AU365" s="207" t="s">
        <v>86</v>
      </c>
      <c r="AY365" s="206" t="s">
        <v>188</v>
      </c>
      <c r="BK365" s="208">
        <f>SUM(BK366:BK381)</f>
        <v>0</v>
      </c>
    </row>
    <row r="366" s="2" customFormat="1" ht="24.15" customHeight="1">
      <c r="A366" s="42"/>
      <c r="B366" s="43"/>
      <c r="C366" s="209" t="s">
        <v>744</v>
      </c>
      <c r="D366" s="209" t="s">
        <v>189</v>
      </c>
      <c r="E366" s="210" t="s">
        <v>1693</v>
      </c>
      <c r="F366" s="211" t="s">
        <v>1694</v>
      </c>
      <c r="G366" s="212" t="s">
        <v>314</v>
      </c>
      <c r="H366" s="213">
        <v>12</v>
      </c>
      <c r="I366" s="214"/>
      <c r="J366" s="215">
        <f>ROUND(I366*H366,2)</f>
        <v>0</v>
      </c>
      <c r="K366" s="211" t="s">
        <v>236</v>
      </c>
      <c r="L366" s="48"/>
      <c r="M366" s="216" t="s">
        <v>32</v>
      </c>
      <c r="N366" s="217" t="s">
        <v>49</v>
      </c>
      <c r="O366" s="88"/>
      <c r="P366" s="218">
        <f>O366*H366</f>
        <v>0</v>
      </c>
      <c r="Q366" s="218">
        <v>1.0000000000000001E-05</v>
      </c>
      <c r="R366" s="218">
        <f>Q366*H366</f>
        <v>0.00012000000000000002</v>
      </c>
      <c r="S366" s="218">
        <v>0</v>
      </c>
      <c r="T366" s="219">
        <f>S366*H366</f>
        <v>0</v>
      </c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R366" s="220" t="s">
        <v>405</v>
      </c>
      <c r="AT366" s="220" t="s">
        <v>189</v>
      </c>
      <c r="AU366" s="220" t="s">
        <v>91</v>
      </c>
      <c r="AY366" s="20" t="s">
        <v>188</v>
      </c>
      <c r="BE366" s="221">
        <f>IF(N366="základní",J366,0)</f>
        <v>0</v>
      </c>
      <c r="BF366" s="221">
        <f>IF(N366="snížená",J366,0)</f>
        <v>0</v>
      </c>
      <c r="BG366" s="221">
        <f>IF(N366="zákl. přenesená",J366,0)</f>
        <v>0</v>
      </c>
      <c r="BH366" s="221">
        <f>IF(N366="sníž. přenesená",J366,0)</f>
        <v>0</v>
      </c>
      <c r="BI366" s="221">
        <f>IF(N366="nulová",J366,0)</f>
        <v>0</v>
      </c>
      <c r="BJ366" s="20" t="s">
        <v>86</v>
      </c>
      <c r="BK366" s="221">
        <f>ROUND(I366*H366,2)</f>
        <v>0</v>
      </c>
      <c r="BL366" s="20" t="s">
        <v>405</v>
      </c>
      <c r="BM366" s="220" t="s">
        <v>1968</v>
      </c>
    </row>
    <row r="367" s="2" customFormat="1">
      <c r="A367" s="42"/>
      <c r="B367" s="43"/>
      <c r="C367" s="44"/>
      <c r="D367" s="222" t="s">
        <v>194</v>
      </c>
      <c r="E367" s="44"/>
      <c r="F367" s="223" t="s">
        <v>1696</v>
      </c>
      <c r="G367" s="44"/>
      <c r="H367" s="44"/>
      <c r="I367" s="224"/>
      <c r="J367" s="44"/>
      <c r="K367" s="44"/>
      <c r="L367" s="48"/>
      <c r="M367" s="225"/>
      <c r="N367" s="226"/>
      <c r="O367" s="88"/>
      <c r="P367" s="88"/>
      <c r="Q367" s="88"/>
      <c r="R367" s="88"/>
      <c r="S367" s="88"/>
      <c r="T367" s="89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T367" s="20" t="s">
        <v>194</v>
      </c>
      <c r="AU367" s="20" t="s">
        <v>91</v>
      </c>
    </row>
    <row r="368" s="2" customFormat="1">
      <c r="A368" s="42"/>
      <c r="B368" s="43"/>
      <c r="C368" s="44"/>
      <c r="D368" s="239" t="s">
        <v>239</v>
      </c>
      <c r="E368" s="44"/>
      <c r="F368" s="240" t="s">
        <v>1697</v>
      </c>
      <c r="G368" s="44"/>
      <c r="H368" s="44"/>
      <c r="I368" s="224"/>
      <c r="J368" s="44"/>
      <c r="K368" s="44"/>
      <c r="L368" s="48"/>
      <c r="M368" s="225"/>
      <c r="N368" s="226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239</v>
      </c>
      <c r="AU368" s="20" t="s">
        <v>91</v>
      </c>
    </row>
    <row r="369" s="13" customFormat="1">
      <c r="A369" s="13"/>
      <c r="B369" s="241"/>
      <c r="C369" s="242"/>
      <c r="D369" s="222" t="s">
        <v>282</v>
      </c>
      <c r="E369" s="243" t="s">
        <v>32</v>
      </c>
      <c r="F369" s="244" t="s">
        <v>1969</v>
      </c>
      <c r="G369" s="242"/>
      <c r="H369" s="245">
        <v>12</v>
      </c>
      <c r="I369" s="246"/>
      <c r="J369" s="242"/>
      <c r="K369" s="242"/>
      <c r="L369" s="247"/>
      <c r="M369" s="248"/>
      <c r="N369" s="249"/>
      <c r="O369" s="249"/>
      <c r="P369" s="249"/>
      <c r="Q369" s="249"/>
      <c r="R369" s="249"/>
      <c r="S369" s="249"/>
      <c r="T369" s="250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1" t="s">
        <v>282</v>
      </c>
      <c r="AU369" s="251" t="s">
        <v>91</v>
      </c>
      <c r="AV369" s="13" t="s">
        <v>91</v>
      </c>
      <c r="AW369" s="13" t="s">
        <v>39</v>
      </c>
      <c r="AX369" s="13" t="s">
        <v>86</v>
      </c>
      <c r="AY369" s="251" t="s">
        <v>188</v>
      </c>
    </row>
    <row r="370" s="2" customFormat="1" ht="24.15" customHeight="1">
      <c r="A370" s="42"/>
      <c r="B370" s="43"/>
      <c r="C370" s="209" t="s">
        <v>757</v>
      </c>
      <c r="D370" s="209" t="s">
        <v>189</v>
      </c>
      <c r="E370" s="210" t="s">
        <v>1698</v>
      </c>
      <c r="F370" s="211" t="s">
        <v>1699</v>
      </c>
      <c r="G370" s="212" t="s">
        <v>314</v>
      </c>
      <c r="H370" s="213">
        <v>12</v>
      </c>
      <c r="I370" s="214"/>
      <c r="J370" s="215">
        <f>ROUND(I370*H370,2)</f>
        <v>0</v>
      </c>
      <c r="K370" s="211" t="s">
        <v>236</v>
      </c>
      <c r="L370" s="48"/>
      <c r="M370" s="216" t="s">
        <v>32</v>
      </c>
      <c r="N370" s="217" t="s">
        <v>49</v>
      </c>
      <c r="O370" s="88"/>
      <c r="P370" s="218">
        <f>O370*H370</f>
        <v>0</v>
      </c>
      <c r="Q370" s="218">
        <v>2.0000000000000002E-05</v>
      </c>
      <c r="R370" s="218">
        <f>Q370*H370</f>
        <v>0.00024000000000000003</v>
      </c>
      <c r="S370" s="218">
        <v>0</v>
      </c>
      <c r="T370" s="219">
        <f>S370*H370</f>
        <v>0</v>
      </c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R370" s="220" t="s">
        <v>405</v>
      </c>
      <c r="AT370" s="220" t="s">
        <v>189</v>
      </c>
      <c r="AU370" s="220" t="s">
        <v>91</v>
      </c>
      <c r="AY370" s="20" t="s">
        <v>188</v>
      </c>
      <c r="BE370" s="221">
        <f>IF(N370="základní",J370,0)</f>
        <v>0</v>
      </c>
      <c r="BF370" s="221">
        <f>IF(N370="snížená",J370,0)</f>
        <v>0</v>
      </c>
      <c r="BG370" s="221">
        <f>IF(N370="zákl. přenesená",J370,0)</f>
        <v>0</v>
      </c>
      <c r="BH370" s="221">
        <f>IF(N370="sníž. přenesená",J370,0)</f>
        <v>0</v>
      </c>
      <c r="BI370" s="221">
        <f>IF(N370="nulová",J370,0)</f>
        <v>0</v>
      </c>
      <c r="BJ370" s="20" t="s">
        <v>86</v>
      </c>
      <c r="BK370" s="221">
        <f>ROUND(I370*H370,2)</f>
        <v>0</v>
      </c>
      <c r="BL370" s="20" t="s">
        <v>405</v>
      </c>
      <c r="BM370" s="220" t="s">
        <v>1970</v>
      </c>
    </row>
    <row r="371" s="2" customFormat="1">
      <c r="A371" s="42"/>
      <c r="B371" s="43"/>
      <c r="C371" s="44"/>
      <c r="D371" s="222" t="s">
        <v>194</v>
      </c>
      <c r="E371" s="44"/>
      <c r="F371" s="223" t="s">
        <v>1701</v>
      </c>
      <c r="G371" s="44"/>
      <c r="H371" s="44"/>
      <c r="I371" s="224"/>
      <c r="J371" s="44"/>
      <c r="K371" s="44"/>
      <c r="L371" s="48"/>
      <c r="M371" s="225"/>
      <c r="N371" s="226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T371" s="20" t="s">
        <v>194</v>
      </c>
      <c r="AU371" s="20" t="s">
        <v>91</v>
      </c>
    </row>
    <row r="372" s="2" customFormat="1">
      <c r="A372" s="42"/>
      <c r="B372" s="43"/>
      <c r="C372" s="44"/>
      <c r="D372" s="239" t="s">
        <v>239</v>
      </c>
      <c r="E372" s="44"/>
      <c r="F372" s="240" t="s">
        <v>1702</v>
      </c>
      <c r="G372" s="44"/>
      <c r="H372" s="44"/>
      <c r="I372" s="224"/>
      <c r="J372" s="44"/>
      <c r="K372" s="44"/>
      <c r="L372" s="48"/>
      <c r="M372" s="225"/>
      <c r="N372" s="226"/>
      <c r="O372" s="88"/>
      <c r="P372" s="88"/>
      <c r="Q372" s="88"/>
      <c r="R372" s="88"/>
      <c r="S372" s="88"/>
      <c r="T372" s="89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T372" s="20" t="s">
        <v>239</v>
      </c>
      <c r="AU372" s="20" t="s">
        <v>91</v>
      </c>
    </row>
    <row r="373" s="13" customFormat="1">
      <c r="A373" s="13"/>
      <c r="B373" s="241"/>
      <c r="C373" s="242"/>
      <c r="D373" s="222" t="s">
        <v>282</v>
      </c>
      <c r="E373" s="243" t="s">
        <v>32</v>
      </c>
      <c r="F373" s="244" t="s">
        <v>1969</v>
      </c>
      <c r="G373" s="242"/>
      <c r="H373" s="245">
        <v>12</v>
      </c>
      <c r="I373" s="246"/>
      <c r="J373" s="242"/>
      <c r="K373" s="242"/>
      <c r="L373" s="247"/>
      <c r="M373" s="248"/>
      <c r="N373" s="249"/>
      <c r="O373" s="249"/>
      <c r="P373" s="249"/>
      <c r="Q373" s="249"/>
      <c r="R373" s="249"/>
      <c r="S373" s="249"/>
      <c r="T373" s="250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1" t="s">
        <v>282</v>
      </c>
      <c r="AU373" s="251" t="s">
        <v>91</v>
      </c>
      <c r="AV373" s="13" t="s">
        <v>91</v>
      </c>
      <c r="AW373" s="13" t="s">
        <v>39</v>
      </c>
      <c r="AX373" s="13" t="s">
        <v>86</v>
      </c>
      <c r="AY373" s="251" t="s">
        <v>188</v>
      </c>
    </row>
    <row r="374" s="2" customFormat="1" ht="24.15" customHeight="1">
      <c r="A374" s="42"/>
      <c r="B374" s="43"/>
      <c r="C374" s="209" t="s">
        <v>765</v>
      </c>
      <c r="D374" s="209" t="s">
        <v>189</v>
      </c>
      <c r="E374" s="210" t="s">
        <v>1703</v>
      </c>
      <c r="F374" s="211" t="s">
        <v>1704</v>
      </c>
      <c r="G374" s="212" t="s">
        <v>314</v>
      </c>
      <c r="H374" s="213">
        <v>12</v>
      </c>
      <c r="I374" s="214"/>
      <c r="J374" s="215">
        <f>ROUND(I374*H374,2)</f>
        <v>0</v>
      </c>
      <c r="K374" s="211" t="s">
        <v>236</v>
      </c>
      <c r="L374" s="48"/>
      <c r="M374" s="216" t="s">
        <v>32</v>
      </c>
      <c r="N374" s="217" t="s">
        <v>49</v>
      </c>
      <c r="O374" s="88"/>
      <c r="P374" s="218">
        <f>O374*H374</f>
        <v>0</v>
      </c>
      <c r="Q374" s="218">
        <v>2.0000000000000002E-05</v>
      </c>
      <c r="R374" s="218">
        <f>Q374*H374</f>
        <v>0.00024000000000000003</v>
      </c>
      <c r="S374" s="218">
        <v>0</v>
      </c>
      <c r="T374" s="219">
        <f>S374*H374</f>
        <v>0</v>
      </c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R374" s="220" t="s">
        <v>405</v>
      </c>
      <c r="AT374" s="220" t="s">
        <v>189</v>
      </c>
      <c r="AU374" s="220" t="s">
        <v>91</v>
      </c>
      <c r="AY374" s="20" t="s">
        <v>188</v>
      </c>
      <c r="BE374" s="221">
        <f>IF(N374="základní",J374,0)</f>
        <v>0</v>
      </c>
      <c r="BF374" s="221">
        <f>IF(N374="snížená",J374,0)</f>
        <v>0</v>
      </c>
      <c r="BG374" s="221">
        <f>IF(N374="zákl. přenesená",J374,0)</f>
        <v>0</v>
      </c>
      <c r="BH374" s="221">
        <f>IF(N374="sníž. přenesená",J374,0)</f>
        <v>0</v>
      </c>
      <c r="BI374" s="221">
        <f>IF(N374="nulová",J374,0)</f>
        <v>0</v>
      </c>
      <c r="BJ374" s="20" t="s">
        <v>86</v>
      </c>
      <c r="BK374" s="221">
        <f>ROUND(I374*H374,2)</f>
        <v>0</v>
      </c>
      <c r="BL374" s="20" t="s">
        <v>405</v>
      </c>
      <c r="BM374" s="220" t="s">
        <v>1971</v>
      </c>
    </row>
    <row r="375" s="2" customFormat="1">
      <c r="A375" s="42"/>
      <c r="B375" s="43"/>
      <c r="C375" s="44"/>
      <c r="D375" s="222" t="s">
        <v>194</v>
      </c>
      <c r="E375" s="44"/>
      <c r="F375" s="223" t="s">
        <v>1706</v>
      </c>
      <c r="G375" s="44"/>
      <c r="H375" s="44"/>
      <c r="I375" s="224"/>
      <c r="J375" s="44"/>
      <c r="K375" s="44"/>
      <c r="L375" s="48"/>
      <c r="M375" s="225"/>
      <c r="N375" s="226"/>
      <c r="O375" s="88"/>
      <c r="P375" s="88"/>
      <c r="Q375" s="88"/>
      <c r="R375" s="88"/>
      <c r="S375" s="88"/>
      <c r="T375" s="89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T375" s="20" t="s">
        <v>194</v>
      </c>
      <c r="AU375" s="20" t="s">
        <v>91</v>
      </c>
    </row>
    <row r="376" s="2" customFormat="1">
      <c r="A376" s="42"/>
      <c r="B376" s="43"/>
      <c r="C376" s="44"/>
      <c r="D376" s="239" t="s">
        <v>239</v>
      </c>
      <c r="E376" s="44"/>
      <c r="F376" s="240" t="s">
        <v>1707</v>
      </c>
      <c r="G376" s="44"/>
      <c r="H376" s="44"/>
      <c r="I376" s="224"/>
      <c r="J376" s="44"/>
      <c r="K376" s="44"/>
      <c r="L376" s="48"/>
      <c r="M376" s="225"/>
      <c r="N376" s="226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0" t="s">
        <v>239</v>
      </c>
      <c r="AU376" s="20" t="s">
        <v>91</v>
      </c>
    </row>
    <row r="377" s="13" customFormat="1">
      <c r="A377" s="13"/>
      <c r="B377" s="241"/>
      <c r="C377" s="242"/>
      <c r="D377" s="222" t="s">
        <v>282</v>
      </c>
      <c r="E377" s="243" t="s">
        <v>32</v>
      </c>
      <c r="F377" s="244" t="s">
        <v>1969</v>
      </c>
      <c r="G377" s="242"/>
      <c r="H377" s="245">
        <v>12</v>
      </c>
      <c r="I377" s="246"/>
      <c r="J377" s="242"/>
      <c r="K377" s="242"/>
      <c r="L377" s="247"/>
      <c r="M377" s="248"/>
      <c r="N377" s="249"/>
      <c r="O377" s="249"/>
      <c r="P377" s="249"/>
      <c r="Q377" s="249"/>
      <c r="R377" s="249"/>
      <c r="S377" s="249"/>
      <c r="T377" s="250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1" t="s">
        <v>282</v>
      </c>
      <c r="AU377" s="251" t="s">
        <v>91</v>
      </c>
      <c r="AV377" s="13" t="s">
        <v>91</v>
      </c>
      <c r="AW377" s="13" t="s">
        <v>39</v>
      </c>
      <c r="AX377" s="13" t="s">
        <v>86</v>
      </c>
      <c r="AY377" s="251" t="s">
        <v>188</v>
      </c>
    </row>
    <row r="378" s="2" customFormat="1" ht="24.15" customHeight="1">
      <c r="A378" s="42"/>
      <c r="B378" s="43"/>
      <c r="C378" s="209" t="s">
        <v>782</v>
      </c>
      <c r="D378" s="209" t="s">
        <v>189</v>
      </c>
      <c r="E378" s="210" t="s">
        <v>1708</v>
      </c>
      <c r="F378" s="211" t="s">
        <v>1709</v>
      </c>
      <c r="G378" s="212" t="s">
        <v>314</v>
      </c>
      <c r="H378" s="213">
        <v>12</v>
      </c>
      <c r="I378" s="214"/>
      <c r="J378" s="215">
        <f>ROUND(I378*H378,2)</f>
        <v>0</v>
      </c>
      <c r="K378" s="211" t="s">
        <v>236</v>
      </c>
      <c r="L378" s="48"/>
      <c r="M378" s="216" t="s">
        <v>32</v>
      </c>
      <c r="N378" s="217" t="s">
        <v>49</v>
      </c>
      <c r="O378" s="88"/>
      <c r="P378" s="218">
        <f>O378*H378</f>
        <v>0</v>
      </c>
      <c r="Q378" s="218">
        <v>2.0000000000000002E-05</v>
      </c>
      <c r="R378" s="218">
        <f>Q378*H378</f>
        <v>0.00024000000000000003</v>
      </c>
      <c r="S378" s="218">
        <v>0</v>
      </c>
      <c r="T378" s="219">
        <f>S378*H378</f>
        <v>0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R378" s="220" t="s">
        <v>405</v>
      </c>
      <c r="AT378" s="220" t="s">
        <v>189</v>
      </c>
      <c r="AU378" s="220" t="s">
        <v>91</v>
      </c>
      <c r="AY378" s="20" t="s">
        <v>188</v>
      </c>
      <c r="BE378" s="221">
        <f>IF(N378="základní",J378,0)</f>
        <v>0</v>
      </c>
      <c r="BF378" s="221">
        <f>IF(N378="snížená",J378,0)</f>
        <v>0</v>
      </c>
      <c r="BG378" s="221">
        <f>IF(N378="zákl. přenesená",J378,0)</f>
        <v>0</v>
      </c>
      <c r="BH378" s="221">
        <f>IF(N378="sníž. přenesená",J378,0)</f>
        <v>0</v>
      </c>
      <c r="BI378" s="221">
        <f>IF(N378="nulová",J378,0)</f>
        <v>0</v>
      </c>
      <c r="BJ378" s="20" t="s">
        <v>86</v>
      </c>
      <c r="BK378" s="221">
        <f>ROUND(I378*H378,2)</f>
        <v>0</v>
      </c>
      <c r="BL378" s="20" t="s">
        <v>405</v>
      </c>
      <c r="BM378" s="220" t="s">
        <v>1972</v>
      </c>
    </row>
    <row r="379" s="2" customFormat="1">
      <c r="A379" s="42"/>
      <c r="B379" s="43"/>
      <c r="C379" s="44"/>
      <c r="D379" s="222" t="s">
        <v>194</v>
      </c>
      <c r="E379" s="44"/>
      <c r="F379" s="223" t="s">
        <v>1711</v>
      </c>
      <c r="G379" s="44"/>
      <c r="H379" s="44"/>
      <c r="I379" s="224"/>
      <c r="J379" s="44"/>
      <c r="K379" s="44"/>
      <c r="L379" s="48"/>
      <c r="M379" s="225"/>
      <c r="N379" s="226"/>
      <c r="O379" s="88"/>
      <c r="P379" s="88"/>
      <c r="Q379" s="88"/>
      <c r="R379" s="88"/>
      <c r="S379" s="88"/>
      <c r="T379" s="89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T379" s="20" t="s">
        <v>194</v>
      </c>
      <c r="AU379" s="20" t="s">
        <v>91</v>
      </c>
    </row>
    <row r="380" s="2" customFormat="1">
      <c r="A380" s="42"/>
      <c r="B380" s="43"/>
      <c r="C380" s="44"/>
      <c r="D380" s="239" t="s">
        <v>239</v>
      </c>
      <c r="E380" s="44"/>
      <c r="F380" s="240" t="s">
        <v>1712</v>
      </c>
      <c r="G380" s="44"/>
      <c r="H380" s="44"/>
      <c r="I380" s="224"/>
      <c r="J380" s="44"/>
      <c r="K380" s="44"/>
      <c r="L380" s="48"/>
      <c r="M380" s="225"/>
      <c r="N380" s="226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0" t="s">
        <v>239</v>
      </c>
      <c r="AU380" s="20" t="s">
        <v>91</v>
      </c>
    </row>
    <row r="381" s="13" customFormat="1">
      <c r="A381" s="13"/>
      <c r="B381" s="241"/>
      <c r="C381" s="242"/>
      <c r="D381" s="222" t="s">
        <v>282</v>
      </c>
      <c r="E381" s="243" t="s">
        <v>32</v>
      </c>
      <c r="F381" s="244" t="s">
        <v>1969</v>
      </c>
      <c r="G381" s="242"/>
      <c r="H381" s="245">
        <v>12</v>
      </c>
      <c r="I381" s="246"/>
      <c r="J381" s="242"/>
      <c r="K381" s="242"/>
      <c r="L381" s="247"/>
      <c r="M381" s="248"/>
      <c r="N381" s="249"/>
      <c r="O381" s="249"/>
      <c r="P381" s="249"/>
      <c r="Q381" s="249"/>
      <c r="R381" s="249"/>
      <c r="S381" s="249"/>
      <c r="T381" s="25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1" t="s">
        <v>282</v>
      </c>
      <c r="AU381" s="251" t="s">
        <v>91</v>
      </c>
      <c r="AV381" s="13" t="s">
        <v>91</v>
      </c>
      <c r="AW381" s="13" t="s">
        <v>39</v>
      </c>
      <c r="AX381" s="13" t="s">
        <v>86</v>
      </c>
      <c r="AY381" s="251" t="s">
        <v>188</v>
      </c>
    </row>
    <row r="382" s="11" customFormat="1" ht="22.8" customHeight="1">
      <c r="A382" s="11"/>
      <c r="B382" s="195"/>
      <c r="C382" s="196"/>
      <c r="D382" s="197" t="s">
        <v>77</v>
      </c>
      <c r="E382" s="237" t="s">
        <v>805</v>
      </c>
      <c r="F382" s="237" t="s">
        <v>806</v>
      </c>
      <c r="G382" s="196"/>
      <c r="H382" s="196"/>
      <c r="I382" s="199"/>
      <c r="J382" s="238">
        <f>BK382</f>
        <v>0</v>
      </c>
      <c r="K382" s="196"/>
      <c r="L382" s="201"/>
      <c r="M382" s="202"/>
      <c r="N382" s="203"/>
      <c r="O382" s="203"/>
      <c r="P382" s="204">
        <f>SUM(P383:P566)</f>
        <v>0</v>
      </c>
      <c r="Q382" s="203"/>
      <c r="R382" s="204">
        <f>SUM(R383:R566)</f>
        <v>1.8171458100000002</v>
      </c>
      <c r="S382" s="203"/>
      <c r="T382" s="205">
        <f>SUM(T383:T566)</f>
        <v>0.12060333000000001</v>
      </c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R382" s="206" t="s">
        <v>91</v>
      </c>
      <c r="AT382" s="207" t="s">
        <v>77</v>
      </c>
      <c r="AU382" s="207" t="s">
        <v>86</v>
      </c>
      <c r="AY382" s="206" t="s">
        <v>188</v>
      </c>
      <c r="BK382" s="208">
        <f>SUM(BK383:BK566)</f>
        <v>0</v>
      </c>
    </row>
    <row r="383" s="2" customFormat="1" ht="16.5" customHeight="1">
      <c r="A383" s="42"/>
      <c r="B383" s="43"/>
      <c r="C383" s="209" t="s">
        <v>799</v>
      </c>
      <c r="D383" s="209" t="s">
        <v>189</v>
      </c>
      <c r="E383" s="210" t="s">
        <v>1973</v>
      </c>
      <c r="F383" s="211" t="s">
        <v>1974</v>
      </c>
      <c r="G383" s="212" t="s">
        <v>278</v>
      </c>
      <c r="H383" s="213">
        <v>389.04300000000001</v>
      </c>
      <c r="I383" s="214"/>
      <c r="J383" s="215">
        <f>ROUND(I383*H383,2)</f>
        <v>0</v>
      </c>
      <c r="K383" s="211" t="s">
        <v>236</v>
      </c>
      <c r="L383" s="48"/>
      <c r="M383" s="216" t="s">
        <v>32</v>
      </c>
      <c r="N383" s="217" t="s">
        <v>49</v>
      </c>
      <c r="O383" s="88"/>
      <c r="P383" s="218">
        <f>O383*H383</f>
        <v>0</v>
      </c>
      <c r="Q383" s="218">
        <v>0.001</v>
      </c>
      <c r="R383" s="218">
        <f>Q383*H383</f>
        <v>0.38904300000000003</v>
      </c>
      <c r="S383" s="218">
        <v>0.00031</v>
      </c>
      <c r="T383" s="219">
        <f>S383*H383</f>
        <v>0.12060333000000001</v>
      </c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R383" s="220" t="s">
        <v>405</v>
      </c>
      <c r="AT383" s="220" t="s">
        <v>189</v>
      </c>
      <c r="AU383" s="220" t="s">
        <v>91</v>
      </c>
      <c r="AY383" s="20" t="s">
        <v>188</v>
      </c>
      <c r="BE383" s="221">
        <f>IF(N383="základní",J383,0)</f>
        <v>0</v>
      </c>
      <c r="BF383" s="221">
        <f>IF(N383="snížená",J383,0)</f>
        <v>0</v>
      </c>
      <c r="BG383" s="221">
        <f>IF(N383="zákl. přenesená",J383,0)</f>
        <v>0</v>
      </c>
      <c r="BH383" s="221">
        <f>IF(N383="sníž. přenesená",J383,0)</f>
        <v>0</v>
      </c>
      <c r="BI383" s="221">
        <f>IF(N383="nulová",J383,0)</f>
        <v>0</v>
      </c>
      <c r="BJ383" s="20" t="s">
        <v>86</v>
      </c>
      <c r="BK383" s="221">
        <f>ROUND(I383*H383,2)</f>
        <v>0</v>
      </c>
      <c r="BL383" s="20" t="s">
        <v>405</v>
      </c>
      <c r="BM383" s="220" t="s">
        <v>1975</v>
      </c>
    </row>
    <row r="384" s="2" customFormat="1">
      <c r="A384" s="42"/>
      <c r="B384" s="43"/>
      <c r="C384" s="44"/>
      <c r="D384" s="222" t="s">
        <v>194</v>
      </c>
      <c r="E384" s="44"/>
      <c r="F384" s="223" t="s">
        <v>1976</v>
      </c>
      <c r="G384" s="44"/>
      <c r="H384" s="44"/>
      <c r="I384" s="224"/>
      <c r="J384" s="44"/>
      <c r="K384" s="44"/>
      <c r="L384" s="48"/>
      <c r="M384" s="225"/>
      <c r="N384" s="226"/>
      <c r="O384" s="88"/>
      <c r="P384" s="88"/>
      <c r="Q384" s="88"/>
      <c r="R384" s="88"/>
      <c r="S384" s="88"/>
      <c r="T384" s="89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T384" s="20" t="s">
        <v>194</v>
      </c>
      <c r="AU384" s="20" t="s">
        <v>91</v>
      </c>
    </row>
    <row r="385" s="2" customFormat="1">
      <c r="A385" s="42"/>
      <c r="B385" s="43"/>
      <c r="C385" s="44"/>
      <c r="D385" s="239" t="s">
        <v>239</v>
      </c>
      <c r="E385" s="44"/>
      <c r="F385" s="240" t="s">
        <v>1977</v>
      </c>
      <c r="G385" s="44"/>
      <c r="H385" s="44"/>
      <c r="I385" s="224"/>
      <c r="J385" s="44"/>
      <c r="K385" s="44"/>
      <c r="L385" s="48"/>
      <c r="M385" s="225"/>
      <c r="N385" s="226"/>
      <c r="O385" s="88"/>
      <c r="P385" s="88"/>
      <c r="Q385" s="88"/>
      <c r="R385" s="88"/>
      <c r="S385" s="88"/>
      <c r="T385" s="89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T385" s="20" t="s">
        <v>239</v>
      </c>
      <c r="AU385" s="20" t="s">
        <v>91</v>
      </c>
    </row>
    <row r="386" s="14" customFormat="1">
      <c r="A386" s="14"/>
      <c r="B386" s="252"/>
      <c r="C386" s="253"/>
      <c r="D386" s="222" t="s">
        <v>282</v>
      </c>
      <c r="E386" s="254" t="s">
        <v>32</v>
      </c>
      <c r="F386" s="255" t="s">
        <v>813</v>
      </c>
      <c r="G386" s="253"/>
      <c r="H386" s="254" t="s">
        <v>32</v>
      </c>
      <c r="I386" s="256"/>
      <c r="J386" s="253"/>
      <c r="K386" s="253"/>
      <c r="L386" s="257"/>
      <c r="M386" s="258"/>
      <c r="N386" s="259"/>
      <c r="O386" s="259"/>
      <c r="P386" s="259"/>
      <c r="Q386" s="259"/>
      <c r="R386" s="259"/>
      <c r="S386" s="259"/>
      <c r="T386" s="26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1" t="s">
        <v>282</v>
      </c>
      <c r="AU386" s="261" t="s">
        <v>91</v>
      </c>
      <c r="AV386" s="14" t="s">
        <v>86</v>
      </c>
      <c r="AW386" s="14" t="s">
        <v>39</v>
      </c>
      <c r="AX386" s="14" t="s">
        <v>78</v>
      </c>
      <c r="AY386" s="261" t="s">
        <v>188</v>
      </c>
    </row>
    <row r="387" s="13" customFormat="1">
      <c r="A387" s="13"/>
      <c r="B387" s="241"/>
      <c r="C387" s="242"/>
      <c r="D387" s="222" t="s">
        <v>282</v>
      </c>
      <c r="E387" s="243" t="s">
        <v>32</v>
      </c>
      <c r="F387" s="244" t="s">
        <v>1783</v>
      </c>
      <c r="G387" s="242"/>
      <c r="H387" s="245">
        <v>12.5</v>
      </c>
      <c r="I387" s="246"/>
      <c r="J387" s="242"/>
      <c r="K387" s="242"/>
      <c r="L387" s="247"/>
      <c r="M387" s="248"/>
      <c r="N387" s="249"/>
      <c r="O387" s="249"/>
      <c r="P387" s="249"/>
      <c r="Q387" s="249"/>
      <c r="R387" s="249"/>
      <c r="S387" s="249"/>
      <c r="T387" s="250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1" t="s">
        <v>282</v>
      </c>
      <c r="AU387" s="251" t="s">
        <v>91</v>
      </c>
      <c r="AV387" s="13" t="s">
        <v>91</v>
      </c>
      <c r="AW387" s="13" t="s">
        <v>39</v>
      </c>
      <c r="AX387" s="13" t="s">
        <v>78</v>
      </c>
      <c r="AY387" s="251" t="s">
        <v>188</v>
      </c>
    </row>
    <row r="388" s="13" customFormat="1">
      <c r="A388" s="13"/>
      <c r="B388" s="241"/>
      <c r="C388" s="242"/>
      <c r="D388" s="222" t="s">
        <v>282</v>
      </c>
      <c r="E388" s="243" t="s">
        <v>32</v>
      </c>
      <c r="F388" s="244" t="s">
        <v>1784</v>
      </c>
      <c r="G388" s="242"/>
      <c r="H388" s="245">
        <v>30.899999999999999</v>
      </c>
      <c r="I388" s="246"/>
      <c r="J388" s="242"/>
      <c r="K388" s="242"/>
      <c r="L388" s="247"/>
      <c r="M388" s="248"/>
      <c r="N388" s="249"/>
      <c r="O388" s="249"/>
      <c r="P388" s="249"/>
      <c r="Q388" s="249"/>
      <c r="R388" s="249"/>
      <c r="S388" s="249"/>
      <c r="T388" s="250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1" t="s">
        <v>282</v>
      </c>
      <c r="AU388" s="251" t="s">
        <v>91</v>
      </c>
      <c r="AV388" s="13" t="s">
        <v>91</v>
      </c>
      <c r="AW388" s="13" t="s">
        <v>39</v>
      </c>
      <c r="AX388" s="13" t="s">
        <v>78</v>
      </c>
      <c r="AY388" s="251" t="s">
        <v>188</v>
      </c>
    </row>
    <row r="389" s="13" customFormat="1">
      <c r="A389" s="13"/>
      <c r="B389" s="241"/>
      <c r="C389" s="242"/>
      <c r="D389" s="222" t="s">
        <v>282</v>
      </c>
      <c r="E389" s="243" t="s">
        <v>32</v>
      </c>
      <c r="F389" s="244" t="s">
        <v>1785</v>
      </c>
      <c r="G389" s="242"/>
      <c r="H389" s="245">
        <v>0.90000000000000002</v>
      </c>
      <c r="I389" s="246"/>
      <c r="J389" s="242"/>
      <c r="K389" s="242"/>
      <c r="L389" s="247"/>
      <c r="M389" s="248"/>
      <c r="N389" s="249"/>
      <c r="O389" s="249"/>
      <c r="P389" s="249"/>
      <c r="Q389" s="249"/>
      <c r="R389" s="249"/>
      <c r="S389" s="249"/>
      <c r="T389" s="250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1" t="s">
        <v>282</v>
      </c>
      <c r="AU389" s="251" t="s">
        <v>91</v>
      </c>
      <c r="AV389" s="13" t="s">
        <v>91</v>
      </c>
      <c r="AW389" s="13" t="s">
        <v>39</v>
      </c>
      <c r="AX389" s="13" t="s">
        <v>78</v>
      </c>
      <c r="AY389" s="251" t="s">
        <v>188</v>
      </c>
    </row>
    <row r="390" s="13" customFormat="1">
      <c r="A390" s="13"/>
      <c r="B390" s="241"/>
      <c r="C390" s="242"/>
      <c r="D390" s="222" t="s">
        <v>282</v>
      </c>
      <c r="E390" s="243" t="s">
        <v>32</v>
      </c>
      <c r="F390" s="244" t="s">
        <v>1786</v>
      </c>
      <c r="G390" s="242"/>
      <c r="H390" s="245">
        <v>24.899999999999999</v>
      </c>
      <c r="I390" s="246"/>
      <c r="J390" s="242"/>
      <c r="K390" s="242"/>
      <c r="L390" s="247"/>
      <c r="M390" s="248"/>
      <c r="N390" s="249"/>
      <c r="O390" s="249"/>
      <c r="P390" s="249"/>
      <c r="Q390" s="249"/>
      <c r="R390" s="249"/>
      <c r="S390" s="249"/>
      <c r="T390" s="250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1" t="s">
        <v>282</v>
      </c>
      <c r="AU390" s="251" t="s">
        <v>91</v>
      </c>
      <c r="AV390" s="13" t="s">
        <v>91</v>
      </c>
      <c r="AW390" s="13" t="s">
        <v>39</v>
      </c>
      <c r="AX390" s="13" t="s">
        <v>78</v>
      </c>
      <c r="AY390" s="251" t="s">
        <v>188</v>
      </c>
    </row>
    <row r="391" s="14" customFormat="1">
      <c r="A391" s="14"/>
      <c r="B391" s="252"/>
      <c r="C391" s="253"/>
      <c r="D391" s="222" t="s">
        <v>282</v>
      </c>
      <c r="E391" s="254" t="s">
        <v>32</v>
      </c>
      <c r="F391" s="255" t="s">
        <v>814</v>
      </c>
      <c r="G391" s="253"/>
      <c r="H391" s="254" t="s">
        <v>32</v>
      </c>
      <c r="I391" s="256"/>
      <c r="J391" s="253"/>
      <c r="K391" s="253"/>
      <c r="L391" s="257"/>
      <c r="M391" s="258"/>
      <c r="N391" s="259"/>
      <c r="O391" s="259"/>
      <c r="P391" s="259"/>
      <c r="Q391" s="259"/>
      <c r="R391" s="259"/>
      <c r="S391" s="259"/>
      <c r="T391" s="260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1" t="s">
        <v>282</v>
      </c>
      <c r="AU391" s="261" t="s">
        <v>91</v>
      </c>
      <c r="AV391" s="14" t="s">
        <v>86</v>
      </c>
      <c r="AW391" s="14" t="s">
        <v>39</v>
      </c>
      <c r="AX391" s="14" t="s">
        <v>78</v>
      </c>
      <c r="AY391" s="261" t="s">
        <v>188</v>
      </c>
    </row>
    <row r="392" s="14" customFormat="1">
      <c r="A392" s="14"/>
      <c r="B392" s="252"/>
      <c r="C392" s="253"/>
      <c r="D392" s="222" t="s">
        <v>282</v>
      </c>
      <c r="E392" s="254" t="s">
        <v>32</v>
      </c>
      <c r="F392" s="255" t="s">
        <v>1781</v>
      </c>
      <c r="G392" s="253"/>
      <c r="H392" s="254" t="s">
        <v>32</v>
      </c>
      <c r="I392" s="256"/>
      <c r="J392" s="253"/>
      <c r="K392" s="253"/>
      <c r="L392" s="257"/>
      <c r="M392" s="258"/>
      <c r="N392" s="259"/>
      <c r="O392" s="259"/>
      <c r="P392" s="259"/>
      <c r="Q392" s="259"/>
      <c r="R392" s="259"/>
      <c r="S392" s="259"/>
      <c r="T392" s="260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1" t="s">
        <v>282</v>
      </c>
      <c r="AU392" s="261" t="s">
        <v>91</v>
      </c>
      <c r="AV392" s="14" t="s">
        <v>86</v>
      </c>
      <c r="AW392" s="14" t="s">
        <v>39</v>
      </c>
      <c r="AX392" s="14" t="s">
        <v>78</v>
      </c>
      <c r="AY392" s="261" t="s">
        <v>188</v>
      </c>
    </row>
    <row r="393" s="13" customFormat="1">
      <c r="A393" s="13"/>
      <c r="B393" s="241"/>
      <c r="C393" s="242"/>
      <c r="D393" s="222" t="s">
        <v>282</v>
      </c>
      <c r="E393" s="243" t="s">
        <v>32</v>
      </c>
      <c r="F393" s="244" t="s">
        <v>1791</v>
      </c>
      <c r="G393" s="242"/>
      <c r="H393" s="245">
        <v>60.024000000000001</v>
      </c>
      <c r="I393" s="246"/>
      <c r="J393" s="242"/>
      <c r="K393" s="242"/>
      <c r="L393" s="247"/>
      <c r="M393" s="248"/>
      <c r="N393" s="249"/>
      <c r="O393" s="249"/>
      <c r="P393" s="249"/>
      <c r="Q393" s="249"/>
      <c r="R393" s="249"/>
      <c r="S393" s="249"/>
      <c r="T393" s="250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1" t="s">
        <v>282</v>
      </c>
      <c r="AU393" s="251" t="s">
        <v>91</v>
      </c>
      <c r="AV393" s="13" t="s">
        <v>91</v>
      </c>
      <c r="AW393" s="13" t="s">
        <v>39</v>
      </c>
      <c r="AX393" s="13" t="s">
        <v>78</v>
      </c>
      <c r="AY393" s="251" t="s">
        <v>188</v>
      </c>
    </row>
    <row r="394" s="13" customFormat="1">
      <c r="A394" s="13"/>
      <c r="B394" s="241"/>
      <c r="C394" s="242"/>
      <c r="D394" s="222" t="s">
        <v>282</v>
      </c>
      <c r="E394" s="243" t="s">
        <v>32</v>
      </c>
      <c r="F394" s="244" t="s">
        <v>1792</v>
      </c>
      <c r="G394" s="242"/>
      <c r="H394" s="245">
        <v>-1.6000000000000001</v>
      </c>
      <c r="I394" s="246"/>
      <c r="J394" s="242"/>
      <c r="K394" s="242"/>
      <c r="L394" s="247"/>
      <c r="M394" s="248"/>
      <c r="N394" s="249"/>
      <c r="O394" s="249"/>
      <c r="P394" s="249"/>
      <c r="Q394" s="249"/>
      <c r="R394" s="249"/>
      <c r="S394" s="249"/>
      <c r="T394" s="25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1" t="s">
        <v>282</v>
      </c>
      <c r="AU394" s="251" t="s">
        <v>91</v>
      </c>
      <c r="AV394" s="13" t="s">
        <v>91</v>
      </c>
      <c r="AW394" s="13" t="s">
        <v>39</v>
      </c>
      <c r="AX394" s="13" t="s">
        <v>78</v>
      </c>
      <c r="AY394" s="251" t="s">
        <v>188</v>
      </c>
    </row>
    <row r="395" s="13" customFormat="1">
      <c r="A395" s="13"/>
      <c r="B395" s="241"/>
      <c r="C395" s="242"/>
      <c r="D395" s="222" t="s">
        <v>282</v>
      </c>
      <c r="E395" s="243" t="s">
        <v>32</v>
      </c>
      <c r="F395" s="244" t="s">
        <v>1793</v>
      </c>
      <c r="G395" s="242"/>
      <c r="H395" s="245">
        <v>-3</v>
      </c>
      <c r="I395" s="246"/>
      <c r="J395" s="242"/>
      <c r="K395" s="242"/>
      <c r="L395" s="247"/>
      <c r="M395" s="248"/>
      <c r="N395" s="249"/>
      <c r="O395" s="249"/>
      <c r="P395" s="249"/>
      <c r="Q395" s="249"/>
      <c r="R395" s="249"/>
      <c r="S395" s="249"/>
      <c r="T395" s="250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1" t="s">
        <v>282</v>
      </c>
      <c r="AU395" s="251" t="s">
        <v>91</v>
      </c>
      <c r="AV395" s="13" t="s">
        <v>91</v>
      </c>
      <c r="AW395" s="13" t="s">
        <v>39</v>
      </c>
      <c r="AX395" s="13" t="s">
        <v>78</v>
      </c>
      <c r="AY395" s="251" t="s">
        <v>188</v>
      </c>
    </row>
    <row r="396" s="13" customFormat="1">
      <c r="A396" s="13"/>
      <c r="B396" s="241"/>
      <c r="C396" s="242"/>
      <c r="D396" s="222" t="s">
        <v>282</v>
      </c>
      <c r="E396" s="243" t="s">
        <v>32</v>
      </c>
      <c r="F396" s="244" t="s">
        <v>1794</v>
      </c>
      <c r="G396" s="242"/>
      <c r="H396" s="245">
        <v>1.925</v>
      </c>
      <c r="I396" s="246"/>
      <c r="J396" s="242"/>
      <c r="K396" s="242"/>
      <c r="L396" s="247"/>
      <c r="M396" s="248"/>
      <c r="N396" s="249"/>
      <c r="O396" s="249"/>
      <c r="P396" s="249"/>
      <c r="Q396" s="249"/>
      <c r="R396" s="249"/>
      <c r="S396" s="249"/>
      <c r="T396" s="250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1" t="s">
        <v>282</v>
      </c>
      <c r="AU396" s="251" t="s">
        <v>91</v>
      </c>
      <c r="AV396" s="13" t="s">
        <v>91</v>
      </c>
      <c r="AW396" s="13" t="s">
        <v>39</v>
      </c>
      <c r="AX396" s="13" t="s">
        <v>78</v>
      </c>
      <c r="AY396" s="251" t="s">
        <v>188</v>
      </c>
    </row>
    <row r="397" s="14" customFormat="1">
      <c r="A397" s="14"/>
      <c r="B397" s="252"/>
      <c r="C397" s="253"/>
      <c r="D397" s="222" t="s">
        <v>282</v>
      </c>
      <c r="E397" s="254" t="s">
        <v>32</v>
      </c>
      <c r="F397" s="255" t="s">
        <v>1795</v>
      </c>
      <c r="G397" s="253"/>
      <c r="H397" s="254" t="s">
        <v>32</v>
      </c>
      <c r="I397" s="256"/>
      <c r="J397" s="253"/>
      <c r="K397" s="253"/>
      <c r="L397" s="257"/>
      <c r="M397" s="258"/>
      <c r="N397" s="259"/>
      <c r="O397" s="259"/>
      <c r="P397" s="259"/>
      <c r="Q397" s="259"/>
      <c r="R397" s="259"/>
      <c r="S397" s="259"/>
      <c r="T397" s="260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1" t="s">
        <v>282</v>
      </c>
      <c r="AU397" s="261" t="s">
        <v>91</v>
      </c>
      <c r="AV397" s="14" t="s">
        <v>86</v>
      </c>
      <c r="AW397" s="14" t="s">
        <v>39</v>
      </c>
      <c r="AX397" s="14" t="s">
        <v>78</v>
      </c>
      <c r="AY397" s="261" t="s">
        <v>188</v>
      </c>
    </row>
    <row r="398" s="13" customFormat="1">
      <c r="A398" s="13"/>
      <c r="B398" s="241"/>
      <c r="C398" s="242"/>
      <c r="D398" s="222" t="s">
        <v>282</v>
      </c>
      <c r="E398" s="243" t="s">
        <v>32</v>
      </c>
      <c r="F398" s="244" t="s">
        <v>1796</v>
      </c>
      <c r="G398" s="242"/>
      <c r="H398" s="245">
        <v>91.757999999999996</v>
      </c>
      <c r="I398" s="246"/>
      <c r="J398" s="242"/>
      <c r="K398" s="242"/>
      <c r="L398" s="247"/>
      <c r="M398" s="248"/>
      <c r="N398" s="249"/>
      <c r="O398" s="249"/>
      <c r="P398" s="249"/>
      <c r="Q398" s="249"/>
      <c r="R398" s="249"/>
      <c r="S398" s="249"/>
      <c r="T398" s="25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1" t="s">
        <v>282</v>
      </c>
      <c r="AU398" s="251" t="s">
        <v>91</v>
      </c>
      <c r="AV398" s="13" t="s">
        <v>91</v>
      </c>
      <c r="AW398" s="13" t="s">
        <v>39</v>
      </c>
      <c r="AX398" s="13" t="s">
        <v>78</v>
      </c>
      <c r="AY398" s="251" t="s">
        <v>188</v>
      </c>
    </row>
    <row r="399" s="13" customFormat="1">
      <c r="A399" s="13"/>
      <c r="B399" s="241"/>
      <c r="C399" s="242"/>
      <c r="D399" s="222" t="s">
        <v>282</v>
      </c>
      <c r="E399" s="243" t="s">
        <v>32</v>
      </c>
      <c r="F399" s="244" t="s">
        <v>1797</v>
      </c>
      <c r="G399" s="242"/>
      <c r="H399" s="245">
        <v>-6</v>
      </c>
      <c r="I399" s="246"/>
      <c r="J399" s="242"/>
      <c r="K399" s="242"/>
      <c r="L399" s="247"/>
      <c r="M399" s="248"/>
      <c r="N399" s="249"/>
      <c r="O399" s="249"/>
      <c r="P399" s="249"/>
      <c r="Q399" s="249"/>
      <c r="R399" s="249"/>
      <c r="S399" s="249"/>
      <c r="T399" s="250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1" t="s">
        <v>282</v>
      </c>
      <c r="AU399" s="251" t="s">
        <v>91</v>
      </c>
      <c r="AV399" s="13" t="s">
        <v>91</v>
      </c>
      <c r="AW399" s="13" t="s">
        <v>39</v>
      </c>
      <c r="AX399" s="13" t="s">
        <v>78</v>
      </c>
      <c r="AY399" s="251" t="s">
        <v>188</v>
      </c>
    </row>
    <row r="400" s="13" customFormat="1">
      <c r="A400" s="13"/>
      <c r="B400" s="241"/>
      <c r="C400" s="242"/>
      <c r="D400" s="222" t="s">
        <v>282</v>
      </c>
      <c r="E400" s="243" t="s">
        <v>32</v>
      </c>
      <c r="F400" s="244" t="s">
        <v>1798</v>
      </c>
      <c r="G400" s="242"/>
      <c r="H400" s="245">
        <v>3.8500000000000001</v>
      </c>
      <c r="I400" s="246"/>
      <c r="J400" s="242"/>
      <c r="K400" s="242"/>
      <c r="L400" s="247"/>
      <c r="M400" s="248"/>
      <c r="N400" s="249"/>
      <c r="O400" s="249"/>
      <c r="P400" s="249"/>
      <c r="Q400" s="249"/>
      <c r="R400" s="249"/>
      <c r="S400" s="249"/>
      <c r="T400" s="250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1" t="s">
        <v>282</v>
      </c>
      <c r="AU400" s="251" t="s">
        <v>91</v>
      </c>
      <c r="AV400" s="13" t="s">
        <v>91</v>
      </c>
      <c r="AW400" s="13" t="s">
        <v>39</v>
      </c>
      <c r="AX400" s="13" t="s">
        <v>78</v>
      </c>
      <c r="AY400" s="251" t="s">
        <v>188</v>
      </c>
    </row>
    <row r="401" s="13" customFormat="1">
      <c r="A401" s="13"/>
      <c r="B401" s="241"/>
      <c r="C401" s="242"/>
      <c r="D401" s="222" t="s">
        <v>282</v>
      </c>
      <c r="E401" s="243" t="s">
        <v>32</v>
      </c>
      <c r="F401" s="244" t="s">
        <v>1799</v>
      </c>
      <c r="G401" s="242"/>
      <c r="H401" s="245">
        <v>-3.2000000000000002</v>
      </c>
      <c r="I401" s="246"/>
      <c r="J401" s="242"/>
      <c r="K401" s="242"/>
      <c r="L401" s="247"/>
      <c r="M401" s="248"/>
      <c r="N401" s="249"/>
      <c r="O401" s="249"/>
      <c r="P401" s="249"/>
      <c r="Q401" s="249"/>
      <c r="R401" s="249"/>
      <c r="S401" s="249"/>
      <c r="T401" s="250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1" t="s">
        <v>282</v>
      </c>
      <c r="AU401" s="251" t="s">
        <v>91</v>
      </c>
      <c r="AV401" s="13" t="s">
        <v>91</v>
      </c>
      <c r="AW401" s="13" t="s">
        <v>39</v>
      </c>
      <c r="AX401" s="13" t="s">
        <v>78</v>
      </c>
      <c r="AY401" s="251" t="s">
        <v>188</v>
      </c>
    </row>
    <row r="402" s="14" customFormat="1">
      <c r="A402" s="14"/>
      <c r="B402" s="252"/>
      <c r="C402" s="253"/>
      <c r="D402" s="222" t="s">
        <v>282</v>
      </c>
      <c r="E402" s="254" t="s">
        <v>32</v>
      </c>
      <c r="F402" s="255" t="s">
        <v>1800</v>
      </c>
      <c r="G402" s="253"/>
      <c r="H402" s="254" t="s">
        <v>32</v>
      </c>
      <c r="I402" s="256"/>
      <c r="J402" s="253"/>
      <c r="K402" s="253"/>
      <c r="L402" s="257"/>
      <c r="M402" s="258"/>
      <c r="N402" s="259"/>
      <c r="O402" s="259"/>
      <c r="P402" s="259"/>
      <c r="Q402" s="259"/>
      <c r="R402" s="259"/>
      <c r="S402" s="259"/>
      <c r="T402" s="260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1" t="s">
        <v>282</v>
      </c>
      <c r="AU402" s="261" t="s">
        <v>91</v>
      </c>
      <c r="AV402" s="14" t="s">
        <v>86</v>
      </c>
      <c r="AW402" s="14" t="s">
        <v>39</v>
      </c>
      <c r="AX402" s="14" t="s">
        <v>78</v>
      </c>
      <c r="AY402" s="261" t="s">
        <v>188</v>
      </c>
    </row>
    <row r="403" s="13" customFormat="1">
      <c r="A403" s="13"/>
      <c r="B403" s="241"/>
      <c r="C403" s="242"/>
      <c r="D403" s="222" t="s">
        <v>282</v>
      </c>
      <c r="E403" s="243" t="s">
        <v>32</v>
      </c>
      <c r="F403" s="244" t="s">
        <v>1801</v>
      </c>
      <c r="G403" s="242"/>
      <c r="H403" s="245">
        <v>211.39599999999999</v>
      </c>
      <c r="I403" s="246"/>
      <c r="J403" s="242"/>
      <c r="K403" s="242"/>
      <c r="L403" s="247"/>
      <c r="M403" s="248"/>
      <c r="N403" s="249"/>
      <c r="O403" s="249"/>
      <c r="P403" s="249"/>
      <c r="Q403" s="249"/>
      <c r="R403" s="249"/>
      <c r="S403" s="249"/>
      <c r="T403" s="250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1" t="s">
        <v>282</v>
      </c>
      <c r="AU403" s="251" t="s">
        <v>91</v>
      </c>
      <c r="AV403" s="13" t="s">
        <v>91</v>
      </c>
      <c r="AW403" s="13" t="s">
        <v>39</v>
      </c>
      <c r="AX403" s="13" t="s">
        <v>78</v>
      </c>
      <c r="AY403" s="251" t="s">
        <v>188</v>
      </c>
    </row>
    <row r="404" s="13" customFormat="1">
      <c r="A404" s="13"/>
      <c r="B404" s="241"/>
      <c r="C404" s="242"/>
      <c r="D404" s="222" t="s">
        <v>282</v>
      </c>
      <c r="E404" s="243" t="s">
        <v>32</v>
      </c>
      <c r="F404" s="244" t="s">
        <v>1802</v>
      </c>
      <c r="G404" s="242"/>
      <c r="H404" s="245">
        <v>-9</v>
      </c>
      <c r="I404" s="246"/>
      <c r="J404" s="242"/>
      <c r="K404" s="242"/>
      <c r="L404" s="247"/>
      <c r="M404" s="248"/>
      <c r="N404" s="249"/>
      <c r="O404" s="249"/>
      <c r="P404" s="249"/>
      <c r="Q404" s="249"/>
      <c r="R404" s="249"/>
      <c r="S404" s="249"/>
      <c r="T404" s="250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1" t="s">
        <v>282</v>
      </c>
      <c r="AU404" s="251" t="s">
        <v>91</v>
      </c>
      <c r="AV404" s="13" t="s">
        <v>91</v>
      </c>
      <c r="AW404" s="13" t="s">
        <v>39</v>
      </c>
      <c r="AX404" s="13" t="s">
        <v>78</v>
      </c>
      <c r="AY404" s="251" t="s">
        <v>188</v>
      </c>
    </row>
    <row r="405" s="13" customFormat="1">
      <c r="A405" s="13"/>
      <c r="B405" s="241"/>
      <c r="C405" s="242"/>
      <c r="D405" s="222" t="s">
        <v>282</v>
      </c>
      <c r="E405" s="243" t="s">
        <v>32</v>
      </c>
      <c r="F405" s="244" t="s">
        <v>1792</v>
      </c>
      <c r="G405" s="242"/>
      <c r="H405" s="245">
        <v>-1.6000000000000001</v>
      </c>
      <c r="I405" s="246"/>
      <c r="J405" s="242"/>
      <c r="K405" s="242"/>
      <c r="L405" s="247"/>
      <c r="M405" s="248"/>
      <c r="N405" s="249"/>
      <c r="O405" s="249"/>
      <c r="P405" s="249"/>
      <c r="Q405" s="249"/>
      <c r="R405" s="249"/>
      <c r="S405" s="249"/>
      <c r="T405" s="250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1" t="s">
        <v>282</v>
      </c>
      <c r="AU405" s="251" t="s">
        <v>91</v>
      </c>
      <c r="AV405" s="13" t="s">
        <v>91</v>
      </c>
      <c r="AW405" s="13" t="s">
        <v>39</v>
      </c>
      <c r="AX405" s="13" t="s">
        <v>78</v>
      </c>
      <c r="AY405" s="251" t="s">
        <v>188</v>
      </c>
    </row>
    <row r="406" s="13" customFormat="1">
      <c r="A406" s="13"/>
      <c r="B406" s="241"/>
      <c r="C406" s="242"/>
      <c r="D406" s="222" t="s">
        <v>282</v>
      </c>
      <c r="E406" s="243" t="s">
        <v>32</v>
      </c>
      <c r="F406" s="244" t="s">
        <v>1803</v>
      </c>
      <c r="G406" s="242"/>
      <c r="H406" s="245">
        <v>-19.199999999999999</v>
      </c>
      <c r="I406" s="246"/>
      <c r="J406" s="242"/>
      <c r="K406" s="242"/>
      <c r="L406" s="247"/>
      <c r="M406" s="248"/>
      <c r="N406" s="249"/>
      <c r="O406" s="249"/>
      <c r="P406" s="249"/>
      <c r="Q406" s="249"/>
      <c r="R406" s="249"/>
      <c r="S406" s="249"/>
      <c r="T406" s="25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1" t="s">
        <v>282</v>
      </c>
      <c r="AU406" s="251" t="s">
        <v>91</v>
      </c>
      <c r="AV406" s="13" t="s">
        <v>91</v>
      </c>
      <c r="AW406" s="13" t="s">
        <v>39</v>
      </c>
      <c r="AX406" s="13" t="s">
        <v>78</v>
      </c>
      <c r="AY406" s="251" t="s">
        <v>188</v>
      </c>
    </row>
    <row r="407" s="14" customFormat="1">
      <c r="A407" s="14"/>
      <c r="B407" s="252"/>
      <c r="C407" s="253"/>
      <c r="D407" s="222" t="s">
        <v>282</v>
      </c>
      <c r="E407" s="254" t="s">
        <v>32</v>
      </c>
      <c r="F407" s="255" t="s">
        <v>1804</v>
      </c>
      <c r="G407" s="253"/>
      <c r="H407" s="254" t="s">
        <v>32</v>
      </c>
      <c r="I407" s="256"/>
      <c r="J407" s="253"/>
      <c r="K407" s="253"/>
      <c r="L407" s="257"/>
      <c r="M407" s="258"/>
      <c r="N407" s="259"/>
      <c r="O407" s="259"/>
      <c r="P407" s="259"/>
      <c r="Q407" s="259"/>
      <c r="R407" s="259"/>
      <c r="S407" s="259"/>
      <c r="T407" s="260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1" t="s">
        <v>282</v>
      </c>
      <c r="AU407" s="261" t="s">
        <v>91</v>
      </c>
      <c r="AV407" s="14" t="s">
        <v>86</v>
      </c>
      <c r="AW407" s="14" t="s">
        <v>39</v>
      </c>
      <c r="AX407" s="14" t="s">
        <v>78</v>
      </c>
      <c r="AY407" s="261" t="s">
        <v>188</v>
      </c>
    </row>
    <row r="408" s="14" customFormat="1">
      <c r="A408" s="14"/>
      <c r="B408" s="252"/>
      <c r="C408" s="253"/>
      <c r="D408" s="222" t="s">
        <v>282</v>
      </c>
      <c r="E408" s="254" t="s">
        <v>32</v>
      </c>
      <c r="F408" s="255" t="s">
        <v>1781</v>
      </c>
      <c r="G408" s="253"/>
      <c r="H408" s="254" t="s">
        <v>32</v>
      </c>
      <c r="I408" s="256"/>
      <c r="J408" s="253"/>
      <c r="K408" s="253"/>
      <c r="L408" s="257"/>
      <c r="M408" s="258"/>
      <c r="N408" s="259"/>
      <c r="O408" s="259"/>
      <c r="P408" s="259"/>
      <c r="Q408" s="259"/>
      <c r="R408" s="259"/>
      <c r="S408" s="259"/>
      <c r="T408" s="260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1" t="s">
        <v>282</v>
      </c>
      <c r="AU408" s="261" t="s">
        <v>91</v>
      </c>
      <c r="AV408" s="14" t="s">
        <v>86</v>
      </c>
      <c r="AW408" s="14" t="s">
        <v>39</v>
      </c>
      <c r="AX408" s="14" t="s">
        <v>78</v>
      </c>
      <c r="AY408" s="261" t="s">
        <v>188</v>
      </c>
    </row>
    <row r="409" s="13" customFormat="1">
      <c r="A409" s="13"/>
      <c r="B409" s="241"/>
      <c r="C409" s="242"/>
      <c r="D409" s="222" t="s">
        <v>282</v>
      </c>
      <c r="E409" s="243" t="s">
        <v>32</v>
      </c>
      <c r="F409" s="244" t="s">
        <v>1805</v>
      </c>
      <c r="G409" s="242"/>
      <c r="H409" s="245">
        <v>-5.5099999999999998</v>
      </c>
      <c r="I409" s="246"/>
      <c r="J409" s="242"/>
      <c r="K409" s="242"/>
      <c r="L409" s="247"/>
      <c r="M409" s="248"/>
      <c r="N409" s="249"/>
      <c r="O409" s="249"/>
      <c r="P409" s="249"/>
      <c r="Q409" s="249"/>
      <c r="R409" s="249"/>
      <c r="S409" s="249"/>
      <c r="T409" s="250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1" t="s">
        <v>282</v>
      </c>
      <c r="AU409" s="251" t="s">
        <v>91</v>
      </c>
      <c r="AV409" s="13" t="s">
        <v>91</v>
      </c>
      <c r="AW409" s="13" t="s">
        <v>39</v>
      </c>
      <c r="AX409" s="13" t="s">
        <v>78</v>
      </c>
      <c r="AY409" s="251" t="s">
        <v>188</v>
      </c>
    </row>
    <row r="410" s="15" customFormat="1">
      <c r="A410" s="15"/>
      <c r="B410" s="272"/>
      <c r="C410" s="273"/>
      <c r="D410" s="222" t="s">
        <v>282</v>
      </c>
      <c r="E410" s="274" t="s">
        <v>32</v>
      </c>
      <c r="F410" s="275" t="s">
        <v>338</v>
      </c>
      <c r="G410" s="273"/>
      <c r="H410" s="276">
        <v>389.04299999999995</v>
      </c>
      <c r="I410" s="277"/>
      <c r="J410" s="273"/>
      <c r="K410" s="273"/>
      <c r="L410" s="278"/>
      <c r="M410" s="279"/>
      <c r="N410" s="280"/>
      <c r="O410" s="280"/>
      <c r="P410" s="280"/>
      <c r="Q410" s="280"/>
      <c r="R410" s="280"/>
      <c r="S410" s="280"/>
      <c r="T410" s="281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82" t="s">
        <v>282</v>
      </c>
      <c r="AU410" s="282" t="s">
        <v>91</v>
      </c>
      <c r="AV410" s="15" t="s">
        <v>187</v>
      </c>
      <c r="AW410" s="15" t="s">
        <v>39</v>
      </c>
      <c r="AX410" s="15" t="s">
        <v>86</v>
      </c>
      <c r="AY410" s="282" t="s">
        <v>188</v>
      </c>
    </row>
    <row r="411" s="2" customFormat="1" ht="24.15" customHeight="1">
      <c r="A411" s="42"/>
      <c r="B411" s="43"/>
      <c r="C411" s="209" t="s">
        <v>807</v>
      </c>
      <c r="D411" s="209" t="s">
        <v>189</v>
      </c>
      <c r="E411" s="210" t="s">
        <v>1978</v>
      </c>
      <c r="F411" s="211" t="s">
        <v>1979</v>
      </c>
      <c r="G411" s="212" t="s">
        <v>278</v>
      </c>
      <c r="H411" s="213">
        <v>389.04300000000001</v>
      </c>
      <c r="I411" s="214"/>
      <c r="J411" s="215">
        <f>ROUND(I411*H411,2)</f>
        <v>0</v>
      </c>
      <c r="K411" s="211" t="s">
        <v>236</v>
      </c>
      <c r="L411" s="48"/>
      <c r="M411" s="216" t="s">
        <v>32</v>
      </c>
      <c r="N411" s="217" t="s">
        <v>49</v>
      </c>
      <c r="O411" s="88"/>
      <c r="P411" s="218">
        <f>O411*H411</f>
        <v>0</v>
      </c>
      <c r="Q411" s="218">
        <v>0</v>
      </c>
      <c r="R411" s="218">
        <f>Q411*H411</f>
        <v>0</v>
      </c>
      <c r="S411" s="218">
        <v>0</v>
      </c>
      <c r="T411" s="219">
        <f>S411*H411</f>
        <v>0</v>
      </c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R411" s="220" t="s">
        <v>405</v>
      </c>
      <c r="AT411" s="220" t="s">
        <v>189</v>
      </c>
      <c r="AU411" s="220" t="s">
        <v>91</v>
      </c>
      <c r="AY411" s="20" t="s">
        <v>188</v>
      </c>
      <c r="BE411" s="221">
        <f>IF(N411="základní",J411,0)</f>
        <v>0</v>
      </c>
      <c r="BF411" s="221">
        <f>IF(N411="snížená",J411,0)</f>
        <v>0</v>
      </c>
      <c r="BG411" s="221">
        <f>IF(N411="zákl. přenesená",J411,0)</f>
        <v>0</v>
      </c>
      <c r="BH411" s="221">
        <f>IF(N411="sníž. přenesená",J411,0)</f>
        <v>0</v>
      </c>
      <c r="BI411" s="221">
        <f>IF(N411="nulová",J411,0)</f>
        <v>0</v>
      </c>
      <c r="BJ411" s="20" t="s">
        <v>86</v>
      </c>
      <c r="BK411" s="221">
        <f>ROUND(I411*H411,2)</f>
        <v>0</v>
      </c>
      <c r="BL411" s="20" t="s">
        <v>405</v>
      </c>
      <c r="BM411" s="220" t="s">
        <v>1980</v>
      </c>
    </row>
    <row r="412" s="2" customFormat="1">
      <c r="A412" s="42"/>
      <c r="B412" s="43"/>
      <c r="C412" s="44"/>
      <c r="D412" s="222" t="s">
        <v>194</v>
      </c>
      <c r="E412" s="44"/>
      <c r="F412" s="223" t="s">
        <v>1981</v>
      </c>
      <c r="G412" s="44"/>
      <c r="H412" s="44"/>
      <c r="I412" s="224"/>
      <c r="J412" s="44"/>
      <c r="K412" s="44"/>
      <c r="L412" s="48"/>
      <c r="M412" s="225"/>
      <c r="N412" s="226"/>
      <c r="O412" s="88"/>
      <c r="P412" s="88"/>
      <c r="Q412" s="88"/>
      <c r="R412" s="88"/>
      <c r="S412" s="88"/>
      <c r="T412" s="89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T412" s="20" t="s">
        <v>194</v>
      </c>
      <c r="AU412" s="20" t="s">
        <v>91</v>
      </c>
    </row>
    <row r="413" s="2" customFormat="1">
      <c r="A413" s="42"/>
      <c r="B413" s="43"/>
      <c r="C413" s="44"/>
      <c r="D413" s="239" t="s">
        <v>239</v>
      </c>
      <c r="E413" s="44"/>
      <c r="F413" s="240" t="s">
        <v>1982</v>
      </c>
      <c r="G413" s="44"/>
      <c r="H413" s="44"/>
      <c r="I413" s="224"/>
      <c r="J413" s="44"/>
      <c r="K413" s="44"/>
      <c r="L413" s="48"/>
      <c r="M413" s="225"/>
      <c r="N413" s="226"/>
      <c r="O413" s="88"/>
      <c r="P413" s="88"/>
      <c r="Q413" s="88"/>
      <c r="R413" s="88"/>
      <c r="S413" s="88"/>
      <c r="T413" s="89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T413" s="20" t="s">
        <v>239</v>
      </c>
      <c r="AU413" s="20" t="s">
        <v>91</v>
      </c>
    </row>
    <row r="414" s="14" customFormat="1">
      <c r="A414" s="14"/>
      <c r="B414" s="252"/>
      <c r="C414" s="253"/>
      <c r="D414" s="222" t="s">
        <v>282</v>
      </c>
      <c r="E414" s="254" t="s">
        <v>32</v>
      </c>
      <c r="F414" s="255" t="s">
        <v>813</v>
      </c>
      <c r="G414" s="253"/>
      <c r="H414" s="254" t="s">
        <v>32</v>
      </c>
      <c r="I414" s="256"/>
      <c r="J414" s="253"/>
      <c r="K414" s="253"/>
      <c r="L414" s="257"/>
      <c r="M414" s="258"/>
      <c r="N414" s="259"/>
      <c r="O414" s="259"/>
      <c r="P414" s="259"/>
      <c r="Q414" s="259"/>
      <c r="R414" s="259"/>
      <c r="S414" s="259"/>
      <c r="T414" s="260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1" t="s">
        <v>282</v>
      </c>
      <c r="AU414" s="261" t="s">
        <v>91</v>
      </c>
      <c r="AV414" s="14" t="s">
        <v>86</v>
      </c>
      <c r="AW414" s="14" t="s">
        <v>39</v>
      </c>
      <c r="AX414" s="14" t="s">
        <v>78</v>
      </c>
      <c r="AY414" s="261" t="s">
        <v>188</v>
      </c>
    </row>
    <row r="415" s="13" customFormat="1">
      <c r="A415" s="13"/>
      <c r="B415" s="241"/>
      <c r="C415" s="242"/>
      <c r="D415" s="222" t="s">
        <v>282</v>
      </c>
      <c r="E415" s="243" t="s">
        <v>32</v>
      </c>
      <c r="F415" s="244" t="s">
        <v>1783</v>
      </c>
      <c r="G415" s="242"/>
      <c r="H415" s="245">
        <v>12.5</v>
      </c>
      <c r="I415" s="246"/>
      <c r="J415" s="242"/>
      <c r="K415" s="242"/>
      <c r="L415" s="247"/>
      <c r="M415" s="248"/>
      <c r="N415" s="249"/>
      <c r="O415" s="249"/>
      <c r="P415" s="249"/>
      <c r="Q415" s="249"/>
      <c r="R415" s="249"/>
      <c r="S415" s="249"/>
      <c r="T415" s="250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1" t="s">
        <v>282</v>
      </c>
      <c r="AU415" s="251" t="s">
        <v>91</v>
      </c>
      <c r="AV415" s="13" t="s">
        <v>91</v>
      </c>
      <c r="AW415" s="13" t="s">
        <v>39</v>
      </c>
      <c r="AX415" s="13" t="s">
        <v>78</v>
      </c>
      <c r="AY415" s="251" t="s">
        <v>188</v>
      </c>
    </row>
    <row r="416" s="13" customFormat="1">
      <c r="A416" s="13"/>
      <c r="B416" s="241"/>
      <c r="C416" s="242"/>
      <c r="D416" s="222" t="s">
        <v>282</v>
      </c>
      <c r="E416" s="243" t="s">
        <v>32</v>
      </c>
      <c r="F416" s="244" t="s">
        <v>1784</v>
      </c>
      <c r="G416" s="242"/>
      <c r="H416" s="245">
        <v>30.899999999999999</v>
      </c>
      <c r="I416" s="246"/>
      <c r="J416" s="242"/>
      <c r="K416" s="242"/>
      <c r="L416" s="247"/>
      <c r="M416" s="248"/>
      <c r="N416" s="249"/>
      <c r="O416" s="249"/>
      <c r="P416" s="249"/>
      <c r="Q416" s="249"/>
      <c r="R416" s="249"/>
      <c r="S416" s="249"/>
      <c r="T416" s="250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1" t="s">
        <v>282</v>
      </c>
      <c r="AU416" s="251" t="s">
        <v>91</v>
      </c>
      <c r="AV416" s="13" t="s">
        <v>91</v>
      </c>
      <c r="AW416" s="13" t="s">
        <v>39</v>
      </c>
      <c r="AX416" s="13" t="s">
        <v>78</v>
      </c>
      <c r="AY416" s="251" t="s">
        <v>188</v>
      </c>
    </row>
    <row r="417" s="13" customFormat="1">
      <c r="A417" s="13"/>
      <c r="B417" s="241"/>
      <c r="C417" s="242"/>
      <c r="D417" s="222" t="s">
        <v>282</v>
      </c>
      <c r="E417" s="243" t="s">
        <v>32</v>
      </c>
      <c r="F417" s="244" t="s">
        <v>1785</v>
      </c>
      <c r="G417" s="242"/>
      <c r="H417" s="245">
        <v>0.90000000000000002</v>
      </c>
      <c r="I417" s="246"/>
      <c r="J417" s="242"/>
      <c r="K417" s="242"/>
      <c r="L417" s="247"/>
      <c r="M417" s="248"/>
      <c r="N417" s="249"/>
      <c r="O417" s="249"/>
      <c r="P417" s="249"/>
      <c r="Q417" s="249"/>
      <c r="R417" s="249"/>
      <c r="S417" s="249"/>
      <c r="T417" s="250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1" t="s">
        <v>282</v>
      </c>
      <c r="AU417" s="251" t="s">
        <v>91</v>
      </c>
      <c r="AV417" s="13" t="s">
        <v>91</v>
      </c>
      <c r="AW417" s="13" t="s">
        <v>39</v>
      </c>
      <c r="AX417" s="13" t="s">
        <v>78</v>
      </c>
      <c r="AY417" s="251" t="s">
        <v>188</v>
      </c>
    </row>
    <row r="418" s="13" customFormat="1">
      <c r="A418" s="13"/>
      <c r="B418" s="241"/>
      <c r="C418" s="242"/>
      <c r="D418" s="222" t="s">
        <v>282</v>
      </c>
      <c r="E418" s="243" t="s">
        <v>32</v>
      </c>
      <c r="F418" s="244" t="s">
        <v>1786</v>
      </c>
      <c r="G418" s="242"/>
      <c r="H418" s="245">
        <v>24.899999999999999</v>
      </c>
      <c r="I418" s="246"/>
      <c r="J418" s="242"/>
      <c r="K418" s="242"/>
      <c r="L418" s="247"/>
      <c r="M418" s="248"/>
      <c r="N418" s="249"/>
      <c r="O418" s="249"/>
      <c r="P418" s="249"/>
      <c r="Q418" s="249"/>
      <c r="R418" s="249"/>
      <c r="S418" s="249"/>
      <c r="T418" s="250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1" t="s">
        <v>282</v>
      </c>
      <c r="AU418" s="251" t="s">
        <v>91</v>
      </c>
      <c r="AV418" s="13" t="s">
        <v>91</v>
      </c>
      <c r="AW418" s="13" t="s">
        <v>39</v>
      </c>
      <c r="AX418" s="13" t="s">
        <v>78</v>
      </c>
      <c r="AY418" s="251" t="s">
        <v>188</v>
      </c>
    </row>
    <row r="419" s="14" customFormat="1">
      <c r="A419" s="14"/>
      <c r="B419" s="252"/>
      <c r="C419" s="253"/>
      <c r="D419" s="222" t="s">
        <v>282</v>
      </c>
      <c r="E419" s="254" t="s">
        <v>32</v>
      </c>
      <c r="F419" s="255" t="s">
        <v>814</v>
      </c>
      <c r="G419" s="253"/>
      <c r="H419" s="254" t="s">
        <v>32</v>
      </c>
      <c r="I419" s="256"/>
      <c r="J419" s="253"/>
      <c r="K419" s="253"/>
      <c r="L419" s="257"/>
      <c r="M419" s="258"/>
      <c r="N419" s="259"/>
      <c r="O419" s="259"/>
      <c r="P419" s="259"/>
      <c r="Q419" s="259"/>
      <c r="R419" s="259"/>
      <c r="S419" s="259"/>
      <c r="T419" s="260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1" t="s">
        <v>282</v>
      </c>
      <c r="AU419" s="261" t="s">
        <v>91</v>
      </c>
      <c r="AV419" s="14" t="s">
        <v>86</v>
      </c>
      <c r="AW419" s="14" t="s">
        <v>39</v>
      </c>
      <c r="AX419" s="14" t="s">
        <v>78</v>
      </c>
      <c r="AY419" s="261" t="s">
        <v>188</v>
      </c>
    </row>
    <row r="420" s="14" customFormat="1">
      <c r="A420" s="14"/>
      <c r="B420" s="252"/>
      <c r="C420" s="253"/>
      <c r="D420" s="222" t="s">
        <v>282</v>
      </c>
      <c r="E420" s="254" t="s">
        <v>32</v>
      </c>
      <c r="F420" s="255" t="s">
        <v>1781</v>
      </c>
      <c r="G420" s="253"/>
      <c r="H420" s="254" t="s">
        <v>32</v>
      </c>
      <c r="I420" s="256"/>
      <c r="J420" s="253"/>
      <c r="K420" s="253"/>
      <c r="L420" s="257"/>
      <c r="M420" s="258"/>
      <c r="N420" s="259"/>
      <c r="O420" s="259"/>
      <c r="P420" s="259"/>
      <c r="Q420" s="259"/>
      <c r="R420" s="259"/>
      <c r="S420" s="259"/>
      <c r="T420" s="260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1" t="s">
        <v>282</v>
      </c>
      <c r="AU420" s="261" t="s">
        <v>91</v>
      </c>
      <c r="AV420" s="14" t="s">
        <v>86</v>
      </c>
      <c r="AW420" s="14" t="s">
        <v>39</v>
      </c>
      <c r="AX420" s="14" t="s">
        <v>78</v>
      </c>
      <c r="AY420" s="261" t="s">
        <v>188</v>
      </c>
    </row>
    <row r="421" s="13" customFormat="1">
      <c r="A421" s="13"/>
      <c r="B421" s="241"/>
      <c r="C421" s="242"/>
      <c r="D421" s="222" t="s">
        <v>282</v>
      </c>
      <c r="E421" s="243" t="s">
        <v>32</v>
      </c>
      <c r="F421" s="244" t="s">
        <v>1791</v>
      </c>
      <c r="G421" s="242"/>
      <c r="H421" s="245">
        <v>60.024000000000001</v>
      </c>
      <c r="I421" s="246"/>
      <c r="J421" s="242"/>
      <c r="K421" s="242"/>
      <c r="L421" s="247"/>
      <c r="M421" s="248"/>
      <c r="N421" s="249"/>
      <c r="O421" s="249"/>
      <c r="P421" s="249"/>
      <c r="Q421" s="249"/>
      <c r="R421" s="249"/>
      <c r="S421" s="249"/>
      <c r="T421" s="250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1" t="s">
        <v>282</v>
      </c>
      <c r="AU421" s="251" t="s">
        <v>91</v>
      </c>
      <c r="AV421" s="13" t="s">
        <v>91</v>
      </c>
      <c r="AW421" s="13" t="s">
        <v>39</v>
      </c>
      <c r="AX421" s="13" t="s">
        <v>78</v>
      </c>
      <c r="AY421" s="251" t="s">
        <v>188</v>
      </c>
    </row>
    <row r="422" s="13" customFormat="1">
      <c r="A422" s="13"/>
      <c r="B422" s="241"/>
      <c r="C422" s="242"/>
      <c r="D422" s="222" t="s">
        <v>282</v>
      </c>
      <c r="E422" s="243" t="s">
        <v>32</v>
      </c>
      <c r="F422" s="244" t="s">
        <v>1792</v>
      </c>
      <c r="G422" s="242"/>
      <c r="H422" s="245">
        <v>-1.6000000000000001</v>
      </c>
      <c r="I422" s="246"/>
      <c r="J422" s="242"/>
      <c r="K422" s="242"/>
      <c r="L422" s="247"/>
      <c r="M422" s="248"/>
      <c r="N422" s="249"/>
      <c r="O422" s="249"/>
      <c r="P422" s="249"/>
      <c r="Q422" s="249"/>
      <c r="R422" s="249"/>
      <c r="S422" s="249"/>
      <c r="T422" s="250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1" t="s">
        <v>282</v>
      </c>
      <c r="AU422" s="251" t="s">
        <v>91</v>
      </c>
      <c r="AV422" s="13" t="s">
        <v>91</v>
      </c>
      <c r="AW422" s="13" t="s">
        <v>39</v>
      </c>
      <c r="AX422" s="13" t="s">
        <v>78</v>
      </c>
      <c r="AY422" s="251" t="s">
        <v>188</v>
      </c>
    </row>
    <row r="423" s="13" customFormat="1">
      <c r="A423" s="13"/>
      <c r="B423" s="241"/>
      <c r="C423" s="242"/>
      <c r="D423" s="222" t="s">
        <v>282</v>
      </c>
      <c r="E423" s="243" t="s">
        <v>32</v>
      </c>
      <c r="F423" s="244" t="s">
        <v>1793</v>
      </c>
      <c r="G423" s="242"/>
      <c r="H423" s="245">
        <v>-3</v>
      </c>
      <c r="I423" s="246"/>
      <c r="J423" s="242"/>
      <c r="K423" s="242"/>
      <c r="L423" s="247"/>
      <c r="M423" s="248"/>
      <c r="N423" s="249"/>
      <c r="O423" s="249"/>
      <c r="P423" s="249"/>
      <c r="Q423" s="249"/>
      <c r="R423" s="249"/>
      <c r="S423" s="249"/>
      <c r="T423" s="250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1" t="s">
        <v>282</v>
      </c>
      <c r="AU423" s="251" t="s">
        <v>91</v>
      </c>
      <c r="AV423" s="13" t="s">
        <v>91</v>
      </c>
      <c r="AW423" s="13" t="s">
        <v>39</v>
      </c>
      <c r="AX423" s="13" t="s">
        <v>78</v>
      </c>
      <c r="AY423" s="251" t="s">
        <v>188</v>
      </c>
    </row>
    <row r="424" s="13" customFormat="1">
      <c r="A424" s="13"/>
      <c r="B424" s="241"/>
      <c r="C424" s="242"/>
      <c r="D424" s="222" t="s">
        <v>282</v>
      </c>
      <c r="E424" s="243" t="s">
        <v>32</v>
      </c>
      <c r="F424" s="244" t="s">
        <v>1794</v>
      </c>
      <c r="G424" s="242"/>
      <c r="H424" s="245">
        <v>1.925</v>
      </c>
      <c r="I424" s="246"/>
      <c r="J424" s="242"/>
      <c r="K424" s="242"/>
      <c r="L424" s="247"/>
      <c r="M424" s="248"/>
      <c r="N424" s="249"/>
      <c r="O424" s="249"/>
      <c r="P424" s="249"/>
      <c r="Q424" s="249"/>
      <c r="R424" s="249"/>
      <c r="S424" s="249"/>
      <c r="T424" s="250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1" t="s">
        <v>282</v>
      </c>
      <c r="AU424" s="251" t="s">
        <v>91</v>
      </c>
      <c r="AV424" s="13" t="s">
        <v>91</v>
      </c>
      <c r="AW424" s="13" t="s">
        <v>39</v>
      </c>
      <c r="AX424" s="13" t="s">
        <v>78</v>
      </c>
      <c r="AY424" s="251" t="s">
        <v>188</v>
      </c>
    </row>
    <row r="425" s="14" customFormat="1">
      <c r="A425" s="14"/>
      <c r="B425" s="252"/>
      <c r="C425" s="253"/>
      <c r="D425" s="222" t="s">
        <v>282</v>
      </c>
      <c r="E425" s="254" t="s">
        <v>32</v>
      </c>
      <c r="F425" s="255" t="s">
        <v>1795</v>
      </c>
      <c r="G425" s="253"/>
      <c r="H425" s="254" t="s">
        <v>32</v>
      </c>
      <c r="I425" s="256"/>
      <c r="J425" s="253"/>
      <c r="K425" s="253"/>
      <c r="L425" s="257"/>
      <c r="M425" s="258"/>
      <c r="N425" s="259"/>
      <c r="O425" s="259"/>
      <c r="P425" s="259"/>
      <c r="Q425" s="259"/>
      <c r="R425" s="259"/>
      <c r="S425" s="259"/>
      <c r="T425" s="260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1" t="s">
        <v>282</v>
      </c>
      <c r="AU425" s="261" t="s">
        <v>91</v>
      </c>
      <c r="AV425" s="14" t="s">
        <v>86</v>
      </c>
      <c r="AW425" s="14" t="s">
        <v>39</v>
      </c>
      <c r="AX425" s="14" t="s">
        <v>78</v>
      </c>
      <c r="AY425" s="261" t="s">
        <v>188</v>
      </c>
    </row>
    <row r="426" s="13" customFormat="1">
      <c r="A426" s="13"/>
      <c r="B426" s="241"/>
      <c r="C426" s="242"/>
      <c r="D426" s="222" t="s">
        <v>282</v>
      </c>
      <c r="E426" s="243" t="s">
        <v>32</v>
      </c>
      <c r="F426" s="244" t="s">
        <v>1796</v>
      </c>
      <c r="G426" s="242"/>
      <c r="H426" s="245">
        <v>91.757999999999996</v>
      </c>
      <c r="I426" s="246"/>
      <c r="J426" s="242"/>
      <c r="K426" s="242"/>
      <c r="L426" s="247"/>
      <c r="M426" s="248"/>
      <c r="N426" s="249"/>
      <c r="O426" s="249"/>
      <c r="P426" s="249"/>
      <c r="Q426" s="249"/>
      <c r="R426" s="249"/>
      <c r="S426" s="249"/>
      <c r="T426" s="250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1" t="s">
        <v>282</v>
      </c>
      <c r="AU426" s="251" t="s">
        <v>91</v>
      </c>
      <c r="AV426" s="13" t="s">
        <v>91</v>
      </c>
      <c r="AW426" s="13" t="s">
        <v>39</v>
      </c>
      <c r="AX426" s="13" t="s">
        <v>78</v>
      </c>
      <c r="AY426" s="251" t="s">
        <v>188</v>
      </c>
    </row>
    <row r="427" s="13" customFormat="1">
      <c r="A427" s="13"/>
      <c r="B427" s="241"/>
      <c r="C427" s="242"/>
      <c r="D427" s="222" t="s">
        <v>282</v>
      </c>
      <c r="E427" s="243" t="s">
        <v>32</v>
      </c>
      <c r="F427" s="244" t="s">
        <v>1797</v>
      </c>
      <c r="G427" s="242"/>
      <c r="H427" s="245">
        <v>-6</v>
      </c>
      <c r="I427" s="246"/>
      <c r="J427" s="242"/>
      <c r="K427" s="242"/>
      <c r="L427" s="247"/>
      <c r="M427" s="248"/>
      <c r="N427" s="249"/>
      <c r="O427" s="249"/>
      <c r="P427" s="249"/>
      <c r="Q427" s="249"/>
      <c r="R427" s="249"/>
      <c r="S427" s="249"/>
      <c r="T427" s="250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1" t="s">
        <v>282</v>
      </c>
      <c r="AU427" s="251" t="s">
        <v>91</v>
      </c>
      <c r="AV427" s="13" t="s">
        <v>91</v>
      </c>
      <c r="AW427" s="13" t="s">
        <v>39</v>
      </c>
      <c r="AX427" s="13" t="s">
        <v>78</v>
      </c>
      <c r="AY427" s="251" t="s">
        <v>188</v>
      </c>
    </row>
    <row r="428" s="13" customFormat="1">
      <c r="A428" s="13"/>
      <c r="B428" s="241"/>
      <c r="C428" s="242"/>
      <c r="D428" s="222" t="s">
        <v>282</v>
      </c>
      <c r="E428" s="243" t="s">
        <v>32</v>
      </c>
      <c r="F428" s="244" t="s">
        <v>1798</v>
      </c>
      <c r="G428" s="242"/>
      <c r="H428" s="245">
        <v>3.8500000000000001</v>
      </c>
      <c r="I428" s="246"/>
      <c r="J428" s="242"/>
      <c r="K428" s="242"/>
      <c r="L428" s="247"/>
      <c r="M428" s="248"/>
      <c r="N428" s="249"/>
      <c r="O428" s="249"/>
      <c r="P428" s="249"/>
      <c r="Q428" s="249"/>
      <c r="R428" s="249"/>
      <c r="S428" s="249"/>
      <c r="T428" s="250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1" t="s">
        <v>282</v>
      </c>
      <c r="AU428" s="251" t="s">
        <v>91</v>
      </c>
      <c r="AV428" s="13" t="s">
        <v>91</v>
      </c>
      <c r="AW428" s="13" t="s">
        <v>39</v>
      </c>
      <c r="AX428" s="13" t="s">
        <v>78</v>
      </c>
      <c r="AY428" s="251" t="s">
        <v>188</v>
      </c>
    </row>
    <row r="429" s="13" customFormat="1">
      <c r="A429" s="13"/>
      <c r="B429" s="241"/>
      <c r="C429" s="242"/>
      <c r="D429" s="222" t="s">
        <v>282</v>
      </c>
      <c r="E429" s="243" t="s">
        <v>32</v>
      </c>
      <c r="F429" s="244" t="s">
        <v>1799</v>
      </c>
      <c r="G429" s="242"/>
      <c r="H429" s="245">
        <v>-3.2000000000000002</v>
      </c>
      <c r="I429" s="246"/>
      <c r="J429" s="242"/>
      <c r="K429" s="242"/>
      <c r="L429" s="247"/>
      <c r="M429" s="248"/>
      <c r="N429" s="249"/>
      <c r="O429" s="249"/>
      <c r="P429" s="249"/>
      <c r="Q429" s="249"/>
      <c r="R429" s="249"/>
      <c r="S429" s="249"/>
      <c r="T429" s="250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1" t="s">
        <v>282</v>
      </c>
      <c r="AU429" s="251" t="s">
        <v>91</v>
      </c>
      <c r="AV429" s="13" t="s">
        <v>91</v>
      </c>
      <c r="AW429" s="13" t="s">
        <v>39</v>
      </c>
      <c r="AX429" s="13" t="s">
        <v>78</v>
      </c>
      <c r="AY429" s="251" t="s">
        <v>188</v>
      </c>
    </row>
    <row r="430" s="14" customFormat="1">
      <c r="A430" s="14"/>
      <c r="B430" s="252"/>
      <c r="C430" s="253"/>
      <c r="D430" s="222" t="s">
        <v>282</v>
      </c>
      <c r="E430" s="254" t="s">
        <v>32</v>
      </c>
      <c r="F430" s="255" t="s">
        <v>1800</v>
      </c>
      <c r="G430" s="253"/>
      <c r="H430" s="254" t="s">
        <v>32</v>
      </c>
      <c r="I430" s="256"/>
      <c r="J430" s="253"/>
      <c r="K430" s="253"/>
      <c r="L430" s="257"/>
      <c r="M430" s="258"/>
      <c r="N430" s="259"/>
      <c r="O430" s="259"/>
      <c r="P430" s="259"/>
      <c r="Q430" s="259"/>
      <c r="R430" s="259"/>
      <c r="S430" s="259"/>
      <c r="T430" s="260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1" t="s">
        <v>282</v>
      </c>
      <c r="AU430" s="261" t="s">
        <v>91</v>
      </c>
      <c r="AV430" s="14" t="s">
        <v>86</v>
      </c>
      <c r="AW430" s="14" t="s">
        <v>39</v>
      </c>
      <c r="AX430" s="14" t="s">
        <v>78</v>
      </c>
      <c r="AY430" s="261" t="s">
        <v>188</v>
      </c>
    </row>
    <row r="431" s="13" customFormat="1">
      <c r="A431" s="13"/>
      <c r="B431" s="241"/>
      <c r="C431" s="242"/>
      <c r="D431" s="222" t="s">
        <v>282</v>
      </c>
      <c r="E431" s="243" t="s">
        <v>32</v>
      </c>
      <c r="F431" s="244" t="s">
        <v>1801</v>
      </c>
      <c r="G431" s="242"/>
      <c r="H431" s="245">
        <v>211.39599999999999</v>
      </c>
      <c r="I431" s="246"/>
      <c r="J431" s="242"/>
      <c r="K431" s="242"/>
      <c r="L431" s="247"/>
      <c r="M431" s="248"/>
      <c r="N431" s="249"/>
      <c r="O431" s="249"/>
      <c r="P431" s="249"/>
      <c r="Q431" s="249"/>
      <c r="R431" s="249"/>
      <c r="S431" s="249"/>
      <c r="T431" s="250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1" t="s">
        <v>282</v>
      </c>
      <c r="AU431" s="251" t="s">
        <v>91</v>
      </c>
      <c r="AV431" s="13" t="s">
        <v>91</v>
      </c>
      <c r="AW431" s="13" t="s">
        <v>39</v>
      </c>
      <c r="AX431" s="13" t="s">
        <v>78</v>
      </c>
      <c r="AY431" s="251" t="s">
        <v>188</v>
      </c>
    </row>
    <row r="432" s="13" customFormat="1">
      <c r="A432" s="13"/>
      <c r="B432" s="241"/>
      <c r="C432" s="242"/>
      <c r="D432" s="222" t="s">
        <v>282</v>
      </c>
      <c r="E432" s="243" t="s">
        <v>32</v>
      </c>
      <c r="F432" s="244" t="s">
        <v>1802</v>
      </c>
      <c r="G432" s="242"/>
      <c r="H432" s="245">
        <v>-9</v>
      </c>
      <c r="I432" s="246"/>
      <c r="J432" s="242"/>
      <c r="K432" s="242"/>
      <c r="L432" s="247"/>
      <c r="M432" s="248"/>
      <c r="N432" s="249"/>
      <c r="O432" s="249"/>
      <c r="P432" s="249"/>
      <c r="Q432" s="249"/>
      <c r="R432" s="249"/>
      <c r="S432" s="249"/>
      <c r="T432" s="250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1" t="s">
        <v>282</v>
      </c>
      <c r="AU432" s="251" t="s">
        <v>91</v>
      </c>
      <c r="AV432" s="13" t="s">
        <v>91</v>
      </c>
      <c r="AW432" s="13" t="s">
        <v>39</v>
      </c>
      <c r="AX432" s="13" t="s">
        <v>78</v>
      </c>
      <c r="AY432" s="251" t="s">
        <v>188</v>
      </c>
    </row>
    <row r="433" s="13" customFormat="1">
      <c r="A433" s="13"/>
      <c r="B433" s="241"/>
      <c r="C433" s="242"/>
      <c r="D433" s="222" t="s">
        <v>282</v>
      </c>
      <c r="E433" s="243" t="s">
        <v>32</v>
      </c>
      <c r="F433" s="244" t="s">
        <v>1792</v>
      </c>
      <c r="G433" s="242"/>
      <c r="H433" s="245">
        <v>-1.6000000000000001</v>
      </c>
      <c r="I433" s="246"/>
      <c r="J433" s="242"/>
      <c r="K433" s="242"/>
      <c r="L433" s="247"/>
      <c r="M433" s="248"/>
      <c r="N433" s="249"/>
      <c r="O433" s="249"/>
      <c r="P433" s="249"/>
      <c r="Q433" s="249"/>
      <c r="R433" s="249"/>
      <c r="S433" s="249"/>
      <c r="T433" s="250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1" t="s">
        <v>282</v>
      </c>
      <c r="AU433" s="251" t="s">
        <v>91</v>
      </c>
      <c r="AV433" s="13" t="s">
        <v>91</v>
      </c>
      <c r="AW433" s="13" t="s">
        <v>39</v>
      </c>
      <c r="AX433" s="13" t="s">
        <v>78</v>
      </c>
      <c r="AY433" s="251" t="s">
        <v>188</v>
      </c>
    </row>
    <row r="434" s="13" customFormat="1">
      <c r="A434" s="13"/>
      <c r="B434" s="241"/>
      <c r="C434" s="242"/>
      <c r="D434" s="222" t="s">
        <v>282</v>
      </c>
      <c r="E434" s="243" t="s">
        <v>32</v>
      </c>
      <c r="F434" s="244" t="s">
        <v>1803</v>
      </c>
      <c r="G434" s="242"/>
      <c r="H434" s="245">
        <v>-19.199999999999999</v>
      </c>
      <c r="I434" s="246"/>
      <c r="J434" s="242"/>
      <c r="K434" s="242"/>
      <c r="L434" s="247"/>
      <c r="M434" s="248"/>
      <c r="N434" s="249"/>
      <c r="O434" s="249"/>
      <c r="P434" s="249"/>
      <c r="Q434" s="249"/>
      <c r="R434" s="249"/>
      <c r="S434" s="249"/>
      <c r="T434" s="250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1" t="s">
        <v>282</v>
      </c>
      <c r="AU434" s="251" t="s">
        <v>91</v>
      </c>
      <c r="AV434" s="13" t="s">
        <v>91</v>
      </c>
      <c r="AW434" s="13" t="s">
        <v>39</v>
      </c>
      <c r="AX434" s="13" t="s">
        <v>78</v>
      </c>
      <c r="AY434" s="251" t="s">
        <v>188</v>
      </c>
    </row>
    <row r="435" s="14" customFormat="1">
      <c r="A435" s="14"/>
      <c r="B435" s="252"/>
      <c r="C435" s="253"/>
      <c r="D435" s="222" t="s">
        <v>282</v>
      </c>
      <c r="E435" s="254" t="s">
        <v>32</v>
      </c>
      <c r="F435" s="255" t="s">
        <v>1804</v>
      </c>
      <c r="G435" s="253"/>
      <c r="H435" s="254" t="s">
        <v>32</v>
      </c>
      <c r="I435" s="256"/>
      <c r="J435" s="253"/>
      <c r="K435" s="253"/>
      <c r="L435" s="257"/>
      <c r="M435" s="258"/>
      <c r="N435" s="259"/>
      <c r="O435" s="259"/>
      <c r="P435" s="259"/>
      <c r="Q435" s="259"/>
      <c r="R435" s="259"/>
      <c r="S435" s="259"/>
      <c r="T435" s="260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1" t="s">
        <v>282</v>
      </c>
      <c r="AU435" s="261" t="s">
        <v>91</v>
      </c>
      <c r="AV435" s="14" t="s">
        <v>86</v>
      </c>
      <c r="AW435" s="14" t="s">
        <v>39</v>
      </c>
      <c r="AX435" s="14" t="s">
        <v>78</v>
      </c>
      <c r="AY435" s="261" t="s">
        <v>188</v>
      </c>
    </row>
    <row r="436" s="14" customFormat="1">
      <c r="A436" s="14"/>
      <c r="B436" s="252"/>
      <c r="C436" s="253"/>
      <c r="D436" s="222" t="s">
        <v>282</v>
      </c>
      <c r="E436" s="254" t="s">
        <v>32</v>
      </c>
      <c r="F436" s="255" t="s">
        <v>1781</v>
      </c>
      <c r="G436" s="253"/>
      <c r="H436" s="254" t="s">
        <v>32</v>
      </c>
      <c r="I436" s="256"/>
      <c r="J436" s="253"/>
      <c r="K436" s="253"/>
      <c r="L436" s="257"/>
      <c r="M436" s="258"/>
      <c r="N436" s="259"/>
      <c r="O436" s="259"/>
      <c r="P436" s="259"/>
      <c r="Q436" s="259"/>
      <c r="R436" s="259"/>
      <c r="S436" s="259"/>
      <c r="T436" s="260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1" t="s">
        <v>282</v>
      </c>
      <c r="AU436" s="261" t="s">
        <v>91</v>
      </c>
      <c r="AV436" s="14" t="s">
        <v>86</v>
      </c>
      <c r="AW436" s="14" t="s">
        <v>39</v>
      </c>
      <c r="AX436" s="14" t="s">
        <v>78</v>
      </c>
      <c r="AY436" s="261" t="s">
        <v>188</v>
      </c>
    </row>
    <row r="437" s="13" customFormat="1">
      <c r="A437" s="13"/>
      <c r="B437" s="241"/>
      <c r="C437" s="242"/>
      <c r="D437" s="222" t="s">
        <v>282</v>
      </c>
      <c r="E437" s="243" t="s">
        <v>32</v>
      </c>
      <c r="F437" s="244" t="s">
        <v>1805</v>
      </c>
      <c r="G437" s="242"/>
      <c r="H437" s="245">
        <v>-5.5099999999999998</v>
      </c>
      <c r="I437" s="246"/>
      <c r="J437" s="242"/>
      <c r="K437" s="242"/>
      <c r="L437" s="247"/>
      <c r="M437" s="248"/>
      <c r="N437" s="249"/>
      <c r="O437" s="249"/>
      <c r="P437" s="249"/>
      <c r="Q437" s="249"/>
      <c r="R437" s="249"/>
      <c r="S437" s="249"/>
      <c r="T437" s="250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1" t="s">
        <v>282</v>
      </c>
      <c r="AU437" s="251" t="s">
        <v>91</v>
      </c>
      <c r="AV437" s="13" t="s">
        <v>91</v>
      </c>
      <c r="AW437" s="13" t="s">
        <v>39</v>
      </c>
      <c r="AX437" s="13" t="s">
        <v>78</v>
      </c>
      <c r="AY437" s="251" t="s">
        <v>188</v>
      </c>
    </row>
    <row r="438" s="15" customFormat="1">
      <c r="A438" s="15"/>
      <c r="B438" s="272"/>
      <c r="C438" s="273"/>
      <c r="D438" s="222" t="s">
        <v>282</v>
      </c>
      <c r="E438" s="274" t="s">
        <v>32</v>
      </c>
      <c r="F438" s="275" t="s">
        <v>338</v>
      </c>
      <c r="G438" s="273"/>
      <c r="H438" s="276">
        <v>389.04299999999995</v>
      </c>
      <c r="I438" s="277"/>
      <c r="J438" s="273"/>
      <c r="K438" s="273"/>
      <c r="L438" s="278"/>
      <c r="M438" s="279"/>
      <c r="N438" s="280"/>
      <c r="O438" s="280"/>
      <c r="P438" s="280"/>
      <c r="Q438" s="280"/>
      <c r="R438" s="280"/>
      <c r="S438" s="280"/>
      <c r="T438" s="281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82" t="s">
        <v>282</v>
      </c>
      <c r="AU438" s="282" t="s">
        <v>91</v>
      </c>
      <c r="AV438" s="15" t="s">
        <v>187</v>
      </c>
      <c r="AW438" s="15" t="s">
        <v>39</v>
      </c>
      <c r="AX438" s="15" t="s">
        <v>86</v>
      </c>
      <c r="AY438" s="282" t="s">
        <v>188</v>
      </c>
    </row>
    <row r="439" s="2" customFormat="1" ht="24.15" customHeight="1">
      <c r="A439" s="42"/>
      <c r="B439" s="43"/>
      <c r="C439" s="209" t="s">
        <v>821</v>
      </c>
      <c r="D439" s="209" t="s">
        <v>189</v>
      </c>
      <c r="E439" s="210" t="s">
        <v>1983</v>
      </c>
      <c r="F439" s="211" t="s">
        <v>1984</v>
      </c>
      <c r="G439" s="212" t="s">
        <v>278</v>
      </c>
      <c r="H439" s="213">
        <v>389.04300000000001</v>
      </c>
      <c r="I439" s="214"/>
      <c r="J439" s="215">
        <f>ROUND(I439*H439,2)</f>
        <v>0</v>
      </c>
      <c r="K439" s="211" t="s">
        <v>236</v>
      </c>
      <c r="L439" s="48"/>
      <c r="M439" s="216" t="s">
        <v>32</v>
      </c>
      <c r="N439" s="217" t="s">
        <v>49</v>
      </c>
      <c r="O439" s="88"/>
      <c r="P439" s="218">
        <f>O439*H439</f>
        <v>0</v>
      </c>
      <c r="Q439" s="218">
        <v>0.0031800000000000001</v>
      </c>
      <c r="R439" s="218">
        <f>Q439*H439</f>
        <v>1.2371567400000001</v>
      </c>
      <c r="S439" s="218">
        <v>0</v>
      </c>
      <c r="T439" s="219">
        <f>S439*H439</f>
        <v>0</v>
      </c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R439" s="220" t="s">
        <v>405</v>
      </c>
      <c r="AT439" s="220" t="s">
        <v>189</v>
      </c>
      <c r="AU439" s="220" t="s">
        <v>91</v>
      </c>
      <c r="AY439" s="20" t="s">
        <v>188</v>
      </c>
      <c r="BE439" s="221">
        <f>IF(N439="základní",J439,0)</f>
        <v>0</v>
      </c>
      <c r="BF439" s="221">
        <f>IF(N439="snížená",J439,0)</f>
        <v>0</v>
      </c>
      <c r="BG439" s="221">
        <f>IF(N439="zákl. přenesená",J439,0)</f>
        <v>0</v>
      </c>
      <c r="BH439" s="221">
        <f>IF(N439="sníž. přenesená",J439,0)</f>
        <v>0</v>
      </c>
      <c r="BI439" s="221">
        <f>IF(N439="nulová",J439,0)</f>
        <v>0</v>
      </c>
      <c r="BJ439" s="20" t="s">
        <v>86</v>
      </c>
      <c r="BK439" s="221">
        <f>ROUND(I439*H439,2)</f>
        <v>0</v>
      </c>
      <c r="BL439" s="20" t="s">
        <v>405</v>
      </c>
      <c r="BM439" s="220" t="s">
        <v>1985</v>
      </c>
    </row>
    <row r="440" s="2" customFormat="1">
      <c r="A440" s="42"/>
      <c r="B440" s="43"/>
      <c r="C440" s="44"/>
      <c r="D440" s="222" t="s">
        <v>194</v>
      </c>
      <c r="E440" s="44"/>
      <c r="F440" s="223" t="s">
        <v>1986</v>
      </c>
      <c r="G440" s="44"/>
      <c r="H440" s="44"/>
      <c r="I440" s="224"/>
      <c r="J440" s="44"/>
      <c r="K440" s="44"/>
      <c r="L440" s="48"/>
      <c r="M440" s="225"/>
      <c r="N440" s="226"/>
      <c r="O440" s="88"/>
      <c r="P440" s="88"/>
      <c r="Q440" s="88"/>
      <c r="R440" s="88"/>
      <c r="S440" s="88"/>
      <c r="T440" s="89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T440" s="20" t="s">
        <v>194</v>
      </c>
      <c r="AU440" s="20" t="s">
        <v>91</v>
      </c>
    </row>
    <row r="441" s="2" customFormat="1">
      <c r="A441" s="42"/>
      <c r="B441" s="43"/>
      <c r="C441" s="44"/>
      <c r="D441" s="239" t="s">
        <v>239</v>
      </c>
      <c r="E441" s="44"/>
      <c r="F441" s="240" t="s">
        <v>1987</v>
      </c>
      <c r="G441" s="44"/>
      <c r="H441" s="44"/>
      <c r="I441" s="224"/>
      <c r="J441" s="44"/>
      <c r="K441" s="44"/>
      <c r="L441" s="48"/>
      <c r="M441" s="225"/>
      <c r="N441" s="226"/>
      <c r="O441" s="88"/>
      <c r="P441" s="88"/>
      <c r="Q441" s="88"/>
      <c r="R441" s="88"/>
      <c r="S441" s="88"/>
      <c r="T441" s="89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T441" s="20" t="s">
        <v>239</v>
      </c>
      <c r="AU441" s="20" t="s">
        <v>91</v>
      </c>
    </row>
    <row r="442" s="14" customFormat="1">
      <c r="A442" s="14"/>
      <c r="B442" s="252"/>
      <c r="C442" s="253"/>
      <c r="D442" s="222" t="s">
        <v>282</v>
      </c>
      <c r="E442" s="254" t="s">
        <v>32</v>
      </c>
      <c r="F442" s="255" t="s">
        <v>813</v>
      </c>
      <c r="G442" s="253"/>
      <c r="H442" s="254" t="s">
        <v>32</v>
      </c>
      <c r="I442" s="256"/>
      <c r="J442" s="253"/>
      <c r="K442" s="253"/>
      <c r="L442" s="257"/>
      <c r="M442" s="258"/>
      <c r="N442" s="259"/>
      <c r="O442" s="259"/>
      <c r="P442" s="259"/>
      <c r="Q442" s="259"/>
      <c r="R442" s="259"/>
      <c r="S442" s="259"/>
      <c r="T442" s="260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1" t="s">
        <v>282</v>
      </c>
      <c r="AU442" s="261" t="s">
        <v>91</v>
      </c>
      <c r="AV442" s="14" t="s">
        <v>86</v>
      </c>
      <c r="AW442" s="14" t="s">
        <v>39</v>
      </c>
      <c r="AX442" s="14" t="s">
        <v>78</v>
      </c>
      <c r="AY442" s="261" t="s">
        <v>188</v>
      </c>
    </row>
    <row r="443" s="13" customFormat="1">
      <c r="A443" s="13"/>
      <c r="B443" s="241"/>
      <c r="C443" s="242"/>
      <c r="D443" s="222" t="s">
        <v>282</v>
      </c>
      <c r="E443" s="243" t="s">
        <v>32</v>
      </c>
      <c r="F443" s="244" t="s">
        <v>1783</v>
      </c>
      <c r="G443" s="242"/>
      <c r="H443" s="245">
        <v>12.5</v>
      </c>
      <c r="I443" s="246"/>
      <c r="J443" s="242"/>
      <c r="K443" s="242"/>
      <c r="L443" s="247"/>
      <c r="M443" s="248"/>
      <c r="N443" s="249"/>
      <c r="O443" s="249"/>
      <c r="P443" s="249"/>
      <c r="Q443" s="249"/>
      <c r="R443" s="249"/>
      <c r="S443" s="249"/>
      <c r="T443" s="250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1" t="s">
        <v>282</v>
      </c>
      <c r="AU443" s="251" t="s">
        <v>91</v>
      </c>
      <c r="AV443" s="13" t="s">
        <v>91</v>
      </c>
      <c r="AW443" s="13" t="s">
        <v>39</v>
      </c>
      <c r="AX443" s="13" t="s">
        <v>78</v>
      </c>
      <c r="AY443" s="251" t="s">
        <v>188</v>
      </c>
    </row>
    <row r="444" s="13" customFormat="1">
      <c r="A444" s="13"/>
      <c r="B444" s="241"/>
      <c r="C444" s="242"/>
      <c r="D444" s="222" t="s">
        <v>282</v>
      </c>
      <c r="E444" s="243" t="s">
        <v>32</v>
      </c>
      <c r="F444" s="244" t="s">
        <v>1784</v>
      </c>
      <c r="G444" s="242"/>
      <c r="H444" s="245">
        <v>30.899999999999999</v>
      </c>
      <c r="I444" s="246"/>
      <c r="J444" s="242"/>
      <c r="K444" s="242"/>
      <c r="L444" s="247"/>
      <c r="M444" s="248"/>
      <c r="N444" s="249"/>
      <c r="O444" s="249"/>
      <c r="P444" s="249"/>
      <c r="Q444" s="249"/>
      <c r="R444" s="249"/>
      <c r="S444" s="249"/>
      <c r="T444" s="250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1" t="s">
        <v>282</v>
      </c>
      <c r="AU444" s="251" t="s">
        <v>91</v>
      </c>
      <c r="AV444" s="13" t="s">
        <v>91</v>
      </c>
      <c r="AW444" s="13" t="s">
        <v>39</v>
      </c>
      <c r="AX444" s="13" t="s">
        <v>78</v>
      </c>
      <c r="AY444" s="251" t="s">
        <v>188</v>
      </c>
    </row>
    <row r="445" s="13" customFormat="1">
      <c r="A445" s="13"/>
      <c r="B445" s="241"/>
      <c r="C445" s="242"/>
      <c r="D445" s="222" t="s">
        <v>282</v>
      </c>
      <c r="E445" s="243" t="s">
        <v>32</v>
      </c>
      <c r="F445" s="244" t="s">
        <v>1785</v>
      </c>
      <c r="G445" s="242"/>
      <c r="H445" s="245">
        <v>0.90000000000000002</v>
      </c>
      <c r="I445" s="246"/>
      <c r="J445" s="242"/>
      <c r="K445" s="242"/>
      <c r="L445" s="247"/>
      <c r="M445" s="248"/>
      <c r="N445" s="249"/>
      <c r="O445" s="249"/>
      <c r="P445" s="249"/>
      <c r="Q445" s="249"/>
      <c r="R445" s="249"/>
      <c r="S445" s="249"/>
      <c r="T445" s="250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1" t="s">
        <v>282</v>
      </c>
      <c r="AU445" s="251" t="s">
        <v>91</v>
      </c>
      <c r="AV445" s="13" t="s">
        <v>91</v>
      </c>
      <c r="AW445" s="13" t="s">
        <v>39</v>
      </c>
      <c r="AX445" s="13" t="s">
        <v>78</v>
      </c>
      <c r="AY445" s="251" t="s">
        <v>188</v>
      </c>
    </row>
    <row r="446" s="13" customFormat="1">
      <c r="A446" s="13"/>
      <c r="B446" s="241"/>
      <c r="C446" s="242"/>
      <c r="D446" s="222" t="s">
        <v>282</v>
      </c>
      <c r="E446" s="243" t="s">
        <v>32</v>
      </c>
      <c r="F446" s="244" t="s">
        <v>1786</v>
      </c>
      <c r="G446" s="242"/>
      <c r="H446" s="245">
        <v>24.899999999999999</v>
      </c>
      <c r="I446" s="246"/>
      <c r="J446" s="242"/>
      <c r="K446" s="242"/>
      <c r="L446" s="247"/>
      <c r="M446" s="248"/>
      <c r="N446" s="249"/>
      <c r="O446" s="249"/>
      <c r="P446" s="249"/>
      <c r="Q446" s="249"/>
      <c r="R446" s="249"/>
      <c r="S446" s="249"/>
      <c r="T446" s="250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1" t="s">
        <v>282</v>
      </c>
      <c r="AU446" s="251" t="s">
        <v>91</v>
      </c>
      <c r="AV446" s="13" t="s">
        <v>91</v>
      </c>
      <c r="AW446" s="13" t="s">
        <v>39</v>
      </c>
      <c r="AX446" s="13" t="s">
        <v>78</v>
      </c>
      <c r="AY446" s="251" t="s">
        <v>188</v>
      </c>
    </row>
    <row r="447" s="14" customFormat="1">
      <c r="A447" s="14"/>
      <c r="B447" s="252"/>
      <c r="C447" s="253"/>
      <c r="D447" s="222" t="s">
        <v>282</v>
      </c>
      <c r="E447" s="254" t="s">
        <v>32</v>
      </c>
      <c r="F447" s="255" t="s">
        <v>814</v>
      </c>
      <c r="G447" s="253"/>
      <c r="H447" s="254" t="s">
        <v>32</v>
      </c>
      <c r="I447" s="256"/>
      <c r="J447" s="253"/>
      <c r="K447" s="253"/>
      <c r="L447" s="257"/>
      <c r="M447" s="258"/>
      <c r="N447" s="259"/>
      <c r="O447" s="259"/>
      <c r="P447" s="259"/>
      <c r="Q447" s="259"/>
      <c r="R447" s="259"/>
      <c r="S447" s="259"/>
      <c r="T447" s="260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1" t="s">
        <v>282</v>
      </c>
      <c r="AU447" s="261" t="s">
        <v>91</v>
      </c>
      <c r="AV447" s="14" t="s">
        <v>86</v>
      </c>
      <c r="AW447" s="14" t="s">
        <v>39</v>
      </c>
      <c r="AX447" s="14" t="s">
        <v>78</v>
      </c>
      <c r="AY447" s="261" t="s">
        <v>188</v>
      </c>
    </row>
    <row r="448" s="14" customFormat="1">
      <c r="A448" s="14"/>
      <c r="B448" s="252"/>
      <c r="C448" s="253"/>
      <c r="D448" s="222" t="s">
        <v>282</v>
      </c>
      <c r="E448" s="254" t="s">
        <v>32</v>
      </c>
      <c r="F448" s="255" t="s">
        <v>1781</v>
      </c>
      <c r="G448" s="253"/>
      <c r="H448" s="254" t="s">
        <v>32</v>
      </c>
      <c r="I448" s="256"/>
      <c r="J448" s="253"/>
      <c r="K448" s="253"/>
      <c r="L448" s="257"/>
      <c r="M448" s="258"/>
      <c r="N448" s="259"/>
      <c r="O448" s="259"/>
      <c r="P448" s="259"/>
      <c r="Q448" s="259"/>
      <c r="R448" s="259"/>
      <c r="S448" s="259"/>
      <c r="T448" s="260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1" t="s">
        <v>282</v>
      </c>
      <c r="AU448" s="261" t="s">
        <v>91</v>
      </c>
      <c r="AV448" s="14" t="s">
        <v>86</v>
      </c>
      <c r="AW448" s="14" t="s">
        <v>39</v>
      </c>
      <c r="AX448" s="14" t="s">
        <v>78</v>
      </c>
      <c r="AY448" s="261" t="s">
        <v>188</v>
      </c>
    </row>
    <row r="449" s="13" customFormat="1">
      <c r="A449" s="13"/>
      <c r="B449" s="241"/>
      <c r="C449" s="242"/>
      <c r="D449" s="222" t="s">
        <v>282</v>
      </c>
      <c r="E449" s="243" t="s">
        <v>32</v>
      </c>
      <c r="F449" s="244" t="s">
        <v>1791</v>
      </c>
      <c r="G449" s="242"/>
      <c r="H449" s="245">
        <v>60.024000000000001</v>
      </c>
      <c r="I449" s="246"/>
      <c r="J449" s="242"/>
      <c r="K449" s="242"/>
      <c r="L449" s="247"/>
      <c r="M449" s="248"/>
      <c r="N449" s="249"/>
      <c r="O449" s="249"/>
      <c r="P449" s="249"/>
      <c r="Q449" s="249"/>
      <c r="R449" s="249"/>
      <c r="S449" s="249"/>
      <c r="T449" s="250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1" t="s">
        <v>282</v>
      </c>
      <c r="AU449" s="251" t="s">
        <v>91</v>
      </c>
      <c r="AV449" s="13" t="s">
        <v>91</v>
      </c>
      <c r="AW449" s="13" t="s">
        <v>39</v>
      </c>
      <c r="AX449" s="13" t="s">
        <v>78</v>
      </c>
      <c r="AY449" s="251" t="s">
        <v>188</v>
      </c>
    </row>
    <row r="450" s="13" customFormat="1">
      <c r="A450" s="13"/>
      <c r="B450" s="241"/>
      <c r="C450" s="242"/>
      <c r="D450" s="222" t="s">
        <v>282</v>
      </c>
      <c r="E450" s="243" t="s">
        <v>32</v>
      </c>
      <c r="F450" s="244" t="s">
        <v>1792</v>
      </c>
      <c r="G450" s="242"/>
      <c r="H450" s="245">
        <v>-1.6000000000000001</v>
      </c>
      <c r="I450" s="246"/>
      <c r="J450" s="242"/>
      <c r="K450" s="242"/>
      <c r="L450" s="247"/>
      <c r="M450" s="248"/>
      <c r="N450" s="249"/>
      <c r="O450" s="249"/>
      <c r="P450" s="249"/>
      <c r="Q450" s="249"/>
      <c r="R450" s="249"/>
      <c r="S450" s="249"/>
      <c r="T450" s="250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1" t="s">
        <v>282</v>
      </c>
      <c r="AU450" s="251" t="s">
        <v>91</v>
      </c>
      <c r="AV450" s="13" t="s">
        <v>91</v>
      </c>
      <c r="AW450" s="13" t="s">
        <v>39</v>
      </c>
      <c r="AX450" s="13" t="s">
        <v>78</v>
      </c>
      <c r="AY450" s="251" t="s">
        <v>188</v>
      </c>
    </row>
    <row r="451" s="13" customFormat="1">
      <c r="A451" s="13"/>
      <c r="B451" s="241"/>
      <c r="C451" s="242"/>
      <c r="D451" s="222" t="s">
        <v>282</v>
      </c>
      <c r="E451" s="243" t="s">
        <v>32</v>
      </c>
      <c r="F451" s="244" t="s">
        <v>1793</v>
      </c>
      <c r="G451" s="242"/>
      <c r="H451" s="245">
        <v>-3</v>
      </c>
      <c r="I451" s="246"/>
      <c r="J451" s="242"/>
      <c r="K451" s="242"/>
      <c r="L451" s="247"/>
      <c r="M451" s="248"/>
      <c r="N451" s="249"/>
      <c r="O451" s="249"/>
      <c r="P451" s="249"/>
      <c r="Q451" s="249"/>
      <c r="R451" s="249"/>
      <c r="S451" s="249"/>
      <c r="T451" s="250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1" t="s">
        <v>282</v>
      </c>
      <c r="AU451" s="251" t="s">
        <v>91</v>
      </c>
      <c r="AV451" s="13" t="s">
        <v>91</v>
      </c>
      <c r="AW451" s="13" t="s">
        <v>39</v>
      </c>
      <c r="AX451" s="13" t="s">
        <v>78</v>
      </c>
      <c r="AY451" s="251" t="s">
        <v>188</v>
      </c>
    </row>
    <row r="452" s="13" customFormat="1">
      <c r="A452" s="13"/>
      <c r="B452" s="241"/>
      <c r="C452" s="242"/>
      <c r="D452" s="222" t="s">
        <v>282</v>
      </c>
      <c r="E452" s="243" t="s">
        <v>32</v>
      </c>
      <c r="F452" s="244" t="s">
        <v>1794</v>
      </c>
      <c r="G452" s="242"/>
      <c r="H452" s="245">
        <v>1.925</v>
      </c>
      <c r="I452" s="246"/>
      <c r="J452" s="242"/>
      <c r="K452" s="242"/>
      <c r="L452" s="247"/>
      <c r="M452" s="248"/>
      <c r="N452" s="249"/>
      <c r="O452" s="249"/>
      <c r="P452" s="249"/>
      <c r="Q452" s="249"/>
      <c r="R452" s="249"/>
      <c r="S452" s="249"/>
      <c r="T452" s="250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1" t="s">
        <v>282</v>
      </c>
      <c r="AU452" s="251" t="s">
        <v>91</v>
      </c>
      <c r="AV452" s="13" t="s">
        <v>91</v>
      </c>
      <c r="AW452" s="13" t="s">
        <v>39</v>
      </c>
      <c r="AX452" s="13" t="s">
        <v>78</v>
      </c>
      <c r="AY452" s="251" t="s">
        <v>188</v>
      </c>
    </row>
    <row r="453" s="14" customFormat="1">
      <c r="A453" s="14"/>
      <c r="B453" s="252"/>
      <c r="C453" s="253"/>
      <c r="D453" s="222" t="s">
        <v>282</v>
      </c>
      <c r="E453" s="254" t="s">
        <v>32</v>
      </c>
      <c r="F453" s="255" t="s">
        <v>1795</v>
      </c>
      <c r="G453" s="253"/>
      <c r="H453" s="254" t="s">
        <v>32</v>
      </c>
      <c r="I453" s="256"/>
      <c r="J453" s="253"/>
      <c r="K453" s="253"/>
      <c r="L453" s="257"/>
      <c r="M453" s="258"/>
      <c r="N453" s="259"/>
      <c r="O453" s="259"/>
      <c r="P453" s="259"/>
      <c r="Q453" s="259"/>
      <c r="R453" s="259"/>
      <c r="S453" s="259"/>
      <c r="T453" s="260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1" t="s">
        <v>282</v>
      </c>
      <c r="AU453" s="261" t="s">
        <v>91</v>
      </c>
      <c r="AV453" s="14" t="s">
        <v>86</v>
      </c>
      <c r="AW453" s="14" t="s">
        <v>39</v>
      </c>
      <c r="AX453" s="14" t="s">
        <v>78</v>
      </c>
      <c r="AY453" s="261" t="s">
        <v>188</v>
      </c>
    </row>
    <row r="454" s="13" customFormat="1">
      <c r="A454" s="13"/>
      <c r="B454" s="241"/>
      <c r="C454" s="242"/>
      <c r="D454" s="222" t="s">
        <v>282</v>
      </c>
      <c r="E454" s="243" t="s">
        <v>32</v>
      </c>
      <c r="F454" s="244" t="s">
        <v>1796</v>
      </c>
      <c r="G454" s="242"/>
      <c r="H454" s="245">
        <v>91.757999999999996</v>
      </c>
      <c r="I454" s="246"/>
      <c r="J454" s="242"/>
      <c r="K454" s="242"/>
      <c r="L454" s="247"/>
      <c r="M454" s="248"/>
      <c r="N454" s="249"/>
      <c r="O454" s="249"/>
      <c r="P454" s="249"/>
      <c r="Q454" s="249"/>
      <c r="R454" s="249"/>
      <c r="S454" s="249"/>
      <c r="T454" s="250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1" t="s">
        <v>282</v>
      </c>
      <c r="AU454" s="251" t="s">
        <v>91</v>
      </c>
      <c r="AV454" s="13" t="s">
        <v>91</v>
      </c>
      <c r="AW454" s="13" t="s">
        <v>39</v>
      </c>
      <c r="AX454" s="13" t="s">
        <v>78</v>
      </c>
      <c r="AY454" s="251" t="s">
        <v>188</v>
      </c>
    </row>
    <row r="455" s="13" customFormat="1">
      <c r="A455" s="13"/>
      <c r="B455" s="241"/>
      <c r="C455" s="242"/>
      <c r="D455" s="222" t="s">
        <v>282</v>
      </c>
      <c r="E455" s="243" t="s">
        <v>32</v>
      </c>
      <c r="F455" s="244" t="s">
        <v>1797</v>
      </c>
      <c r="G455" s="242"/>
      <c r="H455" s="245">
        <v>-6</v>
      </c>
      <c r="I455" s="246"/>
      <c r="J455" s="242"/>
      <c r="K455" s="242"/>
      <c r="L455" s="247"/>
      <c r="M455" s="248"/>
      <c r="N455" s="249"/>
      <c r="O455" s="249"/>
      <c r="P455" s="249"/>
      <c r="Q455" s="249"/>
      <c r="R455" s="249"/>
      <c r="S455" s="249"/>
      <c r="T455" s="250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1" t="s">
        <v>282</v>
      </c>
      <c r="AU455" s="251" t="s">
        <v>91</v>
      </c>
      <c r="AV455" s="13" t="s">
        <v>91</v>
      </c>
      <c r="AW455" s="13" t="s">
        <v>39</v>
      </c>
      <c r="AX455" s="13" t="s">
        <v>78</v>
      </c>
      <c r="AY455" s="251" t="s">
        <v>188</v>
      </c>
    </row>
    <row r="456" s="13" customFormat="1">
      <c r="A456" s="13"/>
      <c r="B456" s="241"/>
      <c r="C456" s="242"/>
      <c r="D456" s="222" t="s">
        <v>282</v>
      </c>
      <c r="E456" s="243" t="s">
        <v>32</v>
      </c>
      <c r="F456" s="244" t="s">
        <v>1798</v>
      </c>
      <c r="G456" s="242"/>
      <c r="H456" s="245">
        <v>3.8500000000000001</v>
      </c>
      <c r="I456" s="246"/>
      <c r="J456" s="242"/>
      <c r="K456" s="242"/>
      <c r="L456" s="247"/>
      <c r="M456" s="248"/>
      <c r="N456" s="249"/>
      <c r="O456" s="249"/>
      <c r="P456" s="249"/>
      <c r="Q456" s="249"/>
      <c r="R456" s="249"/>
      <c r="S456" s="249"/>
      <c r="T456" s="250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1" t="s">
        <v>282</v>
      </c>
      <c r="AU456" s="251" t="s">
        <v>91</v>
      </c>
      <c r="AV456" s="13" t="s">
        <v>91</v>
      </c>
      <c r="AW456" s="13" t="s">
        <v>39</v>
      </c>
      <c r="AX456" s="13" t="s">
        <v>78</v>
      </c>
      <c r="AY456" s="251" t="s">
        <v>188</v>
      </c>
    </row>
    <row r="457" s="13" customFormat="1">
      <c r="A457" s="13"/>
      <c r="B457" s="241"/>
      <c r="C457" s="242"/>
      <c r="D457" s="222" t="s">
        <v>282</v>
      </c>
      <c r="E457" s="243" t="s">
        <v>32</v>
      </c>
      <c r="F457" s="244" t="s">
        <v>1799</v>
      </c>
      <c r="G457" s="242"/>
      <c r="H457" s="245">
        <v>-3.2000000000000002</v>
      </c>
      <c r="I457" s="246"/>
      <c r="J457" s="242"/>
      <c r="K457" s="242"/>
      <c r="L457" s="247"/>
      <c r="M457" s="248"/>
      <c r="N457" s="249"/>
      <c r="O457" s="249"/>
      <c r="P457" s="249"/>
      <c r="Q457" s="249"/>
      <c r="R457" s="249"/>
      <c r="S457" s="249"/>
      <c r="T457" s="250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1" t="s">
        <v>282</v>
      </c>
      <c r="AU457" s="251" t="s">
        <v>91</v>
      </c>
      <c r="AV457" s="13" t="s">
        <v>91</v>
      </c>
      <c r="AW457" s="13" t="s">
        <v>39</v>
      </c>
      <c r="AX457" s="13" t="s">
        <v>78</v>
      </c>
      <c r="AY457" s="251" t="s">
        <v>188</v>
      </c>
    </row>
    <row r="458" s="14" customFormat="1">
      <c r="A458" s="14"/>
      <c r="B458" s="252"/>
      <c r="C458" s="253"/>
      <c r="D458" s="222" t="s">
        <v>282</v>
      </c>
      <c r="E458" s="254" t="s">
        <v>32</v>
      </c>
      <c r="F458" s="255" t="s">
        <v>1800</v>
      </c>
      <c r="G458" s="253"/>
      <c r="H458" s="254" t="s">
        <v>32</v>
      </c>
      <c r="I458" s="256"/>
      <c r="J458" s="253"/>
      <c r="K458" s="253"/>
      <c r="L458" s="257"/>
      <c r="M458" s="258"/>
      <c r="N458" s="259"/>
      <c r="O458" s="259"/>
      <c r="P458" s="259"/>
      <c r="Q458" s="259"/>
      <c r="R458" s="259"/>
      <c r="S458" s="259"/>
      <c r="T458" s="260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1" t="s">
        <v>282</v>
      </c>
      <c r="AU458" s="261" t="s">
        <v>91</v>
      </c>
      <c r="AV458" s="14" t="s">
        <v>86</v>
      </c>
      <c r="AW458" s="14" t="s">
        <v>39</v>
      </c>
      <c r="AX458" s="14" t="s">
        <v>78</v>
      </c>
      <c r="AY458" s="261" t="s">
        <v>188</v>
      </c>
    </row>
    <row r="459" s="13" customFormat="1">
      <c r="A459" s="13"/>
      <c r="B459" s="241"/>
      <c r="C459" s="242"/>
      <c r="D459" s="222" t="s">
        <v>282</v>
      </c>
      <c r="E459" s="243" t="s">
        <v>32</v>
      </c>
      <c r="F459" s="244" t="s">
        <v>1801</v>
      </c>
      <c r="G459" s="242"/>
      <c r="H459" s="245">
        <v>211.39599999999999</v>
      </c>
      <c r="I459" s="246"/>
      <c r="J459" s="242"/>
      <c r="K459" s="242"/>
      <c r="L459" s="247"/>
      <c r="M459" s="248"/>
      <c r="N459" s="249"/>
      <c r="O459" s="249"/>
      <c r="P459" s="249"/>
      <c r="Q459" s="249"/>
      <c r="R459" s="249"/>
      <c r="S459" s="249"/>
      <c r="T459" s="250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1" t="s">
        <v>282</v>
      </c>
      <c r="AU459" s="251" t="s">
        <v>91</v>
      </c>
      <c r="AV459" s="13" t="s">
        <v>91</v>
      </c>
      <c r="AW459" s="13" t="s">
        <v>39</v>
      </c>
      <c r="AX459" s="13" t="s">
        <v>78</v>
      </c>
      <c r="AY459" s="251" t="s">
        <v>188</v>
      </c>
    </row>
    <row r="460" s="13" customFormat="1">
      <c r="A460" s="13"/>
      <c r="B460" s="241"/>
      <c r="C460" s="242"/>
      <c r="D460" s="222" t="s">
        <v>282</v>
      </c>
      <c r="E460" s="243" t="s">
        <v>32</v>
      </c>
      <c r="F460" s="244" t="s">
        <v>1802</v>
      </c>
      <c r="G460" s="242"/>
      <c r="H460" s="245">
        <v>-9</v>
      </c>
      <c r="I460" s="246"/>
      <c r="J460" s="242"/>
      <c r="K460" s="242"/>
      <c r="L460" s="247"/>
      <c r="M460" s="248"/>
      <c r="N460" s="249"/>
      <c r="O460" s="249"/>
      <c r="P460" s="249"/>
      <c r="Q460" s="249"/>
      <c r="R460" s="249"/>
      <c r="S460" s="249"/>
      <c r="T460" s="250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1" t="s">
        <v>282</v>
      </c>
      <c r="AU460" s="251" t="s">
        <v>91</v>
      </c>
      <c r="AV460" s="13" t="s">
        <v>91</v>
      </c>
      <c r="AW460" s="13" t="s">
        <v>39</v>
      </c>
      <c r="AX460" s="13" t="s">
        <v>78</v>
      </c>
      <c r="AY460" s="251" t="s">
        <v>188</v>
      </c>
    </row>
    <row r="461" s="13" customFormat="1">
      <c r="A461" s="13"/>
      <c r="B461" s="241"/>
      <c r="C461" s="242"/>
      <c r="D461" s="222" t="s">
        <v>282</v>
      </c>
      <c r="E461" s="243" t="s">
        <v>32</v>
      </c>
      <c r="F461" s="244" t="s">
        <v>1792</v>
      </c>
      <c r="G461" s="242"/>
      <c r="H461" s="245">
        <v>-1.6000000000000001</v>
      </c>
      <c r="I461" s="246"/>
      <c r="J461" s="242"/>
      <c r="K461" s="242"/>
      <c r="L461" s="247"/>
      <c r="M461" s="248"/>
      <c r="N461" s="249"/>
      <c r="O461" s="249"/>
      <c r="P461" s="249"/>
      <c r="Q461" s="249"/>
      <c r="R461" s="249"/>
      <c r="S461" s="249"/>
      <c r="T461" s="250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1" t="s">
        <v>282</v>
      </c>
      <c r="AU461" s="251" t="s">
        <v>91</v>
      </c>
      <c r="AV461" s="13" t="s">
        <v>91</v>
      </c>
      <c r="AW461" s="13" t="s">
        <v>39</v>
      </c>
      <c r="AX461" s="13" t="s">
        <v>78</v>
      </c>
      <c r="AY461" s="251" t="s">
        <v>188</v>
      </c>
    </row>
    <row r="462" s="13" customFormat="1">
      <c r="A462" s="13"/>
      <c r="B462" s="241"/>
      <c r="C462" s="242"/>
      <c r="D462" s="222" t="s">
        <v>282</v>
      </c>
      <c r="E462" s="243" t="s">
        <v>32</v>
      </c>
      <c r="F462" s="244" t="s">
        <v>1803</v>
      </c>
      <c r="G462" s="242"/>
      <c r="H462" s="245">
        <v>-19.199999999999999</v>
      </c>
      <c r="I462" s="246"/>
      <c r="J462" s="242"/>
      <c r="K462" s="242"/>
      <c r="L462" s="247"/>
      <c r="M462" s="248"/>
      <c r="N462" s="249"/>
      <c r="O462" s="249"/>
      <c r="P462" s="249"/>
      <c r="Q462" s="249"/>
      <c r="R462" s="249"/>
      <c r="S462" s="249"/>
      <c r="T462" s="250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1" t="s">
        <v>282</v>
      </c>
      <c r="AU462" s="251" t="s">
        <v>91</v>
      </c>
      <c r="AV462" s="13" t="s">
        <v>91</v>
      </c>
      <c r="AW462" s="13" t="s">
        <v>39</v>
      </c>
      <c r="AX462" s="13" t="s">
        <v>78</v>
      </c>
      <c r="AY462" s="251" t="s">
        <v>188</v>
      </c>
    </row>
    <row r="463" s="14" customFormat="1">
      <c r="A463" s="14"/>
      <c r="B463" s="252"/>
      <c r="C463" s="253"/>
      <c r="D463" s="222" t="s">
        <v>282</v>
      </c>
      <c r="E463" s="254" t="s">
        <v>32</v>
      </c>
      <c r="F463" s="255" t="s">
        <v>1804</v>
      </c>
      <c r="G463" s="253"/>
      <c r="H463" s="254" t="s">
        <v>32</v>
      </c>
      <c r="I463" s="256"/>
      <c r="J463" s="253"/>
      <c r="K463" s="253"/>
      <c r="L463" s="257"/>
      <c r="M463" s="258"/>
      <c r="N463" s="259"/>
      <c r="O463" s="259"/>
      <c r="P463" s="259"/>
      <c r="Q463" s="259"/>
      <c r="R463" s="259"/>
      <c r="S463" s="259"/>
      <c r="T463" s="260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1" t="s">
        <v>282</v>
      </c>
      <c r="AU463" s="261" t="s">
        <v>91</v>
      </c>
      <c r="AV463" s="14" t="s">
        <v>86</v>
      </c>
      <c r="AW463" s="14" t="s">
        <v>39</v>
      </c>
      <c r="AX463" s="14" t="s">
        <v>78</v>
      </c>
      <c r="AY463" s="261" t="s">
        <v>188</v>
      </c>
    </row>
    <row r="464" s="14" customFormat="1">
      <c r="A464" s="14"/>
      <c r="B464" s="252"/>
      <c r="C464" s="253"/>
      <c r="D464" s="222" t="s">
        <v>282</v>
      </c>
      <c r="E464" s="254" t="s">
        <v>32</v>
      </c>
      <c r="F464" s="255" t="s">
        <v>1781</v>
      </c>
      <c r="G464" s="253"/>
      <c r="H464" s="254" t="s">
        <v>32</v>
      </c>
      <c r="I464" s="256"/>
      <c r="J464" s="253"/>
      <c r="K464" s="253"/>
      <c r="L464" s="257"/>
      <c r="M464" s="258"/>
      <c r="N464" s="259"/>
      <c r="O464" s="259"/>
      <c r="P464" s="259"/>
      <c r="Q464" s="259"/>
      <c r="R464" s="259"/>
      <c r="S464" s="259"/>
      <c r="T464" s="260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1" t="s">
        <v>282</v>
      </c>
      <c r="AU464" s="261" t="s">
        <v>91</v>
      </c>
      <c r="AV464" s="14" t="s">
        <v>86</v>
      </c>
      <c r="AW464" s="14" t="s">
        <v>39</v>
      </c>
      <c r="AX464" s="14" t="s">
        <v>78</v>
      </c>
      <c r="AY464" s="261" t="s">
        <v>188</v>
      </c>
    </row>
    <row r="465" s="13" customFormat="1">
      <c r="A465" s="13"/>
      <c r="B465" s="241"/>
      <c r="C465" s="242"/>
      <c r="D465" s="222" t="s">
        <v>282</v>
      </c>
      <c r="E465" s="243" t="s">
        <v>32</v>
      </c>
      <c r="F465" s="244" t="s">
        <v>1805</v>
      </c>
      <c r="G465" s="242"/>
      <c r="H465" s="245">
        <v>-5.5099999999999998</v>
      </c>
      <c r="I465" s="246"/>
      <c r="J465" s="242"/>
      <c r="K465" s="242"/>
      <c r="L465" s="247"/>
      <c r="M465" s="248"/>
      <c r="N465" s="249"/>
      <c r="O465" s="249"/>
      <c r="P465" s="249"/>
      <c r="Q465" s="249"/>
      <c r="R465" s="249"/>
      <c r="S465" s="249"/>
      <c r="T465" s="250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1" t="s">
        <v>282</v>
      </c>
      <c r="AU465" s="251" t="s">
        <v>91</v>
      </c>
      <c r="AV465" s="13" t="s">
        <v>91</v>
      </c>
      <c r="AW465" s="13" t="s">
        <v>39</v>
      </c>
      <c r="AX465" s="13" t="s">
        <v>78</v>
      </c>
      <c r="AY465" s="251" t="s">
        <v>188</v>
      </c>
    </row>
    <row r="466" s="15" customFormat="1">
      <c r="A466" s="15"/>
      <c r="B466" s="272"/>
      <c r="C466" s="273"/>
      <c r="D466" s="222" t="s">
        <v>282</v>
      </c>
      <c r="E466" s="274" t="s">
        <v>32</v>
      </c>
      <c r="F466" s="275" t="s">
        <v>338</v>
      </c>
      <c r="G466" s="273"/>
      <c r="H466" s="276">
        <v>389.04299999999995</v>
      </c>
      <c r="I466" s="277"/>
      <c r="J466" s="273"/>
      <c r="K466" s="273"/>
      <c r="L466" s="278"/>
      <c r="M466" s="279"/>
      <c r="N466" s="280"/>
      <c r="O466" s="280"/>
      <c r="P466" s="280"/>
      <c r="Q466" s="280"/>
      <c r="R466" s="280"/>
      <c r="S466" s="280"/>
      <c r="T466" s="281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82" t="s">
        <v>282</v>
      </c>
      <c r="AU466" s="282" t="s">
        <v>91</v>
      </c>
      <c r="AV466" s="15" t="s">
        <v>187</v>
      </c>
      <c r="AW466" s="15" t="s">
        <v>39</v>
      </c>
      <c r="AX466" s="15" t="s">
        <v>86</v>
      </c>
      <c r="AY466" s="282" t="s">
        <v>188</v>
      </c>
    </row>
    <row r="467" s="2" customFormat="1" ht="16.5" customHeight="1">
      <c r="A467" s="42"/>
      <c r="B467" s="43"/>
      <c r="C467" s="209" t="s">
        <v>869</v>
      </c>
      <c r="D467" s="209" t="s">
        <v>189</v>
      </c>
      <c r="E467" s="210" t="s">
        <v>1988</v>
      </c>
      <c r="F467" s="211" t="s">
        <v>1989</v>
      </c>
      <c r="G467" s="212" t="s">
        <v>278</v>
      </c>
      <c r="H467" s="213">
        <v>30.899999999999999</v>
      </c>
      <c r="I467" s="214"/>
      <c r="J467" s="215">
        <f>ROUND(I467*H467,2)</f>
        <v>0</v>
      </c>
      <c r="K467" s="211" t="s">
        <v>236</v>
      </c>
      <c r="L467" s="48"/>
      <c r="M467" s="216" t="s">
        <v>32</v>
      </c>
      <c r="N467" s="217" t="s">
        <v>49</v>
      </c>
      <c r="O467" s="88"/>
      <c r="P467" s="218">
        <f>O467*H467</f>
        <v>0</v>
      </c>
      <c r="Q467" s="218">
        <v>0</v>
      </c>
      <c r="R467" s="218">
        <f>Q467*H467</f>
        <v>0</v>
      </c>
      <c r="S467" s="218">
        <v>0</v>
      </c>
      <c r="T467" s="219">
        <f>S467*H467</f>
        <v>0</v>
      </c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R467" s="220" t="s">
        <v>405</v>
      </c>
      <c r="AT467" s="220" t="s">
        <v>189</v>
      </c>
      <c r="AU467" s="220" t="s">
        <v>91</v>
      </c>
      <c r="AY467" s="20" t="s">
        <v>188</v>
      </c>
      <c r="BE467" s="221">
        <f>IF(N467="základní",J467,0)</f>
        <v>0</v>
      </c>
      <c r="BF467" s="221">
        <f>IF(N467="snížená",J467,0)</f>
        <v>0</v>
      </c>
      <c r="BG467" s="221">
        <f>IF(N467="zákl. přenesená",J467,0)</f>
        <v>0</v>
      </c>
      <c r="BH467" s="221">
        <f>IF(N467="sníž. přenesená",J467,0)</f>
        <v>0</v>
      </c>
      <c r="BI467" s="221">
        <f>IF(N467="nulová",J467,0)</f>
        <v>0</v>
      </c>
      <c r="BJ467" s="20" t="s">
        <v>86</v>
      </c>
      <c r="BK467" s="221">
        <f>ROUND(I467*H467,2)</f>
        <v>0</v>
      </c>
      <c r="BL467" s="20" t="s">
        <v>405</v>
      </c>
      <c r="BM467" s="220" t="s">
        <v>1990</v>
      </c>
    </row>
    <row r="468" s="2" customFormat="1">
      <c r="A468" s="42"/>
      <c r="B468" s="43"/>
      <c r="C468" s="44"/>
      <c r="D468" s="222" t="s">
        <v>194</v>
      </c>
      <c r="E468" s="44"/>
      <c r="F468" s="223" t="s">
        <v>1991</v>
      </c>
      <c r="G468" s="44"/>
      <c r="H468" s="44"/>
      <c r="I468" s="224"/>
      <c r="J468" s="44"/>
      <c r="K468" s="44"/>
      <c r="L468" s="48"/>
      <c r="M468" s="225"/>
      <c r="N468" s="226"/>
      <c r="O468" s="88"/>
      <c r="P468" s="88"/>
      <c r="Q468" s="88"/>
      <c r="R468" s="88"/>
      <c r="S468" s="88"/>
      <c r="T468" s="89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T468" s="20" t="s">
        <v>194</v>
      </c>
      <c r="AU468" s="20" t="s">
        <v>91</v>
      </c>
    </row>
    <row r="469" s="2" customFormat="1">
      <c r="A469" s="42"/>
      <c r="B469" s="43"/>
      <c r="C469" s="44"/>
      <c r="D469" s="239" t="s">
        <v>239</v>
      </c>
      <c r="E469" s="44"/>
      <c r="F469" s="240" t="s">
        <v>1992</v>
      </c>
      <c r="G469" s="44"/>
      <c r="H469" s="44"/>
      <c r="I469" s="224"/>
      <c r="J469" s="44"/>
      <c r="K469" s="44"/>
      <c r="L469" s="48"/>
      <c r="M469" s="225"/>
      <c r="N469" s="226"/>
      <c r="O469" s="88"/>
      <c r="P469" s="88"/>
      <c r="Q469" s="88"/>
      <c r="R469" s="88"/>
      <c r="S469" s="88"/>
      <c r="T469" s="89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T469" s="20" t="s">
        <v>239</v>
      </c>
      <c r="AU469" s="20" t="s">
        <v>91</v>
      </c>
    </row>
    <row r="470" s="14" customFormat="1">
      <c r="A470" s="14"/>
      <c r="B470" s="252"/>
      <c r="C470" s="253"/>
      <c r="D470" s="222" t="s">
        <v>282</v>
      </c>
      <c r="E470" s="254" t="s">
        <v>32</v>
      </c>
      <c r="F470" s="255" t="s">
        <v>1993</v>
      </c>
      <c r="G470" s="253"/>
      <c r="H470" s="254" t="s">
        <v>32</v>
      </c>
      <c r="I470" s="256"/>
      <c r="J470" s="253"/>
      <c r="K470" s="253"/>
      <c r="L470" s="257"/>
      <c r="M470" s="258"/>
      <c r="N470" s="259"/>
      <c r="O470" s="259"/>
      <c r="P470" s="259"/>
      <c r="Q470" s="259"/>
      <c r="R470" s="259"/>
      <c r="S470" s="259"/>
      <c r="T470" s="260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1" t="s">
        <v>282</v>
      </c>
      <c r="AU470" s="261" t="s">
        <v>91</v>
      </c>
      <c r="AV470" s="14" t="s">
        <v>86</v>
      </c>
      <c r="AW470" s="14" t="s">
        <v>39</v>
      </c>
      <c r="AX470" s="14" t="s">
        <v>78</v>
      </c>
      <c r="AY470" s="261" t="s">
        <v>188</v>
      </c>
    </row>
    <row r="471" s="13" customFormat="1">
      <c r="A471" s="13"/>
      <c r="B471" s="241"/>
      <c r="C471" s="242"/>
      <c r="D471" s="222" t="s">
        <v>282</v>
      </c>
      <c r="E471" s="243" t="s">
        <v>32</v>
      </c>
      <c r="F471" s="244" t="s">
        <v>1784</v>
      </c>
      <c r="G471" s="242"/>
      <c r="H471" s="245">
        <v>30.899999999999999</v>
      </c>
      <c r="I471" s="246"/>
      <c r="J471" s="242"/>
      <c r="K471" s="242"/>
      <c r="L471" s="247"/>
      <c r="M471" s="248"/>
      <c r="N471" s="249"/>
      <c r="O471" s="249"/>
      <c r="P471" s="249"/>
      <c r="Q471" s="249"/>
      <c r="R471" s="249"/>
      <c r="S471" s="249"/>
      <c r="T471" s="250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1" t="s">
        <v>282</v>
      </c>
      <c r="AU471" s="251" t="s">
        <v>91</v>
      </c>
      <c r="AV471" s="13" t="s">
        <v>91</v>
      </c>
      <c r="AW471" s="13" t="s">
        <v>39</v>
      </c>
      <c r="AX471" s="13" t="s">
        <v>86</v>
      </c>
      <c r="AY471" s="251" t="s">
        <v>188</v>
      </c>
    </row>
    <row r="472" s="2" customFormat="1" ht="16.5" customHeight="1">
      <c r="A472" s="42"/>
      <c r="B472" s="43"/>
      <c r="C472" s="262" t="s">
        <v>875</v>
      </c>
      <c r="D472" s="262" t="s">
        <v>319</v>
      </c>
      <c r="E472" s="263" t="s">
        <v>1994</v>
      </c>
      <c r="F472" s="264" t="s">
        <v>1995</v>
      </c>
      <c r="G472" s="265" t="s">
        <v>278</v>
      </c>
      <c r="H472" s="266">
        <v>32.445</v>
      </c>
      <c r="I472" s="267"/>
      <c r="J472" s="268">
        <f>ROUND(I472*H472,2)</f>
        <v>0</v>
      </c>
      <c r="K472" s="264" t="s">
        <v>236</v>
      </c>
      <c r="L472" s="269"/>
      <c r="M472" s="270" t="s">
        <v>32</v>
      </c>
      <c r="N472" s="271" t="s">
        <v>49</v>
      </c>
      <c r="O472" s="88"/>
      <c r="P472" s="218">
        <f>O472*H472</f>
        <v>0</v>
      </c>
      <c r="Q472" s="218">
        <v>0</v>
      </c>
      <c r="R472" s="218">
        <f>Q472*H472</f>
        <v>0</v>
      </c>
      <c r="S472" s="218">
        <v>0</v>
      </c>
      <c r="T472" s="219">
        <f>S472*H472</f>
        <v>0</v>
      </c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R472" s="220" t="s">
        <v>484</v>
      </c>
      <c r="AT472" s="220" t="s">
        <v>319</v>
      </c>
      <c r="AU472" s="220" t="s">
        <v>91</v>
      </c>
      <c r="AY472" s="20" t="s">
        <v>188</v>
      </c>
      <c r="BE472" s="221">
        <f>IF(N472="základní",J472,0)</f>
        <v>0</v>
      </c>
      <c r="BF472" s="221">
        <f>IF(N472="snížená",J472,0)</f>
        <v>0</v>
      </c>
      <c r="BG472" s="221">
        <f>IF(N472="zákl. přenesená",J472,0)</f>
        <v>0</v>
      </c>
      <c r="BH472" s="221">
        <f>IF(N472="sníž. přenesená",J472,0)</f>
        <v>0</v>
      </c>
      <c r="BI472" s="221">
        <f>IF(N472="nulová",J472,0)</f>
        <v>0</v>
      </c>
      <c r="BJ472" s="20" t="s">
        <v>86</v>
      </c>
      <c r="BK472" s="221">
        <f>ROUND(I472*H472,2)</f>
        <v>0</v>
      </c>
      <c r="BL472" s="20" t="s">
        <v>405</v>
      </c>
      <c r="BM472" s="220" t="s">
        <v>1996</v>
      </c>
    </row>
    <row r="473" s="2" customFormat="1">
      <c r="A473" s="42"/>
      <c r="B473" s="43"/>
      <c r="C473" s="44"/>
      <c r="D473" s="222" t="s">
        <v>194</v>
      </c>
      <c r="E473" s="44"/>
      <c r="F473" s="223" t="s">
        <v>1995</v>
      </c>
      <c r="G473" s="44"/>
      <c r="H473" s="44"/>
      <c r="I473" s="224"/>
      <c r="J473" s="44"/>
      <c r="K473" s="44"/>
      <c r="L473" s="48"/>
      <c r="M473" s="225"/>
      <c r="N473" s="226"/>
      <c r="O473" s="88"/>
      <c r="P473" s="88"/>
      <c r="Q473" s="88"/>
      <c r="R473" s="88"/>
      <c r="S473" s="88"/>
      <c r="T473" s="89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T473" s="20" t="s">
        <v>194</v>
      </c>
      <c r="AU473" s="20" t="s">
        <v>91</v>
      </c>
    </row>
    <row r="474" s="13" customFormat="1">
      <c r="A474" s="13"/>
      <c r="B474" s="241"/>
      <c r="C474" s="242"/>
      <c r="D474" s="222" t="s">
        <v>282</v>
      </c>
      <c r="E474" s="242"/>
      <c r="F474" s="244" t="s">
        <v>1997</v>
      </c>
      <c r="G474" s="242"/>
      <c r="H474" s="245">
        <v>32.445</v>
      </c>
      <c r="I474" s="246"/>
      <c r="J474" s="242"/>
      <c r="K474" s="242"/>
      <c r="L474" s="247"/>
      <c r="M474" s="248"/>
      <c r="N474" s="249"/>
      <c r="O474" s="249"/>
      <c r="P474" s="249"/>
      <c r="Q474" s="249"/>
      <c r="R474" s="249"/>
      <c r="S474" s="249"/>
      <c r="T474" s="250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1" t="s">
        <v>282</v>
      </c>
      <c r="AU474" s="251" t="s">
        <v>91</v>
      </c>
      <c r="AV474" s="13" t="s">
        <v>91</v>
      </c>
      <c r="AW474" s="13" t="s">
        <v>4</v>
      </c>
      <c r="AX474" s="13" t="s">
        <v>86</v>
      </c>
      <c r="AY474" s="251" t="s">
        <v>188</v>
      </c>
    </row>
    <row r="475" s="2" customFormat="1" ht="24.15" customHeight="1">
      <c r="A475" s="42"/>
      <c r="B475" s="43"/>
      <c r="C475" s="209" t="s">
        <v>827</v>
      </c>
      <c r="D475" s="209" t="s">
        <v>189</v>
      </c>
      <c r="E475" s="210" t="s">
        <v>841</v>
      </c>
      <c r="F475" s="211" t="s">
        <v>842</v>
      </c>
      <c r="G475" s="212" t="s">
        <v>278</v>
      </c>
      <c r="H475" s="213">
        <v>6</v>
      </c>
      <c r="I475" s="214"/>
      <c r="J475" s="215">
        <f>ROUND(I475*H475,2)</f>
        <v>0</v>
      </c>
      <c r="K475" s="211" t="s">
        <v>236</v>
      </c>
      <c r="L475" s="48"/>
      <c r="M475" s="216" t="s">
        <v>32</v>
      </c>
      <c r="N475" s="217" t="s">
        <v>49</v>
      </c>
      <c r="O475" s="88"/>
      <c r="P475" s="218">
        <f>O475*H475</f>
        <v>0</v>
      </c>
      <c r="Q475" s="218">
        <v>0</v>
      </c>
      <c r="R475" s="218">
        <f>Q475*H475</f>
        <v>0</v>
      </c>
      <c r="S475" s="218">
        <v>0</v>
      </c>
      <c r="T475" s="219">
        <f>S475*H475</f>
        <v>0</v>
      </c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R475" s="220" t="s">
        <v>405</v>
      </c>
      <c r="AT475" s="220" t="s">
        <v>189</v>
      </c>
      <c r="AU475" s="220" t="s">
        <v>91</v>
      </c>
      <c r="AY475" s="20" t="s">
        <v>188</v>
      </c>
      <c r="BE475" s="221">
        <f>IF(N475="základní",J475,0)</f>
        <v>0</v>
      </c>
      <c r="BF475" s="221">
        <f>IF(N475="snížená",J475,0)</f>
        <v>0</v>
      </c>
      <c r="BG475" s="221">
        <f>IF(N475="zákl. přenesená",J475,0)</f>
        <v>0</v>
      </c>
      <c r="BH475" s="221">
        <f>IF(N475="sníž. přenesená",J475,0)</f>
        <v>0</v>
      </c>
      <c r="BI475" s="221">
        <f>IF(N475="nulová",J475,0)</f>
        <v>0</v>
      </c>
      <c r="BJ475" s="20" t="s">
        <v>86</v>
      </c>
      <c r="BK475" s="221">
        <f>ROUND(I475*H475,2)</f>
        <v>0</v>
      </c>
      <c r="BL475" s="20" t="s">
        <v>405</v>
      </c>
      <c r="BM475" s="220" t="s">
        <v>1998</v>
      </c>
    </row>
    <row r="476" s="2" customFormat="1">
      <c r="A476" s="42"/>
      <c r="B476" s="43"/>
      <c r="C476" s="44"/>
      <c r="D476" s="222" t="s">
        <v>194</v>
      </c>
      <c r="E476" s="44"/>
      <c r="F476" s="223" t="s">
        <v>844</v>
      </c>
      <c r="G476" s="44"/>
      <c r="H476" s="44"/>
      <c r="I476" s="224"/>
      <c r="J476" s="44"/>
      <c r="K476" s="44"/>
      <c r="L476" s="48"/>
      <c r="M476" s="225"/>
      <c r="N476" s="226"/>
      <c r="O476" s="88"/>
      <c r="P476" s="88"/>
      <c r="Q476" s="88"/>
      <c r="R476" s="88"/>
      <c r="S476" s="88"/>
      <c r="T476" s="89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T476" s="20" t="s">
        <v>194</v>
      </c>
      <c r="AU476" s="20" t="s">
        <v>91</v>
      </c>
    </row>
    <row r="477" s="2" customFormat="1">
      <c r="A477" s="42"/>
      <c r="B477" s="43"/>
      <c r="C477" s="44"/>
      <c r="D477" s="239" t="s">
        <v>239</v>
      </c>
      <c r="E477" s="44"/>
      <c r="F477" s="240" t="s">
        <v>845</v>
      </c>
      <c r="G477" s="44"/>
      <c r="H477" s="44"/>
      <c r="I477" s="224"/>
      <c r="J477" s="44"/>
      <c r="K477" s="44"/>
      <c r="L477" s="48"/>
      <c r="M477" s="225"/>
      <c r="N477" s="226"/>
      <c r="O477" s="88"/>
      <c r="P477" s="88"/>
      <c r="Q477" s="88"/>
      <c r="R477" s="88"/>
      <c r="S477" s="88"/>
      <c r="T477" s="89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T477" s="20" t="s">
        <v>239</v>
      </c>
      <c r="AU477" s="20" t="s">
        <v>91</v>
      </c>
    </row>
    <row r="478" s="14" customFormat="1">
      <c r="A478" s="14"/>
      <c r="B478" s="252"/>
      <c r="C478" s="253"/>
      <c r="D478" s="222" t="s">
        <v>282</v>
      </c>
      <c r="E478" s="254" t="s">
        <v>32</v>
      </c>
      <c r="F478" s="255" t="s">
        <v>1999</v>
      </c>
      <c r="G478" s="253"/>
      <c r="H478" s="254" t="s">
        <v>32</v>
      </c>
      <c r="I478" s="256"/>
      <c r="J478" s="253"/>
      <c r="K478" s="253"/>
      <c r="L478" s="257"/>
      <c r="M478" s="258"/>
      <c r="N478" s="259"/>
      <c r="O478" s="259"/>
      <c r="P478" s="259"/>
      <c r="Q478" s="259"/>
      <c r="R478" s="259"/>
      <c r="S478" s="259"/>
      <c r="T478" s="260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1" t="s">
        <v>282</v>
      </c>
      <c r="AU478" s="261" t="s">
        <v>91</v>
      </c>
      <c r="AV478" s="14" t="s">
        <v>86</v>
      </c>
      <c r="AW478" s="14" t="s">
        <v>39</v>
      </c>
      <c r="AX478" s="14" t="s">
        <v>78</v>
      </c>
      <c r="AY478" s="261" t="s">
        <v>188</v>
      </c>
    </row>
    <row r="479" s="13" customFormat="1">
      <c r="A479" s="13"/>
      <c r="B479" s="241"/>
      <c r="C479" s="242"/>
      <c r="D479" s="222" t="s">
        <v>282</v>
      </c>
      <c r="E479" s="243" t="s">
        <v>32</v>
      </c>
      <c r="F479" s="244" t="s">
        <v>2000</v>
      </c>
      <c r="G479" s="242"/>
      <c r="H479" s="245">
        <v>6</v>
      </c>
      <c r="I479" s="246"/>
      <c r="J479" s="242"/>
      <c r="K479" s="242"/>
      <c r="L479" s="247"/>
      <c r="M479" s="248"/>
      <c r="N479" s="249"/>
      <c r="O479" s="249"/>
      <c r="P479" s="249"/>
      <c r="Q479" s="249"/>
      <c r="R479" s="249"/>
      <c r="S479" s="249"/>
      <c r="T479" s="250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1" t="s">
        <v>282</v>
      </c>
      <c r="AU479" s="251" t="s">
        <v>91</v>
      </c>
      <c r="AV479" s="13" t="s">
        <v>91</v>
      </c>
      <c r="AW479" s="13" t="s">
        <v>39</v>
      </c>
      <c r="AX479" s="13" t="s">
        <v>86</v>
      </c>
      <c r="AY479" s="251" t="s">
        <v>188</v>
      </c>
    </row>
    <row r="480" s="2" customFormat="1" ht="16.5" customHeight="1">
      <c r="A480" s="42"/>
      <c r="B480" s="43"/>
      <c r="C480" s="262" t="s">
        <v>834</v>
      </c>
      <c r="D480" s="262" t="s">
        <v>319</v>
      </c>
      <c r="E480" s="263" t="s">
        <v>847</v>
      </c>
      <c r="F480" s="264" t="s">
        <v>848</v>
      </c>
      <c r="G480" s="265" t="s">
        <v>278</v>
      </c>
      <c r="H480" s="266">
        <v>6.2999999999999998</v>
      </c>
      <c r="I480" s="267"/>
      <c r="J480" s="268">
        <f>ROUND(I480*H480,2)</f>
        <v>0</v>
      </c>
      <c r="K480" s="264" t="s">
        <v>236</v>
      </c>
      <c r="L480" s="269"/>
      <c r="M480" s="270" t="s">
        <v>32</v>
      </c>
      <c r="N480" s="271" t="s">
        <v>49</v>
      </c>
      <c r="O480" s="88"/>
      <c r="P480" s="218">
        <f>O480*H480</f>
        <v>0</v>
      </c>
      <c r="Q480" s="218">
        <v>5.0000000000000002E-05</v>
      </c>
      <c r="R480" s="218">
        <f>Q480*H480</f>
        <v>0.00031500000000000001</v>
      </c>
      <c r="S480" s="218">
        <v>0</v>
      </c>
      <c r="T480" s="219">
        <f>S480*H480</f>
        <v>0</v>
      </c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R480" s="220" t="s">
        <v>484</v>
      </c>
      <c r="AT480" s="220" t="s">
        <v>319</v>
      </c>
      <c r="AU480" s="220" t="s">
        <v>91</v>
      </c>
      <c r="AY480" s="20" t="s">
        <v>188</v>
      </c>
      <c r="BE480" s="221">
        <f>IF(N480="základní",J480,0)</f>
        <v>0</v>
      </c>
      <c r="BF480" s="221">
        <f>IF(N480="snížená",J480,0)</f>
        <v>0</v>
      </c>
      <c r="BG480" s="221">
        <f>IF(N480="zákl. přenesená",J480,0)</f>
        <v>0</v>
      </c>
      <c r="BH480" s="221">
        <f>IF(N480="sníž. přenesená",J480,0)</f>
        <v>0</v>
      </c>
      <c r="BI480" s="221">
        <f>IF(N480="nulová",J480,0)</f>
        <v>0</v>
      </c>
      <c r="BJ480" s="20" t="s">
        <v>86</v>
      </c>
      <c r="BK480" s="221">
        <f>ROUND(I480*H480,2)</f>
        <v>0</v>
      </c>
      <c r="BL480" s="20" t="s">
        <v>405</v>
      </c>
      <c r="BM480" s="220" t="s">
        <v>2001</v>
      </c>
    </row>
    <row r="481" s="2" customFormat="1">
      <c r="A481" s="42"/>
      <c r="B481" s="43"/>
      <c r="C481" s="44"/>
      <c r="D481" s="222" t="s">
        <v>194</v>
      </c>
      <c r="E481" s="44"/>
      <c r="F481" s="223" t="s">
        <v>848</v>
      </c>
      <c r="G481" s="44"/>
      <c r="H481" s="44"/>
      <c r="I481" s="224"/>
      <c r="J481" s="44"/>
      <c r="K481" s="44"/>
      <c r="L481" s="48"/>
      <c r="M481" s="225"/>
      <c r="N481" s="226"/>
      <c r="O481" s="88"/>
      <c r="P481" s="88"/>
      <c r="Q481" s="88"/>
      <c r="R481" s="88"/>
      <c r="S481" s="88"/>
      <c r="T481" s="89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T481" s="20" t="s">
        <v>194</v>
      </c>
      <c r="AU481" s="20" t="s">
        <v>91</v>
      </c>
    </row>
    <row r="482" s="13" customFormat="1">
      <c r="A482" s="13"/>
      <c r="B482" s="241"/>
      <c r="C482" s="242"/>
      <c r="D482" s="222" t="s">
        <v>282</v>
      </c>
      <c r="E482" s="242"/>
      <c r="F482" s="244" t="s">
        <v>2002</v>
      </c>
      <c r="G482" s="242"/>
      <c r="H482" s="245">
        <v>6.2999999999999998</v>
      </c>
      <c r="I482" s="246"/>
      <c r="J482" s="242"/>
      <c r="K482" s="242"/>
      <c r="L482" s="247"/>
      <c r="M482" s="248"/>
      <c r="N482" s="249"/>
      <c r="O482" s="249"/>
      <c r="P482" s="249"/>
      <c r="Q482" s="249"/>
      <c r="R482" s="249"/>
      <c r="S482" s="249"/>
      <c r="T482" s="250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1" t="s">
        <v>282</v>
      </c>
      <c r="AU482" s="251" t="s">
        <v>91</v>
      </c>
      <c r="AV482" s="13" t="s">
        <v>91</v>
      </c>
      <c r="AW482" s="13" t="s">
        <v>4</v>
      </c>
      <c r="AX482" s="13" t="s">
        <v>86</v>
      </c>
      <c r="AY482" s="251" t="s">
        <v>188</v>
      </c>
    </row>
    <row r="483" s="2" customFormat="1" ht="24.15" customHeight="1">
      <c r="A483" s="42"/>
      <c r="B483" s="43"/>
      <c r="C483" s="209" t="s">
        <v>840</v>
      </c>
      <c r="D483" s="209" t="s">
        <v>189</v>
      </c>
      <c r="E483" s="210" t="s">
        <v>2003</v>
      </c>
      <c r="F483" s="211" t="s">
        <v>2004</v>
      </c>
      <c r="G483" s="212" t="s">
        <v>278</v>
      </c>
      <c r="H483" s="213">
        <v>389.04300000000001</v>
      </c>
      <c r="I483" s="214"/>
      <c r="J483" s="215">
        <f>ROUND(I483*H483,2)</f>
        <v>0</v>
      </c>
      <c r="K483" s="211" t="s">
        <v>236</v>
      </c>
      <c r="L483" s="48"/>
      <c r="M483" s="216" t="s">
        <v>32</v>
      </c>
      <c r="N483" s="217" t="s">
        <v>49</v>
      </c>
      <c r="O483" s="88"/>
      <c r="P483" s="218">
        <f>O483*H483</f>
        <v>0</v>
      </c>
      <c r="Q483" s="218">
        <v>0.00020000000000000001</v>
      </c>
      <c r="R483" s="218">
        <f>Q483*H483</f>
        <v>0.077808600000000006</v>
      </c>
      <c r="S483" s="218">
        <v>0</v>
      </c>
      <c r="T483" s="219">
        <f>S483*H483</f>
        <v>0</v>
      </c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R483" s="220" t="s">
        <v>405</v>
      </c>
      <c r="AT483" s="220" t="s">
        <v>189</v>
      </c>
      <c r="AU483" s="220" t="s">
        <v>91</v>
      </c>
      <c r="AY483" s="20" t="s">
        <v>188</v>
      </c>
      <c r="BE483" s="221">
        <f>IF(N483="základní",J483,0)</f>
        <v>0</v>
      </c>
      <c r="BF483" s="221">
        <f>IF(N483="snížená",J483,0)</f>
        <v>0</v>
      </c>
      <c r="BG483" s="221">
        <f>IF(N483="zákl. přenesená",J483,0)</f>
        <v>0</v>
      </c>
      <c r="BH483" s="221">
        <f>IF(N483="sníž. přenesená",J483,0)</f>
        <v>0</v>
      </c>
      <c r="BI483" s="221">
        <f>IF(N483="nulová",J483,0)</f>
        <v>0</v>
      </c>
      <c r="BJ483" s="20" t="s">
        <v>86</v>
      </c>
      <c r="BK483" s="221">
        <f>ROUND(I483*H483,2)</f>
        <v>0</v>
      </c>
      <c r="BL483" s="20" t="s">
        <v>405</v>
      </c>
      <c r="BM483" s="220" t="s">
        <v>2005</v>
      </c>
    </row>
    <row r="484" s="2" customFormat="1">
      <c r="A484" s="42"/>
      <c r="B484" s="43"/>
      <c r="C484" s="44"/>
      <c r="D484" s="222" t="s">
        <v>194</v>
      </c>
      <c r="E484" s="44"/>
      <c r="F484" s="223" t="s">
        <v>2006</v>
      </c>
      <c r="G484" s="44"/>
      <c r="H484" s="44"/>
      <c r="I484" s="224"/>
      <c r="J484" s="44"/>
      <c r="K484" s="44"/>
      <c r="L484" s="48"/>
      <c r="M484" s="225"/>
      <c r="N484" s="226"/>
      <c r="O484" s="88"/>
      <c r="P484" s="88"/>
      <c r="Q484" s="88"/>
      <c r="R484" s="88"/>
      <c r="S484" s="88"/>
      <c r="T484" s="89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T484" s="20" t="s">
        <v>194</v>
      </c>
      <c r="AU484" s="20" t="s">
        <v>91</v>
      </c>
    </row>
    <row r="485" s="2" customFormat="1">
      <c r="A485" s="42"/>
      <c r="B485" s="43"/>
      <c r="C485" s="44"/>
      <c r="D485" s="239" t="s">
        <v>239</v>
      </c>
      <c r="E485" s="44"/>
      <c r="F485" s="240" t="s">
        <v>2007</v>
      </c>
      <c r="G485" s="44"/>
      <c r="H485" s="44"/>
      <c r="I485" s="224"/>
      <c r="J485" s="44"/>
      <c r="K485" s="44"/>
      <c r="L485" s="48"/>
      <c r="M485" s="225"/>
      <c r="N485" s="226"/>
      <c r="O485" s="88"/>
      <c r="P485" s="88"/>
      <c r="Q485" s="88"/>
      <c r="R485" s="88"/>
      <c r="S485" s="88"/>
      <c r="T485" s="89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T485" s="20" t="s">
        <v>239</v>
      </c>
      <c r="AU485" s="20" t="s">
        <v>91</v>
      </c>
    </row>
    <row r="486" s="14" customFormat="1">
      <c r="A486" s="14"/>
      <c r="B486" s="252"/>
      <c r="C486" s="253"/>
      <c r="D486" s="222" t="s">
        <v>282</v>
      </c>
      <c r="E486" s="254" t="s">
        <v>32</v>
      </c>
      <c r="F486" s="255" t="s">
        <v>813</v>
      </c>
      <c r="G486" s="253"/>
      <c r="H486" s="254" t="s">
        <v>32</v>
      </c>
      <c r="I486" s="256"/>
      <c r="J486" s="253"/>
      <c r="K486" s="253"/>
      <c r="L486" s="257"/>
      <c r="M486" s="258"/>
      <c r="N486" s="259"/>
      <c r="O486" s="259"/>
      <c r="P486" s="259"/>
      <c r="Q486" s="259"/>
      <c r="R486" s="259"/>
      <c r="S486" s="259"/>
      <c r="T486" s="260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1" t="s">
        <v>282</v>
      </c>
      <c r="AU486" s="261" t="s">
        <v>91</v>
      </c>
      <c r="AV486" s="14" t="s">
        <v>86</v>
      </c>
      <c r="AW486" s="14" t="s">
        <v>39</v>
      </c>
      <c r="AX486" s="14" t="s">
        <v>78</v>
      </c>
      <c r="AY486" s="261" t="s">
        <v>188</v>
      </c>
    </row>
    <row r="487" s="13" customFormat="1">
      <c r="A487" s="13"/>
      <c r="B487" s="241"/>
      <c r="C487" s="242"/>
      <c r="D487" s="222" t="s">
        <v>282</v>
      </c>
      <c r="E487" s="243" t="s">
        <v>32</v>
      </c>
      <c r="F487" s="244" t="s">
        <v>1783</v>
      </c>
      <c r="G487" s="242"/>
      <c r="H487" s="245">
        <v>12.5</v>
      </c>
      <c r="I487" s="246"/>
      <c r="J487" s="242"/>
      <c r="K487" s="242"/>
      <c r="L487" s="247"/>
      <c r="M487" s="248"/>
      <c r="N487" s="249"/>
      <c r="O487" s="249"/>
      <c r="P487" s="249"/>
      <c r="Q487" s="249"/>
      <c r="R487" s="249"/>
      <c r="S487" s="249"/>
      <c r="T487" s="250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1" t="s">
        <v>282</v>
      </c>
      <c r="AU487" s="251" t="s">
        <v>91</v>
      </c>
      <c r="AV487" s="13" t="s">
        <v>91</v>
      </c>
      <c r="AW487" s="13" t="s">
        <v>39</v>
      </c>
      <c r="AX487" s="13" t="s">
        <v>78</v>
      </c>
      <c r="AY487" s="251" t="s">
        <v>188</v>
      </c>
    </row>
    <row r="488" s="13" customFormat="1">
      <c r="A488" s="13"/>
      <c r="B488" s="241"/>
      <c r="C488" s="242"/>
      <c r="D488" s="222" t="s">
        <v>282</v>
      </c>
      <c r="E488" s="243" t="s">
        <v>32</v>
      </c>
      <c r="F488" s="244" t="s">
        <v>1784</v>
      </c>
      <c r="G488" s="242"/>
      <c r="H488" s="245">
        <v>30.899999999999999</v>
      </c>
      <c r="I488" s="246"/>
      <c r="J488" s="242"/>
      <c r="K488" s="242"/>
      <c r="L488" s="247"/>
      <c r="M488" s="248"/>
      <c r="N488" s="249"/>
      <c r="O488" s="249"/>
      <c r="P488" s="249"/>
      <c r="Q488" s="249"/>
      <c r="R488" s="249"/>
      <c r="S488" s="249"/>
      <c r="T488" s="250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1" t="s">
        <v>282</v>
      </c>
      <c r="AU488" s="251" t="s">
        <v>91</v>
      </c>
      <c r="AV488" s="13" t="s">
        <v>91</v>
      </c>
      <c r="AW488" s="13" t="s">
        <v>39</v>
      </c>
      <c r="AX488" s="13" t="s">
        <v>78</v>
      </c>
      <c r="AY488" s="251" t="s">
        <v>188</v>
      </c>
    </row>
    <row r="489" s="13" customFormat="1">
      <c r="A489" s="13"/>
      <c r="B489" s="241"/>
      <c r="C489" s="242"/>
      <c r="D489" s="222" t="s">
        <v>282</v>
      </c>
      <c r="E489" s="243" t="s">
        <v>32</v>
      </c>
      <c r="F489" s="244" t="s">
        <v>1785</v>
      </c>
      <c r="G489" s="242"/>
      <c r="H489" s="245">
        <v>0.90000000000000002</v>
      </c>
      <c r="I489" s="246"/>
      <c r="J489" s="242"/>
      <c r="K489" s="242"/>
      <c r="L489" s="247"/>
      <c r="M489" s="248"/>
      <c r="N489" s="249"/>
      <c r="O489" s="249"/>
      <c r="P489" s="249"/>
      <c r="Q489" s="249"/>
      <c r="R489" s="249"/>
      <c r="S489" s="249"/>
      <c r="T489" s="250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1" t="s">
        <v>282</v>
      </c>
      <c r="AU489" s="251" t="s">
        <v>91</v>
      </c>
      <c r="AV489" s="13" t="s">
        <v>91</v>
      </c>
      <c r="AW489" s="13" t="s">
        <v>39</v>
      </c>
      <c r="AX489" s="13" t="s">
        <v>78</v>
      </c>
      <c r="AY489" s="251" t="s">
        <v>188</v>
      </c>
    </row>
    <row r="490" s="13" customFormat="1">
      <c r="A490" s="13"/>
      <c r="B490" s="241"/>
      <c r="C490" s="242"/>
      <c r="D490" s="222" t="s">
        <v>282</v>
      </c>
      <c r="E490" s="243" t="s">
        <v>32</v>
      </c>
      <c r="F490" s="244" t="s">
        <v>1786</v>
      </c>
      <c r="G490" s="242"/>
      <c r="H490" s="245">
        <v>24.899999999999999</v>
      </c>
      <c r="I490" s="246"/>
      <c r="J490" s="242"/>
      <c r="K490" s="242"/>
      <c r="L490" s="247"/>
      <c r="M490" s="248"/>
      <c r="N490" s="249"/>
      <c r="O490" s="249"/>
      <c r="P490" s="249"/>
      <c r="Q490" s="249"/>
      <c r="R490" s="249"/>
      <c r="S490" s="249"/>
      <c r="T490" s="250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1" t="s">
        <v>282</v>
      </c>
      <c r="AU490" s="251" t="s">
        <v>91</v>
      </c>
      <c r="AV490" s="13" t="s">
        <v>91</v>
      </c>
      <c r="AW490" s="13" t="s">
        <v>39</v>
      </c>
      <c r="AX490" s="13" t="s">
        <v>78</v>
      </c>
      <c r="AY490" s="251" t="s">
        <v>188</v>
      </c>
    </row>
    <row r="491" s="14" customFormat="1">
      <c r="A491" s="14"/>
      <c r="B491" s="252"/>
      <c r="C491" s="253"/>
      <c r="D491" s="222" t="s">
        <v>282</v>
      </c>
      <c r="E491" s="254" t="s">
        <v>32</v>
      </c>
      <c r="F491" s="255" t="s">
        <v>814</v>
      </c>
      <c r="G491" s="253"/>
      <c r="H491" s="254" t="s">
        <v>32</v>
      </c>
      <c r="I491" s="256"/>
      <c r="J491" s="253"/>
      <c r="K491" s="253"/>
      <c r="L491" s="257"/>
      <c r="M491" s="258"/>
      <c r="N491" s="259"/>
      <c r="O491" s="259"/>
      <c r="P491" s="259"/>
      <c r="Q491" s="259"/>
      <c r="R491" s="259"/>
      <c r="S491" s="259"/>
      <c r="T491" s="260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1" t="s">
        <v>282</v>
      </c>
      <c r="AU491" s="261" t="s">
        <v>91</v>
      </c>
      <c r="AV491" s="14" t="s">
        <v>86</v>
      </c>
      <c r="AW491" s="14" t="s">
        <v>39</v>
      </c>
      <c r="AX491" s="14" t="s">
        <v>78</v>
      </c>
      <c r="AY491" s="261" t="s">
        <v>188</v>
      </c>
    </row>
    <row r="492" s="14" customFormat="1">
      <c r="A492" s="14"/>
      <c r="B492" s="252"/>
      <c r="C492" s="253"/>
      <c r="D492" s="222" t="s">
        <v>282</v>
      </c>
      <c r="E492" s="254" t="s">
        <v>32</v>
      </c>
      <c r="F492" s="255" t="s">
        <v>1781</v>
      </c>
      <c r="G492" s="253"/>
      <c r="H492" s="254" t="s">
        <v>32</v>
      </c>
      <c r="I492" s="256"/>
      <c r="J492" s="253"/>
      <c r="K492" s="253"/>
      <c r="L492" s="257"/>
      <c r="M492" s="258"/>
      <c r="N492" s="259"/>
      <c r="O492" s="259"/>
      <c r="P492" s="259"/>
      <c r="Q492" s="259"/>
      <c r="R492" s="259"/>
      <c r="S492" s="259"/>
      <c r="T492" s="260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1" t="s">
        <v>282</v>
      </c>
      <c r="AU492" s="261" t="s">
        <v>91</v>
      </c>
      <c r="AV492" s="14" t="s">
        <v>86</v>
      </c>
      <c r="AW492" s="14" t="s">
        <v>39</v>
      </c>
      <c r="AX492" s="14" t="s">
        <v>78</v>
      </c>
      <c r="AY492" s="261" t="s">
        <v>188</v>
      </c>
    </row>
    <row r="493" s="13" customFormat="1">
      <c r="A493" s="13"/>
      <c r="B493" s="241"/>
      <c r="C493" s="242"/>
      <c r="D493" s="222" t="s">
        <v>282</v>
      </c>
      <c r="E493" s="243" t="s">
        <v>32</v>
      </c>
      <c r="F493" s="244" t="s">
        <v>1791</v>
      </c>
      <c r="G493" s="242"/>
      <c r="H493" s="245">
        <v>60.024000000000001</v>
      </c>
      <c r="I493" s="246"/>
      <c r="J493" s="242"/>
      <c r="K493" s="242"/>
      <c r="L493" s="247"/>
      <c r="M493" s="248"/>
      <c r="N493" s="249"/>
      <c r="O493" s="249"/>
      <c r="P493" s="249"/>
      <c r="Q493" s="249"/>
      <c r="R493" s="249"/>
      <c r="S493" s="249"/>
      <c r="T493" s="250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1" t="s">
        <v>282</v>
      </c>
      <c r="AU493" s="251" t="s">
        <v>91</v>
      </c>
      <c r="AV493" s="13" t="s">
        <v>91</v>
      </c>
      <c r="AW493" s="13" t="s">
        <v>39</v>
      </c>
      <c r="AX493" s="13" t="s">
        <v>78</v>
      </c>
      <c r="AY493" s="251" t="s">
        <v>188</v>
      </c>
    </row>
    <row r="494" s="13" customFormat="1">
      <c r="A494" s="13"/>
      <c r="B494" s="241"/>
      <c r="C494" s="242"/>
      <c r="D494" s="222" t="s">
        <v>282</v>
      </c>
      <c r="E494" s="243" t="s">
        <v>32</v>
      </c>
      <c r="F494" s="244" t="s">
        <v>1792</v>
      </c>
      <c r="G494" s="242"/>
      <c r="H494" s="245">
        <v>-1.6000000000000001</v>
      </c>
      <c r="I494" s="246"/>
      <c r="J494" s="242"/>
      <c r="K494" s="242"/>
      <c r="L494" s="247"/>
      <c r="M494" s="248"/>
      <c r="N494" s="249"/>
      <c r="O494" s="249"/>
      <c r="P494" s="249"/>
      <c r="Q494" s="249"/>
      <c r="R494" s="249"/>
      <c r="S494" s="249"/>
      <c r="T494" s="250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1" t="s">
        <v>282</v>
      </c>
      <c r="AU494" s="251" t="s">
        <v>91</v>
      </c>
      <c r="AV494" s="13" t="s">
        <v>91</v>
      </c>
      <c r="AW494" s="13" t="s">
        <v>39</v>
      </c>
      <c r="AX494" s="13" t="s">
        <v>78</v>
      </c>
      <c r="AY494" s="251" t="s">
        <v>188</v>
      </c>
    </row>
    <row r="495" s="13" customFormat="1">
      <c r="A495" s="13"/>
      <c r="B495" s="241"/>
      <c r="C495" s="242"/>
      <c r="D495" s="222" t="s">
        <v>282</v>
      </c>
      <c r="E495" s="243" t="s">
        <v>32</v>
      </c>
      <c r="F495" s="244" t="s">
        <v>1793</v>
      </c>
      <c r="G495" s="242"/>
      <c r="H495" s="245">
        <v>-3</v>
      </c>
      <c r="I495" s="246"/>
      <c r="J495" s="242"/>
      <c r="K495" s="242"/>
      <c r="L495" s="247"/>
      <c r="M495" s="248"/>
      <c r="N495" s="249"/>
      <c r="O495" s="249"/>
      <c r="P495" s="249"/>
      <c r="Q495" s="249"/>
      <c r="R495" s="249"/>
      <c r="S495" s="249"/>
      <c r="T495" s="250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1" t="s">
        <v>282</v>
      </c>
      <c r="AU495" s="251" t="s">
        <v>91</v>
      </c>
      <c r="AV495" s="13" t="s">
        <v>91</v>
      </c>
      <c r="AW495" s="13" t="s">
        <v>39</v>
      </c>
      <c r="AX495" s="13" t="s">
        <v>78</v>
      </c>
      <c r="AY495" s="251" t="s">
        <v>188</v>
      </c>
    </row>
    <row r="496" s="13" customFormat="1">
      <c r="A496" s="13"/>
      <c r="B496" s="241"/>
      <c r="C496" s="242"/>
      <c r="D496" s="222" t="s">
        <v>282</v>
      </c>
      <c r="E496" s="243" t="s">
        <v>32</v>
      </c>
      <c r="F496" s="244" t="s">
        <v>1794</v>
      </c>
      <c r="G496" s="242"/>
      <c r="H496" s="245">
        <v>1.925</v>
      </c>
      <c r="I496" s="246"/>
      <c r="J496" s="242"/>
      <c r="K496" s="242"/>
      <c r="L496" s="247"/>
      <c r="M496" s="248"/>
      <c r="N496" s="249"/>
      <c r="O496" s="249"/>
      <c r="P496" s="249"/>
      <c r="Q496" s="249"/>
      <c r="R496" s="249"/>
      <c r="S496" s="249"/>
      <c r="T496" s="250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1" t="s">
        <v>282</v>
      </c>
      <c r="AU496" s="251" t="s">
        <v>91</v>
      </c>
      <c r="AV496" s="13" t="s">
        <v>91</v>
      </c>
      <c r="AW496" s="13" t="s">
        <v>39</v>
      </c>
      <c r="AX496" s="13" t="s">
        <v>78</v>
      </c>
      <c r="AY496" s="251" t="s">
        <v>188</v>
      </c>
    </row>
    <row r="497" s="14" customFormat="1">
      <c r="A497" s="14"/>
      <c r="B497" s="252"/>
      <c r="C497" s="253"/>
      <c r="D497" s="222" t="s">
        <v>282</v>
      </c>
      <c r="E497" s="254" t="s">
        <v>32</v>
      </c>
      <c r="F497" s="255" t="s">
        <v>1795</v>
      </c>
      <c r="G497" s="253"/>
      <c r="H497" s="254" t="s">
        <v>32</v>
      </c>
      <c r="I497" s="256"/>
      <c r="J497" s="253"/>
      <c r="K497" s="253"/>
      <c r="L497" s="257"/>
      <c r="M497" s="258"/>
      <c r="N497" s="259"/>
      <c r="O497" s="259"/>
      <c r="P497" s="259"/>
      <c r="Q497" s="259"/>
      <c r="R497" s="259"/>
      <c r="S497" s="259"/>
      <c r="T497" s="260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1" t="s">
        <v>282</v>
      </c>
      <c r="AU497" s="261" t="s">
        <v>91</v>
      </c>
      <c r="AV497" s="14" t="s">
        <v>86</v>
      </c>
      <c r="AW497" s="14" t="s">
        <v>39</v>
      </c>
      <c r="AX497" s="14" t="s">
        <v>78</v>
      </c>
      <c r="AY497" s="261" t="s">
        <v>188</v>
      </c>
    </row>
    <row r="498" s="13" customFormat="1">
      <c r="A498" s="13"/>
      <c r="B498" s="241"/>
      <c r="C498" s="242"/>
      <c r="D498" s="222" t="s">
        <v>282</v>
      </c>
      <c r="E498" s="243" t="s">
        <v>32</v>
      </c>
      <c r="F498" s="244" t="s">
        <v>1796</v>
      </c>
      <c r="G498" s="242"/>
      <c r="H498" s="245">
        <v>91.757999999999996</v>
      </c>
      <c r="I498" s="246"/>
      <c r="J498" s="242"/>
      <c r="K498" s="242"/>
      <c r="L498" s="247"/>
      <c r="M498" s="248"/>
      <c r="N498" s="249"/>
      <c r="O498" s="249"/>
      <c r="P498" s="249"/>
      <c r="Q498" s="249"/>
      <c r="R498" s="249"/>
      <c r="S498" s="249"/>
      <c r="T498" s="250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1" t="s">
        <v>282</v>
      </c>
      <c r="AU498" s="251" t="s">
        <v>91</v>
      </c>
      <c r="AV498" s="13" t="s">
        <v>91</v>
      </c>
      <c r="AW498" s="13" t="s">
        <v>39</v>
      </c>
      <c r="AX498" s="13" t="s">
        <v>78</v>
      </c>
      <c r="AY498" s="251" t="s">
        <v>188</v>
      </c>
    </row>
    <row r="499" s="13" customFormat="1">
      <c r="A499" s="13"/>
      <c r="B499" s="241"/>
      <c r="C499" s="242"/>
      <c r="D499" s="222" t="s">
        <v>282</v>
      </c>
      <c r="E499" s="243" t="s">
        <v>32</v>
      </c>
      <c r="F499" s="244" t="s">
        <v>1797</v>
      </c>
      <c r="G499" s="242"/>
      <c r="H499" s="245">
        <v>-6</v>
      </c>
      <c r="I499" s="246"/>
      <c r="J499" s="242"/>
      <c r="K499" s="242"/>
      <c r="L499" s="247"/>
      <c r="M499" s="248"/>
      <c r="N499" s="249"/>
      <c r="O499" s="249"/>
      <c r="P499" s="249"/>
      <c r="Q499" s="249"/>
      <c r="R499" s="249"/>
      <c r="S499" s="249"/>
      <c r="T499" s="250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1" t="s">
        <v>282</v>
      </c>
      <c r="AU499" s="251" t="s">
        <v>91</v>
      </c>
      <c r="AV499" s="13" t="s">
        <v>91</v>
      </c>
      <c r="AW499" s="13" t="s">
        <v>39</v>
      </c>
      <c r="AX499" s="13" t="s">
        <v>78</v>
      </c>
      <c r="AY499" s="251" t="s">
        <v>188</v>
      </c>
    </row>
    <row r="500" s="13" customFormat="1">
      <c r="A500" s="13"/>
      <c r="B500" s="241"/>
      <c r="C500" s="242"/>
      <c r="D500" s="222" t="s">
        <v>282</v>
      </c>
      <c r="E500" s="243" t="s">
        <v>32</v>
      </c>
      <c r="F500" s="244" t="s">
        <v>1798</v>
      </c>
      <c r="G500" s="242"/>
      <c r="H500" s="245">
        <v>3.8500000000000001</v>
      </c>
      <c r="I500" s="246"/>
      <c r="J500" s="242"/>
      <c r="K500" s="242"/>
      <c r="L500" s="247"/>
      <c r="M500" s="248"/>
      <c r="N500" s="249"/>
      <c r="O500" s="249"/>
      <c r="P500" s="249"/>
      <c r="Q500" s="249"/>
      <c r="R500" s="249"/>
      <c r="S500" s="249"/>
      <c r="T500" s="250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1" t="s">
        <v>282</v>
      </c>
      <c r="AU500" s="251" t="s">
        <v>91</v>
      </c>
      <c r="AV500" s="13" t="s">
        <v>91</v>
      </c>
      <c r="AW500" s="13" t="s">
        <v>39</v>
      </c>
      <c r="AX500" s="13" t="s">
        <v>78</v>
      </c>
      <c r="AY500" s="251" t="s">
        <v>188</v>
      </c>
    </row>
    <row r="501" s="13" customFormat="1">
      <c r="A501" s="13"/>
      <c r="B501" s="241"/>
      <c r="C501" s="242"/>
      <c r="D501" s="222" t="s">
        <v>282</v>
      </c>
      <c r="E501" s="243" t="s">
        <v>32</v>
      </c>
      <c r="F501" s="244" t="s">
        <v>1799</v>
      </c>
      <c r="G501" s="242"/>
      <c r="H501" s="245">
        <v>-3.2000000000000002</v>
      </c>
      <c r="I501" s="246"/>
      <c r="J501" s="242"/>
      <c r="K501" s="242"/>
      <c r="L501" s="247"/>
      <c r="M501" s="248"/>
      <c r="N501" s="249"/>
      <c r="O501" s="249"/>
      <c r="P501" s="249"/>
      <c r="Q501" s="249"/>
      <c r="R501" s="249"/>
      <c r="S501" s="249"/>
      <c r="T501" s="250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1" t="s">
        <v>282</v>
      </c>
      <c r="AU501" s="251" t="s">
        <v>91</v>
      </c>
      <c r="AV501" s="13" t="s">
        <v>91</v>
      </c>
      <c r="AW501" s="13" t="s">
        <v>39</v>
      </c>
      <c r="AX501" s="13" t="s">
        <v>78</v>
      </c>
      <c r="AY501" s="251" t="s">
        <v>188</v>
      </c>
    </row>
    <row r="502" s="14" customFormat="1">
      <c r="A502" s="14"/>
      <c r="B502" s="252"/>
      <c r="C502" s="253"/>
      <c r="D502" s="222" t="s">
        <v>282</v>
      </c>
      <c r="E502" s="254" t="s">
        <v>32</v>
      </c>
      <c r="F502" s="255" t="s">
        <v>1800</v>
      </c>
      <c r="G502" s="253"/>
      <c r="H502" s="254" t="s">
        <v>32</v>
      </c>
      <c r="I502" s="256"/>
      <c r="J502" s="253"/>
      <c r="K502" s="253"/>
      <c r="L502" s="257"/>
      <c r="M502" s="258"/>
      <c r="N502" s="259"/>
      <c r="O502" s="259"/>
      <c r="P502" s="259"/>
      <c r="Q502" s="259"/>
      <c r="R502" s="259"/>
      <c r="S502" s="259"/>
      <c r="T502" s="260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1" t="s">
        <v>282</v>
      </c>
      <c r="AU502" s="261" t="s">
        <v>91</v>
      </c>
      <c r="AV502" s="14" t="s">
        <v>86</v>
      </c>
      <c r="AW502" s="14" t="s">
        <v>39</v>
      </c>
      <c r="AX502" s="14" t="s">
        <v>78</v>
      </c>
      <c r="AY502" s="261" t="s">
        <v>188</v>
      </c>
    </row>
    <row r="503" s="13" customFormat="1">
      <c r="A503" s="13"/>
      <c r="B503" s="241"/>
      <c r="C503" s="242"/>
      <c r="D503" s="222" t="s">
        <v>282</v>
      </c>
      <c r="E503" s="243" t="s">
        <v>32</v>
      </c>
      <c r="F503" s="244" t="s">
        <v>1801</v>
      </c>
      <c r="G503" s="242"/>
      <c r="H503" s="245">
        <v>211.39599999999999</v>
      </c>
      <c r="I503" s="246"/>
      <c r="J503" s="242"/>
      <c r="K503" s="242"/>
      <c r="L503" s="247"/>
      <c r="M503" s="248"/>
      <c r="N503" s="249"/>
      <c r="O503" s="249"/>
      <c r="P503" s="249"/>
      <c r="Q503" s="249"/>
      <c r="R503" s="249"/>
      <c r="S503" s="249"/>
      <c r="T503" s="250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1" t="s">
        <v>282</v>
      </c>
      <c r="AU503" s="251" t="s">
        <v>91</v>
      </c>
      <c r="AV503" s="13" t="s">
        <v>91</v>
      </c>
      <c r="AW503" s="13" t="s">
        <v>39</v>
      </c>
      <c r="AX503" s="13" t="s">
        <v>78</v>
      </c>
      <c r="AY503" s="251" t="s">
        <v>188</v>
      </c>
    </row>
    <row r="504" s="13" customFormat="1">
      <c r="A504" s="13"/>
      <c r="B504" s="241"/>
      <c r="C504" s="242"/>
      <c r="D504" s="222" t="s">
        <v>282</v>
      </c>
      <c r="E504" s="243" t="s">
        <v>32</v>
      </c>
      <c r="F504" s="244" t="s">
        <v>1802</v>
      </c>
      <c r="G504" s="242"/>
      <c r="H504" s="245">
        <v>-9</v>
      </c>
      <c r="I504" s="246"/>
      <c r="J504" s="242"/>
      <c r="K504" s="242"/>
      <c r="L504" s="247"/>
      <c r="M504" s="248"/>
      <c r="N504" s="249"/>
      <c r="O504" s="249"/>
      <c r="P504" s="249"/>
      <c r="Q504" s="249"/>
      <c r="R504" s="249"/>
      <c r="S504" s="249"/>
      <c r="T504" s="250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1" t="s">
        <v>282</v>
      </c>
      <c r="AU504" s="251" t="s">
        <v>91</v>
      </c>
      <c r="AV504" s="13" t="s">
        <v>91</v>
      </c>
      <c r="AW504" s="13" t="s">
        <v>39</v>
      </c>
      <c r="AX504" s="13" t="s">
        <v>78</v>
      </c>
      <c r="AY504" s="251" t="s">
        <v>188</v>
      </c>
    </row>
    <row r="505" s="13" customFormat="1">
      <c r="A505" s="13"/>
      <c r="B505" s="241"/>
      <c r="C505" s="242"/>
      <c r="D505" s="222" t="s">
        <v>282</v>
      </c>
      <c r="E505" s="243" t="s">
        <v>32</v>
      </c>
      <c r="F505" s="244" t="s">
        <v>1792</v>
      </c>
      <c r="G505" s="242"/>
      <c r="H505" s="245">
        <v>-1.6000000000000001</v>
      </c>
      <c r="I505" s="246"/>
      <c r="J505" s="242"/>
      <c r="K505" s="242"/>
      <c r="L505" s="247"/>
      <c r="M505" s="248"/>
      <c r="N505" s="249"/>
      <c r="O505" s="249"/>
      <c r="P505" s="249"/>
      <c r="Q505" s="249"/>
      <c r="R505" s="249"/>
      <c r="S505" s="249"/>
      <c r="T505" s="250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1" t="s">
        <v>282</v>
      </c>
      <c r="AU505" s="251" t="s">
        <v>91</v>
      </c>
      <c r="AV505" s="13" t="s">
        <v>91</v>
      </c>
      <c r="AW505" s="13" t="s">
        <v>39</v>
      </c>
      <c r="AX505" s="13" t="s">
        <v>78</v>
      </c>
      <c r="AY505" s="251" t="s">
        <v>188</v>
      </c>
    </row>
    <row r="506" s="13" customFormat="1">
      <c r="A506" s="13"/>
      <c r="B506" s="241"/>
      <c r="C506" s="242"/>
      <c r="D506" s="222" t="s">
        <v>282</v>
      </c>
      <c r="E506" s="243" t="s">
        <v>32</v>
      </c>
      <c r="F506" s="244" t="s">
        <v>1803</v>
      </c>
      <c r="G506" s="242"/>
      <c r="H506" s="245">
        <v>-19.199999999999999</v>
      </c>
      <c r="I506" s="246"/>
      <c r="J506" s="242"/>
      <c r="K506" s="242"/>
      <c r="L506" s="247"/>
      <c r="M506" s="248"/>
      <c r="N506" s="249"/>
      <c r="O506" s="249"/>
      <c r="P506" s="249"/>
      <c r="Q506" s="249"/>
      <c r="R506" s="249"/>
      <c r="S506" s="249"/>
      <c r="T506" s="250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1" t="s">
        <v>282</v>
      </c>
      <c r="AU506" s="251" t="s">
        <v>91</v>
      </c>
      <c r="AV506" s="13" t="s">
        <v>91</v>
      </c>
      <c r="AW506" s="13" t="s">
        <v>39</v>
      </c>
      <c r="AX506" s="13" t="s">
        <v>78</v>
      </c>
      <c r="AY506" s="251" t="s">
        <v>188</v>
      </c>
    </row>
    <row r="507" s="14" customFormat="1">
      <c r="A507" s="14"/>
      <c r="B507" s="252"/>
      <c r="C507" s="253"/>
      <c r="D507" s="222" t="s">
        <v>282</v>
      </c>
      <c r="E507" s="254" t="s">
        <v>32</v>
      </c>
      <c r="F507" s="255" t="s">
        <v>1804</v>
      </c>
      <c r="G507" s="253"/>
      <c r="H507" s="254" t="s">
        <v>32</v>
      </c>
      <c r="I507" s="256"/>
      <c r="J507" s="253"/>
      <c r="K507" s="253"/>
      <c r="L507" s="257"/>
      <c r="M507" s="258"/>
      <c r="N507" s="259"/>
      <c r="O507" s="259"/>
      <c r="P507" s="259"/>
      <c r="Q507" s="259"/>
      <c r="R507" s="259"/>
      <c r="S507" s="259"/>
      <c r="T507" s="260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1" t="s">
        <v>282</v>
      </c>
      <c r="AU507" s="261" t="s">
        <v>91</v>
      </c>
      <c r="AV507" s="14" t="s">
        <v>86</v>
      </c>
      <c r="AW507" s="14" t="s">
        <v>39</v>
      </c>
      <c r="AX507" s="14" t="s">
        <v>78</v>
      </c>
      <c r="AY507" s="261" t="s">
        <v>188</v>
      </c>
    </row>
    <row r="508" s="14" customFormat="1">
      <c r="A508" s="14"/>
      <c r="B508" s="252"/>
      <c r="C508" s="253"/>
      <c r="D508" s="222" t="s">
        <v>282</v>
      </c>
      <c r="E508" s="254" t="s">
        <v>32</v>
      </c>
      <c r="F508" s="255" t="s">
        <v>1781</v>
      </c>
      <c r="G508" s="253"/>
      <c r="H508" s="254" t="s">
        <v>32</v>
      </c>
      <c r="I508" s="256"/>
      <c r="J508" s="253"/>
      <c r="K508" s="253"/>
      <c r="L508" s="257"/>
      <c r="M508" s="258"/>
      <c r="N508" s="259"/>
      <c r="O508" s="259"/>
      <c r="P508" s="259"/>
      <c r="Q508" s="259"/>
      <c r="R508" s="259"/>
      <c r="S508" s="259"/>
      <c r="T508" s="260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1" t="s">
        <v>282</v>
      </c>
      <c r="AU508" s="261" t="s">
        <v>91</v>
      </c>
      <c r="AV508" s="14" t="s">
        <v>86</v>
      </c>
      <c r="AW508" s="14" t="s">
        <v>39</v>
      </c>
      <c r="AX508" s="14" t="s">
        <v>78</v>
      </c>
      <c r="AY508" s="261" t="s">
        <v>188</v>
      </c>
    </row>
    <row r="509" s="13" customFormat="1">
      <c r="A509" s="13"/>
      <c r="B509" s="241"/>
      <c r="C509" s="242"/>
      <c r="D509" s="222" t="s">
        <v>282</v>
      </c>
      <c r="E509" s="243" t="s">
        <v>32</v>
      </c>
      <c r="F509" s="244" t="s">
        <v>1805</v>
      </c>
      <c r="G509" s="242"/>
      <c r="H509" s="245">
        <v>-5.5099999999999998</v>
      </c>
      <c r="I509" s="246"/>
      <c r="J509" s="242"/>
      <c r="K509" s="242"/>
      <c r="L509" s="247"/>
      <c r="M509" s="248"/>
      <c r="N509" s="249"/>
      <c r="O509" s="249"/>
      <c r="P509" s="249"/>
      <c r="Q509" s="249"/>
      <c r="R509" s="249"/>
      <c r="S509" s="249"/>
      <c r="T509" s="250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1" t="s">
        <v>282</v>
      </c>
      <c r="AU509" s="251" t="s">
        <v>91</v>
      </c>
      <c r="AV509" s="13" t="s">
        <v>91</v>
      </c>
      <c r="AW509" s="13" t="s">
        <v>39</v>
      </c>
      <c r="AX509" s="13" t="s">
        <v>78</v>
      </c>
      <c r="AY509" s="251" t="s">
        <v>188</v>
      </c>
    </row>
    <row r="510" s="15" customFormat="1">
      <c r="A510" s="15"/>
      <c r="B510" s="272"/>
      <c r="C510" s="273"/>
      <c r="D510" s="222" t="s">
        <v>282</v>
      </c>
      <c r="E510" s="274" t="s">
        <v>32</v>
      </c>
      <c r="F510" s="275" t="s">
        <v>338</v>
      </c>
      <c r="G510" s="273"/>
      <c r="H510" s="276">
        <v>389.04299999999995</v>
      </c>
      <c r="I510" s="277"/>
      <c r="J510" s="273"/>
      <c r="K510" s="273"/>
      <c r="L510" s="278"/>
      <c r="M510" s="279"/>
      <c r="N510" s="280"/>
      <c r="O510" s="280"/>
      <c r="P510" s="280"/>
      <c r="Q510" s="280"/>
      <c r="R510" s="280"/>
      <c r="S510" s="280"/>
      <c r="T510" s="281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82" t="s">
        <v>282</v>
      </c>
      <c r="AU510" s="282" t="s">
        <v>91</v>
      </c>
      <c r="AV510" s="15" t="s">
        <v>187</v>
      </c>
      <c r="AW510" s="15" t="s">
        <v>39</v>
      </c>
      <c r="AX510" s="15" t="s">
        <v>86</v>
      </c>
      <c r="AY510" s="282" t="s">
        <v>188</v>
      </c>
    </row>
    <row r="511" s="2" customFormat="1" ht="33" customHeight="1">
      <c r="A511" s="42"/>
      <c r="B511" s="43"/>
      <c r="C511" s="209" t="s">
        <v>846</v>
      </c>
      <c r="D511" s="209" t="s">
        <v>189</v>
      </c>
      <c r="E511" s="210" t="s">
        <v>858</v>
      </c>
      <c r="F511" s="211" t="s">
        <v>859</v>
      </c>
      <c r="G511" s="212" t="s">
        <v>278</v>
      </c>
      <c r="H511" s="213">
        <v>389.04300000000001</v>
      </c>
      <c r="I511" s="214"/>
      <c r="J511" s="215">
        <f>ROUND(I511*H511,2)</f>
        <v>0</v>
      </c>
      <c r="K511" s="211" t="s">
        <v>236</v>
      </c>
      <c r="L511" s="48"/>
      <c r="M511" s="216" t="s">
        <v>32</v>
      </c>
      <c r="N511" s="217" t="s">
        <v>49</v>
      </c>
      <c r="O511" s="88"/>
      <c r="P511" s="218">
        <f>O511*H511</f>
        <v>0</v>
      </c>
      <c r="Q511" s="218">
        <v>0.00025999999999999998</v>
      </c>
      <c r="R511" s="218">
        <f>Q511*H511</f>
        <v>0.10115117999999999</v>
      </c>
      <c r="S511" s="218">
        <v>0</v>
      </c>
      <c r="T511" s="219">
        <f>S511*H511</f>
        <v>0</v>
      </c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R511" s="220" t="s">
        <v>405</v>
      </c>
      <c r="AT511" s="220" t="s">
        <v>189</v>
      </c>
      <c r="AU511" s="220" t="s">
        <v>91</v>
      </c>
      <c r="AY511" s="20" t="s">
        <v>188</v>
      </c>
      <c r="BE511" s="221">
        <f>IF(N511="základní",J511,0)</f>
        <v>0</v>
      </c>
      <c r="BF511" s="221">
        <f>IF(N511="snížená",J511,0)</f>
        <v>0</v>
      </c>
      <c r="BG511" s="221">
        <f>IF(N511="zákl. přenesená",J511,0)</f>
        <v>0</v>
      </c>
      <c r="BH511" s="221">
        <f>IF(N511="sníž. přenesená",J511,0)</f>
        <v>0</v>
      </c>
      <c r="BI511" s="221">
        <f>IF(N511="nulová",J511,0)</f>
        <v>0</v>
      </c>
      <c r="BJ511" s="20" t="s">
        <v>86</v>
      </c>
      <c r="BK511" s="221">
        <f>ROUND(I511*H511,2)</f>
        <v>0</v>
      </c>
      <c r="BL511" s="20" t="s">
        <v>405</v>
      </c>
      <c r="BM511" s="220" t="s">
        <v>2008</v>
      </c>
    </row>
    <row r="512" s="2" customFormat="1">
      <c r="A512" s="42"/>
      <c r="B512" s="43"/>
      <c r="C512" s="44"/>
      <c r="D512" s="222" t="s">
        <v>194</v>
      </c>
      <c r="E512" s="44"/>
      <c r="F512" s="223" t="s">
        <v>861</v>
      </c>
      <c r="G512" s="44"/>
      <c r="H512" s="44"/>
      <c r="I512" s="224"/>
      <c r="J512" s="44"/>
      <c r="K512" s="44"/>
      <c r="L512" s="48"/>
      <c r="M512" s="225"/>
      <c r="N512" s="226"/>
      <c r="O512" s="88"/>
      <c r="P512" s="88"/>
      <c r="Q512" s="88"/>
      <c r="R512" s="88"/>
      <c r="S512" s="88"/>
      <c r="T512" s="89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T512" s="20" t="s">
        <v>194</v>
      </c>
      <c r="AU512" s="20" t="s">
        <v>91</v>
      </c>
    </row>
    <row r="513" s="2" customFormat="1">
      <c r="A513" s="42"/>
      <c r="B513" s="43"/>
      <c r="C513" s="44"/>
      <c r="D513" s="239" t="s">
        <v>239</v>
      </c>
      <c r="E513" s="44"/>
      <c r="F513" s="240" t="s">
        <v>862</v>
      </c>
      <c r="G513" s="44"/>
      <c r="H513" s="44"/>
      <c r="I513" s="224"/>
      <c r="J513" s="44"/>
      <c r="K513" s="44"/>
      <c r="L513" s="48"/>
      <c r="M513" s="225"/>
      <c r="N513" s="226"/>
      <c r="O513" s="88"/>
      <c r="P513" s="88"/>
      <c r="Q513" s="88"/>
      <c r="R513" s="88"/>
      <c r="S513" s="88"/>
      <c r="T513" s="89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T513" s="20" t="s">
        <v>239</v>
      </c>
      <c r="AU513" s="20" t="s">
        <v>91</v>
      </c>
    </row>
    <row r="514" s="14" customFormat="1">
      <c r="A514" s="14"/>
      <c r="B514" s="252"/>
      <c r="C514" s="253"/>
      <c r="D514" s="222" t="s">
        <v>282</v>
      </c>
      <c r="E514" s="254" t="s">
        <v>32</v>
      </c>
      <c r="F514" s="255" t="s">
        <v>813</v>
      </c>
      <c r="G514" s="253"/>
      <c r="H514" s="254" t="s">
        <v>32</v>
      </c>
      <c r="I514" s="256"/>
      <c r="J514" s="253"/>
      <c r="K514" s="253"/>
      <c r="L514" s="257"/>
      <c r="M514" s="258"/>
      <c r="N514" s="259"/>
      <c r="O514" s="259"/>
      <c r="P514" s="259"/>
      <c r="Q514" s="259"/>
      <c r="R514" s="259"/>
      <c r="S514" s="259"/>
      <c r="T514" s="260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1" t="s">
        <v>282</v>
      </c>
      <c r="AU514" s="261" t="s">
        <v>91</v>
      </c>
      <c r="AV514" s="14" t="s">
        <v>86</v>
      </c>
      <c r="AW514" s="14" t="s">
        <v>39</v>
      </c>
      <c r="AX514" s="14" t="s">
        <v>78</v>
      </c>
      <c r="AY514" s="261" t="s">
        <v>188</v>
      </c>
    </row>
    <row r="515" s="13" customFormat="1">
      <c r="A515" s="13"/>
      <c r="B515" s="241"/>
      <c r="C515" s="242"/>
      <c r="D515" s="222" t="s">
        <v>282</v>
      </c>
      <c r="E515" s="243" t="s">
        <v>32</v>
      </c>
      <c r="F515" s="244" t="s">
        <v>1783</v>
      </c>
      <c r="G515" s="242"/>
      <c r="H515" s="245">
        <v>12.5</v>
      </c>
      <c r="I515" s="246"/>
      <c r="J515" s="242"/>
      <c r="K515" s="242"/>
      <c r="L515" s="247"/>
      <c r="M515" s="248"/>
      <c r="N515" s="249"/>
      <c r="O515" s="249"/>
      <c r="P515" s="249"/>
      <c r="Q515" s="249"/>
      <c r="R515" s="249"/>
      <c r="S515" s="249"/>
      <c r="T515" s="250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1" t="s">
        <v>282</v>
      </c>
      <c r="AU515" s="251" t="s">
        <v>91</v>
      </c>
      <c r="AV515" s="13" t="s">
        <v>91</v>
      </c>
      <c r="AW515" s="13" t="s">
        <v>39</v>
      </c>
      <c r="AX515" s="13" t="s">
        <v>78</v>
      </c>
      <c r="AY515" s="251" t="s">
        <v>188</v>
      </c>
    </row>
    <row r="516" s="13" customFormat="1">
      <c r="A516" s="13"/>
      <c r="B516" s="241"/>
      <c r="C516" s="242"/>
      <c r="D516" s="222" t="s">
        <v>282</v>
      </c>
      <c r="E516" s="243" t="s">
        <v>32</v>
      </c>
      <c r="F516" s="244" t="s">
        <v>1784</v>
      </c>
      <c r="G516" s="242"/>
      <c r="H516" s="245">
        <v>30.899999999999999</v>
      </c>
      <c r="I516" s="246"/>
      <c r="J516" s="242"/>
      <c r="K516" s="242"/>
      <c r="L516" s="247"/>
      <c r="M516" s="248"/>
      <c r="N516" s="249"/>
      <c r="O516" s="249"/>
      <c r="P516" s="249"/>
      <c r="Q516" s="249"/>
      <c r="R516" s="249"/>
      <c r="S516" s="249"/>
      <c r="T516" s="250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1" t="s">
        <v>282</v>
      </c>
      <c r="AU516" s="251" t="s">
        <v>91</v>
      </c>
      <c r="AV516" s="13" t="s">
        <v>91</v>
      </c>
      <c r="AW516" s="13" t="s">
        <v>39</v>
      </c>
      <c r="AX516" s="13" t="s">
        <v>78</v>
      </c>
      <c r="AY516" s="251" t="s">
        <v>188</v>
      </c>
    </row>
    <row r="517" s="13" customFormat="1">
      <c r="A517" s="13"/>
      <c r="B517" s="241"/>
      <c r="C517" s="242"/>
      <c r="D517" s="222" t="s">
        <v>282</v>
      </c>
      <c r="E517" s="243" t="s">
        <v>32</v>
      </c>
      <c r="F517" s="244" t="s">
        <v>1785</v>
      </c>
      <c r="G517" s="242"/>
      <c r="H517" s="245">
        <v>0.90000000000000002</v>
      </c>
      <c r="I517" s="246"/>
      <c r="J517" s="242"/>
      <c r="K517" s="242"/>
      <c r="L517" s="247"/>
      <c r="M517" s="248"/>
      <c r="N517" s="249"/>
      <c r="O517" s="249"/>
      <c r="P517" s="249"/>
      <c r="Q517" s="249"/>
      <c r="R517" s="249"/>
      <c r="S517" s="249"/>
      <c r="T517" s="250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1" t="s">
        <v>282</v>
      </c>
      <c r="AU517" s="251" t="s">
        <v>91</v>
      </c>
      <c r="AV517" s="13" t="s">
        <v>91</v>
      </c>
      <c r="AW517" s="13" t="s">
        <v>39</v>
      </c>
      <c r="AX517" s="13" t="s">
        <v>78</v>
      </c>
      <c r="AY517" s="251" t="s">
        <v>188</v>
      </c>
    </row>
    <row r="518" s="13" customFormat="1">
      <c r="A518" s="13"/>
      <c r="B518" s="241"/>
      <c r="C518" s="242"/>
      <c r="D518" s="222" t="s">
        <v>282</v>
      </c>
      <c r="E518" s="243" t="s">
        <v>32</v>
      </c>
      <c r="F518" s="244" t="s">
        <v>1786</v>
      </c>
      <c r="G518" s="242"/>
      <c r="H518" s="245">
        <v>24.899999999999999</v>
      </c>
      <c r="I518" s="246"/>
      <c r="J518" s="242"/>
      <c r="K518" s="242"/>
      <c r="L518" s="247"/>
      <c r="M518" s="248"/>
      <c r="N518" s="249"/>
      <c r="O518" s="249"/>
      <c r="P518" s="249"/>
      <c r="Q518" s="249"/>
      <c r="R518" s="249"/>
      <c r="S518" s="249"/>
      <c r="T518" s="250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1" t="s">
        <v>282</v>
      </c>
      <c r="AU518" s="251" t="s">
        <v>91</v>
      </c>
      <c r="AV518" s="13" t="s">
        <v>91</v>
      </c>
      <c r="AW518" s="13" t="s">
        <v>39</v>
      </c>
      <c r="AX518" s="13" t="s">
        <v>78</v>
      </c>
      <c r="AY518" s="251" t="s">
        <v>188</v>
      </c>
    </row>
    <row r="519" s="14" customFormat="1">
      <c r="A519" s="14"/>
      <c r="B519" s="252"/>
      <c r="C519" s="253"/>
      <c r="D519" s="222" t="s">
        <v>282</v>
      </c>
      <c r="E519" s="254" t="s">
        <v>32</v>
      </c>
      <c r="F519" s="255" t="s">
        <v>814</v>
      </c>
      <c r="G519" s="253"/>
      <c r="H519" s="254" t="s">
        <v>32</v>
      </c>
      <c r="I519" s="256"/>
      <c r="J519" s="253"/>
      <c r="K519" s="253"/>
      <c r="L519" s="257"/>
      <c r="M519" s="258"/>
      <c r="N519" s="259"/>
      <c r="O519" s="259"/>
      <c r="P519" s="259"/>
      <c r="Q519" s="259"/>
      <c r="R519" s="259"/>
      <c r="S519" s="259"/>
      <c r="T519" s="260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1" t="s">
        <v>282</v>
      </c>
      <c r="AU519" s="261" t="s">
        <v>91</v>
      </c>
      <c r="AV519" s="14" t="s">
        <v>86</v>
      </c>
      <c r="AW519" s="14" t="s">
        <v>39</v>
      </c>
      <c r="AX519" s="14" t="s">
        <v>78</v>
      </c>
      <c r="AY519" s="261" t="s">
        <v>188</v>
      </c>
    </row>
    <row r="520" s="14" customFormat="1">
      <c r="A520" s="14"/>
      <c r="B520" s="252"/>
      <c r="C520" s="253"/>
      <c r="D520" s="222" t="s">
        <v>282</v>
      </c>
      <c r="E520" s="254" t="s">
        <v>32</v>
      </c>
      <c r="F520" s="255" t="s">
        <v>1781</v>
      </c>
      <c r="G520" s="253"/>
      <c r="H520" s="254" t="s">
        <v>32</v>
      </c>
      <c r="I520" s="256"/>
      <c r="J520" s="253"/>
      <c r="K520" s="253"/>
      <c r="L520" s="257"/>
      <c r="M520" s="258"/>
      <c r="N520" s="259"/>
      <c r="O520" s="259"/>
      <c r="P520" s="259"/>
      <c r="Q520" s="259"/>
      <c r="R520" s="259"/>
      <c r="S520" s="259"/>
      <c r="T520" s="260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1" t="s">
        <v>282</v>
      </c>
      <c r="AU520" s="261" t="s">
        <v>91</v>
      </c>
      <c r="AV520" s="14" t="s">
        <v>86</v>
      </c>
      <c r="AW520" s="14" t="s">
        <v>39</v>
      </c>
      <c r="AX520" s="14" t="s">
        <v>78</v>
      </c>
      <c r="AY520" s="261" t="s">
        <v>188</v>
      </c>
    </row>
    <row r="521" s="13" customFormat="1">
      <c r="A521" s="13"/>
      <c r="B521" s="241"/>
      <c r="C521" s="242"/>
      <c r="D521" s="222" t="s">
        <v>282</v>
      </c>
      <c r="E521" s="243" t="s">
        <v>32</v>
      </c>
      <c r="F521" s="244" t="s">
        <v>1791</v>
      </c>
      <c r="G521" s="242"/>
      <c r="H521" s="245">
        <v>60.024000000000001</v>
      </c>
      <c r="I521" s="246"/>
      <c r="J521" s="242"/>
      <c r="K521" s="242"/>
      <c r="L521" s="247"/>
      <c r="M521" s="248"/>
      <c r="N521" s="249"/>
      <c r="O521" s="249"/>
      <c r="P521" s="249"/>
      <c r="Q521" s="249"/>
      <c r="R521" s="249"/>
      <c r="S521" s="249"/>
      <c r="T521" s="250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1" t="s">
        <v>282</v>
      </c>
      <c r="AU521" s="251" t="s">
        <v>91</v>
      </c>
      <c r="AV521" s="13" t="s">
        <v>91</v>
      </c>
      <c r="AW521" s="13" t="s">
        <v>39</v>
      </c>
      <c r="AX521" s="13" t="s">
        <v>78</v>
      </c>
      <c r="AY521" s="251" t="s">
        <v>188</v>
      </c>
    </row>
    <row r="522" s="13" customFormat="1">
      <c r="A522" s="13"/>
      <c r="B522" s="241"/>
      <c r="C522" s="242"/>
      <c r="D522" s="222" t="s">
        <v>282</v>
      </c>
      <c r="E522" s="243" t="s">
        <v>32</v>
      </c>
      <c r="F522" s="244" t="s">
        <v>1792</v>
      </c>
      <c r="G522" s="242"/>
      <c r="H522" s="245">
        <v>-1.6000000000000001</v>
      </c>
      <c r="I522" s="246"/>
      <c r="J522" s="242"/>
      <c r="K522" s="242"/>
      <c r="L522" s="247"/>
      <c r="M522" s="248"/>
      <c r="N522" s="249"/>
      <c r="O522" s="249"/>
      <c r="P522" s="249"/>
      <c r="Q522" s="249"/>
      <c r="R522" s="249"/>
      <c r="S522" s="249"/>
      <c r="T522" s="250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1" t="s">
        <v>282</v>
      </c>
      <c r="AU522" s="251" t="s">
        <v>91</v>
      </c>
      <c r="AV522" s="13" t="s">
        <v>91</v>
      </c>
      <c r="AW522" s="13" t="s">
        <v>39</v>
      </c>
      <c r="AX522" s="13" t="s">
        <v>78</v>
      </c>
      <c r="AY522" s="251" t="s">
        <v>188</v>
      </c>
    </row>
    <row r="523" s="13" customFormat="1">
      <c r="A523" s="13"/>
      <c r="B523" s="241"/>
      <c r="C523" s="242"/>
      <c r="D523" s="222" t="s">
        <v>282</v>
      </c>
      <c r="E523" s="243" t="s">
        <v>32</v>
      </c>
      <c r="F523" s="244" t="s">
        <v>1793</v>
      </c>
      <c r="G523" s="242"/>
      <c r="H523" s="245">
        <v>-3</v>
      </c>
      <c r="I523" s="246"/>
      <c r="J523" s="242"/>
      <c r="K523" s="242"/>
      <c r="L523" s="247"/>
      <c r="M523" s="248"/>
      <c r="N523" s="249"/>
      <c r="O523" s="249"/>
      <c r="P523" s="249"/>
      <c r="Q523" s="249"/>
      <c r="R523" s="249"/>
      <c r="S523" s="249"/>
      <c r="T523" s="250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1" t="s">
        <v>282</v>
      </c>
      <c r="AU523" s="251" t="s">
        <v>91</v>
      </c>
      <c r="AV523" s="13" t="s">
        <v>91</v>
      </c>
      <c r="AW523" s="13" t="s">
        <v>39</v>
      </c>
      <c r="AX523" s="13" t="s">
        <v>78</v>
      </c>
      <c r="AY523" s="251" t="s">
        <v>188</v>
      </c>
    </row>
    <row r="524" s="13" customFormat="1">
      <c r="A524" s="13"/>
      <c r="B524" s="241"/>
      <c r="C524" s="242"/>
      <c r="D524" s="222" t="s">
        <v>282</v>
      </c>
      <c r="E524" s="243" t="s">
        <v>32</v>
      </c>
      <c r="F524" s="244" t="s">
        <v>1794</v>
      </c>
      <c r="G524" s="242"/>
      <c r="H524" s="245">
        <v>1.925</v>
      </c>
      <c r="I524" s="246"/>
      <c r="J524" s="242"/>
      <c r="K524" s="242"/>
      <c r="L524" s="247"/>
      <c r="M524" s="248"/>
      <c r="N524" s="249"/>
      <c r="O524" s="249"/>
      <c r="P524" s="249"/>
      <c r="Q524" s="249"/>
      <c r="R524" s="249"/>
      <c r="S524" s="249"/>
      <c r="T524" s="250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1" t="s">
        <v>282</v>
      </c>
      <c r="AU524" s="251" t="s">
        <v>91</v>
      </c>
      <c r="AV524" s="13" t="s">
        <v>91</v>
      </c>
      <c r="AW524" s="13" t="s">
        <v>39</v>
      </c>
      <c r="AX524" s="13" t="s">
        <v>78</v>
      </c>
      <c r="AY524" s="251" t="s">
        <v>188</v>
      </c>
    </row>
    <row r="525" s="14" customFormat="1">
      <c r="A525" s="14"/>
      <c r="B525" s="252"/>
      <c r="C525" s="253"/>
      <c r="D525" s="222" t="s">
        <v>282</v>
      </c>
      <c r="E525" s="254" t="s">
        <v>32</v>
      </c>
      <c r="F525" s="255" t="s">
        <v>1795</v>
      </c>
      <c r="G525" s="253"/>
      <c r="H525" s="254" t="s">
        <v>32</v>
      </c>
      <c r="I525" s="256"/>
      <c r="J525" s="253"/>
      <c r="K525" s="253"/>
      <c r="L525" s="257"/>
      <c r="M525" s="258"/>
      <c r="N525" s="259"/>
      <c r="O525" s="259"/>
      <c r="P525" s="259"/>
      <c r="Q525" s="259"/>
      <c r="R525" s="259"/>
      <c r="S525" s="259"/>
      <c r="T525" s="260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1" t="s">
        <v>282</v>
      </c>
      <c r="AU525" s="261" t="s">
        <v>91</v>
      </c>
      <c r="AV525" s="14" t="s">
        <v>86</v>
      </c>
      <c r="AW525" s="14" t="s">
        <v>39</v>
      </c>
      <c r="AX525" s="14" t="s">
        <v>78</v>
      </c>
      <c r="AY525" s="261" t="s">
        <v>188</v>
      </c>
    </row>
    <row r="526" s="13" customFormat="1">
      <c r="A526" s="13"/>
      <c r="B526" s="241"/>
      <c r="C526" s="242"/>
      <c r="D526" s="222" t="s">
        <v>282</v>
      </c>
      <c r="E526" s="243" t="s">
        <v>32</v>
      </c>
      <c r="F526" s="244" t="s">
        <v>1796</v>
      </c>
      <c r="G526" s="242"/>
      <c r="H526" s="245">
        <v>91.757999999999996</v>
      </c>
      <c r="I526" s="246"/>
      <c r="J526" s="242"/>
      <c r="K526" s="242"/>
      <c r="L526" s="247"/>
      <c r="M526" s="248"/>
      <c r="N526" s="249"/>
      <c r="O526" s="249"/>
      <c r="P526" s="249"/>
      <c r="Q526" s="249"/>
      <c r="R526" s="249"/>
      <c r="S526" s="249"/>
      <c r="T526" s="250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1" t="s">
        <v>282</v>
      </c>
      <c r="AU526" s="251" t="s">
        <v>91</v>
      </c>
      <c r="AV526" s="13" t="s">
        <v>91</v>
      </c>
      <c r="AW526" s="13" t="s">
        <v>39</v>
      </c>
      <c r="AX526" s="13" t="s">
        <v>78</v>
      </c>
      <c r="AY526" s="251" t="s">
        <v>188</v>
      </c>
    </row>
    <row r="527" s="13" customFormat="1">
      <c r="A527" s="13"/>
      <c r="B527" s="241"/>
      <c r="C527" s="242"/>
      <c r="D527" s="222" t="s">
        <v>282</v>
      </c>
      <c r="E527" s="243" t="s">
        <v>32</v>
      </c>
      <c r="F527" s="244" t="s">
        <v>1797</v>
      </c>
      <c r="G527" s="242"/>
      <c r="H527" s="245">
        <v>-6</v>
      </c>
      <c r="I527" s="246"/>
      <c r="J527" s="242"/>
      <c r="K527" s="242"/>
      <c r="L527" s="247"/>
      <c r="M527" s="248"/>
      <c r="N527" s="249"/>
      <c r="O527" s="249"/>
      <c r="P527" s="249"/>
      <c r="Q527" s="249"/>
      <c r="R527" s="249"/>
      <c r="S527" s="249"/>
      <c r="T527" s="250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1" t="s">
        <v>282</v>
      </c>
      <c r="AU527" s="251" t="s">
        <v>91</v>
      </c>
      <c r="AV527" s="13" t="s">
        <v>91</v>
      </c>
      <c r="AW527" s="13" t="s">
        <v>39</v>
      </c>
      <c r="AX527" s="13" t="s">
        <v>78</v>
      </c>
      <c r="AY527" s="251" t="s">
        <v>188</v>
      </c>
    </row>
    <row r="528" s="13" customFormat="1">
      <c r="A528" s="13"/>
      <c r="B528" s="241"/>
      <c r="C528" s="242"/>
      <c r="D528" s="222" t="s">
        <v>282</v>
      </c>
      <c r="E528" s="243" t="s">
        <v>32</v>
      </c>
      <c r="F528" s="244" t="s">
        <v>1798</v>
      </c>
      <c r="G528" s="242"/>
      <c r="H528" s="245">
        <v>3.8500000000000001</v>
      </c>
      <c r="I528" s="246"/>
      <c r="J528" s="242"/>
      <c r="K528" s="242"/>
      <c r="L528" s="247"/>
      <c r="M528" s="248"/>
      <c r="N528" s="249"/>
      <c r="O528" s="249"/>
      <c r="P528" s="249"/>
      <c r="Q528" s="249"/>
      <c r="R528" s="249"/>
      <c r="S528" s="249"/>
      <c r="T528" s="250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1" t="s">
        <v>282</v>
      </c>
      <c r="AU528" s="251" t="s">
        <v>91</v>
      </c>
      <c r="AV528" s="13" t="s">
        <v>91</v>
      </c>
      <c r="AW528" s="13" t="s">
        <v>39</v>
      </c>
      <c r="AX528" s="13" t="s">
        <v>78</v>
      </c>
      <c r="AY528" s="251" t="s">
        <v>188</v>
      </c>
    </row>
    <row r="529" s="13" customFormat="1">
      <c r="A529" s="13"/>
      <c r="B529" s="241"/>
      <c r="C529" s="242"/>
      <c r="D529" s="222" t="s">
        <v>282</v>
      </c>
      <c r="E529" s="243" t="s">
        <v>32</v>
      </c>
      <c r="F529" s="244" t="s">
        <v>1799</v>
      </c>
      <c r="G529" s="242"/>
      <c r="H529" s="245">
        <v>-3.2000000000000002</v>
      </c>
      <c r="I529" s="246"/>
      <c r="J529" s="242"/>
      <c r="K529" s="242"/>
      <c r="L529" s="247"/>
      <c r="M529" s="248"/>
      <c r="N529" s="249"/>
      <c r="O529" s="249"/>
      <c r="P529" s="249"/>
      <c r="Q529" s="249"/>
      <c r="R529" s="249"/>
      <c r="S529" s="249"/>
      <c r="T529" s="250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1" t="s">
        <v>282</v>
      </c>
      <c r="AU529" s="251" t="s">
        <v>91</v>
      </c>
      <c r="AV529" s="13" t="s">
        <v>91</v>
      </c>
      <c r="AW529" s="13" t="s">
        <v>39</v>
      </c>
      <c r="AX529" s="13" t="s">
        <v>78</v>
      </c>
      <c r="AY529" s="251" t="s">
        <v>188</v>
      </c>
    </row>
    <row r="530" s="14" customFormat="1">
      <c r="A530" s="14"/>
      <c r="B530" s="252"/>
      <c r="C530" s="253"/>
      <c r="D530" s="222" t="s">
        <v>282</v>
      </c>
      <c r="E530" s="254" t="s">
        <v>32</v>
      </c>
      <c r="F530" s="255" t="s">
        <v>1800</v>
      </c>
      <c r="G530" s="253"/>
      <c r="H530" s="254" t="s">
        <v>32</v>
      </c>
      <c r="I530" s="256"/>
      <c r="J530" s="253"/>
      <c r="K530" s="253"/>
      <c r="L530" s="257"/>
      <c r="M530" s="258"/>
      <c r="N530" s="259"/>
      <c r="O530" s="259"/>
      <c r="P530" s="259"/>
      <c r="Q530" s="259"/>
      <c r="R530" s="259"/>
      <c r="S530" s="259"/>
      <c r="T530" s="260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1" t="s">
        <v>282</v>
      </c>
      <c r="AU530" s="261" t="s">
        <v>91</v>
      </c>
      <c r="AV530" s="14" t="s">
        <v>86</v>
      </c>
      <c r="AW530" s="14" t="s">
        <v>39</v>
      </c>
      <c r="AX530" s="14" t="s">
        <v>78</v>
      </c>
      <c r="AY530" s="261" t="s">
        <v>188</v>
      </c>
    </row>
    <row r="531" s="13" customFormat="1">
      <c r="A531" s="13"/>
      <c r="B531" s="241"/>
      <c r="C531" s="242"/>
      <c r="D531" s="222" t="s">
        <v>282</v>
      </c>
      <c r="E531" s="243" t="s">
        <v>32</v>
      </c>
      <c r="F531" s="244" t="s">
        <v>1801</v>
      </c>
      <c r="G531" s="242"/>
      <c r="H531" s="245">
        <v>211.39599999999999</v>
      </c>
      <c r="I531" s="246"/>
      <c r="J531" s="242"/>
      <c r="K531" s="242"/>
      <c r="L531" s="247"/>
      <c r="M531" s="248"/>
      <c r="N531" s="249"/>
      <c r="O531" s="249"/>
      <c r="P531" s="249"/>
      <c r="Q531" s="249"/>
      <c r="R531" s="249"/>
      <c r="S531" s="249"/>
      <c r="T531" s="250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1" t="s">
        <v>282</v>
      </c>
      <c r="AU531" s="251" t="s">
        <v>91</v>
      </c>
      <c r="AV531" s="13" t="s">
        <v>91</v>
      </c>
      <c r="AW531" s="13" t="s">
        <v>39</v>
      </c>
      <c r="AX531" s="13" t="s">
        <v>78</v>
      </c>
      <c r="AY531" s="251" t="s">
        <v>188</v>
      </c>
    </row>
    <row r="532" s="13" customFormat="1">
      <c r="A532" s="13"/>
      <c r="B532" s="241"/>
      <c r="C532" s="242"/>
      <c r="D532" s="222" t="s">
        <v>282</v>
      </c>
      <c r="E532" s="243" t="s">
        <v>32</v>
      </c>
      <c r="F532" s="244" t="s">
        <v>1802</v>
      </c>
      <c r="G532" s="242"/>
      <c r="H532" s="245">
        <v>-9</v>
      </c>
      <c r="I532" s="246"/>
      <c r="J532" s="242"/>
      <c r="K532" s="242"/>
      <c r="L532" s="247"/>
      <c r="M532" s="248"/>
      <c r="N532" s="249"/>
      <c r="O532" s="249"/>
      <c r="P532" s="249"/>
      <c r="Q532" s="249"/>
      <c r="R532" s="249"/>
      <c r="S532" s="249"/>
      <c r="T532" s="250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1" t="s">
        <v>282</v>
      </c>
      <c r="AU532" s="251" t="s">
        <v>91</v>
      </c>
      <c r="AV532" s="13" t="s">
        <v>91</v>
      </c>
      <c r="AW532" s="13" t="s">
        <v>39</v>
      </c>
      <c r="AX532" s="13" t="s">
        <v>78</v>
      </c>
      <c r="AY532" s="251" t="s">
        <v>188</v>
      </c>
    </row>
    <row r="533" s="13" customFormat="1">
      <c r="A533" s="13"/>
      <c r="B533" s="241"/>
      <c r="C533" s="242"/>
      <c r="D533" s="222" t="s">
        <v>282</v>
      </c>
      <c r="E533" s="243" t="s">
        <v>32</v>
      </c>
      <c r="F533" s="244" t="s">
        <v>1792</v>
      </c>
      <c r="G533" s="242"/>
      <c r="H533" s="245">
        <v>-1.6000000000000001</v>
      </c>
      <c r="I533" s="246"/>
      <c r="J533" s="242"/>
      <c r="K533" s="242"/>
      <c r="L533" s="247"/>
      <c r="M533" s="248"/>
      <c r="N533" s="249"/>
      <c r="O533" s="249"/>
      <c r="P533" s="249"/>
      <c r="Q533" s="249"/>
      <c r="R533" s="249"/>
      <c r="S533" s="249"/>
      <c r="T533" s="250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1" t="s">
        <v>282</v>
      </c>
      <c r="AU533" s="251" t="s">
        <v>91</v>
      </c>
      <c r="AV533" s="13" t="s">
        <v>91</v>
      </c>
      <c r="AW533" s="13" t="s">
        <v>39</v>
      </c>
      <c r="AX533" s="13" t="s">
        <v>78</v>
      </c>
      <c r="AY533" s="251" t="s">
        <v>188</v>
      </c>
    </row>
    <row r="534" s="13" customFormat="1">
      <c r="A534" s="13"/>
      <c r="B534" s="241"/>
      <c r="C534" s="242"/>
      <c r="D534" s="222" t="s">
        <v>282</v>
      </c>
      <c r="E534" s="243" t="s">
        <v>32</v>
      </c>
      <c r="F534" s="244" t="s">
        <v>1803</v>
      </c>
      <c r="G534" s="242"/>
      <c r="H534" s="245">
        <v>-19.199999999999999</v>
      </c>
      <c r="I534" s="246"/>
      <c r="J534" s="242"/>
      <c r="K534" s="242"/>
      <c r="L534" s="247"/>
      <c r="M534" s="248"/>
      <c r="N534" s="249"/>
      <c r="O534" s="249"/>
      <c r="P534" s="249"/>
      <c r="Q534" s="249"/>
      <c r="R534" s="249"/>
      <c r="S534" s="249"/>
      <c r="T534" s="250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1" t="s">
        <v>282</v>
      </c>
      <c r="AU534" s="251" t="s">
        <v>91</v>
      </c>
      <c r="AV534" s="13" t="s">
        <v>91</v>
      </c>
      <c r="AW534" s="13" t="s">
        <v>39</v>
      </c>
      <c r="AX534" s="13" t="s">
        <v>78</v>
      </c>
      <c r="AY534" s="251" t="s">
        <v>188</v>
      </c>
    </row>
    <row r="535" s="14" customFormat="1">
      <c r="A535" s="14"/>
      <c r="B535" s="252"/>
      <c r="C535" s="253"/>
      <c r="D535" s="222" t="s">
        <v>282</v>
      </c>
      <c r="E535" s="254" t="s">
        <v>32</v>
      </c>
      <c r="F535" s="255" t="s">
        <v>1804</v>
      </c>
      <c r="G535" s="253"/>
      <c r="H535" s="254" t="s">
        <v>32</v>
      </c>
      <c r="I535" s="256"/>
      <c r="J535" s="253"/>
      <c r="K535" s="253"/>
      <c r="L535" s="257"/>
      <c r="M535" s="258"/>
      <c r="N535" s="259"/>
      <c r="O535" s="259"/>
      <c r="P535" s="259"/>
      <c r="Q535" s="259"/>
      <c r="R535" s="259"/>
      <c r="S535" s="259"/>
      <c r="T535" s="260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1" t="s">
        <v>282</v>
      </c>
      <c r="AU535" s="261" t="s">
        <v>91</v>
      </c>
      <c r="AV535" s="14" t="s">
        <v>86</v>
      </c>
      <c r="AW535" s="14" t="s">
        <v>39</v>
      </c>
      <c r="AX535" s="14" t="s">
        <v>78</v>
      </c>
      <c r="AY535" s="261" t="s">
        <v>188</v>
      </c>
    </row>
    <row r="536" s="14" customFormat="1">
      <c r="A536" s="14"/>
      <c r="B536" s="252"/>
      <c r="C536" s="253"/>
      <c r="D536" s="222" t="s">
        <v>282</v>
      </c>
      <c r="E536" s="254" t="s">
        <v>32</v>
      </c>
      <c r="F536" s="255" t="s">
        <v>1781</v>
      </c>
      <c r="G536" s="253"/>
      <c r="H536" s="254" t="s">
        <v>32</v>
      </c>
      <c r="I536" s="256"/>
      <c r="J536" s="253"/>
      <c r="K536" s="253"/>
      <c r="L536" s="257"/>
      <c r="M536" s="258"/>
      <c r="N536" s="259"/>
      <c r="O536" s="259"/>
      <c r="P536" s="259"/>
      <c r="Q536" s="259"/>
      <c r="R536" s="259"/>
      <c r="S536" s="259"/>
      <c r="T536" s="260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1" t="s">
        <v>282</v>
      </c>
      <c r="AU536" s="261" t="s">
        <v>91</v>
      </c>
      <c r="AV536" s="14" t="s">
        <v>86</v>
      </c>
      <c r="AW536" s="14" t="s">
        <v>39</v>
      </c>
      <c r="AX536" s="14" t="s">
        <v>78</v>
      </c>
      <c r="AY536" s="261" t="s">
        <v>188</v>
      </c>
    </row>
    <row r="537" s="13" customFormat="1">
      <c r="A537" s="13"/>
      <c r="B537" s="241"/>
      <c r="C537" s="242"/>
      <c r="D537" s="222" t="s">
        <v>282</v>
      </c>
      <c r="E537" s="243" t="s">
        <v>32</v>
      </c>
      <c r="F537" s="244" t="s">
        <v>1805</v>
      </c>
      <c r="G537" s="242"/>
      <c r="H537" s="245">
        <v>-5.5099999999999998</v>
      </c>
      <c r="I537" s="246"/>
      <c r="J537" s="242"/>
      <c r="K537" s="242"/>
      <c r="L537" s="247"/>
      <c r="M537" s="248"/>
      <c r="N537" s="249"/>
      <c r="O537" s="249"/>
      <c r="P537" s="249"/>
      <c r="Q537" s="249"/>
      <c r="R537" s="249"/>
      <c r="S537" s="249"/>
      <c r="T537" s="250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1" t="s">
        <v>282</v>
      </c>
      <c r="AU537" s="251" t="s">
        <v>91</v>
      </c>
      <c r="AV537" s="13" t="s">
        <v>91</v>
      </c>
      <c r="AW537" s="13" t="s">
        <v>39</v>
      </c>
      <c r="AX537" s="13" t="s">
        <v>78</v>
      </c>
      <c r="AY537" s="251" t="s">
        <v>188</v>
      </c>
    </row>
    <row r="538" s="15" customFormat="1">
      <c r="A538" s="15"/>
      <c r="B538" s="272"/>
      <c r="C538" s="273"/>
      <c r="D538" s="222" t="s">
        <v>282</v>
      </c>
      <c r="E538" s="274" t="s">
        <v>32</v>
      </c>
      <c r="F538" s="275" t="s">
        <v>338</v>
      </c>
      <c r="G538" s="273"/>
      <c r="H538" s="276">
        <v>389.04299999999995</v>
      </c>
      <c r="I538" s="277"/>
      <c r="J538" s="273"/>
      <c r="K538" s="273"/>
      <c r="L538" s="278"/>
      <c r="M538" s="279"/>
      <c r="N538" s="280"/>
      <c r="O538" s="280"/>
      <c r="P538" s="280"/>
      <c r="Q538" s="280"/>
      <c r="R538" s="280"/>
      <c r="S538" s="280"/>
      <c r="T538" s="281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82" t="s">
        <v>282</v>
      </c>
      <c r="AU538" s="282" t="s">
        <v>91</v>
      </c>
      <c r="AV538" s="15" t="s">
        <v>187</v>
      </c>
      <c r="AW538" s="15" t="s">
        <v>39</v>
      </c>
      <c r="AX538" s="15" t="s">
        <v>86</v>
      </c>
      <c r="AY538" s="282" t="s">
        <v>188</v>
      </c>
    </row>
    <row r="539" s="2" customFormat="1" ht="33" customHeight="1">
      <c r="A539" s="42"/>
      <c r="B539" s="43"/>
      <c r="C539" s="209" t="s">
        <v>851</v>
      </c>
      <c r="D539" s="209" t="s">
        <v>189</v>
      </c>
      <c r="E539" s="210" t="s">
        <v>864</v>
      </c>
      <c r="F539" s="211" t="s">
        <v>865</v>
      </c>
      <c r="G539" s="212" t="s">
        <v>278</v>
      </c>
      <c r="H539" s="213">
        <v>389.04300000000001</v>
      </c>
      <c r="I539" s="214"/>
      <c r="J539" s="215">
        <f>ROUND(I539*H539,2)</f>
        <v>0</v>
      </c>
      <c r="K539" s="211" t="s">
        <v>236</v>
      </c>
      <c r="L539" s="48"/>
      <c r="M539" s="216" t="s">
        <v>32</v>
      </c>
      <c r="N539" s="217" t="s">
        <v>49</v>
      </c>
      <c r="O539" s="88"/>
      <c r="P539" s="218">
        <f>O539*H539</f>
        <v>0</v>
      </c>
      <c r="Q539" s="218">
        <v>3.0000000000000001E-05</v>
      </c>
      <c r="R539" s="218">
        <f>Q539*H539</f>
        <v>0.011671290000000001</v>
      </c>
      <c r="S539" s="218">
        <v>0</v>
      </c>
      <c r="T539" s="219">
        <f>S539*H539</f>
        <v>0</v>
      </c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R539" s="220" t="s">
        <v>405</v>
      </c>
      <c r="AT539" s="220" t="s">
        <v>189</v>
      </c>
      <c r="AU539" s="220" t="s">
        <v>91</v>
      </c>
      <c r="AY539" s="20" t="s">
        <v>188</v>
      </c>
      <c r="BE539" s="221">
        <f>IF(N539="základní",J539,0)</f>
        <v>0</v>
      </c>
      <c r="BF539" s="221">
        <f>IF(N539="snížená",J539,0)</f>
        <v>0</v>
      </c>
      <c r="BG539" s="221">
        <f>IF(N539="zákl. přenesená",J539,0)</f>
        <v>0</v>
      </c>
      <c r="BH539" s="221">
        <f>IF(N539="sníž. přenesená",J539,0)</f>
        <v>0</v>
      </c>
      <c r="BI539" s="221">
        <f>IF(N539="nulová",J539,0)</f>
        <v>0</v>
      </c>
      <c r="BJ539" s="20" t="s">
        <v>86</v>
      </c>
      <c r="BK539" s="221">
        <f>ROUND(I539*H539,2)</f>
        <v>0</v>
      </c>
      <c r="BL539" s="20" t="s">
        <v>405</v>
      </c>
      <c r="BM539" s="220" t="s">
        <v>2009</v>
      </c>
    </row>
    <row r="540" s="2" customFormat="1">
      <c r="A540" s="42"/>
      <c r="B540" s="43"/>
      <c r="C540" s="44"/>
      <c r="D540" s="222" t="s">
        <v>194</v>
      </c>
      <c r="E540" s="44"/>
      <c r="F540" s="223" t="s">
        <v>867</v>
      </c>
      <c r="G540" s="44"/>
      <c r="H540" s="44"/>
      <c r="I540" s="224"/>
      <c r="J540" s="44"/>
      <c r="K540" s="44"/>
      <c r="L540" s="48"/>
      <c r="M540" s="225"/>
      <c r="N540" s="226"/>
      <c r="O540" s="88"/>
      <c r="P540" s="88"/>
      <c r="Q540" s="88"/>
      <c r="R540" s="88"/>
      <c r="S540" s="88"/>
      <c r="T540" s="89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T540" s="20" t="s">
        <v>194</v>
      </c>
      <c r="AU540" s="20" t="s">
        <v>91</v>
      </c>
    </row>
    <row r="541" s="2" customFormat="1">
      <c r="A541" s="42"/>
      <c r="B541" s="43"/>
      <c r="C541" s="44"/>
      <c r="D541" s="239" t="s">
        <v>239</v>
      </c>
      <c r="E541" s="44"/>
      <c r="F541" s="240" t="s">
        <v>868</v>
      </c>
      <c r="G541" s="44"/>
      <c r="H541" s="44"/>
      <c r="I541" s="224"/>
      <c r="J541" s="44"/>
      <c r="K541" s="44"/>
      <c r="L541" s="48"/>
      <c r="M541" s="225"/>
      <c r="N541" s="226"/>
      <c r="O541" s="88"/>
      <c r="P541" s="88"/>
      <c r="Q541" s="88"/>
      <c r="R541" s="88"/>
      <c r="S541" s="88"/>
      <c r="T541" s="89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T541" s="20" t="s">
        <v>239</v>
      </c>
      <c r="AU541" s="20" t="s">
        <v>91</v>
      </c>
    </row>
    <row r="542" s="14" customFormat="1">
      <c r="A542" s="14"/>
      <c r="B542" s="252"/>
      <c r="C542" s="253"/>
      <c r="D542" s="222" t="s">
        <v>282</v>
      </c>
      <c r="E542" s="254" t="s">
        <v>32</v>
      </c>
      <c r="F542" s="255" t="s">
        <v>813</v>
      </c>
      <c r="G542" s="253"/>
      <c r="H542" s="254" t="s">
        <v>32</v>
      </c>
      <c r="I542" s="256"/>
      <c r="J542" s="253"/>
      <c r="K542" s="253"/>
      <c r="L542" s="257"/>
      <c r="M542" s="258"/>
      <c r="N542" s="259"/>
      <c r="O542" s="259"/>
      <c r="P542" s="259"/>
      <c r="Q542" s="259"/>
      <c r="R542" s="259"/>
      <c r="S542" s="259"/>
      <c r="T542" s="260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1" t="s">
        <v>282</v>
      </c>
      <c r="AU542" s="261" t="s">
        <v>91</v>
      </c>
      <c r="AV542" s="14" t="s">
        <v>86</v>
      </c>
      <c r="AW542" s="14" t="s">
        <v>39</v>
      </c>
      <c r="AX542" s="14" t="s">
        <v>78</v>
      </c>
      <c r="AY542" s="261" t="s">
        <v>188</v>
      </c>
    </row>
    <row r="543" s="13" customFormat="1">
      <c r="A543" s="13"/>
      <c r="B543" s="241"/>
      <c r="C543" s="242"/>
      <c r="D543" s="222" t="s">
        <v>282</v>
      </c>
      <c r="E543" s="243" t="s">
        <v>32</v>
      </c>
      <c r="F543" s="244" t="s">
        <v>1783</v>
      </c>
      <c r="G543" s="242"/>
      <c r="H543" s="245">
        <v>12.5</v>
      </c>
      <c r="I543" s="246"/>
      <c r="J543" s="242"/>
      <c r="K543" s="242"/>
      <c r="L543" s="247"/>
      <c r="M543" s="248"/>
      <c r="N543" s="249"/>
      <c r="O543" s="249"/>
      <c r="P543" s="249"/>
      <c r="Q543" s="249"/>
      <c r="R543" s="249"/>
      <c r="S543" s="249"/>
      <c r="T543" s="250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1" t="s">
        <v>282</v>
      </c>
      <c r="AU543" s="251" t="s">
        <v>91</v>
      </c>
      <c r="AV543" s="13" t="s">
        <v>91</v>
      </c>
      <c r="AW543" s="13" t="s">
        <v>39</v>
      </c>
      <c r="AX543" s="13" t="s">
        <v>78</v>
      </c>
      <c r="AY543" s="251" t="s">
        <v>188</v>
      </c>
    </row>
    <row r="544" s="13" customFormat="1">
      <c r="A544" s="13"/>
      <c r="B544" s="241"/>
      <c r="C544" s="242"/>
      <c r="D544" s="222" t="s">
        <v>282</v>
      </c>
      <c r="E544" s="243" t="s">
        <v>32</v>
      </c>
      <c r="F544" s="244" t="s">
        <v>1784</v>
      </c>
      <c r="G544" s="242"/>
      <c r="H544" s="245">
        <v>30.899999999999999</v>
      </c>
      <c r="I544" s="246"/>
      <c r="J544" s="242"/>
      <c r="K544" s="242"/>
      <c r="L544" s="247"/>
      <c r="M544" s="248"/>
      <c r="N544" s="249"/>
      <c r="O544" s="249"/>
      <c r="P544" s="249"/>
      <c r="Q544" s="249"/>
      <c r="R544" s="249"/>
      <c r="S544" s="249"/>
      <c r="T544" s="250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1" t="s">
        <v>282</v>
      </c>
      <c r="AU544" s="251" t="s">
        <v>91</v>
      </c>
      <c r="AV544" s="13" t="s">
        <v>91</v>
      </c>
      <c r="AW544" s="13" t="s">
        <v>39</v>
      </c>
      <c r="AX544" s="13" t="s">
        <v>78</v>
      </c>
      <c r="AY544" s="251" t="s">
        <v>188</v>
      </c>
    </row>
    <row r="545" s="13" customFormat="1">
      <c r="A545" s="13"/>
      <c r="B545" s="241"/>
      <c r="C545" s="242"/>
      <c r="D545" s="222" t="s">
        <v>282</v>
      </c>
      <c r="E545" s="243" t="s">
        <v>32</v>
      </c>
      <c r="F545" s="244" t="s">
        <v>1785</v>
      </c>
      <c r="G545" s="242"/>
      <c r="H545" s="245">
        <v>0.90000000000000002</v>
      </c>
      <c r="I545" s="246"/>
      <c r="J545" s="242"/>
      <c r="K545" s="242"/>
      <c r="L545" s="247"/>
      <c r="M545" s="248"/>
      <c r="N545" s="249"/>
      <c r="O545" s="249"/>
      <c r="P545" s="249"/>
      <c r="Q545" s="249"/>
      <c r="R545" s="249"/>
      <c r="S545" s="249"/>
      <c r="T545" s="250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1" t="s">
        <v>282</v>
      </c>
      <c r="AU545" s="251" t="s">
        <v>91</v>
      </c>
      <c r="AV545" s="13" t="s">
        <v>91</v>
      </c>
      <c r="AW545" s="13" t="s">
        <v>39</v>
      </c>
      <c r="AX545" s="13" t="s">
        <v>78</v>
      </c>
      <c r="AY545" s="251" t="s">
        <v>188</v>
      </c>
    </row>
    <row r="546" s="13" customFormat="1">
      <c r="A546" s="13"/>
      <c r="B546" s="241"/>
      <c r="C546" s="242"/>
      <c r="D546" s="222" t="s">
        <v>282</v>
      </c>
      <c r="E546" s="243" t="s">
        <v>32</v>
      </c>
      <c r="F546" s="244" t="s">
        <v>1786</v>
      </c>
      <c r="G546" s="242"/>
      <c r="H546" s="245">
        <v>24.899999999999999</v>
      </c>
      <c r="I546" s="246"/>
      <c r="J546" s="242"/>
      <c r="K546" s="242"/>
      <c r="L546" s="247"/>
      <c r="M546" s="248"/>
      <c r="N546" s="249"/>
      <c r="O546" s="249"/>
      <c r="P546" s="249"/>
      <c r="Q546" s="249"/>
      <c r="R546" s="249"/>
      <c r="S546" s="249"/>
      <c r="T546" s="250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1" t="s">
        <v>282</v>
      </c>
      <c r="AU546" s="251" t="s">
        <v>91</v>
      </c>
      <c r="AV546" s="13" t="s">
        <v>91</v>
      </c>
      <c r="AW546" s="13" t="s">
        <v>39</v>
      </c>
      <c r="AX546" s="13" t="s">
        <v>78</v>
      </c>
      <c r="AY546" s="251" t="s">
        <v>188</v>
      </c>
    </row>
    <row r="547" s="14" customFormat="1">
      <c r="A547" s="14"/>
      <c r="B547" s="252"/>
      <c r="C547" s="253"/>
      <c r="D547" s="222" t="s">
        <v>282</v>
      </c>
      <c r="E547" s="254" t="s">
        <v>32</v>
      </c>
      <c r="F547" s="255" t="s">
        <v>814</v>
      </c>
      <c r="G547" s="253"/>
      <c r="H547" s="254" t="s">
        <v>32</v>
      </c>
      <c r="I547" s="256"/>
      <c r="J547" s="253"/>
      <c r="K547" s="253"/>
      <c r="L547" s="257"/>
      <c r="M547" s="258"/>
      <c r="N547" s="259"/>
      <c r="O547" s="259"/>
      <c r="P547" s="259"/>
      <c r="Q547" s="259"/>
      <c r="R547" s="259"/>
      <c r="S547" s="259"/>
      <c r="T547" s="260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1" t="s">
        <v>282</v>
      </c>
      <c r="AU547" s="261" t="s">
        <v>91</v>
      </c>
      <c r="AV547" s="14" t="s">
        <v>86</v>
      </c>
      <c r="AW547" s="14" t="s">
        <v>39</v>
      </c>
      <c r="AX547" s="14" t="s">
        <v>78</v>
      </c>
      <c r="AY547" s="261" t="s">
        <v>188</v>
      </c>
    </row>
    <row r="548" s="14" customFormat="1">
      <c r="A548" s="14"/>
      <c r="B548" s="252"/>
      <c r="C548" s="253"/>
      <c r="D548" s="222" t="s">
        <v>282</v>
      </c>
      <c r="E548" s="254" t="s">
        <v>32</v>
      </c>
      <c r="F548" s="255" t="s">
        <v>1781</v>
      </c>
      <c r="G548" s="253"/>
      <c r="H548" s="254" t="s">
        <v>32</v>
      </c>
      <c r="I548" s="256"/>
      <c r="J548" s="253"/>
      <c r="K548" s="253"/>
      <c r="L548" s="257"/>
      <c r="M548" s="258"/>
      <c r="N548" s="259"/>
      <c r="O548" s="259"/>
      <c r="P548" s="259"/>
      <c r="Q548" s="259"/>
      <c r="R548" s="259"/>
      <c r="S548" s="259"/>
      <c r="T548" s="260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1" t="s">
        <v>282</v>
      </c>
      <c r="AU548" s="261" t="s">
        <v>91</v>
      </c>
      <c r="AV548" s="14" t="s">
        <v>86</v>
      </c>
      <c r="AW548" s="14" t="s">
        <v>39</v>
      </c>
      <c r="AX548" s="14" t="s">
        <v>78</v>
      </c>
      <c r="AY548" s="261" t="s">
        <v>188</v>
      </c>
    </row>
    <row r="549" s="13" customFormat="1">
      <c r="A549" s="13"/>
      <c r="B549" s="241"/>
      <c r="C549" s="242"/>
      <c r="D549" s="222" t="s">
        <v>282</v>
      </c>
      <c r="E549" s="243" t="s">
        <v>32</v>
      </c>
      <c r="F549" s="244" t="s">
        <v>1791</v>
      </c>
      <c r="G549" s="242"/>
      <c r="H549" s="245">
        <v>60.024000000000001</v>
      </c>
      <c r="I549" s="246"/>
      <c r="J549" s="242"/>
      <c r="K549" s="242"/>
      <c r="L549" s="247"/>
      <c r="M549" s="248"/>
      <c r="N549" s="249"/>
      <c r="O549" s="249"/>
      <c r="P549" s="249"/>
      <c r="Q549" s="249"/>
      <c r="R549" s="249"/>
      <c r="S549" s="249"/>
      <c r="T549" s="250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1" t="s">
        <v>282</v>
      </c>
      <c r="AU549" s="251" t="s">
        <v>91</v>
      </c>
      <c r="AV549" s="13" t="s">
        <v>91</v>
      </c>
      <c r="AW549" s="13" t="s">
        <v>39</v>
      </c>
      <c r="AX549" s="13" t="s">
        <v>78</v>
      </c>
      <c r="AY549" s="251" t="s">
        <v>188</v>
      </c>
    </row>
    <row r="550" s="13" customFormat="1">
      <c r="A550" s="13"/>
      <c r="B550" s="241"/>
      <c r="C550" s="242"/>
      <c r="D550" s="222" t="s">
        <v>282</v>
      </c>
      <c r="E550" s="243" t="s">
        <v>32</v>
      </c>
      <c r="F550" s="244" t="s">
        <v>1792</v>
      </c>
      <c r="G550" s="242"/>
      <c r="H550" s="245">
        <v>-1.6000000000000001</v>
      </c>
      <c r="I550" s="246"/>
      <c r="J550" s="242"/>
      <c r="K550" s="242"/>
      <c r="L550" s="247"/>
      <c r="M550" s="248"/>
      <c r="N550" s="249"/>
      <c r="O550" s="249"/>
      <c r="P550" s="249"/>
      <c r="Q550" s="249"/>
      <c r="R550" s="249"/>
      <c r="S550" s="249"/>
      <c r="T550" s="250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1" t="s">
        <v>282</v>
      </c>
      <c r="AU550" s="251" t="s">
        <v>91</v>
      </c>
      <c r="AV550" s="13" t="s">
        <v>91</v>
      </c>
      <c r="AW550" s="13" t="s">
        <v>39</v>
      </c>
      <c r="AX550" s="13" t="s">
        <v>78</v>
      </c>
      <c r="AY550" s="251" t="s">
        <v>188</v>
      </c>
    </row>
    <row r="551" s="13" customFormat="1">
      <c r="A551" s="13"/>
      <c r="B551" s="241"/>
      <c r="C551" s="242"/>
      <c r="D551" s="222" t="s">
        <v>282</v>
      </c>
      <c r="E551" s="243" t="s">
        <v>32</v>
      </c>
      <c r="F551" s="244" t="s">
        <v>1793</v>
      </c>
      <c r="G551" s="242"/>
      <c r="H551" s="245">
        <v>-3</v>
      </c>
      <c r="I551" s="246"/>
      <c r="J551" s="242"/>
      <c r="K551" s="242"/>
      <c r="L551" s="247"/>
      <c r="M551" s="248"/>
      <c r="N551" s="249"/>
      <c r="O551" s="249"/>
      <c r="P551" s="249"/>
      <c r="Q551" s="249"/>
      <c r="R551" s="249"/>
      <c r="S551" s="249"/>
      <c r="T551" s="250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1" t="s">
        <v>282</v>
      </c>
      <c r="AU551" s="251" t="s">
        <v>91</v>
      </c>
      <c r="AV551" s="13" t="s">
        <v>91</v>
      </c>
      <c r="AW551" s="13" t="s">
        <v>39</v>
      </c>
      <c r="AX551" s="13" t="s">
        <v>78</v>
      </c>
      <c r="AY551" s="251" t="s">
        <v>188</v>
      </c>
    </row>
    <row r="552" s="13" customFormat="1">
      <c r="A552" s="13"/>
      <c r="B552" s="241"/>
      <c r="C552" s="242"/>
      <c r="D552" s="222" t="s">
        <v>282</v>
      </c>
      <c r="E552" s="243" t="s">
        <v>32</v>
      </c>
      <c r="F552" s="244" t="s">
        <v>1794</v>
      </c>
      <c r="G552" s="242"/>
      <c r="H552" s="245">
        <v>1.925</v>
      </c>
      <c r="I552" s="246"/>
      <c r="J552" s="242"/>
      <c r="K552" s="242"/>
      <c r="L552" s="247"/>
      <c r="M552" s="248"/>
      <c r="N552" s="249"/>
      <c r="O552" s="249"/>
      <c r="P552" s="249"/>
      <c r="Q552" s="249"/>
      <c r="R552" s="249"/>
      <c r="S552" s="249"/>
      <c r="T552" s="250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1" t="s">
        <v>282</v>
      </c>
      <c r="AU552" s="251" t="s">
        <v>91</v>
      </c>
      <c r="AV552" s="13" t="s">
        <v>91</v>
      </c>
      <c r="AW552" s="13" t="s">
        <v>39</v>
      </c>
      <c r="AX552" s="13" t="s">
        <v>78</v>
      </c>
      <c r="AY552" s="251" t="s">
        <v>188</v>
      </c>
    </row>
    <row r="553" s="14" customFormat="1">
      <c r="A553" s="14"/>
      <c r="B553" s="252"/>
      <c r="C553" s="253"/>
      <c r="D553" s="222" t="s">
        <v>282</v>
      </c>
      <c r="E553" s="254" t="s">
        <v>32</v>
      </c>
      <c r="F553" s="255" t="s">
        <v>1795</v>
      </c>
      <c r="G553" s="253"/>
      <c r="H553" s="254" t="s">
        <v>32</v>
      </c>
      <c r="I553" s="256"/>
      <c r="J553" s="253"/>
      <c r="K553" s="253"/>
      <c r="L553" s="257"/>
      <c r="M553" s="258"/>
      <c r="N553" s="259"/>
      <c r="O553" s="259"/>
      <c r="P553" s="259"/>
      <c r="Q553" s="259"/>
      <c r="R553" s="259"/>
      <c r="S553" s="259"/>
      <c r="T553" s="260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1" t="s">
        <v>282</v>
      </c>
      <c r="AU553" s="261" t="s">
        <v>91</v>
      </c>
      <c r="AV553" s="14" t="s">
        <v>86</v>
      </c>
      <c r="AW553" s="14" t="s">
        <v>39</v>
      </c>
      <c r="AX553" s="14" t="s">
        <v>78</v>
      </c>
      <c r="AY553" s="261" t="s">
        <v>188</v>
      </c>
    </row>
    <row r="554" s="13" customFormat="1">
      <c r="A554" s="13"/>
      <c r="B554" s="241"/>
      <c r="C554" s="242"/>
      <c r="D554" s="222" t="s">
        <v>282</v>
      </c>
      <c r="E554" s="243" t="s">
        <v>32</v>
      </c>
      <c r="F554" s="244" t="s">
        <v>1796</v>
      </c>
      <c r="G554" s="242"/>
      <c r="H554" s="245">
        <v>91.757999999999996</v>
      </c>
      <c r="I554" s="246"/>
      <c r="J554" s="242"/>
      <c r="K554" s="242"/>
      <c r="L554" s="247"/>
      <c r="M554" s="248"/>
      <c r="N554" s="249"/>
      <c r="O554" s="249"/>
      <c r="P554" s="249"/>
      <c r="Q554" s="249"/>
      <c r="R554" s="249"/>
      <c r="S554" s="249"/>
      <c r="T554" s="250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1" t="s">
        <v>282</v>
      </c>
      <c r="AU554" s="251" t="s">
        <v>91</v>
      </c>
      <c r="AV554" s="13" t="s">
        <v>91</v>
      </c>
      <c r="AW554" s="13" t="s">
        <v>39</v>
      </c>
      <c r="AX554" s="13" t="s">
        <v>78</v>
      </c>
      <c r="AY554" s="251" t="s">
        <v>188</v>
      </c>
    </row>
    <row r="555" s="13" customFormat="1">
      <c r="A555" s="13"/>
      <c r="B555" s="241"/>
      <c r="C555" s="242"/>
      <c r="D555" s="222" t="s">
        <v>282</v>
      </c>
      <c r="E555" s="243" t="s">
        <v>32</v>
      </c>
      <c r="F555" s="244" t="s">
        <v>1797</v>
      </c>
      <c r="G555" s="242"/>
      <c r="H555" s="245">
        <v>-6</v>
      </c>
      <c r="I555" s="246"/>
      <c r="J555" s="242"/>
      <c r="K555" s="242"/>
      <c r="L555" s="247"/>
      <c r="M555" s="248"/>
      <c r="N555" s="249"/>
      <c r="O555" s="249"/>
      <c r="P555" s="249"/>
      <c r="Q555" s="249"/>
      <c r="R555" s="249"/>
      <c r="S555" s="249"/>
      <c r="T555" s="250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1" t="s">
        <v>282</v>
      </c>
      <c r="AU555" s="251" t="s">
        <v>91</v>
      </c>
      <c r="AV555" s="13" t="s">
        <v>91</v>
      </c>
      <c r="AW555" s="13" t="s">
        <v>39</v>
      </c>
      <c r="AX555" s="13" t="s">
        <v>78</v>
      </c>
      <c r="AY555" s="251" t="s">
        <v>188</v>
      </c>
    </row>
    <row r="556" s="13" customFormat="1">
      <c r="A556" s="13"/>
      <c r="B556" s="241"/>
      <c r="C556" s="242"/>
      <c r="D556" s="222" t="s">
        <v>282</v>
      </c>
      <c r="E556" s="243" t="s">
        <v>32</v>
      </c>
      <c r="F556" s="244" t="s">
        <v>1798</v>
      </c>
      <c r="G556" s="242"/>
      <c r="H556" s="245">
        <v>3.8500000000000001</v>
      </c>
      <c r="I556" s="246"/>
      <c r="J556" s="242"/>
      <c r="K556" s="242"/>
      <c r="L556" s="247"/>
      <c r="M556" s="248"/>
      <c r="N556" s="249"/>
      <c r="O556" s="249"/>
      <c r="P556" s="249"/>
      <c r="Q556" s="249"/>
      <c r="R556" s="249"/>
      <c r="S556" s="249"/>
      <c r="T556" s="250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1" t="s">
        <v>282</v>
      </c>
      <c r="AU556" s="251" t="s">
        <v>91</v>
      </c>
      <c r="AV556" s="13" t="s">
        <v>91</v>
      </c>
      <c r="AW556" s="13" t="s">
        <v>39</v>
      </c>
      <c r="AX556" s="13" t="s">
        <v>78</v>
      </c>
      <c r="AY556" s="251" t="s">
        <v>188</v>
      </c>
    </row>
    <row r="557" s="13" customFormat="1">
      <c r="A557" s="13"/>
      <c r="B557" s="241"/>
      <c r="C557" s="242"/>
      <c r="D557" s="222" t="s">
        <v>282</v>
      </c>
      <c r="E557" s="243" t="s">
        <v>32</v>
      </c>
      <c r="F557" s="244" t="s">
        <v>1799</v>
      </c>
      <c r="G557" s="242"/>
      <c r="H557" s="245">
        <v>-3.2000000000000002</v>
      </c>
      <c r="I557" s="246"/>
      <c r="J557" s="242"/>
      <c r="K557" s="242"/>
      <c r="L557" s="247"/>
      <c r="M557" s="248"/>
      <c r="N557" s="249"/>
      <c r="O557" s="249"/>
      <c r="P557" s="249"/>
      <c r="Q557" s="249"/>
      <c r="R557" s="249"/>
      <c r="S557" s="249"/>
      <c r="T557" s="250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1" t="s">
        <v>282</v>
      </c>
      <c r="AU557" s="251" t="s">
        <v>91</v>
      </c>
      <c r="AV557" s="13" t="s">
        <v>91</v>
      </c>
      <c r="AW557" s="13" t="s">
        <v>39</v>
      </c>
      <c r="AX557" s="13" t="s">
        <v>78</v>
      </c>
      <c r="AY557" s="251" t="s">
        <v>188</v>
      </c>
    </row>
    <row r="558" s="14" customFormat="1">
      <c r="A558" s="14"/>
      <c r="B558" s="252"/>
      <c r="C558" s="253"/>
      <c r="D558" s="222" t="s">
        <v>282</v>
      </c>
      <c r="E558" s="254" t="s">
        <v>32</v>
      </c>
      <c r="F558" s="255" t="s">
        <v>1800</v>
      </c>
      <c r="G558" s="253"/>
      <c r="H558" s="254" t="s">
        <v>32</v>
      </c>
      <c r="I558" s="256"/>
      <c r="J558" s="253"/>
      <c r="K558" s="253"/>
      <c r="L558" s="257"/>
      <c r="M558" s="258"/>
      <c r="N558" s="259"/>
      <c r="O558" s="259"/>
      <c r="P558" s="259"/>
      <c r="Q558" s="259"/>
      <c r="R558" s="259"/>
      <c r="S558" s="259"/>
      <c r="T558" s="260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1" t="s">
        <v>282</v>
      </c>
      <c r="AU558" s="261" t="s">
        <v>91</v>
      </c>
      <c r="AV558" s="14" t="s">
        <v>86</v>
      </c>
      <c r="AW558" s="14" t="s">
        <v>39</v>
      </c>
      <c r="AX558" s="14" t="s">
        <v>78</v>
      </c>
      <c r="AY558" s="261" t="s">
        <v>188</v>
      </c>
    </row>
    <row r="559" s="13" customFormat="1">
      <c r="A559" s="13"/>
      <c r="B559" s="241"/>
      <c r="C559" s="242"/>
      <c r="D559" s="222" t="s">
        <v>282</v>
      </c>
      <c r="E559" s="243" t="s">
        <v>32</v>
      </c>
      <c r="F559" s="244" t="s">
        <v>1801</v>
      </c>
      <c r="G559" s="242"/>
      <c r="H559" s="245">
        <v>211.39599999999999</v>
      </c>
      <c r="I559" s="246"/>
      <c r="J559" s="242"/>
      <c r="K559" s="242"/>
      <c r="L559" s="247"/>
      <c r="M559" s="248"/>
      <c r="N559" s="249"/>
      <c r="O559" s="249"/>
      <c r="P559" s="249"/>
      <c r="Q559" s="249"/>
      <c r="R559" s="249"/>
      <c r="S559" s="249"/>
      <c r="T559" s="250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1" t="s">
        <v>282</v>
      </c>
      <c r="AU559" s="251" t="s">
        <v>91</v>
      </c>
      <c r="AV559" s="13" t="s">
        <v>91</v>
      </c>
      <c r="AW559" s="13" t="s">
        <v>39</v>
      </c>
      <c r="AX559" s="13" t="s">
        <v>78</v>
      </c>
      <c r="AY559" s="251" t="s">
        <v>188</v>
      </c>
    </row>
    <row r="560" s="13" customFormat="1">
      <c r="A560" s="13"/>
      <c r="B560" s="241"/>
      <c r="C560" s="242"/>
      <c r="D560" s="222" t="s">
        <v>282</v>
      </c>
      <c r="E560" s="243" t="s">
        <v>32</v>
      </c>
      <c r="F560" s="244" t="s">
        <v>1802</v>
      </c>
      <c r="G560" s="242"/>
      <c r="H560" s="245">
        <v>-9</v>
      </c>
      <c r="I560" s="246"/>
      <c r="J560" s="242"/>
      <c r="K560" s="242"/>
      <c r="L560" s="247"/>
      <c r="M560" s="248"/>
      <c r="N560" s="249"/>
      <c r="O560" s="249"/>
      <c r="P560" s="249"/>
      <c r="Q560" s="249"/>
      <c r="R560" s="249"/>
      <c r="S560" s="249"/>
      <c r="T560" s="250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1" t="s">
        <v>282</v>
      </c>
      <c r="AU560" s="251" t="s">
        <v>91</v>
      </c>
      <c r="AV560" s="13" t="s">
        <v>91</v>
      </c>
      <c r="AW560" s="13" t="s">
        <v>39</v>
      </c>
      <c r="AX560" s="13" t="s">
        <v>78</v>
      </c>
      <c r="AY560" s="251" t="s">
        <v>188</v>
      </c>
    </row>
    <row r="561" s="13" customFormat="1">
      <c r="A561" s="13"/>
      <c r="B561" s="241"/>
      <c r="C561" s="242"/>
      <c r="D561" s="222" t="s">
        <v>282</v>
      </c>
      <c r="E561" s="243" t="s">
        <v>32</v>
      </c>
      <c r="F561" s="244" t="s">
        <v>1792</v>
      </c>
      <c r="G561" s="242"/>
      <c r="H561" s="245">
        <v>-1.6000000000000001</v>
      </c>
      <c r="I561" s="246"/>
      <c r="J561" s="242"/>
      <c r="K561" s="242"/>
      <c r="L561" s="247"/>
      <c r="M561" s="248"/>
      <c r="N561" s="249"/>
      <c r="O561" s="249"/>
      <c r="P561" s="249"/>
      <c r="Q561" s="249"/>
      <c r="R561" s="249"/>
      <c r="S561" s="249"/>
      <c r="T561" s="250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1" t="s">
        <v>282</v>
      </c>
      <c r="AU561" s="251" t="s">
        <v>91</v>
      </c>
      <c r="AV561" s="13" t="s">
        <v>91</v>
      </c>
      <c r="AW561" s="13" t="s">
        <v>39</v>
      </c>
      <c r="AX561" s="13" t="s">
        <v>78</v>
      </c>
      <c r="AY561" s="251" t="s">
        <v>188</v>
      </c>
    </row>
    <row r="562" s="13" customFormat="1">
      <c r="A562" s="13"/>
      <c r="B562" s="241"/>
      <c r="C562" s="242"/>
      <c r="D562" s="222" t="s">
        <v>282</v>
      </c>
      <c r="E562" s="243" t="s">
        <v>32</v>
      </c>
      <c r="F562" s="244" t="s">
        <v>1803</v>
      </c>
      <c r="G562" s="242"/>
      <c r="H562" s="245">
        <v>-19.199999999999999</v>
      </c>
      <c r="I562" s="246"/>
      <c r="J562" s="242"/>
      <c r="K562" s="242"/>
      <c r="L562" s="247"/>
      <c r="M562" s="248"/>
      <c r="N562" s="249"/>
      <c r="O562" s="249"/>
      <c r="P562" s="249"/>
      <c r="Q562" s="249"/>
      <c r="R562" s="249"/>
      <c r="S562" s="249"/>
      <c r="T562" s="250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1" t="s">
        <v>282</v>
      </c>
      <c r="AU562" s="251" t="s">
        <v>91</v>
      </c>
      <c r="AV562" s="13" t="s">
        <v>91</v>
      </c>
      <c r="AW562" s="13" t="s">
        <v>39</v>
      </c>
      <c r="AX562" s="13" t="s">
        <v>78</v>
      </c>
      <c r="AY562" s="251" t="s">
        <v>188</v>
      </c>
    </row>
    <row r="563" s="14" customFormat="1">
      <c r="A563" s="14"/>
      <c r="B563" s="252"/>
      <c r="C563" s="253"/>
      <c r="D563" s="222" t="s">
        <v>282</v>
      </c>
      <c r="E563" s="254" t="s">
        <v>32</v>
      </c>
      <c r="F563" s="255" t="s">
        <v>1804</v>
      </c>
      <c r="G563" s="253"/>
      <c r="H563" s="254" t="s">
        <v>32</v>
      </c>
      <c r="I563" s="256"/>
      <c r="J563" s="253"/>
      <c r="K563" s="253"/>
      <c r="L563" s="257"/>
      <c r="M563" s="258"/>
      <c r="N563" s="259"/>
      <c r="O563" s="259"/>
      <c r="P563" s="259"/>
      <c r="Q563" s="259"/>
      <c r="R563" s="259"/>
      <c r="S563" s="259"/>
      <c r="T563" s="260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1" t="s">
        <v>282</v>
      </c>
      <c r="AU563" s="261" t="s">
        <v>91</v>
      </c>
      <c r="AV563" s="14" t="s">
        <v>86</v>
      </c>
      <c r="AW563" s="14" t="s">
        <v>39</v>
      </c>
      <c r="AX563" s="14" t="s">
        <v>78</v>
      </c>
      <c r="AY563" s="261" t="s">
        <v>188</v>
      </c>
    </row>
    <row r="564" s="14" customFormat="1">
      <c r="A564" s="14"/>
      <c r="B564" s="252"/>
      <c r="C564" s="253"/>
      <c r="D564" s="222" t="s">
        <v>282</v>
      </c>
      <c r="E564" s="254" t="s">
        <v>32</v>
      </c>
      <c r="F564" s="255" t="s">
        <v>1781</v>
      </c>
      <c r="G564" s="253"/>
      <c r="H564" s="254" t="s">
        <v>32</v>
      </c>
      <c r="I564" s="256"/>
      <c r="J564" s="253"/>
      <c r="K564" s="253"/>
      <c r="L564" s="257"/>
      <c r="M564" s="258"/>
      <c r="N564" s="259"/>
      <c r="O564" s="259"/>
      <c r="P564" s="259"/>
      <c r="Q564" s="259"/>
      <c r="R564" s="259"/>
      <c r="S564" s="259"/>
      <c r="T564" s="260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1" t="s">
        <v>282</v>
      </c>
      <c r="AU564" s="261" t="s">
        <v>91</v>
      </c>
      <c r="AV564" s="14" t="s">
        <v>86</v>
      </c>
      <c r="AW564" s="14" t="s">
        <v>39</v>
      </c>
      <c r="AX564" s="14" t="s">
        <v>78</v>
      </c>
      <c r="AY564" s="261" t="s">
        <v>188</v>
      </c>
    </row>
    <row r="565" s="13" customFormat="1">
      <c r="A565" s="13"/>
      <c r="B565" s="241"/>
      <c r="C565" s="242"/>
      <c r="D565" s="222" t="s">
        <v>282</v>
      </c>
      <c r="E565" s="243" t="s">
        <v>32</v>
      </c>
      <c r="F565" s="244" t="s">
        <v>1805</v>
      </c>
      <c r="G565" s="242"/>
      <c r="H565" s="245">
        <v>-5.5099999999999998</v>
      </c>
      <c r="I565" s="246"/>
      <c r="J565" s="242"/>
      <c r="K565" s="242"/>
      <c r="L565" s="247"/>
      <c r="M565" s="248"/>
      <c r="N565" s="249"/>
      <c r="O565" s="249"/>
      <c r="P565" s="249"/>
      <c r="Q565" s="249"/>
      <c r="R565" s="249"/>
      <c r="S565" s="249"/>
      <c r="T565" s="250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1" t="s">
        <v>282</v>
      </c>
      <c r="AU565" s="251" t="s">
        <v>91</v>
      </c>
      <c r="AV565" s="13" t="s">
        <v>91</v>
      </c>
      <c r="AW565" s="13" t="s">
        <v>39</v>
      </c>
      <c r="AX565" s="13" t="s">
        <v>78</v>
      </c>
      <c r="AY565" s="251" t="s">
        <v>188</v>
      </c>
    </row>
    <row r="566" s="15" customFormat="1">
      <c r="A566" s="15"/>
      <c r="B566" s="272"/>
      <c r="C566" s="273"/>
      <c r="D566" s="222" t="s">
        <v>282</v>
      </c>
      <c r="E566" s="274" t="s">
        <v>32</v>
      </c>
      <c r="F566" s="275" t="s">
        <v>338</v>
      </c>
      <c r="G566" s="273"/>
      <c r="H566" s="276">
        <v>389.04299999999995</v>
      </c>
      <c r="I566" s="277"/>
      <c r="J566" s="273"/>
      <c r="K566" s="273"/>
      <c r="L566" s="278"/>
      <c r="M566" s="279"/>
      <c r="N566" s="280"/>
      <c r="O566" s="280"/>
      <c r="P566" s="280"/>
      <c r="Q566" s="280"/>
      <c r="R566" s="280"/>
      <c r="S566" s="280"/>
      <c r="T566" s="281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82" t="s">
        <v>282</v>
      </c>
      <c r="AU566" s="282" t="s">
        <v>91</v>
      </c>
      <c r="AV566" s="15" t="s">
        <v>187</v>
      </c>
      <c r="AW566" s="15" t="s">
        <v>39</v>
      </c>
      <c r="AX566" s="15" t="s">
        <v>86</v>
      </c>
      <c r="AY566" s="282" t="s">
        <v>188</v>
      </c>
    </row>
    <row r="567" s="11" customFormat="1" ht="25.92" customHeight="1">
      <c r="A567" s="11"/>
      <c r="B567" s="195"/>
      <c r="C567" s="196"/>
      <c r="D567" s="197" t="s">
        <v>77</v>
      </c>
      <c r="E567" s="198" t="s">
        <v>881</v>
      </c>
      <c r="F567" s="198" t="s">
        <v>882</v>
      </c>
      <c r="G567" s="196"/>
      <c r="H567" s="196"/>
      <c r="I567" s="199"/>
      <c r="J567" s="200">
        <f>BK567</f>
        <v>0</v>
      </c>
      <c r="K567" s="196"/>
      <c r="L567" s="201"/>
      <c r="M567" s="202"/>
      <c r="N567" s="203"/>
      <c r="O567" s="203"/>
      <c r="P567" s="204">
        <f>SUM(P568:P578)</f>
        <v>0</v>
      </c>
      <c r="Q567" s="203"/>
      <c r="R567" s="204">
        <f>SUM(R568:R578)</f>
        <v>0</v>
      </c>
      <c r="S567" s="203"/>
      <c r="T567" s="205">
        <f>SUM(T568:T578)</f>
        <v>0</v>
      </c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R567" s="206" t="s">
        <v>187</v>
      </c>
      <c r="AT567" s="207" t="s">
        <v>77</v>
      </c>
      <c r="AU567" s="207" t="s">
        <v>78</v>
      </c>
      <c r="AY567" s="206" t="s">
        <v>188</v>
      </c>
      <c r="BK567" s="208">
        <f>SUM(BK568:BK578)</f>
        <v>0</v>
      </c>
    </row>
    <row r="568" s="2" customFormat="1" ht="21.75" customHeight="1">
      <c r="A568" s="42"/>
      <c r="B568" s="43"/>
      <c r="C568" s="209" t="s">
        <v>857</v>
      </c>
      <c r="D568" s="209" t="s">
        <v>189</v>
      </c>
      <c r="E568" s="210" t="s">
        <v>884</v>
      </c>
      <c r="F568" s="211" t="s">
        <v>885</v>
      </c>
      <c r="G568" s="212" t="s">
        <v>886</v>
      </c>
      <c r="H568" s="213">
        <v>85</v>
      </c>
      <c r="I568" s="214"/>
      <c r="J568" s="215">
        <f>ROUND(I568*H568,2)</f>
        <v>0</v>
      </c>
      <c r="K568" s="211" t="s">
        <v>236</v>
      </c>
      <c r="L568" s="48"/>
      <c r="M568" s="216" t="s">
        <v>32</v>
      </c>
      <c r="N568" s="217" t="s">
        <v>49</v>
      </c>
      <c r="O568" s="88"/>
      <c r="P568" s="218">
        <f>O568*H568</f>
        <v>0</v>
      </c>
      <c r="Q568" s="218">
        <v>0</v>
      </c>
      <c r="R568" s="218">
        <f>Q568*H568</f>
        <v>0</v>
      </c>
      <c r="S568" s="218">
        <v>0</v>
      </c>
      <c r="T568" s="219">
        <f>S568*H568</f>
        <v>0</v>
      </c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R568" s="220" t="s">
        <v>192</v>
      </c>
      <c r="AT568" s="220" t="s">
        <v>189</v>
      </c>
      <c r="AU568" s="220" t="s">
        <v>86</v>
      </c>
      <c r="AY568" s="20" t="s">
        <v>188</v>
      </c>
      <c r="BE568" s="221">
        <f>IF(N568="základní",J568,0)</f>
        <v>0</v>
      </c>
      <c r="BF568" s="221">
        <f>IF(N568="snížená",J568,0)</f>
        <v>0</v>
      </c>
      <c r="BG568" s="221">
        <f>IF(N568="zákl. přenesená",J568,0)</f>
        <v>0</v>
      </c>
      <c r="BH568" s="221">
        <f>IF(N568="sníž. přenesená",J568,0)</f>
        <v>0</v>
      </c>
      <c r="BI568" s="221">
        <f>IF(N568="nulová",J568,0)</f>
        <v>0</v>
      </c>
      <c r="BJ568" s="20" t="s">
        <v>86</v>
      </c>
      <c r="BK568" s="221">
        <f>ROUND(I568*H568,2)</f>
        <v>0</v>
      </c>
      <c r="BL568" s="20" t="s">
        <v>192</v>
      </c>
      <c r="BM568" s="220" t="s">
        <v>2010</v>
      </c>
    </row>
    <row r="569" s="2" customFormat="1">
      <c r="A569" s="42"/>
      <c r="B569" s="43"/>
      <c r="C569" s="44"/>
      <c r="D569" s="222" t="s">
        <v>194</v>
      </c>
      <c r="E569" s="44"/>
      <c r="F569" s="223" t="s">
        <v>888</v>
      </c>
      <c r="G569" s="44"/>
      <c r="H569" s="44"/>
      <c r="I569" s="224"/>
      <c r="J569" s="44"/>
      <c r="K569" s="44"/>
      <c r="L569" s="48"/>
      <c r="M569" s="225"/>
      <c r="N569" s="226"/>
      <c r="O569" s="88"/>
      <c r="P569" s="88"/>
      <c r="Q569" s="88"/>
      <c r="R569" s="88"/>
      <c r="S569" s="88"/>
      <c r="T569" s="89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T569" s="20" t="s">
        <v>194</v>
      </c>
      <c r="AU569" s="20" t="s">
        <v>86</v>
      </c>
    </row>
    <row r="570" s="2" customFormat="1">
      <c r="A570" s="42"/>
      <c r="B570" s="43"/>
      <c r="C570" s="44"/>
      <c r="D570" s="239" t="s">
        <v>239</v>
      </c>
      <c r="E570" s="44"/>
      <c r="F570" s="240" t="s">
        <v>889</v>
      </c>
      <c r="G570" s="44"/>
      <c r="H570" s="44"/>
      <c r="I570" s="224"/>
      <c r="J570" s="44"/>
      <c r="K570" s="44"/>
      <c r="L570" s="48"/>
      <c r="M570" s="225"/>
      <c r="N570" s="226"/>
      <c r="O570" s="88"/>
      <c r="P570" s="88"/>
      <c r="Q570" s="88"/>
      <c r="R570" s="88"/>
      <c r="S570" s="88"/>
      <c r="T570" s="89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T570" s="20" t="s">
        <v>239</v>
      </c>
      <c r="AU570" s="20" t="s">
        <v>86</v>
      </c>
    </row>
    <row r="571" s="14" customFormat="1">
      <c r="A571" s="14"/>
      <c r="B571" s="252"/>
      <c r="C571" s="253"/>
      <c r="D571" s="222" t="s">
        <v>282</v>
      </c>
      <c r="E571" s="254" t="s">
        <v>32</v>
      </c>
      <c r="F571" s="255" t="s">
        <v>890</v>
      </c>
      <c r="G571" s="253"/>
      <c r="H571" s="254" t="s">
        <v>32</v>
      </c>
      <c r="I571" s="256"/>
      <c r="J571" s="253"/>
      <c r="K571" s="253"/>
      <c r="L571" s="257"/>
      <c r="M571" s="258"/>
      <c r="N571" s="259"/>
      <c r="O571" s="259"/>
      <c r="P571" s="259"/>
      <c r="Q571" s="259"/>
      <c r="R571" s="259"/>
      <c r="S571" s="259"/>
      <c r="T571" s="260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1" t="s">
        <v>282</v>
      </c>
      <c r="AU571" s="261" t="s">
        <v>86</v>
      </c>
      <c r="AV571" s="14" t="s">
        <v>86</v>
      </c>
      <c r="AW571" s="14" t="s">
        <v>39</v>
      </c>
      <c r="AX571" s="14" t="s">
        <v>78</v>
      </c>
      <c r="AY571" s="261" t="s">
        <v>188</v>
      </c>
    </row>
    <row r="572" s="14" customFormat="1">
      <c r="A572" s="14"/>
      <c r="B572" s="252"/>
      <c r="C572" s="253"/>
      <c r="D572" s="222" t="s">
        <v>282</v>
      </c>
      <c r="E572" s="254" t="s">
        <v>32</v>
      </c>
      <c r="F572" s="255" t="s">
        <v>891</v>
      </c>
      <c r="G572" s="253"/>
      <c r="H572" s="254" t="s">
        <v>32</v>
      </c>
      <c r="I572" s="256"/>
      <c r="J572" s="253"/>
      <c r="K572" s="253"/>
      <c r="L572" s="257"/>
      <c r="M572" s="258"/>
      <c r="N572" s="259"/>
      <c r="O572" s="259"/>
      <c r="P572" s="259"/>
      <c r="Q572" s="259"/>
      <c r="R572" s="259"/>
      <c r="S572" s="259"/>
      <c r="T572" s="260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1" t="s">
        <v>282</v>
      </c>
      <c r="AU572" s="261" t="s">
        <v>86</v>
      </c>
      <c r="AV572" s="14" t="s">
        <v>86</v>
      </c>
      <c r="AW572" s="14" t="s">
        <v>39</v>
      </c>
      <c r="AX572" s="14" t="s">
        <v>78</v>
      </c>
      <c r="AY572" s="261" t="s">
        <v>188</v>
      </c>
    </row>
    <row r="573" s="14" customFormat="1">
      <c r="A573" s="14"/>
      <c r="B573" s="252"/>
      <c r="C573" s="253"/>
      <c r="D573" s="222" t="s">
        <v>282</v>
      </c>
      <c r="E573" s="254" t="s">
        <v>32</v>
      </c>
      <c r="F573" s="255" t="s">
        <v>892</v>
      </c>
      <c r="G573" s="253"/>
      <c r="H573" s="254" t="s">
        <v>32</v>
      </c>
      <c r="I573" s="256"/>
      <c r="J573" s="253"/>
      <c r="K573" s="253"/>
      <c r="L573" s="257"/>
      <c r="M573" s="258"/>
      <c r="N573" s="259"/>
      <c r="O573" s="259"/>
      <c r="P573" s="259"/>
      <c r="Q573" s="259"/>
      <c r="R573" s="259"/>
      <c r="S573" s="259"/>
      <c r="T573" s="260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1" t="s">
        <v>282</v>
      </c>
      <c r="AU573" s="261" t="s">
        <v>86</v>
      </c>
      <c r="AV573" s="14" t="s">
        <v>86</v>
      </c>
      <c r="AW573" s="14" t="s">
        <v>39</v>
      </c>
      <c r="AX573" s="14" t="s">
        <v>78</v>
      </c>
      <c r="AY573" s="261" t="s">
        <v>188</v>
      </c>
    </row>
    <row r="574" s="14" customFormat="1">
      <c r="A574" s="14"/>
      <c r="B574" s="252"/>
      <c r="C574" s="253"/>
      <c r="D574" s="222" t="s">
        <v>282</v>
      </c>
      <c r="E574" s="254" t="s">
        <v>32</v>
      </c>
      <c r="F574" s="255" t="s">
        <v>893</v>
      </c>
      <c r="G574" s="253"/>
      <c r="H574" s="254" t="s">
        <v>32</v>
      </c>
      <c r="I574" s="256"/>
      <c r="J574" s="253"/>
      <c r="K574" s="253"/>
      <c r="L574" s="257"/>
      <c r="M574" s="258"/>
      <c r="N574" s="259"/>
      <c r="O574" s="259"/>
      <c r="P574" s="259"/>
      <c r="Q574" s="259"/>
      <c r="R574" s="259"/>
      <c r="S574" s="259"/>
      <c r="T574" s="260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1" t="s">
        <v>282</v>
      </c>
      <c r="AU574" s="261" t="s">
        <v>86</v>
      </c>
      <c r="AV574" s="14" t="s">
        <v>86</v>
      </c>
      <c r="AW574" s="14" t="s">
        <v>39</v>
      </c>
      <c r="AX574" s="14" t="s">
        <v>78</v>
      </c>
      <c r="AY574" s="261" t="s">
        <v>188</v>
      </c>
    </row>
    <row r="575" s="14" customFormat="1">
      <c r="A575" s="14"/>
      <c r="B575" s="252"/>
      <c r="C575" s="253"/>
      <c r="D575" s="222" t="s">
        <v>282</v>
      </c>
      <c r="E575" s="254" t="s">
        <v>32</v>
      </c>
      <c r="F575" s="255" t="s">
        <v>894</v>
      </c>
      <c r="G575" s="253"/>
      <c r="H575" s="254" t="s">
        <v>32</v>
      </c>
      <c r="I575" s="256"/>
      <c r="J575" s="253"/>
      <c r="K575" s="253"/>
      <c r="L575" s="257"/>
      <c r="M575" s="258"/>
      <c r="N575" s="259"/>
      <c r="O575" s="259"/>
      <c r="P575" s="259"/>
      <c r="Q575" s="259"/>
      <c r="R575" s="259"/>
      <c r="S575" s="259"/>
      <c r="T575" s="260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1" t="s">
        <v>282</v>
      </c>
      <c r="AU575" s="261" t="s">
        <v>86</v>
      </c>
      <c r="AV575" s="14" t="s">
        <v>86</v>
      </c>
      <c r="AW575" s="14" t="s">
        <v>39</v>
      </c>
      <c r="AX575" s="14" t="s">
        <v>78</v>
      </c>
      <c r="AY575" s="261" t="s">
        <v>188</v>
      </c>
    </row>
    <row r="576" s="14" customFormat="1">
      <c r="A576" s="14"/>
      <c r="B576" s="252"/>
      <c r="C576" s="253"/>
      <c r="D576" s="222" t="s">
        <v>282</v>
      </c>
      <c r="E576" s="254" t="s">
        <v>32</v>
      </c>
      <c r="F576" s="255" t="s">
        <v>2011</v>
      </c>
      <c r="G576" s="253"/>
      <c r="H576" s="254" t="s">
        <v>32</v>
      </c>
      <c r="I576" s="256"/>
      <c r="J576" s="253"/>
      <c r="K576" s="253"/>
      <c r="L576" s="257"/>
      <c r="M576" s="258"/>
      <c r="N576" s="259"/>
      <c r="O576" s="259"/>
      <c r="P576" s="259"/>
      <c r="Q576" s="259"/>
      <c r="R576" s="259"/>
      <c r="S576" s="259"/>
      <c r="T576" s="260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1" t="s">
        <v>282</v>
      </c>
      <c r="AU576" s="261" t="s">
        <v>86</v>
      </c>
      <c r="AV576" s="14" t="s">
        <v>86</v>
      </c>
      <c r="AW576" s="14" t="s">
        <v>39</v>
      </c>
      <c r="AX576" s="14" t="s">
        <v>78</v>
      </c>
      <c r="AY576" s="261" t="s">
        <v>188</v>
      </c>
    </row>
    <row r="577" s="14" customFormat="1">
      <c r="A577" s="14"/>
      <c r="B577" s="252"/>
      <c r="C577" s="253"/>
      <c r="D577" s="222" t="s">
        <v>282</v>
      </c>
      <c r="E577" s="254" t="s">
        <v>32</v>
      </c>
      <c r="F577" s="255" t="s">
        <v>895</v>
      </c>
      <c r="G577" s="253"/>
      <c r="H577" s="254" t="s">
        <v>32</v>
      </c>
      <c r="I577" s="256"/>
      <c r="J577" s="253"/>
      <c r="K577" s="253"/>
      <c r="L577" s="257"/>
      <c r="M577" s="258"/>
      <c r="N577" s="259"/>
      <c r="O577" s="259"/>
      <c r="P577" s="259"/>
      <c r="Q577" s="259"/>
      <c r="R577" s="259"/>
      <c r="S577" s="259"/>
      <c r="T577" s="260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1" t="s">
        <v>282</v>
      </c>
      <c r="AU577" s="261" t="s">
        <v>86</v>
      </c>
      <c r="AV577" s="14" t="s">
        <v>86</v>
      </c>
      <c r="AW577" s="14" t="s">
        <v>39</v>
      </c>
      <c r="AX577" s="14" t="s">
        <v>78</v>
      </c>
      <c r="AY577" s="261" t="s">
        <v>188</v>
      </c>
    </row>
    <row r="578" s="13" customFormat="1">
      <c r="A578" s="13"/>
      <c r="B578" s="241"/>
      <c r="C578" s="242"/>
      <c r="D578" s="222" t="s">
        <v>282</v>
      </c>
      <c r="E578" s="243" t="s">
        <v>32</v>
      </c>
      <c r="F578" s="244" t="s">
        <v>896</v>
      </c>
      <c r="G578" s="242"/>
      <c r="H578" s="245">
        <v>85</v>
      </c>
      <c r="I578" s="246"/>
      <c r="J578" s="242"/>
      <c r="K578" s="242"/>
      <c r="L578" s="247"/>
      <c r="M578" s="283"/>
      <c r="N578" s="284"/>
      <c r="O578" s="284"/>
      <c r="P578" s="284"/>
      <c r="Q578" s="284"/>
      <c r="R578" s="284"/>
      <c r="S578" s="284"/>
      <c r="T578" s="285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1" t="s">
        <v>282</v>
      </c>
      <c r="AU578" s="251" t="s">
        <v>86</v>
      </c>
      <c r="AV578" s="13" t="s">
        <v>91</v>
      </c>
      <c r="AW578" s="13" t="s">
        <v>39</v>
      </c>
      <c r="AX578" s="13" t="s">
        <v>86</v>
      </c>
      <c r="AY578" s="251" t="s">
        <v>188</v>
      </c>
    </row>
    <row r="579" s="2" customFormat="1" ht="6.96" customHeight="1">
      <c r="A579" s="42"/>
      <c r="B579" s="63"/>
      <c r="C579" s="64"/>
      <c r="D579" s="64"/>
      <c r="E579" s="64"/>
      <c r="F579" s="64"/>
      <c r="G579" s="64"/>
      <c r="H579" s="64"/>
      <c r="I579" s="64"/>
      <c r="J579" s="64"/>
      <c r="K579" s="64"/>
      <c r="L579" s="48"/>
      <c r="M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</row>
  </sheetData>
  <sheetProtection sheet="1" autoFilter="0" formatColumns="0" formatRows="0" objects="1" scenarios="1" spinCount="100000" saltValue="BLFWICcugQrbN9w4Tp1Mw1Z2KYpSUbInJcss2WC3xsl/9BMDGktAEhh0LqDHY7hWFgKlofp8A+weeLsS2gydvQ==" hashValue="ANgRk16KioUXXT+mgRoGyoCr2nSGerbcjglQr0TN+tFRQhc+hKH4ta/cljcK5EXSO45NMbWb5K1etnync++N/g==" algorithmName="SHA-512" password="EC2B"/>
  <autoFilter ref="C98:K57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hyperlinks>
    <hyperlink ref="F104" r:id="rId1" display="https://podminky.urs.cz/item/CS_URS_2023_02/342272225"/>
    <hyperlink ref="F110" r:id="rId2" display="https://podminky.urs.cz/item/CS_URS_2023_02/611325422"/>
    <hyperlink ref="F118" r:id="rId3" display="https://podminky.urs.cz/item/CS_URS_2023_02/612131121"/>
    <hyperlink ref="F123" r:id="rId4" display="https://podminky.urs.cz/item/CS_URS_2023_02/612142001"/>
    <hyperlink ref="F128" r:id="rId5" display="https://podminky.urs.cz/item/CS_URS_2023_02/612325422"/>
    <hyperlink ref="F151" r:id="rId6" display="https://podminky.urs.cz/item/CS_URS_2023_02/612341121"/>
    <hyperlink ref="F156" r:id="rId7" display="https://podminky.urs.cz/item/CS_URS_2023_02/622143003"/>
    <hyperlink ref="F164" r:id="rId8" display="https://podminky.urs.cz/item/CS_URS_2023_02/949101112"/>
    <hyperlink ref="F172" r:id="rId9" display="https://podminky.urs.cz/item/CS_URS_2023_02/952901111"/>
    <hyperlink ref="F180" r:id="rId10" display="https://podminky.urs.cz/item/CS_URS_2023_02/968072455"/>
    <hyperlink ref="F187" r:id="rId11" display="https://podminky.urs.cz/item/CS_URS_2023_02/997013211"/>
    <hyperlink ref="F190" r:id="rId12" display="https://podminky.urs.cz/item/CS_URS_2023_02/997013501"/>
    <hyperlink ref="F193" r:id="rId13" display="https://podminky.urs.cz/item/CS_URS_2023_02/997013509"/>
    <hyperlink ref="F197" r:id="rId14" display="https://podminky.urs.cz/item/CS_URS_2023_02/997013871"/>
    <hyperlink ref="F201" r:id="rId15" display="https://podminky.urs.cz/item/CS_URS_2023_02/998017001"/>
    <hyperlink ref="F290" r:id="rId16" display="https://podminky.urs.cz/item/CS_URS_2023_02/771111011"/>
    <hyperlink ref="F296" r:id="rId17" display="https://podminky.urs.cz/item/CS_URS_2023_02/771121011"/>
    <hyperlink ref="F302" r:id="rId18" display="https://podminky.urs.cz/item/CS_URS_2023_02/771151014"/>
    <hyperlink ref="F308" r:id="rId19" display="https://podminky.urs.cz/item/CS_URS_2023_02/771474113"/>
    <hyperlink ref="F315" r:id="rId20" display="https://podminky.urs.cz/item/CS_URS_2023_02/771574122"/>
    <hyperlink ref="F325" r:id="rId21" display="https://podminky.urs.cz/item/CS_URS_2023_02/771574915"/>
    <hyperlink ref="F331" r:id="rId22" display="https://podminky.urs.cz/item/CS_URS_2023_02/998771101"/>
    <hyperlink ref="F335" r:id="rId23" display="https://podminky.urs.cz/item/CS_URS_2023_02/776111311"/>
    <hyperlink ref="F339" r:id="rId24" display="https://podminky.urs.cz/item/CS_URS_2023_02/776121321"/>
    <hyperlink ref="F343" r:id="rId25" display="https://podminky.urs.cz/item/CS_URS_2023_02/776141114"/>
    <hyperlink ref="F347" r:id="rId26" display="https://podminky.urs.cz/item/CS_URS_2023_02/776201811"/>
    <hyperlink ref="F351" r:id="rId27" display="https://podminky.urs.cz/item/CS_URS_2023_02/776201931"/>
    <hyperlink ref="F355" r:id="rId28" display="https://podminky.urs.cz/item/CS_URS_2023_02/776221111"/>
    <hyperlink ref="F364" r:id="rId29" display="https://podminky.urs.cz/item/CS_URS_2023_02/998776101"/>
    <hyperlink ref="F368" r:id="rId30" display="https://podminky.urs.cz/item/CS_URS_2023_02/783601715"/>
    <hyperlink ref="F372" r:id="rId31" display="https://podminky.urs.cz/item/CS_URS_2023_02/783614551"/>
    <hyperlink ref="F376" r:id="rId32" display="https://podminky.urs.cz/item/CS_URS_2023_02/783615551"/>
    <hyperlink ref="F380" r:id="rId33" display="https://podminky.urs.cz/item/CS_URS_2023_02/783617601"/>
    <hyperlink ref="F385" r:id="rId34" display="https://podminky.urs.cz/item/CS_URS_2023_02/784121001"/>
    <hyperlink ref="F413" r:id="rId35" display="https://podminky.urs.cz/item/CS_URS_2023_02/784121011"/>
    <hyperlink ref="F441" r:id="rId36" display="https://podminky.urs.cz/item/CS_URS_2023_02/784161411"/>
    <hyperlink ref="F469" r:id="rId37" display="https://podminky.urs.cz/item/CS_URS_2023_02/784171101"/>
    <hyperlink ref="F477" r:id="rId38" display="https://podminky.urs.cz/item/CS_URS_2023_02/784171113"/>
    <hyperlink ref="F485" r:id="rId39" display="https://podminky.urs.cz/item/CS_URS_2023_02/784181101"/>
    <hyperlink ref="F513" r:id="rId40" display="https://podminky.urs.cz/item/CS_URS_2023_02/784211103"/>
    <hyperlink ref="F541" r:id="rId41" display="https://podminky.urs.cz/item/CS_URS_2023_02/784211165"/>
    <hyperlink ref="F570" r:id="rId42" display="https://podminky.urs.cz/item/CS_URS_2023_02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3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91</v>
      </c>
    </row>
    <row r="4" s="1" customFormat="1" ht="24.96" customHeight="1">
      <c r="B4" s="23"/>
      <c r="D4" s="144" t="s">
        <v>164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26.25" customHeight="1">
      <c r="B7" s="23"/>
      <c r="E7" s="147" t="str">
        <f>'Rekapitulace stavby'!K6</f>
        <v>Dům kultury v Ostrově - vybudování kulturního a kreativního centra (interiér)</v>
      </c>
      <c r="F7" s="146"/>
      <c r="G7" s="146"/>
      <c r="H7" s="146"/>
      <c r="L7" s="23"/>
    </row>
    <row r="8" s="1" customFormat="1" ht="12" customHeight="1">
      <c r="B8" s="23"/>
      <c r="D8" s="146" t="s">
        <v>165</v>
      </c>
      <c r="L8" s="23"/>
    </row>
    <row r="9" s="2" customFormat="1" ht="16.5" customHeight="1">
      <c r="A9" s="42"/>
      <c r="B9" s="48"/>
      <c r="C9" s="42"/>
      <c r="D9" s="42"/>
      <c r="E9" s="147" t="s">
        <v>254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255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2012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32</v>
      </c>
      <c r="G13" s="42"/>
      <c r="H13" s="42"/>
      <c r="I13" s="146" t="s">
        <v>20</v>
      </c>
      <c r="J13" s="137" t="s">
        <v>32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23</v>
      </c>
      <c r="G14" s="42"/>
      <c r="H14" s="42"/>
      <c r="I14" s="146" t="s">
        <v>24</v>
      </c>
      <c r="J14" s="150" t="str">
        <f>'Rekapitulace stavby'!AN8</f>
        <v>13. 3. 2024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30</v>
      </c>
      <c r="E16" s="42"/>
      <c r="F16" s="42"/>
      <c r="G16" s="42"/>
      <c r="H16" s="42"/>
      <c r="I16" s="146" t="s">
        <v>31</v>
      </c>
      <c r="J16" s="137" t="s">
        <v>32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33</v>
      </c>
      <c r="F17" s="42"/>
      <c r="G17" s="42"/>
      <c r="H17" s="42"/>
      <c r="I17" s="146" t="s">
        <v>34</v>
      </c>
      <c r="J17" s="137" t="s">
        <v>32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35</v>
      </c>
      <c r="E19" s="42"/>
      <c r="F19" s="42"/>
      <c r="G19" s="42"/>
      <c r="H19" s="42"/>
      <c r="I19" s="146" t="s">
        <v>31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34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37</v>
      </c>
      <c r="E22" s="42"/>
      <c r="F22" s="42"/>
      <c r="G22" s="42"/>
      <c r="H22" s="42"/>
      <c r="I22" s="146" t="s">
        <v>31</v>
      </c>
      <c r="J22" s="137" t="s">
        <v>32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38</v>
      </c>
      <c r="F23" s="42"/>
      <c r="G23" s="42"/>
      <c r="H23" s="42"/>
      <c r="I23" s="146" t="s">
        <v>34</v>
      </c>
      <c r="J23" s="137" t="s">
        <v>32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40</v>
      </c>
      <c r="E25" s="42"/>
      <c r="F25" s="42"/>
      <c r="G25" s="42"/>
      <c r="H25" s="42"/>
      <c r="I25" s="146" t="s">
        <v>31</v>
      </c>
      <c r="J25" s="137" t="s">
        <v>32</v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">
        <v>41</v>
      </c>
      <c r="F26" s="42"/>
      <c r="G26" s="42"/>
      <c r="H26" s="42"/>
      <c r="I26" s="146" t="s">
        <v>34</v>
      </c>
      <c r="J26" s="137" t="s">
        <v>32</v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42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71.25" customHeight="1">
      <c r="A29" s="151"/>
      <c r="B29" s="152"/>
      <c r="C29" s="151"/>
      <c r="D29" s="151"/>
      <c r="E29" s="153" t="s">
        <v>43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44</v>
      </c>
      <c r="E32" s="42"/>
      <c r="F32" s="42"/>
      <c r="G32" s="42"/>
      <c r="H32" s="42"/>
      <c r="I32" s="42"/>
      <c r="J32" s="157">
        <f>ROUND(J98,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46</v>
      </c>
      <c r="G34" s="42"/>
      <c r="H34" s="42"/>
      <c r="I34" s="158" t="s">
        <v>45</v>
      </c>
      <c r="J34" s="158" t="s">
        <v>47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48</v>
      </c>
      <c r="E35" s="146" t="s">
        <v>49</v>
      </c>
      <c r="F35" s="160">
        <f>ROUND((SUM(BE98:BE363)),  2)</f>
        <v>0</v>
      </c>
      <c r="G35" s="42"/>
      <c r="H35" s="42"/>
      <c r="I35" s="161">
        <v>0.20999999999999999</v>
      </c>
      <c r="J35" s="160">
        <f>ROUND(((SUM(BE98:BE363))*I35),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50</v>
      </c>
      <c r="F36" s="160">
        <f>ROUND((SUM(BF98:BF363)),  2)</f>
        <v>0</v>
      </c>
      <c r="G36" s="42"/>
      <c r="H36" s="42"/>
      <c r="I36" s="161">
        <v>0.14999999999999999</v>
      </c>
      <c r="J36" s="160">
        <f>ROUND(((SUM(BF98:BF363))*I36),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51</v>
      </c>
      <c r="F37" s="160">
        <f>ROUND((SUM(BG98:BG363)),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52</v>
      </c>
      <c r="F38" s="160">
        <f>ROUND((SUM(BH98:BH363)),  2)</f>
        <v>0</v>
      </c>
      <c r="G38" s="42"/>
      <c r="H38" s="42"/>
      <c r="I38" s="161">
        <v>0.14999999999999999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53</v>
      </c>
      <c r="F39" s="160">
        <f>ROUND((SUM(BI98:BI363)),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54</v>
      </c>
      <c r="E41" s="164"/>
      <c r="F41" s="164"/>
      <c r="G41" s="165" t="s">
        <v>55</v>
      </c>
      <c r="H41" s="166" t="s">
        <v>56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167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26.25" customHeight="1">
      <c r="A50" s="42"/>
      <c r="B50" s="43"/>
      <c r="C50" s="44"/>
      <c r="D50" s="44"/>
      <c r="E50" s="173" t="str">
        <f>E7</f>
        <v>Dům kultury v Ostrově - vybudování kulturního a kreativního centra (interiér)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165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3" t="s">
        <v>254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255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D11_KL - Klubovny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>Ostrov</v>
      </c>
      <c r="G56" s="44"/>
      <c r="H56" s="44"/>
      <c r="I56" s="35" t="s">
        <v>24</v>
      </c>
      <c r="J56" s="76" t="str">
        <f>IF(J14="","",J14)</f>
        <v>13. 3. 2024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54.45" customHeight="1">
      <c r="A58" s="42"/>
      <c r="B58" s="43"/>
      <c r="C58" s="35" t="s">
        <v>30</v>
      </c>
      <c r="D58" s="44"/>
      <c r="E58" s="44"/>
      <c r="F58" s="30" t="str">
        <f>E17</f>
        <v>Město Ostrov, Jáchymovská 1 , 363 01 Ostrov</v>
      </c>
      <c r="G58" s="44"/>
      <c r="H58" s="44"/>
      <c r="I58" s="35" t="s">
        <v>37</v>
      </c>
      <c r="J58" s="40" t="str">
        <f>E23</f>
        <v>Ing arch Olga Růžičková, Gagarinova, Karlovy Vary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5" t="s">
        <v>35</v>
      </c>
      <c r="D59" s="44"/>
      <c r="E59" s="44"/>
      <c r="F59" s="30" t="str">
        <f>IF(E20="","",E20)</f>
        <v>Vyplň údaj</v>
      </c>
      <c r="G59" s="44"/>
      <c r="H59" s="44"/>
      <c r="I59" s="35" t="s">
        <v>40</v>
      </c>
      <c r="J59" s="40" t="str">
        <f>E26</f>
        <v>Jakub Vilingr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168</v>
      </c>
      <c r="D61" s="175"/>
      <c r="E61" s="175"/>
      <c r="F61" s="175"/>
      <c r="G61" s="175"/>
      <c r="H61" s="175"/>
      <c r="I61" s="175"/>
      <c r="J61" s="176" t="s">
        <v>169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76</v>
      </c>
      <c r="D63" s="44"/>
      <c r="E63" s="44"/>
      <c r="F63" s="44"/>
      <c r="G63" s="44"/>
      <c r="H63" s="44"/>
      <c r="I63" s="44"/>
      <c r="J63" s="106">
        <f>J98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170</v>
      </c>
    </row>
    <row r="64" s="9" customFormat="1" ht="24.96" customHeight="1">
      <c r="A64" s="9"/>
      <c r="B64" s="178"/>
      <c r="C64" s="179"/>
      <c r="D64" s="180" t="s">
        <v>257</v>
      </c>
      <c r="E64" s="181"/>
      <c r="F64" s="181"/>
      <c r="G64" s="181"/>
      <c r="H64" s="181"/>
      <c r="I64" s="181"/>
      <c r="J64" s="182">
        <f>J99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2" customFormat="1" ht="19.92" customHeight="1">
      <c r="A65" s="12"/>
      <c r="B65" s="232"/>
      <c r="C65" s="129"/>
      <c r="D65" s="233" t="s">
        <v>258</v>
      </c>
      <c r="E65" s="234"/>
      <c r="F65" s="234"/>
      <c r="G65" s="234"/>
      <c r="H65" s="234"/>
      <c r="I65" s="234"/>
      <c r="J65" s="235">
        <f>J100</f>
        <v>0</v>
      </c>
      <c r="K65" s="129"/>
      <c r="L65" s="236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9.92" customHeight="1">
      <c r="A66" s="12"/>
      <c r="B66" s="232"/>
      <c r="C66" s="129"/>
      <c r="D66" s="233" t="s">
        <v>259</v>
      </c>
      <c r="E66" s="234"/>
      <c r="F66" s="234"/>
      <c r="G66" s="234"/>
      <c r="H66" s="234"/>
      <c r="I66" s="234"/>
      <c r="J66" s="235">
        <f>J121</f>
        <v>0</v>
      </c>
      <c r="K66" s="129"/>
      <c r="L66" s="236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12" customFormat="1" ht="19.92" customHeight="1">
      <c r="A67" s="12"/>
      <c r="B67" s="232"/>
      <c r="C67" s="129"/>
      <c r="D67" s="233" t="s">
        <v>260</v>
      </c>
      <c r="E67" s="234"/>
      <c r="F67" s="234"/>
      <c r="G67" s="234"/>
      <c r="H67" s="234"/>
      <c r="I67" s="234"/>
      <c r="J67" s="235">
        <f>J130</f>
        <v>0</v>
      </c>
      <c r="K67" s="129"/>
      <c r="L67" s="236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="12" customFormat="1" ht="19.92" customHeight="1">
      <c r="A68" s="12"/>
      <c r="B68" s="232"/>
      <c r="C68" s="129"/>
      <c r="D68" s="233" t="s">
        <v>261</v>
      </c>
      <c r="E68" s="234"/>
      <c r="F68" s="234"/>
      <c r="G68" s="234"/>
      <c r="H68" s="234"/>
      <c r="I68" s="234"/>
      <c r="J68" s="235">
        <f>J144</f>
        <v>0</v>
      </c>
      <c r="K68" s="129"/>
      <c r="L68" s="236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="9" customFormat="1" ht="24.96" customHeight="1">
      <c r="A69" s="9"/>
      <c r="B69" s="178"/>
      <c r="C69" s="179"/>
      <c r="D69" s="180" t="s">
        <v>262</v>
      </c>
      <c r="E69" s="181"/>
      <c r="F69" s="181"/>
      <c r="G69" s="181"/>
      <c r="H69" s="181"/>
      <c r="I69" s="181"/>
      <c r="J69" s="182">
        <f>J148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2" customFormat="1" ht="19.92" customHeight="1">
      <c r="A70" s="12"/>
      <c r="B70" s="232"/>
      <c r="C70" s="129"/>
      <c r="D70" s="233" t="s">
        <v>263</v>
      </c>
      <c r="E70" s="234"/>
      <c r="F70" s="234"/>
      <c r="G70" s="234"/>
      <c r="H70" s="234"/>
      <c r="I70" s="234"/>
      <c r="J70" s="235">
        <f>J149</f>
        <v>0</v>
      </c>
      <c r="K70" s="129"/>
      <c r="L70" s="236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s="12" customFormat="1" ht="19.92" customHeight="1">
      <c r="A71" s="12"/>
      <c r="B71" s="232"/>
      <c r="C71" s="129"/>
      <c r="D71" s="233" t="s">
        <v>264</v>
      </c>
      <c r="E71" s="234"/>
      <c r="F71" s="234"/>
      <c r="G71" s="234"/>
      <c r="H71" s="234"/>
      <c r="I71" s="234"/>
      <c r="J71" s="235">
        <f>J157</f>
        <v>0</v>
      </c>
      <c r="K71" s="129"/>
      <c r="L71" s="236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="12" customFormat="1" ht="19.92" customHeight="1">
      <c r="A72" s="12"/>
      <c r="B72" s="232"/>
      <c r="C72" s="129"/>
      <c r="D72" s="233" t="s">
        <v>266</v>
      </c>
      <c r="E72" s="234"/>
      <c r="F72" s="234"/>
      <c r="G72" s="234"/>
      <c r="H72" s="234"/>
      <c r="I72" s="234"/>
      <c r="J72" s="235">
        <f>J186</f>
        <v>0</v>
      </c>
      <c r="K72" s="129"/>
      <c r="L72" s="236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</row>
    <row r="73" s="12" customFormat="1" ht="19.92" customHeight="1">
      <c r="A73" s="12"/>
      <c r="B73" s="232"/>
      <c r="C73" s="129"/>
      <c r="D73" s="233" t="s">
        <v>2013</v>
      </c>
      <c r="E73" s="234"/>
      <c r="F73" s="234"/>
      <c r="G73" s="234"/>
      <c r="H73" s="234"/>
      <c r="I73" s="234"/>
      <c r="J73" s="235">
        <f>J253</f>
        <v>0</v>
      </c>
      <c r="K73" s="129"/>
      <c r="L73" s="236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</row>
    <row r="74" s="12" customFormat="1" ht="19.92" customHeight="1">
      <c r="A74" s="12"/>
      <c r="B74" s="232"/>
      <c r="C74" s="129"/>
      <c r="D74" s="233" t="s">
        <v>268</v>
      </c>
      <c r="E74" s="234"/>
      <c r="F74" s="234"/>
      <c r="G74" s="234"/>
      <c r="H74" s="234"/>
      <c r="I74" s="234"/>
      <c r="J74" s="235">
        <f>J258</f>
        <v>0</v>
      </c>
      <c r="K74" s="129"/>
      <c r="L74" s="236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</row>
    <row r="75" s="12" customFormat="1" ht="19.92" customHeight="1">
      <c r="A75" s="12"/>
      <c r="B75" s="232"/>
      <c r="C75" s="129"/>
      <c r="D75" s="233" t="s">
        <v>271</v>
      </c>
      <c r="E75" s="234"/>
      <c r="F75" s="234"/>
      <c r="G75" s="234"/>
      <c r="H75" s="234"/>
      <c r="I75" s="234"/>
      <c r="J75" s="235">
        <f>J286</f>
        <v>0</v>
      </c>
      <c r="K75" s="129"/>
      <c r="L75" s="236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</row>
    <row r="76" s="9" customFormat="1" ht="24.96" customHeight="1">
      <c r="A76" s="9"/>
      <c r="B76" s="178"/>
      <c r="C76" s="179"/>
      <c r="D76" s="180" t="s">
        <v>272</v>
      </c>
      <c r="E76" s="181"/>
      <c r="F76" s="181"/>
      <c r="G76" s="181"/>
      <c r="H76" s="181"/>
      <c r="I76" s="181"/>
      <c r="J76" s="182">
        <f>J352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2" customFormat="1" ht="21.84" customHeight="1">
      <c r="A77" s="4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14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6.96" customHeight="1">
      <c r="A78" s="42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82" s="2" customFormat="1" ht="6.96" customHeight="1">
      <c r="A82" s="42"/>
      <c r="B82" s="65"/>
      <c r="C82" s="66"/>
      <c r="D82" s="66"/>
      <c r="E82" s="66"/>
      <c r="F82" s="66"/>
      <c r="G82" s="66"/>
      <c r="H82" s="66"/>
      <c r="I82" s="66"/>
      <c r="J82" s="66"/>
      <c r="K82" s="66"/>
      <c r="L82" s="14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24.96" customHeight="1">
      <c r="A83" s="42"/>
      <c r="B83" s="43"/>
      <c r="C83" s="26" t="s">
        <v>172</v>
      </c>
      <c r="D83" s="44"/>
      <c r="E83" s="44"/>
      <c r="F83" s="44"/>
      <c r="G83" s="44"/>
      <c r="H83" s="44"/>
      <c r="I83" s="44"/>
      <c r="J83" s="44"/>
      <c r="K83" s="44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2" customHeight="1">
      <c r="A85" s="42"/>
      <c r="B85" s="43"/>
      <c r="C85" s="35" t="s">
        <v>16</v>
      </c>
      <c r="D85" s="44"/>
      <c r="E85" s="44"/>
      <c r="F85" s="44"/>
      <c r="G85" s="44"/>
      <c r="H85" s="44"/>
      <c r="I85" s="44"/>
      <c r="J85" s="44"/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26.25" customHeight="1">
      <c r="A86" s="42"/>
      <c r="B86" s="43"/>
      <c r="C86" s="44"/>
      <c r="D86" s="44"/>
      <c r="E86" s="173" t="str">
        <f>E7</f>
        <v>Dům kultury v Ostrově - vybudování kulturního a kreativního centra (interiér)</v>
      </c>
      <c r="F86" s="35"/>
      <c r="G86" s="35"/>
      <c r="H86" s="35"/>
      <c r="I86" s="44"/>
      <c r="J86" s="44"/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1" customFormat="1" ht="12" customHeight="1">
      <c r="B87" s="24"/>
      <c r="C87" s="35" t="s">
        <v>165</v>
      </c>
      <c r="D87" s="25"/>
      <c r="E87" s="25"/>
      <c r="F87" s="25"/>
      <c r="G87" s="25"/>
      <c r="H87" s="25"/>
      <c r="I87" s="25"/>
      <c r="J87" s="25"/>
      <c r="K87" s="25"/>
      <c r="L87" s="23"/>
    </row>
    <row r="88" s="2" customFormat="1" ht="16.5" customHeight="1">
      <c r="A88" s="42"/>
      <c r="B88" s="43"/>
      <c r="C88" s="44"/>
      <c r="D88" s="44"/>
      <c r="E88" s="173" t="s">
        <v>254</v>
      </c>
      <c r="F88" s="44"/>
      <c r="G88" s="44"/>
      <c r="H88" s="44"/>
      <c r="I88" s="44"/>
      <c r="J88" s="44"/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2" customHeight="1">
      <c r="A89" s="42"/>
      <c r="B89" s="43"/>
      <c r="C89" s="35" t="s">
        <v>255</v>
      </c>
      <c r="D89" s="44"/>
      <c r="E89" s="44"/>
      <c r="F89" s="44"/>
      <c r="G89" s="44"/>
      <c r="H89" s="44"/>
      <c r="I89" s="44"/>
      <c r="J89" s="44"/>
      <c r="K89" s="44"/>
      <c r="L89" s="14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6.5" customHeight="1">
      <c r="A90" s="42"/>
      <c r="B90" s="43"/>
      <c r="C90" s="44"/>
      <c r="D90" s="44"/>
      <c r="E90" s="73" t="str">
        <f>E11</f>
        <v>D11_KL - Klubovny</v>
      </c>
      <c r="F90" s="44"/>
      <c r="G90" s="44"/>
      <c r="H90" s="44"/>
      <c r="I90" s="44"/>
      <c r="J90" s="44"/>
      <c r="K90" s="44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6.96" customHeight="1">
      <c r="A91" s="42"/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14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2" customHeight="1">
      <c r="A92" s="42"/>
      <c r="B92" s="43"/>
      <c r="C92" s="35" t="s">
        <v>22</v>
      </c>
      <c r="D92" s="44"/>
      <c r="E92" s="44"/>
      <c r="F92" s="30" t="str">
        <f>F14</f>
        <v>Ostrov</v>
      </c>
      <c r="G92" s="44"/>
      <c r="H92" s="44"/>
      <c r="I92" s="35" t="s">
        <v>24</v>
      </c>
      <c r="J92" s="76" t="str">
        <f>IF(J14="","",J14)</f>
        <v>13. 3. 2024</v>
      </c>
      <c r="K92" s="44"/>
      <c r="L92" s="14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6.96" customHeight="1">
      <c r="A93" s="42"/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14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54.45" customHeight="1">
      <c r="A94" s="42"/>
      <c r="B94" s="43"/>
      <c r="C94" s="35" t="s">
        <v>30</v>
      </c>
      <c r="D94" s="44"/>
      <c r="E94" s="44"/>
      <c r="F94" s="30" t="str">
        <f>E17</f>
        <v>Město Ostrov, Jáchymovská 1 , 363 01 Ostrov</v>
      </c>
      <c r="G94" s="44"/>
      <c r="H94" s="44"/>
      <c r="I94" s="35" t="s">
        <v>37</v>
      </c>
      <c r="J94" s="40" t="str">
        <f>E23</f>
        <v>Ing arch Olga Růžičková, Gagarinova, Karlovy Vary</v>
      </c>
      <c r="K94" s="44"/>
      <c r="L94" s="14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5.15" customHeight="1">
      <c r="A95" s="42"/>
      <c r="B95" s="43"/>
      <c r="C95" s="35" t="s">
        <v>35</v>
      </c>
      <c r="D95" s="44"/>
      <c r="E95" s="44"/>
      <c r="F95" s="30" t="str">
        <f>IF(E20="","",E20)</f>
        <v>Vyplň údaj</v>
      </c>
      <c r="G95" s="44"/>
      <c r="H95" s="44"/>
      <c r="I95" s="35" t="s">
        <v>40</v>
      </c>
      <c r="J95" s="40" t="str">
        <f>E26</f>
        <v>Jakub Vilingr</v>
      </c>
      <c r="K95" s="44"/>
      <c r="L95" s="14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0.32" customHeight="1">
      <c r="A96" s="42"/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14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10" customFormat="1" ht="29.28" customHeight="1">
      <c r="A97" s="184"/>
      <c r="B97" s="185"/>
      <c r="C97" s="186" t="s">
        <v>173</v>
      </c>
      <c r="D97" s="187" t="s">
        <v>63</v>
      </c>
      <c r="E97" s="187" t="s">
        <v>59</v>
      </c>
      <c r="F97" s="187" t="s">
        <v>60</v>
      </c>
      <c r="G97" s="187" t="s">
        <v>174</v>
      </c>
      <c r="H97" s="187" t="s">
        <v>175</v>
      </c>
      <c r="I97" s="187" t="s">
        <v>176</v>
      </c>
      <c r="J97" s="187" t="s">
        <v>169</v>
      </c>
      <c r="K97" s="188" t="s">
        <v>177</v>
      </c>
      <c r="L97" s="189"/>
      <c r="M97" s="96" t="s">
        <v>32</v>
      </c>
      <c r="N97" s="97" t="s">
        <v>48</v>
      </c>
      <c r="O97" s="97" t="s">
        <v>178</v>
      </c>
      <c r="P97" s="97" t="s">
        <v>179</v>
      </c>
      <c r="Q97" s="97" t="s">
        <v>180</v>
      </c>
      <c r="R97" s="97" t="s">
        <v>181</v>
      </c>
      <c r="S97" s="97" t="s">
        <v>182</v>
      </c>
      <c r="T97" s="98" t="s">
        <v>183</v>
      </c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</row>
    <row r="98" s="2" customFormat="1" ht="22.8" customHeight="1">
      <c r="A98" s="42"/>
      <c r="B98" s="43"/>
      <c r="C98" s="103" t="s">
        <v>184</v>
      </c>
      <c r="D98" s="44"/>
      <c r="E98" s="44"/>
      <c r="F98" s="44"/>
      <c r="G98" s="44"/>
      <c r="H98" s="44"/>
      <c r="I98" s="44"/>
      <c r="J98" s="190">
        <f>BK98</f>
        <v>0</v>
      </c>
      <c r="K98" s="44"/>
      <c r="L98" s="48"/>
      <c r="M98" s="99"/>
      <c r="N98" s="191"/>
      <c r="O98" s="100"/>
      <c r="P98" s="192">
        <f>P99+P148+P352</f>
        <v>0</v>
      </c>
      <c r="Q98" s="100"/>
      <c r="R98" s="192">
        <f>R99+R148+R352</f>
        <v>1.8819022499999998</v>
      </c>
      <c r="S98" s="100"/>
      <c r="T98" s="193">
        <f>T99+T148+T352</f>
        <v>0.11045459999999999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77</v>
      </c>
      <c r="AU98" s="20" t="s">
        <v>170</v>
      </c>
      <c r="BK98" s="194">
        <f>BK99+BK148+BK352</f>
        <v>0</v>
      </c>
    </row>
    <row r="99" s="11" customFormat="1" ht="25.92" customHeight="1">
      <c r="A99" s="11"/>
      <c r="B99" s="195"/>
      <c r="C99" s="196"/>
      <c r="D99" s="197" t="s">
        <v>77</v>
      </c>
      <c r="E99" s="198" t="s">
        <v>273</v>
      </c>
      <c r="F99" s="198" t="s">
        <v>274</v>
      </c>
      <c r="G99" s="196"/>
      <c r="H99" s="196"/>
      <c r="I99" s="199"/>
      <c r="J99" s="200">
        <f>BK99</f>
        <v>0</v>
      </c>
      <c r="K99" s="196"/>
      <c r="L99" s="201"/>
      <c r="M99" s="202"/>
      <c r="N99" s="203"/>
      <c r="O99" s="203"/>
      <c r="P99" s="204">
        <f>P100+P121+P130+P144</f>
        <v>0</v>
      </c>
      <c r="Q99" s="203"/>
      <c r="R99" s="204">
        <f>R100+R121+R130+R144</f>
        <v>0.48721200000000003</v>
      </c>
      <c r="S99" s="203"/>
      <c r="T99" s="205">
        <f>T100+T121+T130+T144</f>
        <v>0</v>
      </c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R99" s="206" t="s">
        <v>86</v>
      </c>
      <c r="AT99" s="207" t="s">
        <v>77</v>
      </c>
      <c r="AU99" s="207" t="s">
        <v>78</v>
      </c>
      <c r="AY99" s="206" t="s">
        <v>188</v>
      </c>
      <c r="BK99" s="208">
        <f>BK100+BK121+BK130+BK144</f>
        <v>0</v>
      </c>
    </row>
    <row r="100" s="11" customFormat="1" ht="22.8" customHeight="1">
      <c r="A100" s="11"/>
      <c r="B100" s="195"/>
      <c r="C100" s="196"/>
      <c r="D100" s="197" t="s">
        <v>77</v>
      </c>
      <c r="E100" s="237" t="s">
        <v>213</v>
      </c>
      <c r="F100" s="237" t="s">
        <v>275</v>
      </c>
      <c r="G100" s="196"/>
      <c r="H100" s="196"/>
      <c r="I100" s="199"/>
      <c r="J100" s="238">
        <f>BK100</f>
        <v>0</v>
      </c>
      <c r="K100" s="196"/>
      <c r="L100" s="201"/>
      <c r="M100" s="202"/>
      <c r="N100" s="203"/>
      <c r="O100" s="203"/>
      <c r="P100" s="204">
        <f>SUM(P101:P120)</f>
        <v>0</v>
      </c>
      <c r="Q100" s="203"/>
      <c r="R100" s="204">
        <f>SUM(R101:R120)</f>
        <v>0.48256200000000005</v>
      </c>
      <c r="S100" s="203"/>
      <c r="T100" s="205">
        <f>SUM(T101:T120)</f>
        <v>0</v>
      </c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R100" s="206" t="s">
        <v>86</v>
      </c>
      <c r="AT100" s="207" t="s">
        <v>77</v>
      </c>
      <c r="AU100" s="207" t="s">
        <v>86</v>
      </c>
      <c r="AY100" s="206" t="s">
        <v>188</v>
      </c>
      <c r="BK100" s="208">
        <f>SUM(BK101:BK120)</f>
        <v>0</v>
      </c>
    </row>
    <row r="101" s="2" customFormat="1" ht="24.15" customHeight="1">
      <c r="A101" s="42"/>
      <c r="B101" s="43"/>
      <c r="C101" s="209" t="s">
        <v>91</v>
      </c>
      <c r="D101" s="209" t="s">
        <v>189</v>
      </c>
      <c r="E101" s="210" t="s">
        <v>284</v>
      </c>
      <c r="F101" s="211" t="s">
        <v>285</v>
      </c>
      <c r="G101" s="212" t="s">
        <v>278</v>
      </c>
      <c r="H101" s="213">
        <v>18.600000000000001</v>
      </c>
      <c r="I101" s="214"/>
      <c r="J101" s="215">
        <f>ROUND(I101*H101,2)</f>
        <v>0</v>
      </c>
      <c r="K101" s="211" t="s">
        <v>236</v>
      </c>
      <c r="L101" s="48"/>
      <c r="M101" s="216" t="s">
        <v>32</v>
      </c>
      <c r="N101" s="217" t="s">
        <v>49</v>
      </c>
      <c r="O101" s="88"/>
      <c r="P101" s="218">
        <f>O101*H101</f>
        <v>0</v>
      </c>
      <c r="Q101" s="218">
        <v>0.0057000000000000002</v>
      </c>
      <c r="R101" s="218">
        <f>Q101*H101</f>
        <v>0.10602000000000002</v>
      </c>
      <c r="S101" s="218">
        <v>0</v>
      </c>
      <c r="T101" s="219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20" t="s">
        <v>187</v>
      </c>
      <c r="AT101" s="220" t="s">
        <v>189</v>
      </c>
      <c r="AU101" s="220" t="s">
        <v>91</v>
      </c>
      <c r="AY101" s="20" t="s">
        <v>188</v>
      </c>
      <c r="BE101" s="221">
        <f>IF(N101="základní",J101,0)</f>
        <v>0</v>
      </c>
      <c r="BF101" s="221">
        <f>IF(N101="snížená",J101,0)</f>
        <v>0</v>
      </c>
      <c r="BG101" s="221">
        <f>IF(N101="zákl. přenesená",J101,0)</f>
        <v>0</v>
      </c>
      <c r="BH101" s="221">
        <f>IF(N101="sníž. přenesená",J101,0)</f>
        <v>0</v>
      </c>
      <c r="BI101" s="221">
        <f>IF(N101="nulová",J101,0)</f>
        <v>0</v>
      </c>
      <c r="BJ101" s="20" t="s">
        <v>86</v>
      </c>
      <c r="BK101" s="221">
        <f>ROUND(I101*H101,2)</f>
        <v>0</v>
      </c>
      <c r="BL101" s="20" t="s">
        <v>187</v>
      </c>
      <c r="BM101" s="220" t="s">
        <v>2014</v>
      </c>
    </row>
    <row r="102" s="2" customFormat="1">
      <c r="A102" s="42"/>
      <c r="B102" s="43"/>
      <c r="C102" s="44"/>
      <c r="D102" s="222" t="s">
        <v>194</v>
      </c>
      <c r="E102" s="44"/>
      <c r="F102" s="223" t="s">
        <v>287</v>
      </c>
      <c r="G102" s="44"/>
      <c r="H102" s="44"/>
      <c r="I102" s="224"/>
      <c r="J102" s="44"/>
      <c r="K102" s="44"/>
      <c r="L102" s="48"/>
      <c r="M102" s="225"/>
      <c r="N102" s="226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194</v>
      </c>
      <c r="AU102" s="20" t="s">
        <v>91</v>
      </c>
    </row>
    <row r="103" s="2" customFormat="1">
      <c r="A103" s="42"/>
      <c r="B103" s="43"/>
      <c r="C103" s="44"/>
      <c r="D103" s="239" t="s">
        <v>239</v>
      </c>
      <c r="E103" s="44"/>
      <c r="F103" s="240" t="s">
        <v>288</v>
      </c>
      <c r="G103" s="44"/>
      <c r="H103" s="44"/>
      <c r="I103" s="224"/>
      <c r="J103" s="44"/>
      <c r="K103" s="44"/>
      <c r="L103" s="48"/>
      <c r="M103" s="225"/>
      <c r="N103" s="226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239</v>
      </c>
      <c r="AU103" s="20" t="s">
        <v>91</v>
      </c>
    </row>
    <row r="104" s="14" customFormat="1">
      <c r="A104" s="14"/>
      <c r="B104" s="252"/>
      <c r="C104" s="253"/>
      <c r="D104" s="222" t="s">
        <v>282</v>
      </c>
      <c r="E104" s="254" t="s">
        <v>32</v>
      </c>
      <c r="F104" s="255" t="s">
        <v>2015</v>
      </c>
      <c r="G104" s="253"/>
      <c r="H104" s="254" t="s">
        <v>32</v>
      </c>
      <c r="I104" s="256"/>
      <c r="J104" s="253"/>
      <c r="K104" s="253"/>
      <c r="L104" s="257"/>
      <c r="M104" s="258"/>
      <c r="N104" s="259"/>
      <c r="O104" s="259"/>
      <c r="P104" s="259"/>
      <c r="Q104" s="259"/>
      <c r="R104" s="259"/>
      <c r="S104" s="259"/>
      <c r="T104" s="260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61" t="s">
        <v>282</v>
      </c>
      <c r="AU104" s="261" t="s">
        <v>91</v>
      </c>
      <c r="AV104" s="14" t="s">
        <v>86</v>
      </c>
      <c r="AW104" s="14" t="s">
        <v>39</v>
      </c>
      <c r="AX104" s="14" t="s">
        <v>78</v>
      </c>
      <c r="AY104" s="261" t="s">
        <v>188</v>
      </c>
    </row>
    <row r="105" s="13" customFormat="1">
      <c r="A105" s="13"/>
      <c r="B105" s="241"/>
      <c r="C105" s="242"/>
      <c r="D105" s="222" t="s">
        <v>282</v>
      </c>
      <c r="E105" s="243" t="s">
        <v>32</v>
      </c>
      <c r="F105" s="244" t="s">
        <v>2016</v>
      </c>
      <c r="G105" s="242"/>
      <c r="H105" s="245">
        <v>18.600000000000001</v>
      </c>
      <c r="I105" s="246"/>
      <c r="J105" s="242"/>
      <c r="K105" s="242"/>
      <c r="L105" s="247"/>
      <c r="M105" s="248"/>
      <c r="N105" s="249"/>
      <c r="O105" s="249"/>
      <c r="P105" s="249"/>
      <c r="Q105" s="249"/>
      <c r="R105" s="249"/>
      <c r="S105" s="249"/>
      <c r="T105" s="25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51" t="s">
        <v>282</v>
      </c>
      <c r="AU105" s="251" t="s">
        <v>91</v>
      </c>
      <c r="AV105" s="13" t="s">
        <v>91</v>
      </c>
      <c r="AW105" s="13" t="s">
        <v>39</v>
      </c>
      <c r="AX105" s="13" t="s">
        <v>86</v>
      </c>
      <c r="AY105" s="251" t="s">
        <v>188</v>
      </c>
    </row>
    <row r="106" s="2" customFormat="1" ht="24.15" customHeight="1">
      <c r="A106" s="42"/>
      <c r="B106" s="43"/>
      <c r="C106" s="209" t="s">
        <v>187</v>
      </c>
      <c r="D106" s="209" t="s">
        <v>189</v>
      </c>
      <c r="E106" s="210" t="s">
        <v>302</v>
      </c>
      <c r="F106" s="211" t="s">
        <v>303</v>
      </c>
      <c r="G106" s="212" t="s">
        <v>278</v>
      </c>
      <c r="H106" s="213">
        <v>66.060000000000002</v>
      </c>
      <c r="I106" s="214"/>
      <c r="J106" s="215">
        <f>ROUND(I106*H106,2)</f>
        <v>0</v>
      </c>
      <c r="K106" s="211" t="s">
        <v>236</v>
      </c>
      <c r="L106" s="48"/>
      <c r="M106" s="216" t="s">
        <v>32</v>
      </c>
      <c r="N106" s="217" t="s">
        <v>49</v>
      </c>
      <c r="O106" s="88"/>
      <c r="P106" s="218">
        <f>O106*H106</f>
        <v>0</v>
      </c>
      <c r="Q106" s="218">
        <v>0.0057000000000000002</v>
      </c>
      <c r="R106" s="218">
        <f>Q106*H106</f>
        <v>0.37654200000000004</v>
      </c>
      <c r="S106" s="218">
        <v>0</v>
      </c>
      <c r="T106" s="219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20" t="s">
        <v>187</v>
      </c>
      <c r="AT106" s="220" t="s">
        <v>189</v>
      </c>
      <c r="AU106" s="220" t="s">
        <v>91</v>
      </c>
      <c r="AY106" s="20" t="s">
        <v>188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20" t="s">
        <v>86</v>
      </c>
      <c r="BK106" s="221">
        <f>ROUND(I106*H106,2)</f>
        <v>0</v>
      </c>
      <c r="BL106" s="20" t="s">
        <v>187</v>
      </c>
      <c r="BM106" s="220" t="s">
        <v>2017</v>
      </c>
    </row>
    <row r="107" s="2" customFormat="1">
      <c r="A107" s="42"/>
      <c r="B107" s="43"/>
      <c r="C107" s="44"/>
      <c r="D107" s="222" t="s">
        <v>194</v>
      </c>
      <c r="E107" s="44"/>
      <c r="F107" s="223" t="s">
        <v>305</v>
      </c>
      <c r="G107" s="44"/>
      <c r="H107" s="44"/>
      <c r="I107" s="224"/>
      <c r="J107" s="44"/>
      <c r="K107" s="44"/>
      <c r="L107" s="48"/>
      <c r="M107" s="225"/>
      <c r="N107" s="226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194</v>
      </c>
      <c r="AU107" s="20" t="s">
        <v>91</v>
      </c>
    </row>
    <row r="108" s="2" customFormat="1">
      <c r="A108" s="42"/>
      <c r="B108" s="43"/>
      <c r="C108" s="44"/>
      <c r="D108" s="239" t="s">
        <v>239</v>
      </c>
      <c r="E108" s="44"/>
      <c r="F108" s="240" t="s">
        <v>306</v>
      </c>
      <c r="G108" s="44"/>
      <c r="H108" s="44"/>
      <c r="I108" s="224"/>
      <c r="J108" s="44"/>
      <c r="K108" s="44"/>
      <c r="L108" s="48"/>
      <c r="M108" s="225"/>
      <c r="N108" s="226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239</v>
      </c>
      <c r="AU108" s="20" t="s">
        <v>91</v>
      </c>
    </row>
    <row r="109" s="14" customFormat="1">
      <c r="A109" s="14"/>
      <c r="B109" s="252"/>
      <c r="C109" s="253"/>
      <c r="D109" s="222" t="s">
        <v>282</v>
      </c>
      <c r="E109" s="254" t="s">
        <v>32</v>
      </c>
      <c r="F109" s="255" t="s">
        <v>814</v>
      </c>
      <c r="G109" s="253"/>
      <c r="H109" s="254" t="s">
        <v>32</v>
      </c>
      <c r="I109" s="256"/>
      <c r="J109" s="253"/>
      <c r="K109" s="253"/>
      <c r="L109" s="257"/>
      <c r="M109" s="258"/>
      <c r="N109" s="259"/>
      <c r="O109" s="259"/>
      <c r="P109" s="259"/>
      <c r="Q109" s="259"/>
      <c r="R109" s="259"/>
      <c r="S109" s="259"/>
      <c r="T109" s="260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61" t="s">
        <v>282</v>
      </c>
      <c r="AU109" s="261" t="s">
        <v>91</v>
      </c>
      <c r="AV109" s="14" t="s">
        <v>86</v>
      </c>
      <c r="AW109" s="14" t="s">
        <v>39</v>
      </c>
      <c r="AX109" s="14" t="s">
        <v>78</v>
      </c>
      <c r="AY109" s="261" t="s">
        <v>188</v>
      </c>
    </row>
    <row r="110" s="14" customFormat="1">
      <c r="A110" s="14"/>
      <c r="B110" s="252"/>
      <c r="C110" s="253"/>
      <c r="D110" s="222" t="s">
        <v>282</v>
      </c>
      <c r="E110" s="254" t="s">
        <v>32</v>
      </c>
      <c r="F110" s="255" t="s">
        <v>2018</v>
      </c>
      <c r="G110" s="253"/>
      <c r="H110" s="254" t="s">
        <v>32</v>
      </c>
      <c r="I110" s="256"/>
      <c r="J110" s="253"/>
      <c r="K110" s="253"/>
      <c r="L110" s="257"/>
      <c r="M110" s="258"/>
      <c r="N110" s="259"/>
      <c r="O110" s="259"/>
      <c r="P110" s="259"/>
      <c r="Q110" s="259"/>
      <c r="R110" s="259"/>
      <c r="S110" s="259"/>
      <c r="T110" s="260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61" t="s">
        <v>282</v>
      </c>
      <c r="AU110" s="261" t="s">
        <v>91</v>
      </c>
      <c r="AV110" s="14" t="s">
        <v>86</v>
      </c>
      <c r="AW110" s="14" t="s">
        <v>39</v>
      </c>
      <c r="AX110" s="14" t="s">
        <v>78</v>
      </c>
      <c r="AY110" s="261" t="s">
        <v>188</v>
      </c>
    </row>
    <row r="111" s="13" customFormat="1">
      <c r="A111" s="13"/>
      <c r="B111" s="241"/>
      <c r="C111" s="242"/>
      <c r="D111" s="222" t="s">
        <v>282</v>
      </c>
      <c r="E111" s="243" t="s">
        <v>32</v>
      </c>
      <c r="F111" s="244" t="s">
        <v>2019</v>
      </c>
      <c r="G111" s="242"/>
      <c r="H111" s="245">
        <v>101.68000000000001</v>
      </c>
      <c r="I111" s="246"/>
      <c r="J111" s="242"/>
      <c r="K111" s="242"/>
      <c r="L111" s="247"/>
      <c r="M111" s="248"/>
      <c r="N111" s="249"/>
      <c r="O111" s="249"/>
      <c r="P111" s="249"/>
      <c r="Q111" s="249"/>
      <c r="R111" s="249"/>
      <c r="S111" s="249"/>
      <c r="T111" s="25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51" t="s">
        <v>282</v>
      </c>
      <c r="AU111" s="251" t="s">
        <v>91</v>
      </c>
      <c r="AV111" s="13" t="s">
        <v>91</v>
      </c>
      <c r="AW111" s="13" t="s">
        <v>39</v>
      </c>
      <c r="AX111" s="13" t="s">
        <v>78</v>
      </c>
      <c r="AY111" s="251" t="s">
        <v>188</v>
      </c>
    </row>
    <row r="112" s="13" customFormat="1">
      <c r="A112" s="13"/>
      <c r="B112" s="241"/>
      <c r="C112" s="242"/>
      <c r="D112" s="222" t="s">
        <v>282</v>
      </c>
      <c r="E112" s="243" t="s">
        <v>32</v>
      </c>
      <c r="F112" s="244" t="s">
        <v>2020</v>
      </c>
      <c r="G112" s="242"/>
      <c r="H112" s="245">
        <v>-17.940000000000001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51" t="s">
        <v>282</v>
      </c>
      <c r="AU112" s="251" t="s">
        <v>91</v>
      </c>
      <c r="AV112" s="13" t="s">
        <v>91</v>
      </c>
      <c r="AW112" s="13" t="s">
        <v>39</v>
      </c>
      <c r="AX112" s="13" t="s">
        <v>78</v>
      </c>
      <c r="AY112" s="251" t="s">
        <v>188</v>
      </c>
    </row>
    <row r="113" s="13" customFormat="1">
      <c r="A113" s="13"/>
      <c r="B113" s="241"/>
      <c r="C113" s="242"/>
      <c r="D113" s="222" t="s">
        <v>282</v>
      </c>
      <c r="E113" s="243" t="s">
        <v>32</v>
      </c>
      <c r="F113" s="244" t="s">
        <v>2021</v>
      </c>
      <c r="G113" s="242"/>
      <c r="H113" s="245">
        <v>-3.1200000000000001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51" t="s">
        <v>282</v>
      </c>
      <c r="AU113" s="251" t="s">
        <v>91</v>
      </c>
      <c r="AV113" s="13" t="s">
        <v>91</v>
      </c>
      <c r="AW113" s="13" t="s">
        <v>39</v>
      </c>
      <c r="AX113" s="13" t="s">
        <v>78</v>
      </c>
      <c r="AY113" s="251" t="s">
        <v>188</v>
      </c>
    </row>
    <row r="114" s="13" customFormat="1">
      <c r="A114" s="13"/>
      <c r="B114" s="241"/>
      <c r="C114" s="242"/>
      <c r="D114" s="222" t="s">
        <v>282</v>
      </c>
      <c r="E114" s="243" t="s">
        <v>32</v>
      </c>
      <c r="F114" s="244" t="s">
        <v>2022</v>
      </c>
      <c r="G114" s="242"/>
      <c r="H114" s="245">
        <v>-1.6000000000000001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51" t="s">
        <v>282</v>
      </c>
      <c r="AU114" s="251" t="s">
        <v>91</v>
      </c>
      <c r="AV114" s="13" t="s">
        <v>91</v>
      </c>
      <c r="AW114" s="13" t="s">
        <v>39</v>
      </c>
      <c r="AX114" s="13" t="s">
        <v>78</v>
      </c>
      <c r="AY114" s="251" t="s">
        <v>188</v>
      </c>
    </row>
    <row r="115" s="13" customFormat="1">
      <c r="A115" s="13"/>
      <c r="B115" s="241"/>
      <c r="C115" s="242"/>
      <c r="D115" s="222" t="s">
        <v>282</v>
      </c>
      <c r="E115" s="243" t="s">
        <v>32</v>
      </c>
      <c r="F115" s="244" t="s">
        <v>2023</v>
      </c>
      <c r="G115" s="242"/>
      <c r="H115" s="245">
        <v>-3.52</v>
      </c>
      <c r="I115" s="246"/>
      <c r="J115" s="242"/>
      <c r="K115" s="242"/>
      <c r="L115" s="247"/>
      <c r="M115" s="248"/>
      <c r="N115" s="249"/>
      <c r="O115" s="249"/>
      <c r="P115" s="249"/>
      <c r="Q115" s="249"/>
      <c r="R115" s="249"/>
      <c r="S115" s="249"/>
      <c r="T115" s="25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51" t="s">
        <v>282</v>
      </c>
      <c r="AU115" s="251" t="s">
        <v>91</v>
      </c>
      <c r="AV115" s="13" t="s">
        <v>91</v>
      </c>
      <c r="AW115" s="13" t="s">
        <v>39</v>
      </c>
      <c r="AX115" s="13" t="s">
        <v>78</v>
      </c>
      <c r="AY115" s="251" t="s">
        <v>188</v>
      </c>
    </row>
    <row r="116" s="13" customFormat="1">
      <c r="A116" s="13"/>
      <c r="B116" s="241"/>
      <c r="C116" s="242"/>
      <c r="D116" s="222" t="s">
        <v>282</v>
      </c>
      <c r="E116" s="243" t="s">
        <v>32</v>
      </c>
      <c r="F116" s="244" t="s">
        <v>2024</v>
      </c>
      <c r="G116" s="242"/>
      <c r="H116" s="245">
        <v>-3.1200000000000001</v>
      </c>
      <c r="I116" s="246"/>
      <c r="J116" s="242"/>
      <c r="K116" s="242"/>
      <c r="L116" s="247"/>
      <c r="M116" s="248"/>
      <c r="N116" s="249"/>
      <c r="O116" s="249"/>
      <c r="P116" s="249"/>
      <c r="Q116" s="249"/>
      <c r="R116" s="249"/>
      <c r="S116" s="249"/>
      <c r="T116" s="25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51" t="s">
        <v>282</v>
      </c>
      <c r="AU116" s="251" t="s">
        <v>91</v>
      </c>
      <c r="AV116" s="13" t="s">
        <v>91</v>
      </c>
      <c r="AW116" s="13" t="s">
        <v>39</v>
      </c>
      <c r="AX116" s="13" t="s">
        <v>78</v>
      </c>
      <c r="AY116" s="251" t="s">
        <v>188</v>
      </c>
    </row>
    <row r="117" s="13" customFormat="1">
      <c r="A117" s="13"/>
      <c r="B117" s="241"/>
      <c r="C117" s="242"/>
      <c r="D117" s="222" t="s">
        <v>282</v>
      </c>
      <c r="E117" s="243" t="s">
        <v>32</v>
      </c>
      <c r="F117" s="244" t="s">
        <v>2022</v>
      </c>
      <c r="G117" s="242"/>
      <c r="H117" s="245">
        <v>-1.6000000000000001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51" t="s">
        <v>282</v>
      </c>
      <c r="AU117" s="251" t="s">
        <v>91</v>
      </c>
      <c r="AV117" s="13" t="s">
        <v>91</v>
      </c>
      <c r="AW117" s="13" t="s">
        <v>39</v>
      </c>
      <c r="AX117" s="13" t="s">
        <v>78</v>
      </c>
      <c r="AY117" s="251" t="s">
        <v>188</v>
      </c>
    </row>
    <row r="118" s="13" customFormat="1">
      <c r="A118" s="13"/>
      <c r="B118" s="241"/>
      <c r="C118" s="242"/>
      <c r="D118" s="222" t="s">
        <v>282</v>
      </c>
      <c r="E118" s="243" t="s">
        <v>32</v>
      </c>
      <c r="F118" s="244" t="s">
        <v>2025</v>
      </c>
      <c r="G118" s="242"/>
      <c r="H118" s="245">
        <v>-3.1200000000000001</v>
      </c>
      <c r="I118" s="246"/>
      <c r="J118" s="242"/>
      <c r="K118" s="242"/>
      <c r="L118" s="247"/>
      <c r="M118" s="248"/>
      <c r="N118" s="249"/>
      <c r="O118" s="249"/>
      <c r="P118" s="249"/>
      <c r="Q118" s="249"/>
      <c r="R118" s="249"/>
      <c r="S118" s="249"/>
      <c r="T118" s="25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51" t="s">
        <v>282</v>
      </c>
      <c r="AU118" s="251" t="s">
        <v>91</v>
      </c>
      <c r="AV118" s="13" t="s">
        <v>91</v>
      </c>
      <c r="AW118" s="13" t="s">
        <v>39</v>
      </c>
      <c r="AX118" s="13" t="s">
        <v>78</v>
      </c>
      <c r="AY118" s="251" t="s">
        <v>188</v>
      </c>
    </row>
    <row r="119" s="13" customFormat="1">
      <c r="A119" s="13"/>
      <c r="B119" s="241"/>
      <c r="C119" s="242"/>
      <c r="D119" s="222" t="s">
        <v>282</v>
      </c>
      <c r="E119" s="243" t="s">
        <v>32</v>
      </c>
      <c r="F119" s="244" t="s">
        <v>2022</v>
      </c>
      <c r="G119" s="242"/>
      <c r="H119" s="245">
        <v>-1.6000000000000001</v>
      </c>
      <c r="I119" s="246"/>
      <c r="J119" s="242"/>
      <c r="K119" s="242"/>
      <c r="L119" s="247"/>
      <c r="M119" s="248"/>
      <c r="N119" s="249"/>
      <c r="O119" s="249"/>
      <c r="P119" s="249"/>
      <c r="Q119" s="249"/>
      <c r="R119" s="249"/>
      <c r="S119" s="249"/>
      <c r="T119" s="25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51" t="s">
        <v>282</v>
      </c>
      <c r="AU119" s="251" t="s">
        <v>91</v>
      </c>
      <c r="AV119" s="13" t="s">
        <v>91</v>
      </c>
      <c r="AW119" s="13" t="s">
        <v>39</v>
      </c>
      <c r="AX119" s="13" t="s">
        <v>78</v>
      </c>
      <c r="AY119" s="251" t="s">
        <v>188</v>
      </c>
    </row>
    <row r="120" s="15" customFormat="1">
      <c r="A120" s="15"/>
      <c r="B120" s="272"/>
      <c r="C120" s="273"/>
      <c r="D120" s="222" t="s">
        <v>282</v>
      </c>
      <c r="E120" s="274" t="s">
        <v>32</v>
      </c>
      <c r="F120" s="275" t="s">
        <v>338</v>
      </c>
      <c r="G120" s="273"/>
      <c r="H120" s="276">
        <v>66.060000000000016</v>
      </c>
      <c r="I120" s="277"/>
      <c r="J120" s="273"/>
      <c r="K120" s="273"/>
      <c r="L120" s="278"/>
      <c r="M120" s="279"/>
      <c r="N120" s="280"/>
      <c r="O120" s="280"/>
      <c r="P120" s="280"/>
      <c r="Q120" s="280"/>
      <c r="R120" s="280"/>
      <c r="S120" s="280"/>
      <c r="T120" s="281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82" t="s">
        <v>282</v>
      </c>
      <c r="AU120" s="282" t="s">
        <v>91</v>
      </c>
      <c r="AV120" s="15" t="s">
        <v>187</v>
      </c>
      <c r="AW120" s="15" t="s">
        <v>39</v>
      </c>
      <c r="AX120" s="15" t="s">
        <v>86</v>
      </c>
      <c r="AY120" s="282" t="s">
        <v>188</v>
      </c>
    </row>
    <row r="121" s="11" customFormat="1" ht="22.8" customHeight="1">
      <c r="A121" s="11"/>
      <c r="B121" s="195"/>
      <c r="C121" s="196"/>
      <c r="D121" s="197" t="s">
        <v>77</v>
      </c>
      <c r="E121" s="237" t="s">
        <v>324</v>
      </c>
      <c r="F121" s="237" t="s">
        <v>339</v>
      </c>
      <c r="G121" s="196"/>
      <c r="H121" s="196"/>
      <c r="I121" s="199"/>
      <c r="J121" s="238">
        <f>BK121</f>
        <v>0</v>
      </c>
      <c r="K121" s="196"/>
      <c r="L121" s="201"/>
      <c r="M121" s="202"/>
      <c r="N121" s="203"/>
      <c r="O121" s="203"/>
      <c r="P121" s="204">
        <f>SUM(P122:P129)</f>
        <v>0</v>
      </c>
      <c r="Q121" s="203"/>
      <c r="R121" s="204">
        <f>SUM(R122:R129)</f>
        <v>0.0046500000000000005</v>
      </c>
      <c r="S121" s="203"/>
      <c r="T121" s="205">
        <f>SUM(T122:T129)</f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206" t="s">
        <v>86</v>
      </c>
      <c r="AT121" s="207" t="s">
        <v>77</v>
      </c>
      <c r="AU121" s="207" t="s">
        <v>86</v>
      </c>
      <c r="AY121" s="206" t="s">
        <v>188</v>
      </c>
      <c r="BK121" s="208">
        <f>SUM(BK122:BK129)</f>
        <v>0</v>
      </c>
    </row>
    <row r="122" s="2" customFormat="1" ht="37.8" customHeight="1">
      <c r="A122" s="42"/>
      <c r="B122" s="43"/>
      <c r="C122" s="209" t="s">
        <v>217</v>
      </c>
      <c r="D122" s="209" t="s">
        <v>189</v>
      </c>
      <c r="E122" s="210" t="s">
        <v>341</v>
      </c>
      <c r="F122" s="211" t="s">
        <v>342</v>
      </c>
      <c r="G122" s="212" t="s">
        <v>278</v>
      </c>
      <c r="H122" s="213">
        <v>18.600000000000001</v>
      </c>
      <c r="I122" s="214"/>
      <c r="J122" s="215">
        <f>ROUND(I122*H122,2)</f>
        <v>0</v>
      </c>
      <c r="K122" s="211" t="s">
        <v>236</v>
      </c>
      <c r="L122" s="48"/>
      <c r="M122" s="216" t="s">
        <v>32</v>
      </c>
      <c r="N122" s="217" t="s">
        <v>49</v>
      </c>
      <c r="O122" s="88"/>
      <c r="P122" s="218">
        <f>O122*H122</f>
        <v>0</v>
      </c>
      <c r="Q122" s="218">
        <v>0.00021000000000000001</v>
      </c>
      <c r="R122" s="218">
        <f>Q122*H122</f>
        <v>0.0039060000000000006</v>
      </c>
      <c r="S122" s="218">
        <v>0</v>
      </c>
      <c r="T122" s="219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20" t="s">
        <v>187</v>
      </c>
      <c r="AT122" s="220" t="s">
        <v>189</v>
      </c>
      <c r="AU122" s="220" t="s">
        <v>91</v>
      </c>
      <c r="AY122" s="20" t="s">
        <v>188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86</v>
      </c>
      <c r="BK122" s="221">
        <f>ROUND(I122*H122,2)</f>
        <v>0</v>
      </c>
      <c r="BL122" s="20" t="s">
        <v>187</v>
      </c>
      <c r="BM122" s="220" t="s">
        <v>2026</v>
      </c>
    </row>
    <row r="123" s="2" customFormat="1">
      <c r="A123" s="42"/>
      <c r="B123" s="43"/>
      <c r="C123" s="44"/>
      <c r="D123" s="222" t="s">
        <v>194</v>
      </c>
      <c r="E123" s="44"/>
      <c r="F123" s="223" t="s">
        <v>344</v>
      </c>
      <c r="G123" s="44"/>
      <c r="H123" s="44"/>
      <c r="I123" s="224"/>
      <c r="J123" s="44"/>
      <c r="K123" s="44"/>
      <c r="L123" s="48"/>
      <c r="M123" s="225"/>
      <c r="N123" s="226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194</v>
      </c>
      <c r="AU123" s="20" t="s">
        <v>91</v>
      </c>
    </row>
    <row r="124" s="2" customFormat="1">
      <c r="A124" s="42"/>
      <c r="B124" s="43"/>
      <c r="C124" s="44"/>
      <c r="D124" s="239" t="s">
        <v>239</v>
      </c>
      <c r="E124" s="44"/>
      <c r="F124" s="240" t="s">
        <v>345</v>
      </c>
      <c r="G124" s="44"/>
      <c r="H124" s="44"/>
      <c r="I124" s="224"/>
      <c r="J124" s="44"/>
      <c r="K124" s="44"/>
      <c r="L124" s="48"/>
      <c r="M124" s="225"/>
      <c r="N124" s="226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239</v>
      </c>
      <c r="AU124" s="20" t="s">
        <v>91</v>
      </c>
    </row>
    <row r="125" s="13" customFormat="1">
      <c r="A125" s="13"/>
      <c r="B125" s="241"/>
      <c r="C125" s="242"/>
      <c r="D125" s="222" t="s">
        <v>282</v>
      </c>
      <c r="E125" s="243" t="s">
        <v>32</v>
      </c>
      <c r="F125" s="244" t="s">
        <v>2016</v>
      </c>
      <c r="G125" s="242"/>
      <c r="H125" s="245">
        <v>18.600000000000001</v>
      </c>
      <c r="I125" s="246"/>
      <c r="J125" s="242"/>
      <c r="K125" s="242"/>
      <c r="L125" s="247"/>
      <c r="M125" s="248"/>
      <c r="N125" s="249"/>
      <c r="O125" s="249"/>
      <c r="P125" s="249"/>
      <c r="Q125" s="249"/>
      <c r="R125" s="249"/>
      <c r="S125" s="249"/>
      <c r="T125" s="25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1" t="s">
        <v>282</v>
      </c>
      <c r="AU125" s="251" t="s">
        <v>91</v>
      </c>
      <c r="AV125" s="13" t="s">
        <v>91</v>
      </c>
      <c r="AW125" s="13" t="s">
        <v>39</v>
      </c>
      <c r="AX125" s="13" t="s">
        <v>86</v>
      </c>
      <c r="AY125" s="251" t="s">
        <v>188</v>
      </c>
    </row>
    <row r="126" s="2" customFormat="1" ht="24.15" customHeight="1">
      <c r="A126" s="42"/>
      <c r="B126" s="43"/>
      <c r="C126" s="209" t="s">
        <v>221</v>
      </c>
      <c r="D126" s="209" t="s">
        <v>189</v>
      </c>
      <c r="E126" s="210" t="s">
        <v>1115</v>
      </c>
      <c r="F126" s="211" t="s">
        <v>1116</v>
      </c>
      <c r="G126" s="212" t="s">
        <v>278</v>
      </c>
      <c r="H126" s="213">
        <v>18.600000000000001</v>
      </c>
      <c r="I126" s="214"/>
      <c r="J126" s="215">
        <f>ROUND(I126*H126,2)</f>
        <v>0</v>
      </c>
      <c r="K126" s="211" t="s">
        <v>236</v>
      </c>
      <c r="L126" s="48"/>
      <c r="M126" s="216" t="s">
        <v>32</v>
      </c>
      <c r="N126" s="217" t="s">
        <v>49</v>
      </c>
      <c r="O126" s="88"/>
      <c r="P126" s="218">
        <f>O126*H126</f>
        <v>0</v>
      </c>
      <c r="Q126" s="218">
        <v>4.0000000000000003E-05</v>
      </c>
      <c r="R126" s="218">
        <f>Q126*H126</f>
        <v>0.00074400000000000009</v>
      </c>
      <c r="S126" s="218">
        <v>0</v>
      </c>
      <c r="T126" s="219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20" t="s">
        <v>187</v>
      </c>
      <c r="AT126" s="220" t="s">
        <v>189</v>
      </c>
      <c r="AU126" s="220" t="s">
        <v>91</v>
      </c>
      <c r="AY126" s="20" t="s">
        <v>188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20" t="s">
        <v>86</v>
      </c>
      <c r="BK126" s="221">
        <f>ROUND(I126*H126,2)</f>
        <v>0</v>
      </c>
      <c r="BL126" s="20" t="s">
        <v>187</v>
      </c>
      <c r="BM126" s="220" t="s">
        <v>2027</v>
      </c>
    </row>
    <row r="127" s="2" customFormat="1">
      <c r="A127" s="42"/>
      <c r="B127" s="43"/>
      <c r="C127" s="44"/>
      <c r="D127" s="222" t="s">
        <v>194</v>
      </c>
      <c r="E127" s="44"/>
      <c r="F127" s="223" t="s">
        <v>1118</v>
      </c>
      <c r="G127" s="44"/>
      <c r="H127" s="44"/>
      <c r="I127" s="224"/>
      <c r="J127" s="44"/>
      <c r="K127" s="44"/>
      <c r="L127" s="48"/>
      <c r="M127" s="225"/>
      <c r="N127" s="226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194</v>
      </c>
      <c r="AU127" s="20" t="s">
        <v>91</v>
      </c>
    </row>
    <row r="128" s="2" customFormat="1">
      <c r="A128" s="42"/>
      <c r="B128" s="43"/>
      <c r="C128" s="44"/>
      <c r="D128" s="239" t="s">
        <v>239</v>
      </c>
      <c r="E128" s="44"/>
      <c r="F128" s="240" t="s">
        <v>1119</v>
      </c>
      <c r="G128" s="44"/>
      <c r="H128" s="44"/>
      <c r="I128" s="224"/>
      <c r="J128" s="44"/>
      <c r="K128" s="44"/>
      <c r="L128" s="48"/>
      <c r="M128" s="225"/>
      <c r="N128" s="226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239</v>
      </c>
      <c r="AU128" s="20" t="s">
        <v>91</v>
      </c>
    </row>
    <row r="129" s="13" customFormat="1">
      <c r="A129" s="13"/>
      <c r="B129" s="241"/>
      <c r="C129" s="242"/>
      <c r="D129" s="222" t="s">
        <v>282</v>
      </c>
      <c r="E129" s="243" t="s">
        <v>32</v>
      </c>
      <c r="F129" s="244" t="s">
        <v>2016</v>
      </c>
      <c r="G129" s="242"/>
      <c r="H129" s="245">
        <v>18.600000000000001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1" t="s">
        <v>282</v>
      </c>
      <c r="AU129" s="251" t="s">
        <v>91</v>
      </c>
      <c r="AV129" s="13" t="s">
        <v>91</v>
      </c>
      <c r="AW129" s="13" t="s">
        <v>39</v>
      </c>
      <c r="AX129" s="13" t="s">
        <v>86</v>
      </c>
      <c r="AY129" s="251" t="s">
        <v>188</v>
      </c>
    </row>
    <row r="130" s="11" customFormat="1" ht="22.8" customHeight="1">
      <c r="A130" s="11"/>
      <c r="B130" s="195"/>
      <c r="C130" s="196"/>
      <c r="D130" s="197" t="s">
        <v>77</v>
      </c>
      <c r="E130" s="237" t="s">
        <v>384</v>
      </c>
      <c r="F130" s="237" t="s">
        <v>385</v>
      </c>
      <c r="G130" s="196"/>
      <c r="H130" s="196"/>
      <c r="I130" s="199"/>
      <c r="J130" s="238">
        <f>BK130</f>
        <v>0</v>
      </c>
      <c r="K130" s="196"/>
      <c r="L130" s="201"/>
      <c r="M130" s="202"/>
      <c r="N130" s="203"/>
      <c r="O130" s="203"/>
      <c r="P130" s="204">
        <f>SUM(P131:P143)</f>
        <v>0</v>
      </c>
      <c r="Q130" s="203"/>
      <c r="R130" s="204">
        <f>SUM(R131:R143)</f>
        <v>0</v>
      </c>
      <c r="S130" s="203"/>
      <c r="T130" s="205">
        <f>SUM(T131:T143)</f>
        <v>0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06" t="s">
        <v>86</v>
      </c>
      <c r="AT130" s="207" t="s">
        <v>77</v>
      </c>
      <c r="AU130" s="207" t="s">
        <v>86</v>
      </c>
      <c r="AY130" s="206" t="s">
        <v>188</v>
      </c>
      <c r="BK130" s="208">
        <f>SUM(BK131:BK143)</f>
        <v>0</v>
      </c>
    </row>
    <row r="131" s="2" customFormat="1" ht="24.15" customHeight="1">
      <c r="A131" s="42"/>
      <c r="B131" s="43"/>
      <c r="C131" s="209" t="s">
        <v>324</v>
      </c>
      <c r="D131" s="209" t="s">
        <v>189</v>
      </c>
      <c r="E131" s="210" t="s">
        <v>387</v>
      </c>
      <c r="F131" s="211" t="s">
        <v>388</v>
      </c>
      <c r="G131" s="212" t="s">
        <v>389</v>
      </c>
      <c r="H131" s="213">
        <v>0.11</v>
      </c>
      <c r="I131" s="214"/>
      <c r="J131" s="215">
        <f>ROUND(I131*H131,2)</f>
        <v>0</v>
      </c>
      <c r="K131" s="211" t="s">
        <v>236</v>
      </c>
      <c r="L131" s="48"/>
      <c r="M131" s="216" t="s">
        <v>32</v>
      </c>
      <c r="N131" s="217" t="s">
        <v>49</v>
      </c>
      <c r="O131" s="88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20" t="s">
        <v>187</v>
      </c>
      <c r="AT131" s="220" t="s">
        <v>189</v>
      </c>
      <c r="AU131" s="220" t="s">
        <v>91</v>
      </c>
      <c r="AY131" s="20" t="s">
        <v>188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20" t="s">
        <v>86</v>
      </c>
      <c r="BK131" s="221">
        <f>ROUND(I131*H131,2)</f>
        <v>0</v>
      </c>
      <c r="BL131" s="20" t="s">
        <v>187</v>
      </c>
      <c r="BM131" s="220" t="s">
        <v>2028</v>
      </c>
    </row>
    <row r="132" s="2" customFormat="1">
      <c r="A132" s="42"/>
      <c r="B132" s="43"/>
      <c r="C132" s="44"/>
      <c r="D132" s="222" t="s">
        <v>194</v>
      </c>
      <c r="E132" s="44"/>
      <c r="F132" s="223" t="s">
        <v>391</v>
      </c>
      <c r="G132" s="44"/>
      <c r="H132" s="44"/>
      <c r="I132" s="224"/>
      <c r="J132" s="44"/>
      <c r="K132" s="44"/>
      <c r="L132" s="48"/>
      <c r="M132" s="225"/>
      <c r="N132" s="226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194</v>
      </c>
      <c r="AU132" s="20" t="s">
        <v>91</v>
      </c>
    </row>
    <row r="133" s="2" customFormat="1">
      <c r="A133" s="42"/>
      <c r="B133" s="43"/>
      <c r="C133" s="44"/>
      <c r="D133" s="239" t="s">
        <v>239</v>
      </c>
      <c r="E133" s="44"/>
      <c r="F133" s="240" t="s">
        <v>392</v>
      </c>
      <c r="G133" s="44"/>
      <c r="H133" s="44"/>
      <c r="I133" s="224"/>
      <c r="J133" s="44"/>
      <c r="K133" s="44"/>
      <c r="L133" s="48"/>
      <c r="M133" s="225"/>
      <c r="N133" s="226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239</v>
      </c>
      <c r="AU133" s="20" t="s">
        <v>91</v>
      </c>
    </row>
    <row r="134" s="2" customFormat="1" ht="24.15" customHeight="1">
      <c r="A134" s="42"/>
      <c r="B134" s="43"/>
      <c r="C134" s="209" t="s">
        <v>340</v>
      </c>
      <c r="D134" s="209" t="s">
        <v>189</v>
      </c>
      <c r="E134" s="210" t="s">
        <v>394</v>
      </c>
      <c r="F134" s="211" t="s">
        <v>395</v>
      </c>
      <c r="G134" s="212" t="s">
        <v>389</v>
      </c>
      <c r="H134" s="213">
        <v>0.11</v>
      </c>
      <c r="I134" s="214"/>
      <c r="J134" s="215">
        <f>ROUND(I134*H134,2)</f>
        <v>0</v>
      </c>
      <c r="K134" s="211" t="s">
        <v>236</v>
      </c>
      <c r="L134" s="48"/>
      <c r="M134" s="216" t="s">
        <v>32</v>
      </c>
      <c r="N134" s="217" t="s">
        <v>49</v>
      </c>
      <c r="O134" s="88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20" t="s">
        <v>187</v>
      </c>
      <c r="AT134" s="220" t="s">
        <v>189</v>
      </c>
      <c r="AU134" s="220" t="s">
        <v>91</v>
      </c>
      <c r="AY134" s="20" t="s">
        <v>188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20" t="s">
        <v>86</v>
      </c>
      <c r="BK134" s="221">
        <f>ROUND(I134*H134,2)</f>
        <v>0</v>
      </c>
      <c r="BL134" s="20" t="s">
        <v>187</v>
      </c>
      <c r="BM134" s="220" t="s">
        <v>2029</v>
      </c>
    </row>
    <row r="135" s="2" customFormat="1">
      <c r="A135" s="42"/>
      <c r="B135" s="43"/>
      <c r="C135" s="44"/>
      <c r="D135" s="222" t="s">
        <v>194</v>
      </c>
      <c r="E135" s="44"/>
      <c r="F135" s="223" t="s">
        <v>397</v>
      </c>
      <c r="G135" s="44"/>
      <c r="H135" s="44"/>
      <c r="I135" s="224"/>
      <c r="J135" s="44"/>
      <c r="K135" s="44"/>
      <c r="L135" s="48"/>
      <c r="M135" s="225"/>
      <c r="N135" s="226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194</v>
      </c>
      <c r="AU135" s="20" t="s">
        <v>91</v>
      </c>
    </row>
    <row r="136" s="2" customFormat="1">
      <c r="A136" s="42"/>
      <c r="B136" s="43"/>
      <c r="C136" s="44"/>
      <c r="D136" s="239" t="s">
        <v>239</v>
      </c>
      <c r="E136" s="44"/>
      <c r="F136" s="240" t="s">
        <v>398</v>
      </c>
      <c r="G136" s="44"/>
      <c r="H136" s="44"/>
      <c r="I136" s="224"/>
      <c r="J136" s="44"/>
      <c r="K136" s="44"/>
      <c r="L136" s="48"/>
      <c r="M136" s="225"/>
      <c r="N136" s="226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239</v>
      </c>
      <c r="AU136" s="20" t="s">
        <v>91</v>
      </c>
    </row>
    <row r="137" s="2" customFormat="1" ht="24.15" customHeight="1">
      <c r="A137" s="42"/>
      <c r="B137" s="43"/>
      <c r="C137" s="209" t="s">
        <v>360</v>
      </c>
      <c r="D137" s="209" t="s">
        <v>189</v>
      </c>
      <c r="E137" s="210" t="s">
        <v>399</v>
      </c>
      <c r="F137" s="211" t="s">
        <v>400</v>
      </c>
      <c r="G137" s="212" t="s">
        <v>389</v>
      </c>
      <c r="H137" s="213">
        <v>0.88</v>
      </c>
      <c r="I137" s="214"/>
      <c r="J137" s="215">
        <f>ROUND(I137*H137,2)</f>
        <v>0</v>
      </c>
      <c r="K137" s="211" t="s">
        <v>236</v>
      </c>
      <c r="L137" s="48"/>
      <c r="M137" s="216" t="s">
        <v>32</v>
      </c>
      <c r="N137" s="217" t="s">
        <v>49</v>
      </c>
      <c r="O137" s="88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20" t="s">
        <v>187</v>
      </c>
      <c r="AT137" s="220" t="s">
        <v>189</v>
      </c>
      <c r="AU137" s="220" t="s">
        <v>91</v>
      </c>
      <c r="AY137" s="20" t="s">
        <v>188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20" t="s">
        <v>86</v>
      </c>
      <c r="BK137" s="221">
        <f>ROUND(I137*H137,2)</f>
        <v>0</v>
      </c>
      <c r="BL137" s="20" t="s">
        <v>187</v>
      </c>
      <c r="BM137" s="220" t="s">
        <v>2030</v>
      </c>
    </row>
    <row r="138" s="2" customFormat="1">
      <c r="A138" s="42"/>
      <c r="B138" s="43"/>
      <c r="C138" s="44"/>
      <c r="D138" s="222" t="s">
        <v>194</v>
      </c>
      <c r="E138" s="44"/>
      <c r="F138" s="223" t="s">
        <v>402</v>
      </c>
      <c r="G138" s="44"/>
      <c r="H138" s="44"/>
      <c r="I138" s="224"/>
      <c r="J138" s="44"/>
      <c r="K138" s="44"/>
      <c r="L138" s="48"/>
      <c r="M138" s="225"/>
      <c r="N138" s="226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194</v>
      </c>
      <c r="AU138" s="20" t="s">
        <v>91</v>
      </c>
    </row>
    <row r="139" s="2" customFormat="1">
      <c r="A139" s="42"/>
      <c r="B139" s="43"/>
      <c r="C139" s="44"/>
      <c r="D139" s="239" t="s">
        <v>239</v>
      </c>
      <c r="E139" s="44"/>
      <c r="F139" s="240" t="s">
        <v>403</v>
      </c>
      <c r="G139" s="44"/>
      <c r="H139" s="44"/>
      <c r="I139" s="224"/>
      <c r="J139" s="44"/>
      <c r="K139" s="44"/>
      <c r="L139" s="48"/>
      <c r="M139" s="225"/>
      <c r="N139" s="226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0" t="s">
        <v>239</v>
      </c>
      <c r="AU139" s="20" t="s">
        <v>91</v>
      </c>
    </row>
    <row r="140" s="13" customFormat="1">
      <c r="A140" s="13"/>
      <c r="B140" s="241"/>
      <c r="C140" s="242"/>
      <c r="D140" s="222" t="s">
        <v>282</v>
      </c>
      <c r="E140" s="242"/>
      <c r="F140" s="244" t="s">
        <v>2031</v>
      </c>
      <c r="G140" s="242"/>
      <c r="H140" s="245">
        <v>0.88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1" t="s">
        <v>282</v>
      </c>
      <c r="AU140" s="251" t="s">
        <v>91</v>
      </c>
      <c r="AV140" s="13" t="s">
        <v>91</v>
      </c>
      <c r="AW140" s="13" t="s">
        <v>4</v>
      </c>
      <c r="AX140" s="13" t="s">
        <v>86</v>
      </c>
      <c r="AY140" s="251" t="s">
        <v>188</v>
      </c>
    </row>
    <row r="141" s="2" customFormat="1" ht="44.25" customHeight="1">
      <c r="A141" s="42"/>
      <c r="B141" s="43"/>
      <c r="C141" s="209" t="s">
        <v>366</v>
      </c>
      <c r="D141" s="209" t="s">
        <v>189</v>
      </c>
      <c r="E141" s="210" t="s">
        <v>406</v>
      </c>
      <c r="F141" s="211" t="s">
        <v>407</v>
      </c>
      <c r="G141" s="212" t="s">
        <v>389</v>
      </c>
      <c r="H141" s="213">
        <v>0.11</v>
      </c>
      <c r="I141" s="214"/>
      <c r="J141" s="215">
        <f>ROUND(I141*H141,2)</f>
        <v>0</v>
      </c>
      <c r="K141" s="211" t="s">
        <v>236</v>
      </c>
      <c r="L141" s="48"/>
      <c r="M141" s="216" t="s">
        <v>32</v>
      </c>
      <c r="N141" s="217" t="s">
        <v>49</v>
      </c>
      <c r="O141" s="88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20" t="s">
        <v>187</v>
      </c>
      <c r="AT141" s="220" t="s">
        <v>189</v>
      </c>
      <c r="AU141" s="220" t="s">
        <v>91</v>
      </c>
      <c r="AY141" s="20" t="s">
        <v>188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20" t="s">
        <v>86</v>
      </c>
      <c r="BK141" s="221">
        <f>ROUND(I141*H141,2)</f>
        <v>0</v>
      </c>
      <c r="BL141" s="20" t="s">
        <v>187</v>
      </c>
      <c r="BM141" s="220" t="s">
        <v>2032</v>
      </c>
    </row>
    <row r="142" s="2" customFormat="1">
      <c r="A142" s="42"/>
      <c r="B142" s="43"/>
      <c r="C142" s="44"/>
      <c r="D142" s="222" t="s">
        <v>194</v>
      </c>
      <c r="E142" s="44"/>
      <c r="F142" s="223" t="s">
        <v>409</v>
      </c>
      <c r="G142" s="44"/>
      <c r="H142" s="44"/>
      <c r="I142" s="224"/>
      <c r="J142" s="44"/>
      <c r="K142" s="44"/>
      <c r="L142" s="48"/>
      <c r="M142" s="225"/>
      <c r="N142" s="226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194</v>
      </c>
      <c r="AU142" s="20" t="s">
        <v>91</v>
      </c>
    </row>
    <row r="143" s="2" customFormat="1">
      <c r="A143" s="42"/>
      <c r="B143" s="43"/>
      <c r="C143" s="44"/>
      <c r="D143" s="239" t="s">
        <v>239</v>
      </c>
      <c r="E143" s="44"/>
      <c r="F143" s="240" t="s">
        <v>410</v>
      </c>
      <c r="G143" s="44"/>
      <c r="H143" s="44"/>
      <c r="I143" s="224"/>
      <c r="J143" s="44"/>
      <c r="K143" s="44"/>
      <c r="L143" s="48"/>
      <c r="M143" s="225"/>
      <c r="N143" s="226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239</v>
      </c>
      <c r="AU143" s="20" t="s">
        <v>91</v>
      </c>
    </row>
    <row r="144" s="11" customFormat="1" ht="22.8" customHeight="1">
      <c r="A144" s="11"/>
      <c r="B144" s="195"/>
      <c r="C144" s="196"/>
      <c r="D144" s="197" t="s">
        <v>77</v>
      </c>
      <c r="E144" s="237" t="s">
        <v>411</v>
      </c>
      <c r="F144" s="237" t="s">
        <v>412</v>
      </c>
      <c r="G144" s="196"/>
      <c r="H144" s="196"/>
      <c r="I144" s="199"/>
      <c r="J144" s="238">
        <f>BK144</f>
        <v>0</v>
      </c>
      <c r="K144" s="196"/>
      <c r="L144" s="201"/>
      <c r="M144" s="202"/>
      <c r="N144" s="203"/>
      <c r="O144" s="203"/>
      <c r="P144" s="204">
        <f>SUM(P145:P147)</f>
        <v>0</v>
      </c>
      <c r="Q144" s="203"/>
      <c r="R144" s="204">
        <f>SUM(R145:R147)</f>
        <v>0</v>
      </c>
      <c r="S144" s="203"/>
      <c r="T144" s="205">
        <f>SUM(T145:T147)</f>
        <v>0</v>
      </c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R144" s="206" t="s">
        <v>86</v>
      </c>
      <c r="AT144" s="207" t="s">
        <v>77</v>
      </c>
      <c r="AU144" s="207" t="s">
        <v>86</v>
      </c>
      <c r="AY144" s="206" t="s">
        <v>188</v>
      </c>
      <c r="BK144" s="208">
        <f>SUM(BK145:BK147)</f>
        <v>0</v>
      </c>
    </row>
    <row r="145" s="2" customFormat="1" ht="16.5" customHeight="1">
      <c r="A145" s="42"/>
      <c r="B145" s="43"/>
      <c r="C145" s="209" t="s">
        <v>386</v>
      </c>
      <c r="D145" s="209" t="s">
        <v>189</v>
      </c>
      <c r="E145" s="210" t="s">
        <v>2033</v>
      </c>
      <c r="F145" s="211" t="s">
        <v>2034</v>
      </c>
      <c r="G145" s="212" t="s">
        <v>389</v>
      </c>
      <c r="H145" s="213">
        <v>0.48699999999999999</v>
      </c>
      <c r="I145" s="214"/>
      <c r="J145" s="215">
        <f>ROUND(I145*H145,2)</f>
        <v>0</v>
      </c>
      <c r="K145" s="211" t="s">
        <v>236</v>
      </c>
      <c r="L145" s="48"/>
      <c r="M145" s="216" t="s">
        <v>32</v>
      </c>
      <c r="N145" s="217" t="s">
        <v>49</v>
      </c>
      <c r="O145" s="88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20" t="s">
        <v>187</v>
      </c>
      <c r="AT145" s="220" t="s">
        <v>189</v>
      </c>
      <c r="AU145" s="220" t="s">
        <v>91</v>
      </c>
      <c r="AY145" s="20" t="s">
        <v>188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20" t="s">
        <v>86</v>
      </c>
      <c r="BK145" s="221">
        <f>ROUND(I145*H145,2)</f>
        <v>0</v>
      </c>
      <c r="BL145" s="20" t="s">
        <v>187</v>
      </c>
      <c r="BM145" s="220" t="s">
        <v>2035</v>
      </c>
    </row>
    <row r="146" s="2" customFormat="1">
      <c r="A146" s="42"/>
      <c r="B146" s="43"/>
      <c r="C146" s="44"/>
      <c r="D146" s="222" t="s">
        <v>194</v>
      </c>
      <c r="E146" s="44"/>
      <c r="F146" s="223" t="s">
        <v>2036</v>
      </c>
      <c r="G146" s="44"/>
      <c r="H146" s="44"/>
      <c r="I146" s="224"/>
      <c r="J146" s="44"/>
      <c r="K146" s="44"/>
      <c r="L146" s="48"/>
      <c r="M146" s="225"/>
      <c r="N146" s="226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194</v>
      </c>
      <c r="AU146" s="20" t="s">
        <v>91</v>
      </c>
    </row>
    <row r="147" s="2" customFormat="1">
      <c r="A147" s="42"/>
      <c r="B147" s="43"/>
      <c r="C147" s="44"/>
      <c r="D147" s="239" t="s">
        <v>239</v>
      </c>
      <c r="E147" s="44"/>
      <c r="F147" s="240" t="s">
        <v>2037</v>
      </c>
      <c r="G147" s="44"/>
      <c r="H147" s="44"/>
      <c r="I147" s="224"/>
      <c r="J147" s="44"/>
      <c r="K147" s="44"/>
      <c r="L147" s="48"/>
      <c r="M147" s="225"/>
      <c r="N147" s="226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239</v>
      </c>
      <c r="AU147" s="20" t="s">
        <v>91</v>
      </c>
    </row>
    <row r="148" s="11" customFormat="1" ht="25.92" customHeight="1">
      <c r="A148" s="11"/>
      <c r="B148" s="195"/>
      <c r="C148" s="196"/>
      <c r="D148" s="197" t="s">
        <v>77</v>
      </c>
      <c r="E148" s="198" t="s">
        <v>419</v>
      </c>
      <c r="F148" s="198" t="s">
        <v>420</v>
      </c>
      <c r="G148" s="196"/>
      <c r="H148" s="196"/>
      <c r="I148" s="199"/>
      <c r="J148" s="200">
        <f>BK148</f>
        <v>0</v>
      </c>
      <c r="K148" s="196"/>
      <c r="L148" s="201"/>
      <c r="M148" s="202"/>
      <c r="N148" s="203"/>
      <c r="O148" s="203"/>
      <c r="P148" s="204">
        <f>P149+P157+P186+P253+P258+P286</f>
        <v>0</v>
      </c>
      <c r="Q148" s="203"/>
      <c r="R148" s="204">
        <f>R149+R157+R186+R253+R258+R286</f>
        <v>1.3946902499999998</v>
      </c>
      <c r="S148" s="203"/>
      <c r="T148" s="205">
        <f>T149+T157+T186+T253+T258+T286</f>
        <v>0.11045459999999999</v>
      </c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R148" s="206" t="s">
        <v>91</v>
      </c>
      <c r="AT148" s="207" t="s">
        <v>77</v>
      </c>
      <c r="AU148" s="207" t="s">
        <v>78</v>
      </c>
      <c r="AY148" s="206" t="s">
        <v>188</v>
      </c>
      <c r="BK148" s="208">
        <f>BK149+BK157+BK186+BK253+BK258+BK286</f>
        <v>0</v>
      </c>
    </row>
    <row r="149" s="11" customFormat="1" ht="22.8" customHeight="1">
      <c r="A149" s="11"/>
      <c r="B149" s="195"/>
      <c r="C149" s="196"/>
      <c r="D149" s="197" t="s">
        <v>77</v>
      </c>
      <c r="E149" s="237" t="s">
        <v>421</v>
      </c>
      <c r="F149" s="237" t="s">
        <v>422</v>
      </c>
      <c r="G149" s="196"/>
      <c r="H149" s="196"/>
      <c r="I149" s="199"/>
      <c r="J149" s="238">
        <f>BK149</f>
        <v>0</v>
      </c>
      <c r="K149" s="196"/>
      <c r="L149" s="201"/>
      <c r="M149" s="202"/>
      <c r="N149" s="203"/>
      <c r="O149" s="203"/>
      <c r="P149" s="204">
        <f>SUM(P150:P156)</f>
        <v>0</v>
      </c>
      <c r="Q149" s="203"/>
      <c r="R149" s="204">
        <f>SUM(R150:R156)</f>
        <v>0</v>
      </c>
      <c r="S149" s="203"/>
      <c r="T149" s="205">
        <f>SUM(T150:T156)</f>
        <v>0</v>
      </c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R149" s="206" t="s">
        <v>91</v>
      </c>
      <c r="AT149" s="207" t="s">
        <v>77</v>
      </c>
      <c r="AU149" s="207" t="s">
        <v>86</v>
      </c>
      <c r="AY149" s="206" t="s">
        <v>188</v>
      </c>
      <c r="BK149" s="208">
        <f>SUM(BK150:BK156)</f>
        <v>0</v>
      </c>
    </row>
    <row r="150" s="2" customFormat="1" ht="24.15" customHeight="1">
      <c r="A150" s="42"/>
      <c r="B150" s="43"/>
      <c r="C150" s="209" t="s">
        <v>8</v>
      </c>
      <c r="D150" s="209" t="s">
        <v>189</v>
      </c>
      <c r="E150" s="210" t="s">
        <v>2038</v>
      </c>
      <c r="F150" s="211" t="s">
        <v>2039</v>
      </c>
      <c r="G150" s="212" t="s">
        <v>235</v>
      </c>
      <c r="H150" s="213">
        <v>2</v>
      </c>
      <c r="I150" s="214"/>
      <c r="J150" s="215">
        <f>ROUND(I150*H150,2)</f>
        <v>0</v>
      </c>
      <c r="K150" s="211" t="s">
        <v>32</v>
      </c>
      <c r="L150" s="48"/>
      <c r="M150" s="216" t="s">
        <v>32</v>
      </c>
      <c r="N150" s="217" t="s">
        <v>49</v>
      </c>
      <c r="O150" s="88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20" t="s">
        <v>187</v>
      </c>
      <c r="AT150" s="220" t="s">
        <v>189</v>
      </c>
      <c r="AU150" s="220" t="s">
        <v>91</v>
      </c>
      <c r="AY150" s="20" t="s">
        <v>188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20" t="s">
        <v>86</v>
      </c>
      <c r="BK150" s="221">
        <f>ROUND(I150*H150,2)</f>
        <v>0</v>
      </c>
      <c r="BL150" s="20" t="s">
        <v>187</v>
      </c>
      <c r="BM150" s="220" t="s">
        <v>2040</v>
      </c>
    </row>
    <row r="151" s="2" customFormat="1">
      <c r="A151" s="42"/>
      <c r="B151" s="43"/>
      <c r="C151" s="44"/>
      <c r="D151" s="222" t="s">
        <v>194</v>
      </c>
      <c r="E151" s="44"/>
      <c r="F151" s="223" t="s">
        <v>2039</v>
      </c>
      <c r="G151" s="44"/>
      <c r="H151" s="44"/>
      <c r="I151" s="224"/>
      <c r="J151" s="44"/>
      <c r="K151" s="44"/>
      <c r="L151" s="48"/>
      <c r="M151" s="225"/>
      <c r="N151" s="226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194</v>
      </c>
      <c r="AU151" s="20" t="s">
        <v>91</v>
      </c>
    </row>
    <row r="152" s="2" customFormat="1" ht="16.5" customHeight="1">
      <c r="A152" s="42"/>
      <c r="B152" s="43"/>
      <c r="C152" s="209" t="s">
        <v>405</v>
      </c>
      <c r="D152" s="209" t="s">
        <v>189</v>
      </c>
      <c r="E152" s="210" t="s">
        <v>2041</v>
      </c>
      <c r="F152" s="211" t="s">
        <v>2042</v>
      </c>
      <c r="G152" s="212" t="s">
        <v>235</v>
      </c>
      <c r="H152" s="213">
        <v>6</v>
      </c>
      <c r="I152" s="214"/>
      <c r="J152" s="215">
        <f>ROUND(I152*H152,2)</f>
        <v>0</v>
      </c>
      <c r="K152" s="211" t="s">
        <v>32</v>
      </c>
      <c r="L152" s="48"/>
      <c r="M152" s="216" t="s">
        <v>32</v>
      </c>
      <c r="N152" s="217" t="s">
        <v>49</v>
      </c>
      <c r="O152" s="88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20" t="s">
        <v>187</v>
      </c>
      <c r="AT152" s="220" t="s">
        <v>189</v>
      </c>
      <c r="AU152" s="220" t="s">
        <v>91</v>
      </c>
      <c r="AY152" s="20" t="s">
        <v>188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20" t="s">
        <v>86</v>
      </c>
      <c r="BK152" s="221">
        <f>ROUND(I152*H152,2)</f>
        <v>0</v>
      </c>
      <c r="BL152" s="20" t="s">
        <v>187</v>
      </c>
      <c r="BM152" s="220" t="s">
        <v>2043</v>
      </c>
    </row>
    <row r="153" s="2" customFormat="1">
      <c r="A153" s="42"/>
      <c r="B153" s="43"/>
      <c r="C153" s="44"/>
      <c r="D153" s="222" t="s">
        <v>194</v>
      </c>
      <c r="E153" s="44"/>
      <c r="F153" s="223" t="s">
        <v>2042</v>
      </c>
      <c r="G153" s="44"/>
      <c r="H153" s="44"/>
      <c r="I153" s="224"/>
      <c r="J153" s="44"/>
      <c r="K153" s="44"/>
      <c r="L153" s="48"/>
      <c r="M153" s="225"/>
      <c r="N153" s="226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194</v>
      </c>
      <c r="AU153" s="20" t="s">
        <v>91</v>
      </c>
    </row>
    <row r="154" s="2" customFormat="1">
      <c r="A154" s="42"/>
      <c r="B154" s="43"/>
      <c r="C154" s="44"/>
      <c r="D154" s="222" t="s">
        <v>202</v>
      </c>
      <c r="E154" s="44"/>
      <c r="F154" s="227" t="s">
        <v>1836</v>
      </c>
      <c r="G154" s="44"/>
      <c r="H154" s="44"/>
      <c r="I154" s="224"/>
      <c r="J154" s="44"/>
      <c r="K154" s="44"/>
      <c r="L154" s="48"/>
      <c r="M154" s="225"/>
      <c r="N154" s="226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202</v>
      </c>
      <c r="AU154" s="20" t="s">
        <v>91</v>
      </c>
    </row>
    <row r="155" s="2" customFormat="1" ht="33" customHeight="1">
      <c r="A155" s="42"/>
      <c r="B155" s="43"/>
      <c r="C155" s="209" t="s">
        <v>423</v>
      </c>
      <c r="D155" s="209" t="s">
        <v>189</v>
      </c>
      <c r="E155" s="210" t="s">
        <v>2044</v>
      </c>
      <c r="F155" s="211" t="s">
        <v>1838</v>
      </c>
      <c r="G155" s="212" t="s">
        <v>235</v>
      </c>
      <c r="H155" s="213">
        <v>1</v>
      </c>
      <c r="I155" s="214"/>
      <c r="J155" s="215">
        <f>ROUND(I155*H155,2)</f>
        <v>0</v>
      </c>
      <c r="K155" s="211" t="s">
        <v>32</v>
      </c>
      <c r="L155" s="48"/>
      <c r="M155" s="216" t="s">
        <v>32</v>
      </c>
      <c r="N155" s="217" t="s">
        <v>49</v>
      </c>
      <c r="O155" s="88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20" t="s">
        <v>187</v>
      </c>
      <c r="AT155" s="220" t="s">
        <v>189</v>
      </c>
      <c r="AU155" s="220" t="s">
        <v>91</v>
      </c>
      <c r="AY155" s="20" t="s">
        <v>188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20" t="s">
        <v>86</v>
      </c>
      <c r="BK155" s="221">
        <f>ROUND(I155*H155,2)</f>
        <v>0</v>
      </c>
      <c r="BL155" s="20" t="s">
        <v>187</v>
      </c>
      <c r="BM155" s="220" t="s">
        <v>2045</v>
      </c>
    </row>
    <row r="156" s="2" customFormat="1">
      <c r="A156" s="42"/>
      <c r="B156" s="43"/>
      <c r="C156" s="44"/>
      <c r="D156" s="222" t="s">
        <v>194</v>
      </c>
      <c r="E156" s="44"/>
      <c r="F156" s="223" t="s">
        <v>1838</v>
      </c>
      <c r="G156" s="44"/>
      <c r="H156" s="44"/>
      <c r="I156" s="224"/>
      <c r="J156" s="44"/>
      <c r="K156" s="44"/>
      <c r="L156" s="48"/>
      <c r="M156" s="225"/>
      <c r="N156" s="226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194</v>
      </c>
      <c r="AU156" s="20" t="s">
        <v>91</v>
      </c>
    </row>
    <row r="157" s="11" customFormat="1" ht="22.8" customHeight="1">
      <c r="A157" s="11"/>
      <c r="B157" s="195"/>
      <c r="C157" s="196"/>
      <c r="D157" s="197" t="s">
        <v>77</v>
      </c>
      <c r="E157" s="237" t="s">
        <v>492</v>
      </c>
      <c r="F157" s="237" t="s">
        <v>493</v>
      </c>
      <c r="G157" s="196"/>
      <c r="H157" s="196"/>
      <c r="I157" s="199"/>
      <c r="J157" s="238">
        <f>BK157</f>
        <v>0</v>
      </c>
      <c r="K157" s="196"/>
      <c r="L157" s="201"/>
      <c r="M157" s="202"/>
      <c r="N157" s="203"/>
      <c r="O157" s="203"/>
      <c r="P157" s="204">
        <f>SUM(P158:P185)</f>
        <v>0</v>
      </c>
      <c r="Q157" s="203"/>
      <c r="R157" s="204">
        <f>SUM(R158:R185)</f>
        <v>0</v>
      </c>
      <c r="S157" s="203"/>
      <c r="T157" s="205">
        <f>SUM(T158:T185)</f>
        <v>0</v>
      </c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R157" s="206" t="s">
        <v>91</v>
      </c>
      <c r="AT157" s="207" t="s">
        <v>77</v>
      </c>
      <c r="AU157" s="207" t="s">
        <v>86</v>
      </c>
      <c r="AY157" s="206" t="s">
        <v>188</v>
      </c>
      <c r="BK157" s="208">
        <f>SUM(BK158:BK185)</f>
        <v>0</v>
      </c>
    </row>
    <row r="158" s="2" customFormat="1" ht="24.15" customHeight="1">
      <c r="A158" s="42"/>
      <c r="B158" s="43"/>
      <c r="C158" s="209" t="s">
        <v>445</v>
      </c>
      <c r="D158" s="209" t="s">
        <v>189</v>
      </c>
      <c r="E158" s="210" t="s">
        <v>2046</v>
      </c>
      <c r="F158" s="211" t="s">
        <v>2047</v>
      </c>
      <c r="G158" s="212" t="s">
        <v>235</v>
      </c>
      <c r="H158" s="213">
        <v>5</v>
      </c>
      <c r="I158" s="214"/>
      <c r="J158" s="215">
        <f>ROUND(I158*H158,2)</f>
        <v>0</v>
      </c>
      <c r="K158" s="211" t="s">
        <v>32</v>
      </c>
      <c r="L158" s="48"/>
      <c r="M158" s="216" t="s">
        <v>32</v>
      </c>
      <c r="N158" s="217" t="s">
        <v>49</v>
      </c>
      <c r="O158" s="88"/>
      <c r="P158" s="218">
        <f>O158*H158</f>
        <v>0</v>
      </c>
      <c r="Q158" s="218">
        <v>0</v>
      </c>
      <c r="R158" s="218">
        <f>Q158*H158</f>
        <v>0</v>
      </c>
      <c r="S158" s="218">
        <v>0</v>
      </c>
      <c r="T158" s="219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20" t="s">
        <v>405</v>
      </c>
      <c r="AT158" s="220" t="s">
        <v>189</v>
      </c>
      <c r="AU158" s="220" t="s">
        <v>91</v>
      </c>
      <c r="AY158" s="20" t="s">
        <v>188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20" t="s">
        <v>86</v>
      </c>
      <c r="BK158" s="221">
        <f>ROUND(I158*H158,2)</f>
        <v>0</v>
      </c>
      <c r="BL158" s="20" t="s">
        <v>405</v>
      </c>
      <c r="BM158" s="220" t="s">
        <v>2048</v>
      </c>
    </row>
    <row r="159" s="2" customFormat="1">
      <c r="A159" s="42"/>
      <c r="B159" s="43"/>
      <c r="C159" s="44"/>
      <c r="D159" s="222" t="s">
        <v>194</v>
      </c>
      <c r="E159" s="44"/>
      <c r="F159" s="223" t="s">
        <v>2047</v>
      </c>
      <c r="G159" s="44"/>
      <c r="H159" s="44"/>
      <c r="I159" s="224"/>
      <c r="J159" s="44"/>
      <c r="K159" s="44"/>
      <c r="L159" s="48"/>
      <c r="M159" s="225"/>
      <c r="N159" s="226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194</v>
      </c>
      <c r="AU159" s="20" t="s">
        <v>91</v>
      </c>
    </row>
    <row r="160" s="2" customFormat="1">
      <c r="A160" s="42"/>
      <c r="B160" s="43"/>
      <c r="C160" s="44"/>
      <c r="D160" s="222" t="s">
        <v>202</v>
      </c>
      <c r="E160" s="44"/>
      <c r="F160" s="227" t="s">
        <v>2049</v>
      </c>
      <c r="G160" s="44"/>
      <c r="H160" s="44"/>
      <c r="I160" s="224"/>
      <c r="J160" s="44"/>
      <c r="K160" s="44"/>
      <c r="L160" s="48"/>
      <c r="M160" s="225"/>
      <c r="N160" s="226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202</v>
      </c>
      <c r="AU160" s="20" t="s">
        <v>91</v>
      </c>
    </row>
    <row r="161" s="13" customFormat="1">
      <c r="A161" s="13"/>
      <c r="B161" s="241"/>
      <c r="C161" s="242"/>
      <c r="D161" s="222" t="s">
        <v>282</v>
      </c>
      <c r="E161" s="243" t="s">
        <v>32</v>
      </c>
      <c r="F161" s="244" t="s">
        <v>2050</v>
      </c>
      <c r="G161" s="242"/>
      <c r="H161" s="245">
        <v>5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282</v>
      </c>
      <c r="AU161" s="251" t="s">
        <v>91</v>
      </c>
      <c r="AV161" s="13" t="s">
        <v>91</v>
      </c>
      <c r="AW161" s="13" t="s">
        <v>39</v>
      </c>
      <c r="AX161" s="13" t="s">
        <v>86</v>
      </c>
      <c r="AY161" s="251" t="s">
        <v>188</v>
      </c>
    </row>
    <row r="162" s="2" customFormat="1" ht="24.15" customHeight="1">
      <c r="A162" s="42"/>
      <c r="B162" s="43"/>
      <c r="C162" s="209" t="s">
        <v>449</v>
      </c>
      <c r="D162" s="209" t="s">
        <v>189</v>
      </c>
      <c r="E162" s="210" t="s">
        <v>2051</v>
      </c>
      <c r="F162" s="211" t="s">
        <v>2052</v>
      </c>
      <c r="G162" s="212" t="s">
        <v>235</v>
      </c>
      <c r="H162" s="213">
        <v>2</v>
      </c>
      <c r="I162" s="214"/>
      <c r="J162" s="215">
        <f>ROUND(I162*H162,2)</f>
        <v>0</v>
      </c>
      <c r="K162" s="211" t="s">
        <v>32</v>
      </c>
      <c r="L162" s="48"/>
      <c r="M162" s="216" t="s">
        <v>32</v>
      </c>
      <c r="N162" s="217" t="s">
        <v>49</v>
      </c>
      <c r="O162" s="88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20" t="s">
        <v>405</v>
      </c>
      <c r="AT162" s="220" t="s">
        <v>189</v>
      </c>
      <c r="AU162" s="220" t="s">
        <v>91</v>
      </c>
      <c r="AY162" s="20" t="s">
        <v>188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20" t="s">
        <v>86</v>
      </c>
      <c r="BK162" s="221">
        <f>ROUND(I162*H162,2)</f>
        <v>0</v>
      </c>
      <c r="BL162" s="20" t="s">
        <v>405</v>
      </c>
      <c r="BM162" s="220" t="s">
        <v>2053</v>
      </c>
    </row>
    <row r="163" s="2" customFormat="1">
      <c r="A163" s="42"/>
      <c r="B163" s="43"/>
      <c r="C163" s="44"/>
      <c r="D163" s="222" t="s">
        <v>194</v>
      </c>
      <c r="E163" s="44"/>
      <c r="F163" s="223" t="s">
        <v>2052</v>
      </c>
      <c r="G163" s="44"/>
      <c r="H163" s="44"/>
      <c r="I163" s="224"/>
      <c r="J163" s="44"/>
      <c r="K163" s="44"/>
      <c r="L163" s="48"/>
      <c r="M163" s="225"/>
      <c r="N163" s="226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194</v>
      </c>
      <c r="AU163" s="20" t="s">
        <v>91</v>
      </c>
    </row>
    <row r="164" s="2" customFormat="1">
      <c r="A164" s="42"/>
      <c r="B164" s="43"/>
      <c r="C164" s="44"/>
      <c r="D164" s="222" t="s">
        <v>202</v>
      </c>
      <c r="E164" s="44"/>
      <c r="F164" s="227" t="s">
        <v>2049</v>
      </c>
      <c r="G164" s="44"/>
      <c r="H164" s="44"/>
      <c r="I164" s="224"/>
      <c r="J164" s="44"/>
      <c r="K164" s="44"/>
      <c r="L164" s="48"/>
      <c r="M164" s="225"/>
      <c r="N164" s="226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202</v>
      </c>
      <c r="AU164" s="20" t="s">
        <v>91</v>
      </c>
    </row>
    <row r="165" s="13" customFormat="1">
      <c r="A165" s="13"/>
      <c r="B165" s="241"/>
      <c r="C165" s="242"/>
      <c r="D165" s="222" t="s">
        <v>282</v>
      </c>
      <c r="E165" s="243" t="s">
        <v>32</v>
      </c>
      <c r="F165" s="244" t="s">
        <v>2054</v>
      </c>
      <c r="G165" s="242"/>
      <c r="H165" s="245">
        <v>2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1" t="s">
        <v>282</v>
      </c>
      <c r="AU165" s="251" t="s">
        <v>91</v>
      </c>
      <c r="AV165" s="13" t="s">
        <v>91</v>
      </c>
      <c r="AW165" s="13" t="s">
        <v>39</v>
      </c>
      <c r="AX165" s="13" t="s">
        <v>86</v>
      </c>
      <c r="AY165" s="251" t="s">
        <v>188</v>
      </c>
    </row>
    <row r="166" s="2" customFormat="1" ht="24.15" customHeight="1">
      <c r="A166" s="42"/>
      <c r="B166" s="43"/>
      <c r="C166" s="209" t="s">
        <v>453</v>
      </c>
      <c r="D166" s="209" t="s">
        <v>189</v>
      </c>
      <c r="E166" s="210" t="s">
        <v>2055</v>
      </c>
      <c r="F166" s="211" t="s">
        <v>2056</v>
      </c>
      <c r="G166" s="212" t="s">
        <v>235</v>
      </c>
      <c r="H166" s="213">
        <v>2</v>
      </c>
      <c r="I166" s="214"/>
      <c r="J166" s="215">
        <f>ROUND(I166*H166,2)</f>
        <v>0</v>
      </c>
      <c r="K166" s="211" t="s">
        <v>32</v>
      </c>
      <c r="L166" s="48"/>
      <c r="M166" s="216" t="s">
        <v>32</v>
      </c>
      <c r="N166" s="217" t="s">
        <v>49</v>
      </c>
      <c r="O166" s="88"/>
      <c r="P166" s="218">
        <f>O166*H166</f>
        <v>0</v>
      </c>
      <c r="Q166" s="218">
        <v>0</v>
      </c>
      <c r="R166" s="218">
        <f>Q166*H166</f>
        <v>0</v>
      </c>
      <c r="S166" s="218">
        <v>0</v>
      </c>
      <c r="T166" s="219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20" t="s">
        <v>405</v>
      </c>
      <c r="AT166" s="220" t="s">
        <v>189</v>
      </c>
      <c r="AU166" s="220" t="s">
        <v>91</v>
      </c>
      <c r="AY166" s="20" t="s">
        <v>188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20" t="s">
        <v>86</v>
      </c>
      <c r="BK166" s="221">
        <f>ROUND(I166*H166,2)</f>
        <v>0</v>
      </c>
      <c r="BL166" s="20" t="s">
        <v>405</v>
      </c>
      <c r="BM166" s="220" t="s">
        <v>2057</v>
      </c>
    </row>
    <row r="167" s="2" customFormat="1">
      <c r="A167" s="42"/>
      <c r="B167" s="43"/>
      <c r="C167" s="44"/>
      <c r="D167" s="222" t="s">
        <v>194</v>
      </c>
      <c r="E167" s="44"/>
      <c r="F167" s="223" t="s">
        <v>2056</v>
      </c>
      <c r="G167" s="44"/>
      <c r="H167" s="44"/>
      <c r="I167" s="224"/>
      <c r="J167" s="44"/>
      <c r="K167" s="44"/>
      <c r="L167" s="48"/>
      <c r="M167" s="225"/>
      <c r="N167" s="226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194</v>
      </c>
      <c r="AU167" s="20" t="s">
        <v>91</v>
      </c>
    </row>
    <row r="168" s="2" customFormat="1">
      <c r="A168" s="42"/>
      <c r="B168" s="43"/>
      <c r="C168" s="44"/>
      <c r="D168" s="222" t="s">
        <v>202</v>
      </c>
      <c r="E168" s="44"/>
      <c r="F168" s="227" t="s">
        <v>2049</v>
      </c>
      <c r="G168" s="44"/>
      <c r="H168" s="44"/>
      <c r="I168" s="224"/>
      <c r="J168" s="44"/>
      <c r="K168" s="44"/>
      <c r="L168" s="48"/>
      <c r="M168" s="225"/>
      <c r="N168" s="226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202</v>
      </c>
      <c r="AU168" s="20" t="s">
        <v>91</v>
      </c>
    </row>
    <row r="169" s="13" customFormat="1">
      <c r="A169" s="13"/>
      <c r="B169" s="241"/>
      <c r="C169" s="242"/>
      <c r="D169" s="222" t="s">
        <v>282</v>
      </c>
      <c r="E169" s="243" t="s">
        <v>32</v>
      </c>
      <c r="F169" s="244" t="s">
        <v>2058</v>
      </c>
      <c r="G169" s="242"/>
      <c r="H169" s="245">
        <v>2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1" t="s">
        <v>282</v>
      </c>
      <c r="AU169" s="251" t="s">
        <v>91</v>
      </c>
      <c r="AV169" s="13" t="s">
        <v>91</v>
      </c>
      <c r="AW169" s="13" t="s">
        <v>39</v>
      </c>
      <c r="AX169" s="13" t="s">
        <v>86</v>
      </c>
      <c r="AY169" s="251" t="s">
        <v>188</v>
      </c>
    </row>
    <row r="170" s="2" customFormat="1" ht="33" customHeight="1">
      <c r="A170" s="42"/>
      <c r="B170" s="43"/>
      <c r="C170" s="209" t="s">
        <v>457</v>
      </c>
      <c r="D170" s="209" t="s">
        <v>189</v>
      </c>
      <c r="E170" s="210" t="s">
        <v>2059</v>
      </c>
      <c r="F170" s="211" t="s">
        <v>2060</v>
      </c>
      <c r="G170" s="212" t="s">
        <v>235</v>
      </c>
      <c r="H170" s="213">
        <v>1</v>
      </c>
      <c r="I170" s="214"/>
      <c r="J170" s="215">
        <f>ROUND(I170*H170,2)</f>
        <v>0</v>
      </c>
      <c r="K170" s="211" t="s">
        <v>32</v>
      </c>
      <c r="L170" s="48"/>
      <c r="M170" s="216" t="s">
        <v>32</v>
      </c>
      <c r="N170" s="217" t="s">
        <v>49</v>
      </c>
      <c r="O170" s="88"/>
      <c r="P170" s="218">
        <f>O170*H170</f>
        <v>0</v>
      </c>
      <c r="Q170" s="218">
        <v>0</v>
      </c>
      <c r="R170" s="218">
        <f>Q170*H170</f>
        <v>0</v>
      </c>
      <c r="S170" s="218">
        <v>0</v>
      </c>
      <c r="T170" s="219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20" t="s">
        <v>405</v>
      </c>
      <c r="AT170" s="220" t="s">
        <v>189</v>
      </c>
      <c r="AU170" s="220" t="s">
        <v>91</v>
      </c>
      <c r="AY170" s="20" t="s">
        <v>188</v>
      </c>
      <c r="BE170" s="221">
        <f>IF(N170="základní",J170,0)</f>
        <v>0</v>
      </c>
      <c r="BF170" s="221">
        <f>IF(N170="snížená",J170,0)</f>
        <v>0</v>
      </c>
      <c r="BG170" s="221">
        <f>IF(N170="zákl. přenesená",J170,0)</f>
        <v>0</v>
      </c>
      <c r="BH170" s="221">
        <f>IF(N170="sníž. přenesená",J170,0)</f>
        <v>0</v>
      </c>
      <c r="BI170" s="221">
        <f>IF(N170="nulová",J170,0)</f>
        <v>0</v>
      </c>
      <c r="BJ170" s="20" t="s">
        <v>86</v>
      </c>
      <c r="BK170" s="221">
        <f>ROUND(I170*H170,2)</f>
        <v>0</v>
      </c>
      <c r="BL170" s="20" t="s">
        <v>405</v>
      </c>
      <c r="BM170" s="220" t="s">
        <v>2061</v>
      </c>
    </row>
    <row r="171" s="2" customFormat="1">
      <c r="A171" s="42"/>
      <c r="B171" s="43"/>
      <c r="C171" s="44"/>
      <c r="D171" s="222" t="s">
        <v>194</v>
      </c>
      <c r="E171" s="44"/>
      <c r="F171" s="223" t="s">
        <v>2060</v>
      </c>
      <c r="G171" s="44"/>
      <c r="H171" s="44"/>
      <c r="I171" s="224"/>
      <c r="J171" s="44"/>
      <c r="K171" s="44"/>
      <c r="L171" s="48"/>
      <c r="M171" s="225"/>
      <c r="N171" s="226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194</v>
      </c>
      <c r="AU171" s="20" t="s">
        <v>91</v>
      </c>
    </row>
    <row r="172" s="2" customFormat="1">
      <c r="A172" s="42"/>
      <c r="B172" s="43"/>
      <c r="C172" s="44"/>
      <c r="D172" s="222" t="s">
        <v>202</v>
      </c>
      <c r="E172" s="44"/>
      <c r="F172" s="227" t="s">
        <v>2062</v>
      </c>
      <c r="G172" s="44"/>
      <c r="H172" s="44"/>
      <c r="I172" s="224"/>
      <c r="J172" s="44"/>
      <c r="K172" s="44"/>
      <c r="L172" s="48"/>
      <c r="M172" s="225"/>
      <c r="N172" s="226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202</v>
      </c>
      <c r="AU172" s="20" t="s">
        <v>91</v>
      </c>
    </row>
    <row r="173" s="13" customFormat="1">
      <c r="A173" s="13"/>
      <c r="B173" s="241"/>
      <c r="C173" s="242"/>
      <c r="D173" s="222" t="s">
        <v>282</v>
      </c>
      <c r="E173" s="243" t="s">
        <v>32</v>
      </c>
      <c r="F173" s="244" t="s">
        <v>2063</v>
      </c>
      <c r="G173" s="242"/>
      <c r="H173" s="245">
        <v>1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282</v>
      </c>
      <c r="AU173" s="251" t="s">
        <v>91</v>
      </c>
      <c r="AV173" s="13" t="s">
        <v>91</v>
      </c>
      <c r="AW173" s="13" t="s">
        <v>39</v>
      </c>
      <c r="AX173" s="13" t="s">
        <v>86</v>
      </c>
      <c r="AY173" s="251" t="s">
        <v>188</v>
      </c>
    </row>
    <row r="174" s="2" customFormat="1" ht="33" customHeight="1">
      <c r="A174" s="42"/>
      <c r="B174" s="43"/>
      <c r="C174" s="209" t="s">
        <v>461</v>
      </c>
      <c r="D174" s="209" t="s">
        <v>189</v>
      </c>
      <c r="E174" s="210" t="s">
        <v>2064</v>
      </c>
      <c r="F174" s="211" t="s">
        <v>2065</v>
      </c>
      <c r="G174" s="212" t="s">
        <v>235</v>
      </c>
      <c r="H174" s="213">
        <v>1</v>
      </c>
      <c r="I174" s="214"/>
      <c r="J174" s="215">
        <f>ROUND(I174*H174,2)</f>
        <v>0</v>
      </c>
      <c r="K174" s="211" t="s">
        <v>32</v>
      </c>
      <c r="L174" s="48"/>
      <c r="M174" s="216" t="s">
        <v>32</v>
      </c>
      <c r="N174" s="217" t="s">
        <v>49</v>
      </c>
      <c r="O174" s="88"/>
      <c r="P174" s="218">
        <f>O174*H174</f>
        <v>0</v>
      </c>
      <c r="Q174" s="218">
        <v>0</v>
      </c>
      <c r="R174" s="218">
        <f>Q174*H174</f>
        <v>0</v>
      </c>
      <c r="S174" s="218">
        <v>0</v>
      </c>
      <c r="T174" s="219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20" t="s">
        <v>405</v>
      </c>
      <c r="AT174" s="220" t="s">
        <v>189</v>
      </c>
      <c r="AU174" s="220" t="s">
        <v>91</v>
      </c>
      <c r="AY174" s="20" t="s">
        <v>188</v>
      </c>
      <c r="BE174" s="221">
        <f>IF(N174="základní",J174,0)</f>
        <v>0</v>
      </c>
      <c r="BF174" s="221">
        <f>IF(N174="snížená",J174,0)</f>
        <v>0</v>
      </c>
      <c r="BG174" s="221">
        <f>IF(N174="zákl. přenesená",J174,0)</f>
        <v>0</v>
      </c>
      <c r="BH174" s="221">
        <f>IF(N174="sníž. přenesená",J174,0)</f>
        <v>0</v>
      </c>
      <c r="BI174" s="221">
        <f>IF(N174="nulová",J174,0)</f>
        <v>0</v>
      </c>
      <c r="BJ174" s="20" t="s">
        <v>86</v>
      </c>
      <c r="BK174" s="221">
        <f>ROUND(I174*H174,2)</f>
        <v>0</v>
      </c>
      <c r="BL174" s="20" t="s">
        <v>405</v>
      </c>
      <c r="BM174" s="220" t="s">
        <v>2066</v>
      </c>
    </row>
    <row r="175" s="2" customFormat="1">
      <c r="A175" s="42"/>
      <c r="B175" s="43"/>
      <c r="C175" s="44"/>
      <c r="D175" s="222" t="s">
        <v>194</v>
      </c>
      <c r="E175" s="44"/>
      <c r="F175" s="223" t="s">
        <v>2065</v>
      </c>
      <c r="G175" s="44"/>
      <c r="H175" s="44"/>
      <c r="I175" s="224"/>
      <c r="J175" s="44"/>
      <c r="K175" s="44"/>
      <c r="L175" s="48"/>
      <c r="M175" s="225"/>
      <c r="N175" s="226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0" t="s">
        <v>194</v>
      </c>
      <c r="AU175" s="20" t="s">
        <v>91</v>
      </c>
    </row>
    <row r="176" s="2" customFormat="1">
      <c r="A176" s="42"/>
      <c r="B176" s="43"/>
      <c r="C176" s="44"/>
      <c r="D176" s="222" t="s">
        <v>202</v>
      </c>
      <c r="E176" s="44"/>
      <c r="F176" s="227" t="s">
        <v>2062</v>
      </c>
      <c r="G176" s="44"/>
      <c r="H176" s="44"/>
      <c r="I176" s="224"/>
      <c r="J176" s="44"/>
      <c r="K176" s="44"/>
      <c r="L176" s="48"/>
      <c r="M176" s="225"/>
      <c r="N176" s="226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202</v>
      </c>
      <c r="AU176" s="20" t="s">
        <v>91</v>
      </c>
    </row>
    <row r="177" s="13" customFormat="1">
      <c r="A177" s="13"/>
      <c r="B177" s="241"/>
      <c r="C177" s="242"/>
      <c r="D177" s="222" t="s">
        <v>282</v>
      </c>
      <c r="E177" s="243" t="s">
        <v>32</v>
      </c>
      <c r="F177" s="244" t="s">
        <v>2067</v>
      </c>
      <c r="G177" s="242"/>
      <c r="H177" s="245">
        <v>1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1" t="s">
        <v>282</v>
      </c>
      <c r="AU177" s="251" t="s">
        <v>91</v>
      </c>
      <c r="AV177" s="13" t="s">
        <v>91</v>
      </c>
      <c r="AW177" s="13" t="s">
        <v>39</v>
      </c>
      <c r="AX177" s="13" t="s">
        <v>86</v>
      </c>
      <c r="AY177" s="251" t="s">
        <v>188</v>
      </c>
    </row>
    <row r="178" s="2" customFormat="1" ht="33" customHeight="1">
      <c r="A178" s="42"/>
      <c r="B178" s="43"/>
      <c r="C178" s="209" t="s">
        <v>466</v>
      </c>
      <c r="D178" s="209" t="s">
        <v>189</v>
      </c>
      <c r="E178" s="210" t="s">
        <v>2068</v>
      </c>
      <c r="F178" s="211" t="s">
        <v>2069</v>
      </c>
      <c r="G178" s="212" t="s">
        <v>235</v>
      </c>
      <c r="H178" s="213">
        <v>1</v>
      </c>
      <c r="I178" s="214"/>
      <c r="J178" s="215">
        <f>ROUND(I178*H178,2)</f>
        <v>0</v>
      </c>
      <c r="K178" s="211" t="s">
        <v>32</v>
      </c>
      <c r="L178" s="48"/>
      <c r="M178" s="216" t="s">
        <v>32</v>
      </c>
      <c r="N178" s="217" t="s">
        <v>49</v>
      </c>
      <c r="O178" s="88"/>
      <c r="P178" s="218">
        <f>O178*H178</f>
        <v>0</v>
      </c>
      <c r="Q178" s="218">
        <v>0</v>
      </c>
      <c r="R178" s="218">
        <f>Q178*H178</f>
        <v>0</v>
      </c>
      <c r="S178" s="218">
        <v>0</v>
      </c>
      <c r="T178" s="219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20" t="s">
        <v>405</v>
      </c>
      <c r="AT178" s="220" t="s">
        <v>189</v>
      </c>
      <c r="AU178" s="220" t="s">
        <v>91</v>
      </c>
      <c r="AY178" s="20" t="s">
        <v>188</v>
      </c>
      <c r="BE178" s="221">
        <f>IF(N178="základní",J178,0)</f>
        <v>0</v>
      </c>
      <c r="BF178" s="221">
        <f>IF(N178="snížená",J178,0)</f>
        <v>0</v>
      </c>
      <c r="BG178" s="221">
        <f>IF(N178="zákl. přenesená",J178,0)</f>
        <v>0</v>
      </c>
      <c r="BH178" s="221">
        <f>IF(N178="sníž. přenesená",J178,0)</f>
        <v>0</v>
      </c>
      <c r="BI178" s="221">
        <f>IF(N178="nulová",J178,0)</f>
        <v>0</v>
      </c>
      <c r="BJ178" s="20" t="s">
        <v>86</v>
      </c>
      <c r="BK178" s="221">
        <f>ROUND(I178*H178,2)</f>
        <v>0</v>
      </c>
      <c r="BL178" s="20" t="s">
        <v>405</v>
      </c>
      <c r="BM178" s="220" t="s">
        <v>2070</v>
      </c>
    </row>
    <row r="179" s="2" customFormat="1">
      <c r="A179" s="42"/>
      <c r="B179" s="43"/>
      <c r="C179" s="44"/>
      <c r="D179" s="222" t="s">
        <v>194</v>
      </c>
      <c r="E179" s="44"/>
      <c r="F179" s="223" t="s">
        <v>2069</v>
      </c>
      <c r="G179" s="44"/>
      <c r="H179" s="44"/>
      <c r="I179" s="224"/>
      <c r="J179" s="44"/>
      <c r="K179" s="44"/>
      <c r="L179" s="48"/>
      <c r="M179" s="225"/>
      <c r="N179" s="226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194</v>
      </c>
      <c r="AU179" s="20" t="s">
        <v>91</v>
      </c>
    </row>
    <row r="180" s="2" customFormat="1">
      <c r="A180" s="42"/>
      <c r="B180" s="43"/>
      <c r="C180" s="44"/>
      <c r="D180" s="222" t="s">
        <v>202</v>
      </c>
      <c r="E180" s="44"/>
      <c r="F180" s="227" t="s">
        <v>2062</v>
      </c>
      <c r="G180" s="44"/>
      <c r="H180" s="44"/>
      <c r="I180" s="224"/>
      <c r="J180" s="44"/>
      <c r="K180" s="44"/>
      <c r="L180" s="48"/>
      <c r="M180" s="225"/>
      <c r="N180" s="226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202</v>
      </c>
      <c r="AU180" s="20" t="s">
        <v>91</v>
      </c>
    </row>
    <row r="181" s="13" customFormat="1">
      <c r="A181" s="13"/>
      <c r="B181" s="241"/>
      <c r="C181" s="242"/>
      <c r="D181" s="222" t="s">
        <v>282</v>
      </c>
      <c r="E181" s="243" t="s">
        <v>32</v>
      </c>
      <c r="F181" s="244" t="s">
        <v>2071</v>
      </c>
      <c r="G181" s="242"/>
      <c r="H181" s="245">
        <v>1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1" t="s">
        <v>282</v>
      </c>
      <c r="AU181" s="251" t="s">
        <v>91</v>
      </c>
      <c r="AV181" s="13" t="s">
        <v>91</v>
      </c>
      <c r="AW181" s="13" t="s">
        <v>39</v>
      </c>
      <c r="AX181" s="13" t="s">
        <v>86</v>
      </c>
      <c r="AY181" s="251" t="s">
        <v>188</v>
      </c>
    </row>
    <row r="182" s="2" customFormat="1" ht="33" customHeight="1">
      <c r="A182" s="42"/>
      <c r="B182" s="43"/>
      <c r="C182" s="209" t="s">
        <v>471</v>
      </c>
      <c r="D182" s="209" t="s">
        <v>189</v>
      </c>
      <c r="E182" s="210" t="s">
        <v>2072</v>
      </c>
      <c r="F182" s="211" t="s">
        <v>2073</v>
      </c>
      <c r="G182" s="212" t="s">
        <v>235</v>
      </c>
      <c r="H182" s="213">
        <v>1</v>
      </c>
      <c r="I182" s="214"/>
      <c r="J182" s="215">
        <f>ROUND(I182*H182,2)</f>
        <v>0</v>
      </c>
      <c r="K182" s="211" t="s">
        <v>32</v>
      </c>
      <c r="L182" s="48"/>
      <c r="M182" s="216" t="s">
        <v>32</v>
      </c>
      <c r="N182" s="217" t="s">
        <v>49</v>
      </c>
      <c r="O182" s="88"/>
      <c r="P182" s="218">
        <f>O182*H182</f>
        <v>0</v>
      </c>
      <c r="Q182" s="218">
        <v>0</v>
      </c>
      <c r="R182" s="218">
        <f>Q182*H182</f>
        <v>0</v>
      </c>
      <c r="S182" s="218">
        <v>0</v>
      </c>
      <c r="T182" s="219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20" t="s">
        <v>405</v>
      </c>
      <c r="AT182" s="220" t="s">
        <v>189</v>
      </c>
      <c r="AU182" s="220" t="s">
        <v>91</v>
      </c>
      <c r="AY182" s="20" t="s">
        <v>188</v>
      </c>
      <c r="BE182" s="221">
        <f>IF(N182="základní",J182,0)</f>
        <v>0</v>
      </c>
      <c r="BF182" s="221">
        <f>IF(N182="snížená",J182,0)</f>
        <v>0</v>
      </c>
      <c r="BG182" s="221">
        <f>IF(N182="zákl. přenesená",J182,0)</f>
        <v>0</v>
      </c>
      <c r="BH182" s="221">
        <f>IF(N182="sníž. přenesená",J182,0)</f>
        <v>0</v>
      </c>
      <c r="BI182" s="221">
        <f>IF(N182="nulová",J182,0)</f>
        <v>0</v>
      </c>
      <c r="BJ182" s="20" t="s">
        <v>86</v>
      </c>
      <c r="BK182" s="221">
        <f>ROUND(I182*H182,2)</f>
        <v>0</v>
      </c>
      <c r="BL182" s="20" t="s">
        <v>405</v>
      </c>
      <c r="BM182" s="220" t="s">
        <v>2074</v>
      </c>
    </row>
    <row r="183" s="2" customFormat="1">
      <c r="A183" s="42"/>
      <c r="B183" s="43"/>
      <c r="C183" s="44"/>
      <c r="D183" s="222" t="s">
        <v>194</v>
      </c>
      <c r="E183" s="44"/>
      <c r="F183" s="223" t="s">
        <v>2073</v>
      </c>
      <c r="G183" s="44"/>
      <c r="H183" s="44"/>
      <c r="I183" s="224"/>
      <c r="J183" s="44"/>
      <c r="K183" s="44"/>
      <c r="L183" s="48"/>
      <c r="M183" s="225"/>
      <c r="N183" s="226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194</v>
      </c>
      <c r="AU183" s="20" t="s">
        <v>91</v>
      </c>
    </row>
    <row r="184" s="2" customFormat="1">
      <c r="A184" s="42"/>
      <c r="B184" s="43"/>
      <c r="C184" s="44"/>
      <c r="D184" s="222" t="s">
        <v>202</v>
      </c>
      <c r="E184" s="44"/>
      <c r="F184" s="227" t="s">
        <v>2062</v>
      </c>
      <c r="G184" s="44"/>
      <c r="H184" s="44"/>
      <c r="I184" s="224"/>
      <c r="J184" s="44"/>
      <c r="K184" s="44"/>
      <c r="L184" s="48"/>
      <c r="M184" s="225"/>
      <c r="N184" s="226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202</v>
      </c>
      <c r="AU184" s="20" t="s">
        <v>91</v>
      </c>
    </row>
    <row r="185" s="13" customFormat="1">
      <c r="A185" s="13"/>
      <c r="B185" s="241"/>
      <c r="C185" s="242"/>
      <c r="D185" s="222" t="s">
        <v>282</v>
      </c>
      <c r="E185" s="243" t="s">
        <v>32</v>
      </c>
      <c r="F185" s="244" t="s">
        <v>2075</v>
      </c>
      <c r="G185" s="242"/>
      <c r="H185" s="245">
        <v>1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1" t="s">
        <v>282</v>
      </c>
      <c r="AU185" s="251" t="s">
        <v>91</v>
      </c>
      <c r="AV185" s="13" t="s">
        <v>91</v>
      </c>
      <c r="AW185" s="13" t="s">
        <v>39</v>
      </c>
      <c r="AX185" s="13" t="s">
        <v>86</v>
      </c>
      <c r="AY185" s="251" t="s">
        <v>188</v>
      </c>
    </row>
    <row r="186" s="11" customFormat="1" ht="22.8" customHeight="1">
      <c r="A186" s="11"/>
      <c r="B186" s="195"/>
      <c r="C186" s="196"/>
      <c r="D186" s="197" t="s">
        <v>77</v>
      </c>
      <c r="E186" s="237" t="s">
        <v>661</v>
      </c>
      <c r="F186" s="237" t="s">
        <v>662</v>
      </c>
      <c r="G186" s="196"/>
      <c r="H186" s="196"/>
      <c r="I186" s="199"/>
      <c r="J186" s="238">
        <f>BK186</f>
        <v>0</v>
      </c>
      <c r="K186" s="196"/>
      <c r="L186" s="201"/>
      <c r="M186" s="202"/>
      <c r="N186" s="203"/>
      <c r="O186" s="203"/>
      <c r="P186" s="204">
        <f>SUM(P187:P252)</f>
        <v>0</v>
      </c>
      <c r="Q186" s="203"/>
      <c r="R186" s="204">
        <f>SUM(R187:R252)</f>
        <v>0.11657695</v>
      </c>
      <c r="S186" s="203"/>
      <c r="T186" s="205">
        <f>SUM(T187:T252)</f>
        <v>0.031709999999999995</v>
      </c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R186" s="206" t="s">
        <v>91</v>
      </c>
      <c r="AT186" s="207" t="s">
        <v>77</v>
      </c>
      <c r="AU186" s="207" t="s">
        <v>86</v>
      </c>
      <c r="AY186" s="206" t="s">
        <v>188</v>
      </c>
      <c r="BK186" s="208">
        <f>SUM(BK187:BK252)</f>
        <v>0</v>
      </c>
    </row>
    <row r="187" s="2" customFormat="1" ht="16.5" customHeight="1">
      <c r="A187" s="42"/>
      <c r="B187" s="43"/>
      <c r="C187" s="209" t="s">
        <v>480</v>
      </c>
      <c r="D187" s="209" t="s">
        <v>189</v>
      </c>
      <c r="E187" s="210" t="s">
        <v>664</v>
      </c>
      <c r="F187" s="211" t="s">
        <v>665</v>
      </c>
      <c r="G187" s="212" t="s">
        <v>278</v>
      </c>
      <c r="H187" s="213">
        <v>22.649999999999999</v>
      </c>
      <c r="I187" s="214"/>
      <c r="J187" s="215">
        <f>ROUND(I187*H187,2)</f>
        <v>0</v>
      </c>
      <c r="K187" s="211" t="s">
        <v>236</v>
      </c>
      <c r="L187" s="48"/>
      <c r="M187" s="216" t="s">
        <v>32</v>
      </c>
      <c r="N187" s="217" t="s">
        <v>49</v>
      </c>
      <c r="O187" s="88"/>
      <c r="P187" s="218">
        <f>O187*H187</f>
        <v>0</v>
      </c>
      <c r="Q187" s="218">
        <v>0</v>
      </c>
      <c r="R187" s="218">
        <f>Q187*H187</f>
        <v>0</v>
      </c>
      <c r="S187" s="218">
        <v>0</v>
      </c>
      <c r="T187" s="219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20" t="s">
        <v>405</v>
      </c>
      <c r="AT187" s="220" t="s">
        <v>189</v>
      </c>
      <c r="AU187" s="220" t="s">
        <v>91</v>
      </c>
      <c r="AY187" s="20" t="s">
        <v>188</v>
      </c>
      <c r="BE187" s="221">
        <f>IF(N187="základní",J187,0)</f>
        <v>0</v>
      </c>
      <c r="BF187" s="221">
        <f>IF(N187="snížená",J187,0)</f>
        <v>0</v>
      </c>
      <c r="BG187" s="221">
        <f>IF(N187="zákl. přenesená",J187,0)</f>
        <v>0</v>
      </c>
      <c r="BH187" s="221">
        <f>IF(N187="sníž. přenesená",J187,0)</f>
        <v>0</v>
      </c>
      <c r="BI187" s="221">
        <f>IF(N187="nulová",J187,0)</f>
        <v>0</v>
      </c>
      <c r="BJ187" s="20" t="s">
        <v>86</v>
      </c>
      <c r="BK187" s="221">
        <f>ROUND(I187*H187,2)</f>
        <v>0</v>
      </c>
      <c r="BL187" s="20" t="s">
        <v>405</v>
      </c>
      <c r="BM187" s="220" t="s">
        <v>2076</v>
      </c>
    </row>
    <row r="188" s="2" customFormat="1">
      <c r="A188" s="42"/>
      <c r="B188" s="43"/>
      <c r="C188" s="44"/>
      <c r="D188" s="222" t="s">
        <v>194</v>
      </c>
      <c r="E188" s="44"/>
      <c r="F188" s="223" t="s">
        <v>667</v>
      </c>
      <c r="G188" s="44"/>
      <c r="H188" s="44"/>
      <c r="I188" s="224"/>
      <c r="J188" s="44"/>
      <c r="K188" s="44"/>
      <c r="L188" s="48"/>
      <c r="M188" s="225"/>
      <c r="N188" s="226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194</v>
      </c>
      <c r="AU188" s="20" t="s">
        <v>91</v>
      </c>
    </row>
    <row r="189" s="2" customFormat="1">
      <c r="A189" s="42"/>
      <c r="B189" s="43"/>
      <c r="C189" s="44"/>
      <c r="D189" s="239" t="s">
        <v>239</v>
      </c>
      <c r="E189" s="44"/>
      <c r="F189" s="240" t="s">
        <v>668</v>
      </c>
      <c r="G189" s="44"/>
      <c r="H189" s="44"/>
      <c r="I189" s="224"/>
      <c r="J189" s="44"/>
      <c r="K189" s="44"/>
      <c r="L189" s="48"/>
      <c r="M189" s="225"/>
      <c r="N189" s="226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239</v>
      </c>
      <c r="AU189" s="20" t="s">
        <v>91</v>
      </c>
    </row>
    <row r="190" s="14" customFormat="1">
      <c r="A190" s="14"/>
      <c r="B190" s="252"/>
      <c r="C190" s="253"/>
      <c r="D190" s="222" t="s">
        <v>282</v>
      </c>
      <c r="E190" s="254" t="s">
        <v>32</v>
      </c>
      <c r="F190" s="255" t="s">
        <v>2077</v>
      </c>
      <c r="G190" s="253"/>
      <c r="H190" s="254" t="s">
        <v>32</v>
      </c>
      <c r="I190" s="256"/>
      <c r="J190" s="253"/>
      <c r="K190" s="253"/>
      <c r="L190" s="257"/>
      <c r="M190" s="258"/>
      <c r="N190" s="259"/>
      <c r="O190" s="259"/>
      <c r="P190" s="259"/>
      <c r="Q190" s="259"/>
      <c r="R190" s="259"/>
      <c r="S190" s="259"/>
      <c r="T190" s="26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1" t="s">
        <v>282</v>
      </c>
      <c r="AU190" s="261" t="s">
        <v>91</v>
      </c>
      <c r="AV190" s="14" t="s">
        <v>86</v>
      </c>
      <c r="AW190" s="14" t="s">
        <v>39</v>
      </c>
      <c r="AX190" s="14" t="s">
        <v>78</v>
      </c>
      <c r="AY190" s="261" t="s">
        <v>188</v>
      </c>
    </row>
    <row r="191" s="13" customFormat="1">
      <c r="A191" s="13"/>
      <c r="B191" s="241"/>
      <c r="C191" s="242"/>
      <c r="D191" s="222" t="s">
        <v>282</v>
      </c>
      <c r="E191" s="243" t="s">
        <v>32</v>
      </c>
      <c r="F191" s="244" t="s">
        <v>2078</v>
      </c>
      <c r="G191" s="242"/>
      <c r="H191" s="245">
        <v>2.25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1" t="s">
        <v>282</v>
      </c>
      <c r="AU191" s="251" t="s">
        <v>91</v>
      </c>
      <c r="AV191" s="13" t="s">
        <v>91</v>
      </c>
      <c r="AW191" s="13" t="s">
        <v>39</v>
      </c>
      <c r="AX191" s="13" t="s">
        <v>78</v>
      </c>
      <c r="AY191" s="251" t="s">
        <v>188</v>
      </c>
    </row>
    <row r="192" s="13" customFormat="1">
      <c r="A192" s="13"/>
      <c r="B192" s="241"/>
      <c r="C192" s="242"/>
      <c r="D192" s="222" t="s">
        <v>282</v>
      </c>
      <c r="E192" s="243" t="s">
        <v>32</v>
      </c>
      <c r="F192" s="244" t="s">
        <v>2016</v>
      </c>
      <c r="G192" s="242"/>
      <c r="H192" s="245">
        <v>18.600000000000001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1" t="s">
        <v>282</v>
      </c>
      <c r="AU192" s="251" t="s">
        <v>91</v>
      </c>
      <c r="AV192" s="13" t="s">
        <v>91</v>
      </c>
      <c r="AW192" s="13" t="s">
        <v>39</v>
      </c>
      <c r="AX192" s="13" t="s">
        <v>78</v>
      </c>
      <c r="AY192" s="251" t="s">
        <v>188</v>
      </c>
    </row>
    <row r="193" s="13" customFormat="1">
      <c r="A193" s="13"/>
      <c r="B193" s="241"/>
      <c r="C193" s="242"/>
      <c r="D193" s="222" t="s">
        <v>282</v>
      </c>
      <c r="E193" s="243" t="s">
        <v>32</v>
      </c>
      <c r="F193" s="244" t="s">
        <v>2079</v>
      </c>
      <c r="G193" s="242"/>
      <c r="H193" s="245">
        <v>0.90000000000000002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1" t="s">
        <v>282</v>
      </c>
      <c r="AU193" s="251" t="s">
        <v>91</v>
      </c>
      <c r="AV193" s="13" t="s">
        <v>91</v>
      </c>
      <c r="AW193" s="13" t="s">
        <v>39</v>
      </c>
      <c r="AX193" s="13" t="s">
        <v>78</v>
      </c>
      <c r="AY193" s="251" t="s">
        <v>188</v>
      </c>
    </row>
    <row r="194" s="13" customFormat="1">
      <c r="A194" s="13"/>
      <c r="B194" s="241"/>
      <c r="C194" s="242"/>
      <c r="D194" s="222" t="s">
        <v>282</v>
      </c>
      <c r="E194" s="243" t="s">
        <v>32</v>
      </c>
      <c r="F194" s="244" t="s">
        <v>2080</v>
      </c>
      <c r="G194" s="242"/>
      <c r="H194" s="245">
        <v>0.90000000000000002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1" t="s">
        <v>282</v>
      </c>
      <c r="AU194" s="251" t="s">
        <v>91</v>
      </c>
      <c r="AV194" s="13" t="s">
        <v>91</v>
      </c>
      <c r="AW194" s="13" t="s">
        <v>39</v>
      </c>
      <c r="AX194" s="13" t="s">
        <v>78</v>
      </c>
      <c r="AY194" s="251" t="s">
        <v>188</v>
      </c>
    </row>
    <row r="195" s="15" customFormat="1">
      <c r="A195" s="15"/>
      <c r="B195" s="272"/>
      <c r="C195" s="273"/>
      <c r="D195" s="222" t="s">
        <v>282</v>
      </c>
      <c r="E195" s="274" t="s">
        <v>32</v>
      </c>
      <c r="F195" s="275" t="s">
        <v>338</v>
      </c>
      <c r="G195" s="273"/>
      <c r="H195" s="276">
        <v>22.649999999999999</v>
      </c>
      <c r="I195" s="277"/>
      <c r="J195" s="273"/>
      <c r="K195" s="273"/>
      <c r="L195" s="278"/>
      <c r="M195" s="279"/>
      <c r="N195" s="280"/>
      <c r="O195" s="280"/>
      <c r="P195" s="280"/>
      <c r="Q195" s="280"/>
      <c r="R195" s="280"/>
      <c r="S195" s="280"/>
      <c r="T195" s="281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2" t="s">
        <v>282</v>
      </c>
      <c r="AU195" s="282" t="s">
        <v>91</v>
      </c>
      <c r="AV195" s="15" t="s">
        <v>187</v>
      </c>
      <c r="AW195" s="15" t="s">
        <v>39</v>
      </c>
      <c r="AX195" s="15" t="s">
        <v>86</v>
      </c>
      <c r="AY195" s="282" t="s">
        <v>188</v>
      </c>
    </row>
    <row r="196" s="2" customFormat="1" ht="16.5" customHeight="1">
      <c r="A196" s="42"/>
      <c r="B196" s="43"/>
      <c r="C196" s="209" t="s">
        <v>484</v>
      </c>
      <c r="D196" s="209" t="s">
        <v>189</v>
      </c>
      <c r="E196" s="210" t="s">
        <v>670</v>
      </c>
      <c r="F196" s="211" t="s">
        <v>671</v>
      </c>
      <c r="G196" s="212" t="s">
        <v>278</v>
      </c>
      <c r="H196" s="213">
        <v>2.2650000000000001</v>
      </c>
      <c r="I196" s="214"/>
      <c r="J196" s="215">
        <f>ROUND(I196*H196,2)</f>
        <v>0</v>
      </c>
      <c r="K196" s="211" t="s">
        <v>236</v>
      </c>
      <c r="L196" s="48"/>
      <c r="M196" s="216" t="s">
        <v>32</v>
      </c>
      <c r="N196" s="217" t="s">
        <v>49</v>
      </c>
      <c r="O196" s="88"/>
      <c r="P196" s="218">
        <f>O196*H196</f>
        <v>0</v>
      </c>
      <c r="Q196" s="218">
        <v>0.00029999999999999997</v>
      </c>
      <c r="R196" s="218">
        <f>Q196*H196</f>
        <v>0.00067949999999999998</v>
      </c>
      <c r="S196" s="218">
        <v>0</v>
      </c>
      <c r="T196" s="219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20" t="s">
        <v>405</v>
      </c>
      <c r="AT196" s="220" t="s">
        <v>189</v>
      </c>
      <c r="AU196" s="220" t="s">
        <v>91</v>
      </c>
      <c r="AY196" s="20" t="s">
        <v>188</v>
      </c>
      <c r="BE196" s="221">
        <f>IF(N196="základní",J196,0)</f>
        <v>0</v>
      </c>
      <c r="BF196" s="221">
        <f>IF(N196="snížená",J196,0)</f>
        <v>0</v>
      </c>
      <c r="BG196" s="221">
        <f>IF(N196="zákl. přenesená",J196,0)</f>
        <v>0</v>
      </c>
      <c r="BH196" s="221">
        <f>IF(N196="sníž. přenesená",J196,0)</f>
        <v>0</v>
      </c>
      <c r="BI196" s="221">
        <f>IF(N196="nulová",J196,0)</f>
        <v>0</v>
      </c>
      <c r="BJ196" s="20" t="s">
        <v>86</v>
      </c>
      <c r="BK196" s="221">
        <f>ROUND(I196*H196,2)</f>
        <v>0</v>
      </c>
      <c r="BL196" s="20" t="s">
        <v>405</v>
      </c>
      <c r="BM196" s="220" t="s">
        <v>2081</v>
      </c>
    </row>
    <row r="197" s="2" customFormat="1">
      <c r="A197" s="42"/>
      <c r="B197" s="43"/>
      <c r="C197" s="44"/>
      <c r="D197" s="222" t="s">
        <v>194</v>
      </c>
      <c r="E197" s="44"/>
      <c r="F197" s="223" t="s">
        <v>673</v>
      </c>
      <c r="G197" s="44"/>
      <c r="H197" s="44"/>
      <c r="I197" s="224"/>
      <c r="J197" s="44"/>
      <c r="K197" s="44"/>
      <c r="L197" s="48"/>
      <c r="M197" s="225"/>
      <c r="N197" s="226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194</v>
      </c>
      <c r="AU197" s="20" t="s">
        <v>91</v>
      </c>
    </row>
    <row r="198" s="2" customFormat="1">
      <c r="A198" s="42"/>
      <c r="B198" s="43"/>
      <c r="C198" s="44"/>
      <c r="D198" s="239" t="s">
        <v>239</v>
      </c>
      <c r="E198" s="44"/>
      <c r="F198" s="240" t="s">
        <v>674</v>
      </c>
      <c r="G198" s="44"/>
      <c r="H198" s="44"/>
      <c r="I198" s="224"/>
      <c r="J198" s="44"/>
      <c r="K198" s="44"/>
      <c r="L198" s="48"/>
      <c r="M198" s="225"/>
      <c r="N198" s="226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239</v>
      </c>
      <c r="AU198" s="20" t="s">
        <v>91</v>
      </c>
    </row>
    <row r="199" s="14" customFormat="1">
      <c r="A199" s="14"/>
      <c r="B199" s="252"/>
      <c r="C199" s="253"/>
      <c r="D199" s="222" t="s">
        <v>282</v>
      </c>
      <c r="E199" s="254" t="s">
        <v>32</v>
      </c>
      <c r="F199" s="255" t="s">
        <v>2082</v>
      </c>
      <c r="G199" s="253"/>
      <c r="H199" s="254" t="s">
        <v>32</v>
      </c>
      <c r="I199" s="256"/>
      <c r="J199" s="253"/>
      <c r="K199" s="253"/>
      <c r="L199" s="257"/>
      <c r="M199" s="258"/>
      <c r="N199" s="259"/>
      <c r="O199" s="259"/>
      <c r="P199" s="259"/>
      <c r="Q199" s="259"/>
      <c r="R199" s="259"/>
      <c r="S199" s="259"/>
      <c r="T199" s="26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1" t="s">
        <v>282</v>
      </c>
      <c r="AU199" s="261" t="s">
        <v>91</v>
      </c>
      <c r="AV199" s="14" t="s">
        <v>86</v>
      </c>
      <c r="AW199" s="14" t="s">
        <v>39</v>
      </c>
      <c r="AX199" s="14" t="s">
        <v>78</v>
      </c>
      <c r="AY199" s="261" t="s">
        <v>188</v>
      </c>
    </row>
    <row r="200" s="14" customFormat="1">
      <c r="A200" s="14"/>
      <c r="B200" s="252"/>
      <c r="C200" s="253"/>
      <c r="D200" s="222" t="s">
        <v>282</v>
      </c>
      <c r="E200" s="254" t="s">
        <v>32</v>
      </c>
      <c r="F200" s="255" t="s">
        <v>2077</v>
      </c>
      <c r="G200" s="253"/>
      <c r="H200" s="254" t="s">
        <v>32</v>
      </c>
      <c r="I200" s="256"/>
      <c r="J200" s="253"/>
      <c r="K200" s="253"/>
      <c r="L200" s="257"/>
      <c r="M200" s="258"/>
      <c r="N200" s="259"/>
      <c r="O200" s="259"/>
      <c r="P200" s="259"/>
      <c r="Q200" s="259"/>
      <c r="R200" s="259"/>
      <c r="S200" s="259"/>
      <c r="T200" s="26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1" t="s">
        <v>282</v>
      </c>
      <c r="AU200" s="261" t="s">
        <v>91</v>
      </c>
      <c r="AV200" s="14" t="s">
        <v>86</v>
      </c>
      <c r="AW200" s="14" t="s">
        <v>39</v>
      </c>
      <c r="AX200" s="14" t="s">
        <v>78</v>
      </c>
      <c r="AY200" s="261" t="s">
        <v>188</v>
      </c>
    </row>
    <row r="201" s="13" customFormat="1">
      <c r="A201" s="13"/>
      <c r="B201" s="241"/>
      <c r="C201" s="242"/>
      <c r="D201" s="222" t="s">
        <v>282</v>
      </c>
      <c r="E201" s="243" t="s">
        <v>32</v>
      </c>
      <c r="F201" s="244" t="s">
        <v>2078</v>
      </c>
      <c r="G201" s="242"/>
      <c r="H201" s="245">
        <v>2.25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1" t="s">
        <v>282</v>
      </c>
      <c r="AU201" s="251" t="s">
        <v>91</v>
      </c>
      <c r="AV201" s="13" t="s">
        <v>91</v>
      </c>
      <c r="AW201" s="13" t="s">
        <v>39</v>
      </c>
      <c r="AX201" s="13" t="s">
        <v>78</v>
      </c>
      <c r="AY201" s="251" t="s">
        <v>188</v>
      </c>
    </row>
    <row r="202" s="13" customFormat="1">
      <c r="A202" s="13"/>
      <c r="B202" s="241"/>
      <c r="C202" s="242"/>
      <c r="D202" s="222" t="s">
        <v>282</v>
      </c>
      <c r="E202" s="243" t="s">
        <v>32</v>
      </c>
      <c r="F202" s="244" t="s">
        <v>2016</v>
      </c>
      <c r="G202" s="242"/>
      <c r="H202" s="245">
        <v>18.600000000000001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1" t="s">
        <v>282</v>
      </c>
      <c r="AU202" s="251" t="s">
        <v>91</v>
      </c>
      <c r="AV202" s="13" t="s">
        <v>91</v>
      </c>
      <c r="AW202" s="13" t="s">
        <v>39</v>
      </c>
      <c r="AX202" s="13" t="s">
        <v>78</v>
      </c>
      <c r="AY202" s="251" t="s">
        <v>188</v>
      </c>
    </row>
    <row r="203" s="13" customFormat="1">
      <c r="A203" s="13"/>
      <c r="B203" s="241"/>
      <c r="C203" s="242"/>
      <c r="D203" s="222" t="s">
        <v>282</v>
      </c>
      <c r="E203" s="243" t="s">
        <v>32</v>
      </c>
      <c r="F203" s="244" t="s">
        <v>2079</v>
      </c>
      <c r="G203" s="242"/>
      <c r="H203" s="245">
        <v>0.90000000000000002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1" t="s">
        <v>282</v>
      </c>
      <c r="AU203" s="251" t="s">
        <v>91</v>
      </c>
      <c r="AV203" s="13" t="s">
        <v>91</v>
      </c>
      <c r="AW203" s="13" t="s">
        <v>39</v>
      </c>
      <c r="AX203" s="13" t="s">
        <v>78</v>
      </c>
      <c r="AY203" s="251" t="s">
        <v>188</v>
      </c>
    </row>
    <row r="204" s="13" customFormat="1">
      <c r="A204" s="13"/>
      <c r="B204" s="241"/>
      <c r="C204" s="242"/>
      <c r="D204" s="222" t="s">
        <v>282</v>
      </c>
      <c r="E204" s="243" t="s">
        <v>32</v>
      </c>
      <c r="F204" s="244" t="s">
        <v>2080</v>
      </c>
      <c r="G204" s="242"/>
      <c r="H204" s="245">
        <v>0.90000000000000002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1" t="s">
        <v>282</v>
      </c>
      <c r="AU204" s="251" t="s">
        <v>91</v>
      </c>
      <c r="AV204" s="13" t="s">
        <v>91</v>
      </c>
      <c r="AW204" s="13" t="s">
        <v>39</v>
      </c>
      <c r="AX204" s="13" t="s">
        <v>78</v>
      </c>
      <c r="AY204" s="251" t="s">
        <v>188</v>
      </c>
    </row>
    <row r="205" s="15" customFormat="1">
      <c r="A205" s="15"/>
      <c r="B205" s="272"/>
      <c r="C205" s="273"/>
      <c r="D205" s="222" t="s">
        <v>282</v>
      </c>
      <c r="E205" s="274" t="s">
        <v>32</v>
      </c>
      <c r="F205" s="275" t="s">
        <v>338</v>
      </c>
      <c r="G205" s="273"/>
      <c r="H205" s="276">
        <v>22.649999999999999</v>
      </c>
      <c r="I205" s="277"/>
      <c r="J205" s="273"/>
      <c r="K205" s="273"/>
      <c r="L205" s="278"/>
      <c r="M205" s="279"/>
      <c r="N205" s="280"/>
      <c r="O205" s="280"/>
      <c r="P205" s="280"/>
      <c r="Q205" s="280"/>
      <c r="R205" s="280"/>
      <c r="S205" s="280"/>
      <c r="T205" s="281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82" t="s">
        <v>282</v>
      </c>
      <c r="AU205" s="282" t="s">
        <v>91</v>
      </c>
      <c r="AV205" s="15" t="s">
        <v>187</v>
      </c>
      <c r="AW205" s="15" t="s">
        <v>39</v>
      </c>
      <c r="AX205" s="15" t="s">
        <v>86</v>
      </c>
      <c r="AY205" s="282" t="s">
        <v>188</v>
      </c>
    </row>
    <row r="206" s="13" customFormat="1">
      <c r="A206" s="13"/>
      <c r="B206" s="241"/>
      <c r="C206" s="242"/>
      <c r="D206" s="222" t="s">
        <v>282</v>
      </c>
      <c r="E206" s="242"/>
      <c r="F206" s="244" t="s">
        <v>2083</v>
      </c>
      <c r="G206" s="242"/>
      <c r="H206" s="245">
        <v>2.2650000000000001</v>
      </c>
      <c r="I206" s="246"/>
      <c r="J206" s="242"/>
      <c r="K206" s="242"/>
      <c r="L206" s="247"/>
      <c r="M206" s="248"/>
      <c r="N206" s="249"/>
      <c r="O206" s="249"/>
      <c r="P206" s="249"/>
      <c r="Q206" s="249"/>
      <c r="R206" s="249"/>
      <c r="S206" s="249"/>
      <c r="T206" s="25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1" t="s">
        <v>282</v>
      </c>
      <c r="AU206" s="251" t="s">
        <v>91</v>
      </c>
      <c r="AV206" s="13" t="s">
        <v>91</v>
      </c>
      <c r="AW206" s="13" t="s">
        <v>4</v>
      </c>
      <c r="AX206" s="13" t="s">
        <v>86</v>
      </c>
      <c r="AY206" s="251" t="s">
        <v>188</v>
      </c>
    </row>
    <row r="207" s="2" customFormat="1" ht="24.15" customHeight="1">
      <c r="A207" s="42"/>
      <c r="B207" s="43"/>
      <c r="C207" s="209" t="s">
        <v>494</v>
      </c>
      <c r="D207" s="209" t="s">
        <v>189</v>
      </c>
      <c r="E207" s="210" t="s">
        <v>676</v>
      </c>
      <c r="F207" s="211" t="s">
        <v>677</v>
      </c>
      <c r="G207" s="212" t="s">
        <v>278</v>
      </c>
      <c r="H207" s="213">
        <v>2.2650000000000001</v>
      </c>
      <c r="I207" s="214"/>
      <c r="J207" s="215">
        <f>ROUND(I207*H207,2)</f>
        <v>0</v>
      </c>
      <c r="K207" s="211" t="s">
        <v>236</v>
      </c>
      <c r="L207" s="48"/>
      <c r="M207" s="216" t="s">
        <v>32</v>
      </c>
      <c r="N207" s="217" t="s">
        <v>49</v>
      </c>
      <c r="O207" s="88"/>
      <c r="P207" s="218">
        <f>O207*H207</f>
        <v>0</v>
      </c>
      <c r="Q207" s="218">
        <v>0.014999999999999999</v>
      </c>
      <c r="R207" s="218">
        <f>Q207*H207</f>
        <v>0.033974999999999998</v>
      </c>
      <c r="S207" s="218">
        <v>0</v>
      </c>
      <c r="T207" s="219">
        <f>S207*H207</f>
        <v>0</v>
      </c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R207" s="220" t="s">
        <v>405</v>
      </c>
      <c r="AT207" s="220" t="s">
        <v>189</v>
      </c>
      <c r="AU207" s="220" t="s">
        <v>91</v>
      </c>
      <c r="AY207" s="20" t="s">
        <v>188</v>
      </c>
      <c r="BE207" s="221">
        <f>IF(N207="základní",J207,0)</f>
        <v>0</v>
      </c>
      <c r="BF207" s="221">
        <f>IF(N207="snížená",J207,0)</f>
        <v>0</v>
      </c>
      <c r="BG207" s="221">
        <f>IF(N207="zákl. přenesená",J207,0)</f>
        <v>0</v>
      </c>
      <c r="BH207" s="221">
        <f>IF(N207="sníž. přenesená",J207,0)</f>
        <v>0</v>
      </c>
      <c r="BI207" s="221">
        <f>IF(N207="nulová",J207,0)</f>
        <v>0</v>
      </c>
      <c r="BJ207" s="20" t="s">
        <v>86</v>
      </c>
      <c r="BK207" s="221">
        <f>ROUND(I207*H207,2)</f>
        <v>0</v>
      </c>
      <c r="BL207" s="20" t="s">
        <v>405</v>
      </c>
      <c r="BM207" s="220" t="s">
        <v>2084</v>
      </c>
    </row>
    <row r="208" s="2" customFormat="1">
      <c r="A208" s="42"/>
      <c r="B208" s="43"/>
      <c r="C208" s="44"/>
      <c r="D208" s="222" t="s">
        <v>194</v>
      </c>
      <c r="E208" s="44"/>
      <c r="F208" s="223" t="s">
        <v>679</v>
      </c>
      <c r="G208" s="44"/>
      <c r="H208" s="44"/>
      <c r="I208" s="224"/>
      <c r="J208" s="44"/>
      <c r="K208" s="44"/>
      <c r="L208" s="48"/>
      <c r="M208" s="225"/>
      <c r="N208" s="226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T208" s="20" t="s">
        <v>194</v>
      </c>
      <c r="AU208" s="20" t="s">
        <v>91</v>
      </c>
    </row>
    <row r="209" s="2" customFormat="1">
      <c r="A209" s="42"/>
      <c r="B209" s="43"/>
      <c r="C209" s="44"/>
      <c r="D209" s="239" t="s">
        <v>239</v>
      </c>
      <c r="E209" s="44"/>
      <c r="F209" s="240" t="s">
        <v>680</v>
      </c>
      <c r="G209" s="44"/>
      <c r="H209" s="44"/>
      <c r="I209" s="224"/>
      <c r="J209" s="44"/>
      <c r="K209" s="44"/>
      <c r="L209" s="48"/>
      <c r="M209" s="225"/>
      <c r="N209" s="226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239</v>
      </c>
      <c r="AU209" s="20" t="s">
        <v>91</v>
      </c>
    </row>
    <row r="210" s="14" customFormat="1">
      <c r="A210" s="14"/>
      <c r="B210" s="252"/>
      <c r="C210" s="253"/>
      <c r="D210" s="222" t="s">
        <v>282</v>
      </c>
      <c r="E210" s="254" t="s">
        <v>32</v>
      </c>
      <c r="F210" s="255" t="s">
        <v>2082</v>
      </c>
      <c r="G210" s="253"/>
      <c r="H210" s="254" t="s">
        <v>32</v>
      </c>
      <c r="I210" s="256"/>
      <c r="J210" s="253"/>
      <c r="K210" s="253"/>
      <c r="L210" s="257"/>
      <c r="M210" s="258"/>
      <c r="N210" s="259"/>
      <c r="O210" s="259"/>
      <c r="P210" s="259"/>
      <c r="Q210" s="259"/>
      <c r="R210" s="259"/>
      <c r="S210" s="259"/>
      <c r="T210" s="26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1" t="s">
        <v>282</v>
      </c>
      <c r="AU210" s="261" t="s">
        <v>91</v>
      </c>
      <c r="AV210" s="14" t="s">
        <v>86</v>
      </c>
      <c r="AW210" s="14" t="s">
        <v>39</v>
      </c>
      <c r="AX210" s="14" t="s">
        <v>78</v>
      </c>
      <c r="AY210" s="261" t="s">
        <v>188</v>
      </c>
    </row>
    <row r="211" s="14" customFormat="1">
      <c r="A211" s="14"/>
      <c r="B211" s="252"/>
      <c r="C211" s="253"/>
      <c r="D211" s="222" t="s">
        <v>282</v>
      </c>
      <c r="E211" s="254" t="s">
        <v>32</v>
      </c>
      <c r="F211" s="255" t="s">
        <v>2077</v>
      </c>
      <c r="G211" s="253"/>
      <c r="H211" s="254" t="s">
        <v>32</v>
      </c>
      <c r="I211" s="256"/>
      <c r="J211" s="253"/>
      <c r="K211" s="253"/>
      <c r="L211" s="257"/>
      <c r="M211" s="258"/>
      <c r="N211" s="259"/>
      <c r="O211" s="259"/>
      <c r="P211" s="259"/>
      <c r="Q211" s="259"/>
      <c r="R211" s="259"/>
      <c r="S211" s="259"/>
      <c r="T211" s="26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1" t="s">
        <v>282</v>
      </c>
      <c r="AU211" s="261" t="s">
        <v>91</v>
      </c>
      <c r="AV211" s="14" t="s">
        <v>86</v>
      </c>
      <c r="AW211" s="14" t="s">
        <v>39</v>
      </c>
      <c r="AX211" s="14" t="s">
        <v>78</v>
      </c>
      <c r="AY211" s="261" t="s">
        <v>188</v>
      </c>
    </row>
    <row r="212" s="13" customFormat="1">
      <c r="A212" s="13"/>
      <c r="B212" s="241"/>
      <c r="C212" s="242"/>
      <c r="D212" s="222" t="s">
        <v>282</v>
      </c>
      <c r="E212" s="243" t="s">
        <v>32</v>
      </c>
      <c r="F212" s="244" t="s">
        <v>2078</v>
      </c>
      <c r="G212" s="242"/>
      <c r="H212" s="245">
        <v>2.25</v>
      </c>
      <c r="I212" s="246"/>
      <c r="J212" s="242"/>
      <c r="K212" s="242"/>
      <c r="L212" s="247"/>
      <c r="M212" s="248"/>
      <c r="N212" s="249"/>
      <c r="O212" s="249"/>
      <c r="P212" s="249"/>
      <c r="Q212" s="249"/>
      <c r="R212" s="249"/>
      <c r="S212" s="249"/>
      <c r="T212" s="25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1" t="s">
        <v>282</v>
      </c>
      <c r="AU212" s="251" t="s">
        <v>91</v>
      </c>
      <c r="AV212" s="13" t="s">
        <v>91</v>
      </c>
      <c r="AW212" s="13" t="s">
        <v>39</v>
      </c>
      <c r="AX212" s="13" t="s">
        <v>78</v>
      </c>
      <c r="AY212" s="251" t="s">
        <v>188</v>
      </c>
    </row>
    <row r="213" s="13" customFormat="1">
      <c r="A213" s="13"/>
      <c r="B213" s="241"/>
      <c r="C213" s="242"/>
      <c r="D213" s="222" t="s">
        <v>282</v>
      </c>
      <c r="E213" s="243" t="s">
        <v>32</v>
      </c>
      <c r="F213" s="244" t="s">
        <v>2016</v>
      </c>
      <c r="G213" s="242"/>
      <c r="H213" s="245">
        <v>18.600000000000001</v>
      </c>
      <c r="I213" s="246"/>
      <c r="J213" s="242"/>
      <c r="K213" s="242"/>
      <c r="L213" s="247"/>
      <c r="M213" s="248"/>
      <c r="N213" s="249"/>
      <c r="O213" s="249"/>
      <c r="P213" s="249"/>
      <c r="Q213" s="249"/>
      <c r="R213" s="249"/>
      <c r="S213" s="249"/>
      <c r="T213" s="25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1" t="s">
        <v>282</v>
      </c>
      <c r="AU213" s="251" t="s">
        <v>91</v>
      </c>
      <c r="AV213" s="13" t="s">
        <v>91</v>
      </c>
      <c r="AW213" s="13" t="s">
        <v>39</v>
      </c>
      <c r="AX213" s="13" t="s">
        <v>78</v>
      </c>
      <c r="AY213" s="251" t="s">
        <v>188</v>
      </c>
    </row>
    <row r="214" s="13" customFormat="1">
      <c r="A214" s="13"/>
      <c r="B214" s="241"/>
      <c r="C214" s="242"/>
      <c r="D214" s="222" t="s">
        <v>282</v>
      </c>
      <c r="E214" s="243" t="s">
        <v>32</v>
      </c>
      <c r="F214" s="244" t="s">
        <v>2079</v>
      </c>
      <c r="G214" s="242"/>
      <c r="H214" s="245">
        <v>0.90000000000000002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1" t="s">
        <v>282</v>
      </c>
      <c r="AU214" s="251" t="s">
        <v>91</v>
      </c>
      <c r="AV214" s="13" t="s">
        <v>91</v>
      </c>
      <c r="AW214" s="13" t="s">
        <v>39</v>
      </c>
      <c r="AX214" s="13" t="s">
        <v>78</v>
      </c>
      <c r="AY214" s="251" t="s">
        <v>188</v>
      </c>
    </row>
    <row r="215" s="13" customFormat="1">
      <c r="A215" s="13"/>
      <c r="B215" s="241"/>
      <c r="C215" s="242"/>
      <c r="D215" s="222" t="s">
        <v>282</v>
      </c>
      <c r="E215" s="243" t="s">
        <v>32</v>
      </c>
      <c r="F215" s="244" t="s">
        <v>2080</v>
      </c>
      <c r="G215" s="242"/>
      <c r="H215" s="245">
        <v>0.90000000000000002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1" t="s">
        <v>282</v>
      </c>
      <c r="AU215" s="251" t="s">
        <v>91</v>
      </c>
      <c r="AV215" s="13" t="s">
        <v>91</v>
      </c>
      <c r="AW215" s="13" t="s">
        <v>39</v>
      </c>
      <c r="AX215" s="13" t="s">
        <v>78</v>
      </c>
      <c r="AY215" s="251" t="s">
        <v>188</v>
      </c>
    </row>
    <row r="216" s="15" customFormat="1">
      <c r="A216" s="15"/>
      <c r="B216" s="272"/>
      <c r="C216" s="273"/>
      <c r="D216" s="222" t="s">
        <v>282</v>
      </c>
      <c r="E216" s="274" t="s">
        <v>32</v>
      </c>
      <c r="F216" s="275" t="s">
        <v>338</v>
      </c>
      <c r="G216" s="273"/>
      <c r="H216" s="276">
        <v>22.649999999999999</v>
      </c>
      <c r="I216" s="277"/>
      <c r="J216" s="273"/>
      <c r="K216" s="273"/>
      <c r="L216" s="278"/>
      <c r="M216" s="279"/>
      <c r="N216" s="280"/>
      <c r="O216" s="280"/>
      <c r="P216" s="280"/>
      <c r="Q216" s="280"/>
      <c r="R216" s="280"/>
      <c r="S216" s="280"/>
      <c r="T216" s="281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2" t="s">
        <v>282</v>
      </c>
      <c r="AU216" s="282" t="s">
        <v>91</v>
      </c>
      <c r="AV216" s="15" t="s">
        <v>187</v>
      </c>
      <c r="AW216" s="15" t="s">
        <v>39</v>
      </c>
      <c r="AX216" s="15" t="s">
        <v>86</v>
      </c>
      <c r="AY216" s="282" t="s">
        <v>188</v>
      </c>
    </row>
    <row r="217" s="13" customFormat="1">
      <c r="A217" s="13"/>
      <c r="B217" s="241"/>
      <c r="C217" s="242"/>
      <c r="D217" s="222" t="s">
        <v>282</v>
      </c>
      <c r="E217" s="242"/>
      <c r="F217" s="244" t="s">
        <v>2083</v>
      </c>
      <c r="G217" s="242"/>
      <c r="H217" s="245">
        <v>2.2650000000000001</v>
      </c>
      <c r="I217" s="246"/>
      <c r="J217" s="242"/>
      <c r="K217" s="242"/>
      <c r="L217" s="247"/>
      <c r="M217" s="248"/>
      <c r="N217" s="249"/>
      <c r="O217" s="249"/>
      <c r="P217" s="249"/>
      <c r="Q217" s="249"/>
      <c r="R217" s="249"/>
      <c r="S217" s="249"/>
      <c r="T217" s="25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1" t="s">
        <v>282</v>
      </c>
      <c r="AU217" s="251" t="s">
        <v>91</v>
      </c>
      <c r="AV217" s="13" t="s">
        <v>91</v>
      </c>
      <c r="AW217" s="13" t="s">
        <v>4</v>
      </c>
      <c r="AX217" s="13" t="s">
        <v>86</v>
      </c>
      <c r="AY217" s="251" t="s">
        <v>188</v>
      </c>
    </row>
    <row r="218" s="2" customFormat="1" ht="33" customHeight="1">
      <c r="A218" s="42"/>
      <c r="B218" s="43"/>
      <c r="C218" s="209" t="s">
        <v>500</v>
      </c>
      <c r="D218" s="209" t="s">
        <v>189</v>
      </c>
      <c r="E218" s="210" t="s">
        <v>1912</v>
      </c>
      <c r="F218" s="211" t="s">
        <v>1913</v>
      </c>
      <c r="G218" s="212" t="s">
        <v>314</v>
      </c>
      <c r="H218" s="213">
        <v>1</v>
      </c>
      <c r="I218" s="214"/>
      <c r="J218" s="215">
        <f>ROUND(I218*H218,2)</f>
        <v>0</v>
      </c>
      <c r="K218" s="211" t="s">
        <v>236</v>
      </c>
      <c r="L218" s="48"/>
      <c r="M218" s="216" t="s">
        <v>32</v>
      </c>
      <c r="N218" s="217" t="s">
        <v>49</v>
      </c>
      <c r="O218" s="88"/>
      <c r="P218" s="218">
        <f>O218*H218</f>
        <v>0</v>
      </c>
      <c r="Q218" s="218">
        <v>0.00058</v>
      </c>
      <c r="R218" s="218">
        <f>Q218*H218</f>
        <v>0.00058</v>
      </c>
      <c r="S218" s="218">
        <v>0</v>
      </c>
      <c r="T218" s="219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20" t="s">
        <v>405</v>
      </c>
      <c r="AT218" s="220" t="s">
        <v>189</v>
      </c>
      <c r="AU218" s="220" t="s">
        <v>91</v>
      </c>
      <c r="AY218" s="20" t="s">
        <v>188</v>
      </c>
      <c r="BE218" s="221">
        <f>IF(N218="základní",J218,0)</f>
        <v>0</v>
      </c>
      <c r="BF218" s="221">
        <f>IF(N218="snížená",J218,0)</f>
        <v>0</v>
      </c>
      <c r="BG218" s="221">
        <f>IF(N218="zákl. přenesená",J218,0)</f>
        <v>0</v>
      </c>
      <c r="BH218" s="221">
        <f>IF(N218="sníž. přenesená",J218,0)</f>
        <v>0</v>
      </c>
      <c r="BI218" s="221">
        <f>IF(N218="nulová",J218,0)</f>
        <v>0</v>
      </c>
      <c r="BJ218" s="20" t="s">
        <v>86</v>
      </c>
      <c r="BK218" s="221">
        <f>ROUND(I218*H218,2)</f>
        <v>0</v>
      </c>
      <c r="BL218" s="20" t="s">
        <v>405</v>
      </c>
      <c r="BM218" s="220" t="s">
        <v>2085</v>
      </c>
    </row>
    <row r="219" s="2" customFormat="1">
      <c r="A219" s="42"/>
      <c r="B219" s="43"/>
      <c r="C219" s="44"/>
      <c r="D219" s="222" t="s">
        <v>194</v>
      </c>
      <c r="E219" s="44"/>
      <c r="F219" s="223" t="s">
        <v>1915</v>
      </c>
      <c r="G219" s="44"/>
      <c r="H219" s="44"/>
      <c r="I219" s="224"/>
      <c r="J219" s="44"/>
      <c r="K219" s="44"/>
      <c r="L219" s="48"/>
      <c r="M219" s="225"/>
      <c r="N219" s="226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194</v>
      </c>
      <c r="AU219" s="20" t="s">
        <v>91</v>
      </c>
    </row>
    <row r="220" s="2" customFormat="1">
      <c r="A220" s="42"/>
      <c r="B220" s="43"/>
      <c r="C220" s="44"/>
      <c r="D220" s="239" t="s">
        <v>239</v>
      </c>
      <c r="E220" s="44"/>
      <c r="F220" s="240" t="s">
        <v>1916</v>
      </c>
      <c r="G220" s="44"/>
      <c r="H220" s="44"/>
      <c r="I220" s="224"/>
      <c r="J220" s="44"/>
      <c r="K220" s="44"/>
      <c r="L220" s="48"/>
      <c r="M220" s="225"/>
      <c r="N220" s="226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239</v>
      </c>
      <c r="AU220" s="20" t="s">
        <v>91</v>
      </c>
    </row>
    <row r="221" s="13" customFormat="1">
      <c r="A221" s="13"/>
      <c r="B221" s="241"/>
      <c r="C221" s="242"/>
      <c r="D221" s="222" t="s">
        <v>282</v>
      </c>
      <c r="E221" s="243" t="s">
        <v>32</v>
      </c>
      <c r="F221" s="244" t="s">
        <v>86</v>
      </c>
      <c r="G221" s="242"/>
      <c r="H221" s="245">
        <v>1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1" t="s">
        <v>282</v>
      </c>
      <c r="AU221" s="251" t="s">
        <v>91</v>
      </c>
      <c r="AV221" s="13" t="s">
        <v>91</v>
      </c>
      <c r="AW221" s="13" t="s">
        <v>39</v>
      </c>
      <c r="AX221" s="13" t="s">
        <v>86</v>
      </c>
      <c r="AY221" s="251" t="s">
        <v>188</v>
      </c>
    </row>
    <row r="222" s="2" customFormat="1" ht="16.5" customHeight="1">
      <c r="A222" s="42"/>
      <c r="B222" s="43"/>
      <c r="C222" s="262" t="s">
        <v>506</v>
      </c>
      <c r="D222" s="262" t="s">
        <v>319</v>
      </c>
      <c r="E222" s="263" t="s">
        <v>1918</v>
      </c>
      <c r="F222" s="264" t="s">
        <v>1919</v>
      </c>
      <c r="G222" s="265" t="s">
        <v>314</v>
      </c>
      <c r="H222" s="266">
        <v>1.1499999999999999</v>
      </c>
      <c r="I222" s="267"/>
      <c r="J222" s="268">
        <f>ROUND(I222*H222,2)</f>
        <v>0</v>
      </c>
      <c r="K222" s="264" t="s">
        <v>32</v>
      </c>
      <c r="L222" s="269"/>
      <c r="M222" s="270" t="s">
        <v>32</v>
      </c>
      <c r="N222" s="271" t="s">
        <v>49</v>
      </c>
      <c r="O222" s="88"/>
      <c r="P222" s="218">
        <f>O222*H222</f>
        <v>0</v>
      </c>
      <c r="Q222" s="218">
        <v>0</v>
      </c>
      <c r="R222" s="218">
        <f>Q222*H222</f>
        <v>0</v>
      </c>
      <c r="S222" s="218">
        <v>0</v>
      </c>
      <c r="T222" s="219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20" t="s">
        <v>484</v>
      </c>
      <c r="AT222" s="220" t="s">
        <v>319</v>
      </c>
      <c r="AU222" s="220" t="s">
        <v>91</v>
      </c>
      <c r="AY222" s="20" t="s">
        <v>188</v>
      </c>
      <c r="BE222" s="221">
        <f>IF(N222="základní",J222,0)</f>
        <v>0</v>
      </c>
      <c r="BF222" s="221">
        <f>IF(N222="snížená",J222,0)</f>
        <v>0</v>
      </c>
      <c r="BG222" s="221">
        <f>IF(N222="zákl. přenesená",J222,0)</f>
        <v>0</v>
      </c>
      <c r="BH222" s="221">
        <f>IF(N222="sníž. přenesená",J222,0)</f>
        <v>0</v>
      </c>
      <c r="BI222" s="221">
        <f>IF(N222="nulová",J222,0)</f>
        <v>0</v>
      </c>
      <c r="BJ222" s="20" t="s">
        <v>86</v>
      </c>
      <c r="BK222" s="221">
        <f>ROUND(I222*H222,2)</f>
        <v>0</v>
      </c>
      <c r="BL222" s="20" t="s">
        <v>405</v>
      </c>
      <c r="BM222" s="220" t="s">
        <v>2086</v>
      </c>
    </row>
    <row r="223" s="2" customFormat="1">
      <c r="A223" s="42"/>
      <c r="B223" s="43"/>
      <c r="C223" s="44"/>
      <c r="D223" s="222" t="s">
        <v>194</v>
      </c>
      <c r="E223" s="44"/>
      <c r="F223" s="223" t="s">
        <v>1919</v>
      </c>
      <c r="G223" s="44"/>
      <c r="H223" s="44"/>
      <c r="I223" s="224"/>
      <c r="J223" s="44"/>
      <c r="K223" s="44"/>
      <c r="L223" s="48"/>
      <c r="M223" s="225"/>
      <c r="N223" s="226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194</v>
      </c>
      <c r="AU223" s="20" t="s">
        <v>91</v>
      </c>
    </row>
    <row r="224" s="13" customFormat="1">
      <c r="A224" s="13"/>
      <c r="B224" s="241"/>
      <c r="C224" s="242"/>
      <c r="D224" s="222" t="s">
        <v>282</v>
      </c>
      <c r="E224" s="242"/>
      <c r="F224" s="244" t="s">
        <v>2087</v>
      </c>
      <c r="G224" s="242"/>
      <c r="H224" s="245">
        <v>1.1499999999999999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1" t="s">
        <v>282</v>
      </c>
      <c r="AU224" s="251" t="s">
        <v>91</v>
      </c>
      <c r="AV224" s="13" t="s">
        <v>91</v>
      </c>
      <c r="AW224" s="13" t="s">
        <v>4</v>
      </c>
      <c r="AX224" s="13" t="s">
        <v>86</v>
      </c>
      <c r="AY224" s="251" t="s">
        <v>188</v>
      </c>
    </row>
    <row r="225" s="2" customFormat="1" ht="33" customHeight="1">
      <c r="A225" s="42"/>
      <c r="B225" s="43"/>
      <c r="C225" s="209" t="s">
        <v>513</v>
      </c>
      <c r="D225" s="209" t="s">
        <v>189</v>
      </c>
      <c r="E225" s="210" t="s">
        <v>694</v>
      </c>
      <c r="F225" s="211" t="s">
        <v>695</v>
      </c>
      <c r="G225" s="212" t="s">
        <v>278</v>
      </c>
      <c r="H225" s="213">
        <v>2.2650000000000001</v>
      </c>
      <c r="I225" s="214"/>
      <c r="J225" s="215">
        <f>ROUND(I225*H225,2)</f>
        <v>0</v>
      </c>
      <c r="K225" s="211" t="s">
        <v>236</v>
      </c>
      <c r="L225" s="48"/>
      <c r="M225" s="216" t="s">
        <v>32</v>
      </c>
      <c r="N225" s="217" t="s">
        <v>49</v>
      </c>
      <c r="O225" s="88"/>
      <c r="P225" s="218">
        <f>O225*H225</f>
        <v>0</v>
      </c>
      <c r="Q225" s="218">
        <v>0.0059500000000000004</v>
      </c>
      <c r="R225" s="218">
        <f>Q225*H225</f>
        <v>0.013476750000000001</v>
      </c>
      <c r="S225" s="218">
        <v>0</v>
      </c>
      <c r="T225" s="219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20" t="s">
        <v>405</v>
      </c>
      <c r="AT225" s="220" t="s">
        <v>189</v>
      </c>
      <c r="AU225" s="220" t="s">
        <v>91</v>
      </c>
      <c r="AY225" s="20" t="s">
        <v>188</v>
      </c>
      <c r="BE225" s="221">
        <f>IF(N225="základní",J225,0)</f>
        <v>0</v>
      </c>
      <c r="BF225" s="221">
        <f>IF(N225="snížená",J225,0)</f>
        <v>0</v>
      </c>
      <c r="BG225" s="221">
        <f>IF(N225="zákl. přenesená",J225,0)</f>
        <v>0</v>
      </c>
      <c r="BH225" s="221">
        <f>IF(N225="sníž. přenesená",J225,0)</f>
        <v>0</v>
      </c>
      <c r="BI225" s="221">
        <f>IF(N225="nulová",J225,0)</f>
        <v>0</v>
      </c>
      <c r="BJ225" s="20" t="s">
        <v>86</v>
      </c>
      <c r="BK225" s="221">
        <f>ROUND(I225*H225,2)</f>
        <v>0</v>
      </c>
      <c r="BL225" s="20" t="s">
        <v>405</v>
      </c>
      <c r="BM225" s="220" t="s">
        <v>2088</v>
      </c>
    </row>
    <row r="226" s="2" customFormat="1">
      <c r="A226" s="42"/>
      <c r="B226" s="43"/>
      <c r="C226" s="44"/>
      <c r="D226" s="222" t="s">
        <v>194</v>
      </c>
      <c r="E226" s="44"/>
      <c r="F226" s="223" t="s">
        <v>697</v>
      </c>
      <c r="G226" s="44"/>
      <c r="H226" s="44"/>
      <c r="I226" s="224"/>
      <c r="J226" s="44"/>
      <c r="K226" s="44"/>
      <c r="L226" s="48"/>
      <c r="M226" s="225"/>
      <c r="N226" s="226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194</v>
      </c>
      <c r="AU226" s="20" t="s">
        <v>91</v>
      </c>
    </row>
    <row r="227" s="2" customFormat="1">
      <c r="A227" s="42"/>
      <c r="B227" s="43"/>
      <c r="C227" s="44"/>
      <c r="D227" s="239" t="s">
        <v>239</v>
      </c>
      <c r="E227" s="44"/>
      <c r="F227" s="240" t="s">
        <v>698</v>
      </c>
      <c r="G227" s="44"/>
      <c r="H227" s="44"/>
      <c r="I227" s="224"/>
      <c r="J227" s="44"/>
      <c r="K227" s="44"/>
      <c r="L227" s="48"/>
      <c r="M227" s="225"/>
      <c r="N227" s="226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239</v>
      </c>
      <c r="AU227" s="20" t="s">
        <v>91</v>
      </c>
    </row>
    <row r="228" s="14" customFormat="1">
      <c r="A228" s="14"/>
      <c r="B228" s="252"/>
      <c r="C228" s="253"/>
      <c r="D228" s="222" t="s">
        <v>282</v>
      </c>
      <c r="E228" s="254" t="s">
        <v>32</v>
      </c>
      <c r="F228" s="255" t="s">
        <v>2082</v>
      </c>
      <c r="G228" s="253"/>
      <c r="H228" s="254" t="s">
        <v>32</v>
      </c>
      <c r="I228" s="256"/>
      <c r="J228" s="253"/>
      <c r="K228" s="253"/>
      <c r="L228" s="257"/>
      <c r="M228" s="258"/>
      <c r="N228" s="259"/>
      <c r="O228" s="259"/>
      <c r="P228" s="259"/>
      <c r="Q228" s="259"/>
      <c r="R228" s="259"/>
      <c r="S228" s="259"/>
      <c r="T228" s="26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1" t="s">
        <v>282</v>
      </c>
      <c r="AU228" s="261" t="s">
        <v>91</v>
      </c>
      <c r="AV228" s="14" t="s">
        <v>86</v>
      </c>
      <c r="AW228" s="14" t="s">
        <v>39</v>
      </c>
      <c r="AX228" s="14" t="s">
        <v>78</v>
      </c>
      <c r="AY228" s="261" t="s">
        <v>188</v>
      </c>
    </row>
    <row r="229" s="14" customFormat="1">
      <c r="A229" s="14"/>
      <c r="B229" s="252"/>
      <c r="C229" s="253"/>
      <c r="D229" s="222" t="s">
        <v>282</v>
      </c>
      <c r="E229" s="254" t="s">
        <v>32</v>
      </c>
      <c r="F229" s="255" t="s">
        <v>2077</v>
      </c>
      <c r="G229" s="253"/>
      <c r="H229" s="254" t="s">
        <v>32</v>
      </c>
      <c r="I229" s="256"/>
      <c r="J229" s="253"/>
      <c r="K229" s="253"/>
      <c r="L229" s="257"/>
      <c r="M229" s="258"/>
      <c r="N229" s="259"/>
      <c r="O229" s="259"/>
      <c r="P229" s="259"/>
      <c r="Q229" s="259"/>
      <c r="R229" s="259"/>
      <c r="S229" s="259"/>
      <c r="T229" s="26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1" t="s">
        <v>282</v>
      </c>
      <c r="AU229" s="261" t="s">
        <v>91</v>
      </c>
      <c r="AV229" s="14" t="s">
        <v>86</v>
      </c>
      <c r="AW229" s="14" t="s">
        <v>39</v>
      </c>
      <c r="AX229" s="14" t="s">
        <v>78</v>
      </c>
      <c r="AY229" s="261" t="s">
        <v>188</v>
      </c>
    </row>
    <row r="230" s="13" customFormat="1">
      <c r="A230" s="13"/>
      <c r="B230" s="241"/>
      <c r="C230" s="242"/>
      <c r="D230" s="222" t="s">
        <v>282</v>
      </c>
      <c r="E230" s="243" t="s">
        <v>32</v>
      </c>
      <c r="F230" s="244" t="s">
        <v>2078</v>
      </c>
      <c r="G230" s="242"/>
      <c r="H230" s="245">
        <v>2.25</v>
      </c>
      <c r="I230" s="246"/>
      <c r="J230" s="242"/>
      <c r="K230" s="242"/>
      <c r="L230" s="247"/>
      <c r="M230" s="248"/>
      <c r="N230" s="249"/>
      <c r="O230" s="249"/>
      <c r="P230" s="249"/>
      <c r="Q230" s="249"/>
      <c r="R230" s="249"/>
      <c r="S230" s="249"/>
      <c r="T230" s="25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1" t="s">
        <v>282</v>
      </c>
      <c r="AU230" s="251" t="s">
        <v>91</v>
      </c>
      <c r="AV230" s="13" t="s">
        <v>91</v>
      </c>
      <c r="AW230" s="13" t="s">
        <v>39</v>
      </c>
      <c r="AX230" s="13" t="s">
        <v>78</v>
      </c>
      <c r="AY230" s="251" t="s">
        <v>188</v>
      </c>
    </row>
    <row r="231" s="13" customFormat="1">
      <c r="A231" s="13"/>
      <c r="B231" s="241"/>
      <c r="C231" s="242"/>
      <c r="D231" s="222" t="s">
        <v>282</v>
      </c>
      <c r="E231" s="243" t="s">
        <v>32</v>
      </c>
      <c r="F231" s="244" t="s">
        <v>2016</v>
      </c>
      <c r="G231" s="242"/>
      <c r="H231" s="245">
        <v>18.600000000000001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1" t="s">
        <v>282</v>
      </c>
      <c r="AU231" s="251" t="s">
        <v>91</v>
      </c>
      <c r="AV231" s="13" t="s">
        <v>91</v>
      </c>
      <c r="AW231" s="13" t="s">
        <v>39</v>
      </c>
      <c r="AX231" s="13" t="s">
        <v>78</v>
      </c>
      <c r="AY231" s="251" t="s">
        <v>188</v>
      </c>
    </row>
    <row r="232" s="13" customFormat="1">
      <c r="A232" s="13"/>
      <c r="B232" s="241"/>
      <c r="C232" s="242"/>
      <c r="D232" s="222" t="s">
        <v>282</v>
      </c>
      <c r="E232" s="243" t="s">
        <v>32</v>
      </c>
      <c r="F232" s="244" t="s">
        <v>2079</v>
      </c>
      <c r="G232" s="242"/>
      <c r="H232" s="245">
        <v>0.90000000000000002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1" t="s">
        <v>282</v>
      </c>
      <c r="AU232" s="251" t="s">
        <v>91</v>
      </c>
      <c r="AV232" s="13" t="s">
        <v>91</v>
      </c>
      <c r="AW232" s="13" t="s">
        <v>39</v>
      </c>
      <c r="AX232" s="13" t="s">
        <v>78</v>
      </c>
      <c r="AY232" s="251" t="s">
        <v>188</v>
      </c>
    </row>
    <row r="233" s="13" customFormat="1">
      <c r="A233" s="13"/>
      <c r="B233" s="241"/>
      <c r="C233" s="242"/>
      <c r="D233" s="222" t="s">
        <v>282</v>
      </c>
      <c r="E233" s="243" t="s">
        <v>32</v>
      </c>
      <c r="F233" s="244" t="s">
        <v>2080</v>
      </c>
      <c r="G233" s="242"/>
      <c r="H233" s="245">
        <v>0.90000000000000002</v>
      </c>
      <c r="I233" s="246"/>
      <c r="J233" s="242"/>
      <c r="K233" s="242"/>
      <c r="L233" s="247"/>
      <c r="M233" s="248"/>
      <c r="N233" s="249"/>
      <c r="O233" s="249"/>
      <c r="P233" s="249"/>
      <c r="Q233" s="249"/>
      <c r="R233" s="249"/>
      <c r="S233" s="249"/>
      <c r="T233" s="25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1" t="s">
        <v>282</v>
      </c>
      <c r="AU233" s="251" t="s">
        <v>91</v>
      </c>
      <c r="AV233" s="13" t="s">
        <v>91</v>
      </c>
      <c r="AW233" s="13" t="s">
        <v>39</v>
      </c>
      <c r="AX233" s="13" t="s">
        <v>78</v>
      </c>
      <c r="AY233" s="251" t="s">
        <v>188</v>
      </c>
    </row>
    <row r="234" s="15" customFormat="1">
      <c r="A234" s="15"/>
      <c r="B234" s="272"/>
      <c r="C234" s="273"/>
      <c r="D234" s="222" t="s">
        <v>282</v>
      </c>
      <c r="E234" s="274" t="s">
        <v>32</v>
      </c>
      <c r="F234" s="275" t="s">
        <v>338</v>
      </c>
      <c r="G234" s="273"/>
      <c r="H234" s="276">
        <v>22.649999999999999</v>
      </c>
      <c r="I234" s="277"/>
      <c r="J234" s="273"/>
      <c r="K234" s="273"/>
      <c r="L234" s="278"/>
      <c r="M234" s="279"/>
      <c r="N234" s="280"/>
      <c r="O234" s="280"/>
      <c r="P234" s="280"/>
      <c r="Q234" s="280"/>
      <c r="R234" s="280"/>
      <c r="S234" s="280"/>
      <c r="T234" s="281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82" t="s">
        <v>282</v>
      </c>
      <c r="AU234" s="282" t="s">
        <v>91</v>
      </c>
      <c r="AV234" s="15" t="s">
        <v>187</v>
      </c>
      <c r="AW234" s="15" t="s">
        <v>39</v>
      </c>
      <c r="AX234" s="15" t="s">
        <v>86</v>
      </c>
      <c r="AY234" s="282" t="s">
        <v>188</v>
      </c>
    </row>
    <row r="235" s="13" customFormat="1">
      <c r="A235" s="13"/>
      <c r="B235" s="241"/>
      <c r="C235" s="242"/>
      <c r="D235" s="222" t="s">
        <v>282</v>
      </c>
      <c r="E235" s="242"/>
      <c r="F235" s="244" t="s">
        <v>2083</v>
      </c>
      <c r="G235" s="242"/>
      <c r="H235" s="245">
        <v>2.2650000000000001</v>
      </c>
      <c r="I235" s="246"/>
      <c r="J235" s="242"/>
      <c r="K235" s="242"/>
      <c r="L235" s="247"/>
      <c r="M235" s="248"/>
      <c r="N235" s="249"/>
      <c r="O235" s="249"/>
      <c r="P235" s="249"/>
      <c r="Q235" s="249"/>
      <c r="R235" s="249"/>
      <c r="S235" s="249"/>
      <c r="T235" s="25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1" t="s">
        <v>282</v>
      </c>
      <c r="AU235" s="251" t="s">
        <v>91</v>
      </c>
      <c r="AV235" s="13" t="s">
        <v>91</v>
      </c>
      <c r="AW235" s="13" t="s">
        <v>4</v>
      </c>
      <c r="AX235" s="13" t="s">
        <v>86</v>
      </c>
      <c r="AY235" s="251" t="s">
        <v>188</v>
      </c>
    </row>
    <row r="236" s="2" customFormat="1" ht="24.15" customHeight="1">
      <c r="A236" s="42"/>
      <c r="B236" s="43"/>
      <c r="C236" s="262" t="s">
        <v>519</v>
      </c>
      <c r="D236" s="262" t="s">
        <v>319</v>
      </c>
      <c r="E236" s="263" t="s">
        <v>700</v>
      </c>
      <c r="F236" s="264" t="s">
        <v>2089</v>
      </c>
      <c r="G236" s="265" t="s">
        <v>278</v>
      </c>
      <c r="H236" s="266">
        <v>2.492</v>
      </c>
      <c r="I236" s="267"/>
      <c r="J236" s="268">
        <f>ROUND(I236*H236,2)</f>
        <v>0</v>
      </c>
      <c r="K236" s="264" t="s">
        <v>32</v>
      </c>
      <c r="L236" s="269"/>
      <c r="M236" s="270" t="s">
        <v>32</v>
      </c>
      <c r="N236" s="271" t="s">
        <v>49</v>
      </c>
      <c r="O236" s="88"/>
      <c r="P236" s="218">
        <f>O236*H236</f>
        <v>0</v>
      </c>
      <c r="Q236" s="218">
        <v>0.0126</v>
      </c>
      <c r="R236" s="218">
        <f>Q236*H236</f>
        <v>0.031399200000000002</v>
      </c>
      <c r="S236" s="218">
        <v>0</v>
      </c>
      <c r="T236" s="219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20" t="s">
        <v>484</v>
      </c>
      <c r="AT236" s="220" t="s">
        <v>319</v>
      </c>
      <c r="AU236" s="220" t="s">
        <v>91</v>
      </c>
      <c r="AY236" s="20" t="s">
        <v>188</v>
      </c>
      <c r="BE236" s="221">
        <f>IF(N236="základní",J236,0)</f>
        <v>0</v>
      </c>
      <c r="BF236" s="221">
        <f>IF(N236="snížená",J236,0)</f>
        <v>0</v>
      </c>
      <c r="BG236" s="221">
        <f>IF(N236="zákl. přenesená",J236,0)</f>
        <v>0</v>
      </c>
      <c r="BH236" s="221">
        <f>IF(N236="sníž. přenesená",J236,0)</f>
        <v>0</v>
      </c>
      <c r="BI236" s="221">
        <f>IF(N236="nulová",J236,0)</f>
        <v>0</v>
      </c>
      <c r="BJ236" s="20" t="s">
        <v>86</v>
      </c>
      <c r="BK236" s="221">
        <f>ROUND(I236*H236,2)</f>
        <v>0</v>
      </c>
      <c r="BL236" s="20" t="s">
        <v>405</v>
      </c>
      <c r="BM236" s="220" t="s">
        <v>2090</v>
      </c>
    </row>
    <row r="237" s="2" customFormat="1">
      <c r="A237" s="42"/>
      <c r="B237" s="43"/>
      <c r="C237" s="44"/>
      <c r="D237" s="222" t="s">
        <v>194</v>
      </c>
      <c r="E237" s="44"/>
      <c r="F237" s="223" t="s">
        <v>2089</v>
      </c>
      <c r="G237" s="44"/>
      <c r="H237" s="44"/>
      <c r="I237" s="224"/>
      <c r="J237" s="44"/>
      <c r="K237" s="44"/>
      <c r="L237" s="48"/>
      <c r="M237" s="225"/>
      <c r="N237" s="226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194</v>
      </c>
      <c r="AU237" s="20" t="s">
        <v>91</v>
      </c>
    </row>
    <row r="238" s="2" customFormat="1">
      <c r="A238" s="42"/>
      <c r="B238" s="43"/>
      <c r="C238" s="44"/>
      <c r="D238" s="222" t="s">
        <v>202</v>
      </c>
      <c r="E238" s="44"/>
      <c r="F238" s="227" t="s">
        <v>703</v>
      </c>
      <c r="G238" s="44"/>
      <c r="H238" s="44"/>
      <c r="I238" s="224"/>
      <c r="J238" s="44"/>
      <c r="K238" s="44"/>
      <c r="L238" s="48"/>
      <c r="M238" s="225"/>
      <c r="N238" s="226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0" t="s">
        <v>202</v>
      </c>
      <c r="AU238" s="20" t="s">
        <v>91</v>
      </c>
    </row>
    <row r="239" s="13" customFormat="1">
      <c r="A239" s="13"/>
      <c r="B239" s="241"/>
      <c r="C239" s="242"/>
      <c r="D239" s="222" t="s">
        <v>282</v>
      </c>
      <c r="E239" s="242"/>
      <c r="F239" s="244" t="s">
        <v>2091</v>
      </c>
      <c r="G239" s="242"/>
      <c r="H239" s="245">
        <v>2.492</v>
      </c>
      <c r="I239" s="246"/>
      <c r="J239" s="242"/>
      <c r="K239" s="242"/>
      <c r="L239" s="247"/>
      <c r="M239" s="248"/>
      <c r="N239" s="249"/>
      <c r="O239" s="249"/>
      <c r="P239" s="249"/>
      <c r="Q239" s="249"/>
      <c r="R239" s="249"/>
      <c r="S239" s="249"/>
      <c r="T239" s="25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1" t="s">
        <v>282</v>
      </c>
      <c r="AU239" s="251" t="s">
        <v>91</v>
      </c>
      <c r="AV239" s="13" t="s">
        <v>91</v>
      </c>
      <c r="AW239" s="13" t="s">
        <v>4</v>
      </c>
      <c r="AX239" s="13" t="s">
        <v>86</v>
      </c>
      <c r="AY239" s="251" t="s">
        <v>188</v>
      </c>
    </row>
    <row r="240" s="2" customFormat="1" ht="24.15" customHeight="1">
      <c r="A240" s="42"/>
      <c r="B240" s="43"/>
      <c r="C240" s="209" t="s">
        <v>525</v>
      </c>
      <c r="D240" s="209" t="s">
        <v>189</v>
      </c>
      <c r="E240" s="210" t="s">
        <v>1925</v>
      </c>
      <c r="F240" s="211" t="s">
        <v>1926</v>
      </c>
      <c r="G240" s="212" t="s">
        <v>278</v>
      </c>
      <c r="H240" s="213">
        <v>22.649999999999999</v>
      </c>
      <c r="I240" s="214"/>
      <c r="J240" s="215">
        <f>ROUND(I240*H240,2)</f>
        <v>0</v>
      </c>
      <c r="K240" s="211" t="s">
        <v>236</v>
      </c>
      <c r="L240" s="48"/>
      <c r="M240" s="216" t="s">
        <v>32</v>
      </c>
      <c r="N240" s="217" t="s">
        <v>49</v>
      </c>
      <c r="O240" s="88"/>
      <c r="P240" s="218">
        <f>O240*H240</f>
        <v>0</v>
      </c>
      <c r="Q240" s="218">
        <v>0.0016100000000000001</v>
      </c>
      <c r="R240" s="218">
        <f>Q240*H240</f>
        <v>0.036466499999999999</v>
      </c>
      <c r="S240" s="218">
        <v>0.0014</v>
      </c>
      <c r="T240" s="219">
        <f>S240*H240</f>
        <v>0.031709999999999995</v>
      </c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R240" s="220" t="s">
        <v>405</v>
      </c>
      <c r="AT240" s="220" t="s">
        <v>189</v>
      </c>
      <c r="AU240" s="220" t="s">
        <v>91</v>
      </c>
      <c r="AY240" s="20" t="s">
        <v>188</v>
      </c>
      <c r="BE240" s="221">
        <f>IF(N240="základní",J240,0)</f>
        <v>0</v>
      </c>
      <c r="BF240" s="221">
        <f>IF(N240="snížená",J240,0)</f>
        <v>0</v>
      </c>
      <c r="BG240" s="221">
        <f>IF(N240="zákl. přenesená",J240,0)</f>
        <v>0</v>
      </c>
      <c r="BH240" s="221">
        <f>IF(N240="sníž. přenesená",J240,0)</f>
        <v>0</v>
      </c>
      <c r="BI240" s="221">
        <f>IF(N240="nulová",J240,0)</f>
        <v>0</v>
      </c>
      <c r="BJ240" s="20" t="s">
        <v>86</v>
      </c>
      <c r="BK240" s="221">
        <f>ROUND(I240*H240,2)</f>
        <v>0</v>
      </c>
      <c r="BL240" s="20" t="s">
        <v>405</v>
      </c>
      <c r="BM240" s="220" t="s">
        <v>2092</v>
      </c>
    </row>
    <row r="241" s="2" customFormat="1">
      <c r="A241" s="42"/>
      <c r="B241" s="43"/>
      <c r="C241" s="44"/>
      <c r="D241" s="222" t="s">
        <v>194</v>
      </c>
      <c r="E241" s="44"/>
      <c r="F241" s="223" t="s">
        <v>1928</v>
      </c>
      <c r="G241" s="44"/>
      <c r="H241" s="44"/>
      <c r="I241" s="224"/>
      <c r="J241" s="44"/>
      <c r="K241" s="44"/>
      <c r="L241" s="48"/>
      <c r="M241" s="225"/>
      <c r="N241" s="226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0" t="s">
        <v>194</v>
      </c>
      <c r="AU241" s="20" t="s">
        <v>91</v>
      </c>
    </row>
    <row r="242" s="2" customFormat="1">
      <c r="A242" s="42"/>
      <c r="B242" s="43"/>
      <c r="C242" s="44"/>
      <c r="D242" s="239" t="s">
        <v>239</v>
      </c>
      <c r="E242" s="44"/>
      <c r="F242" s="240" t="s">
        <v>1929</v>
      </c>
      <c r="G242" s="44"/>
      <c r="H242" s="44"/>
      <c r="I242" s="224"/>
      <c r="J242" s="44"/>
      <c r="K242" s="44"/>
      <c r="L242" s="48"/>
      <c r="M242" s="225"/>
      <c r="N242" s="226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239</v>
      </c>
      <c r="AU242" s="20" t="s">
        <v>91</v>
      </c>
    </row>
    <row r="243" s="13" customFormat="1">
      <c r="A243" s="13"/>
      <c r="B243" s="241"/>
      <c r="C243" s="242"/>
      <c r="D243" s="222" t="s">
        <v>282</v>
      </c>
      <c r="E243" s="243" t="s">
        <v>32</v>
      </c>
      <c r="F243" s="244" t="s">
        <v>2078</v>
      </c>
      <c r="G243" s="242"/>
      <c r="H243" s="245">
        <v>2.25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1" t="s">
        <v>282</v>
      </c>
      <c r="AU243" s="251" t="s">
        <v>91</v>
      </c>
      <c r="AV243" s="13" t="s">
        <v>91</v>
      </c>
      <c r="AW243" s="13" t="s">
        <v>39</v>
      </c>
      <c r="AX243" s="13" t="s">
        <v>78</v>
      </c>
      <c r="AY243" s="251" t="s">
        <v>188</v>
      </c>
    </row>
    <row r="244" s="13" customFormat="1">
      <c r="A244" s="13"/>
      <c r="B244" s="241"/>
      <c r="C244" s="242"/>
      <c r="D244" s="222" t="s">
        <v>282</v>
      </c>
      <c r="E244" s="243" t="s">
        <v>32</v>
      </c>
      <c r="F244" s="244" t="s">
        <v>2016</v>
      </c>
      <c r="G244" s="242"/>
      <c r="H244" s="245">
        <v>18.600000000000001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5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1" t="s">
        <v>282</v>
      </c>
      <c r="AU244" s="251" t="s">
        <v>91</v>
      </c>
      <c r="AV244" s="13" t="s">
        <v>91</v>
      </c>
      <c r="AW244" s="13" t="s">
        <v>39</v>
      </c>
      <c r="AX244" s="13" t="s">
        <v>78</v>
      </c>
      <c r="AY244" s="251" t="s">
        <v>188</v>
      </c>
    </row>
    <row r="245" s="13" customFormat="1">
      <c r="A245" s="13"/>
      <c r="B245" s="241"/>
      <c r="C245" s="242"/>
      <c r="D245" s="222" t="s">
        <v>282</v>
      </c>
      <c r="E245" s="243" t="s">
        <v>32</v>
      </c>
      <c r="F245" s="244" t="s">
        <v>2079</v>
      </c>
      <c r="G245" s="242"/>
      <c r="H245" s="245">
        <v>0.90000000000000002</v>
      </c>
      <c r="I245" s="246"/>
      <c r="J245" s="242"/>
      <c r="K245" s="242"/>
      <c r="L245" s="247"/>
      <c r="M245" s="248"/>
      <c r="N245" s="249"/>
      <c r="O245" s="249"/>
      <c r="P245" s="249"/>
      <c r="Q245" s="249"/>
      <c r="R245" s="249"/>
      <c r="S245" s="249"/>
      <c r="T245" s="25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1" t="s">
        <v>282</v>
      </c>
      <c r="AU245" s="251" t="s">
        <v>91</v>
      </c>
      <c r="AV245" s="13" t="s">
        <v>91</v>
      </c>
      <c r="AW245" s="13" t="s">
        <v>39</v>
      </c>
      <c r="AX245" s="13" t="s">
        <v>78</v>
      </c>
      <c r="AY245" s="251" t="s">
        <v>188</v>
      </c>
    </row>
    <row r="246" s="13" customFormat="1">
      <c r="A246" s="13"/>
      <c r="B246" s="241"/>
      <c r="C246" s="242"/>
      <c r="D246" s="222" t="s">
        <v>282</v>
      </c>
      <c r="E246" s="243" t="s">
        <v>32</v>
      </c>
      <c r="F246" s="244" t="s">
        <v>2080</v>
      </c>
      <c r="G246" s="242"/>
      <c r="H246" s="245">
        <v>0.90000000000000002</v>
      </c>
      <c r="I246" s="246"/>
      <c r="J246" s="242"/>
      <c r="K246" s="242"/>
      <c r="L246" s="247"/>
      <c r="M246" s="248"/>
      <c r="N246" s="249"/>
      <c r="O246" s="249"/>
      <c r="P246" s="249"/>
      <c r="Q246" s="249"/>
      <c r="R246" s="249"/>
      <c r="S246" s="249"/>
      <c r="T246" s="25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1" t="s">
        <v>282</v>
      </c>
      <c r="AU246" s="251" t="s">
        <v>91</v>
      </c>
      <c r="AV246" s="13" t="s">
        <v>91</v>
      </c>
      <c r="AW246" s="13" t="s">
        <v>39</v>
      </c>
      <c r="AX246" s="13" t="s">
        <v>78</v>
      </c>
      <c r="AY246" s="251" t="s">
        <v>188</v>
      </c>
    </row>
    <row r="247" s="15" customFormat="1">
      <c r="A247" s="15"/>
      <c r="B247" s="272"/>
      <c r="C247" s="273"/>
      <c r="D247" s="222" t="s">
        <v>282</v>
      </c>
      <c r="E247" s="274" t="s">
        <v>32</v>
      </c>
      <c r="F247" s="275" t="s">
        <v>338</v>
      </c>
      <c r="G247" s="273"/>
      <c r="H247" s="276">
        <v>22.649999999999999</v>
      </c>
      <c r="I247" s="277"/>
      <c r="J247" s="273"/>
      <c r="K247" s="273"/>
      <c r="L247" s="278"/>
      <c r="M247" s="279"/>
      <c r="N247" s="280"/>
      <c r="O247" s="280"/>
      <c r="P247" s="280"/>
      <c r="Q247" s="280"/>
      <c r="R247" s="280"/>
      <c r="S247" s="280"/>
      <c r="T247" s="281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82" t="s">
        <v>282</v>
      </c>
      <c r="AU247" s="282" t="s">
        <v>91</v>
      </c>
      <c r="AV247" s="15" t="s">
        <v>187</v>
      </c>
      <c r="AW247" s="15" t="s">
        <v>39</v>
      </c>
      <c r="AX247" s="15" t="s">
        <v>86</v>
      </c>
      <c r="AY247" s="282" t="s">
        <v>188</v>
      </c>
    </row>
    <row r="248" s="2" customFormat="1" ht="16.5" customHeight="1">
      <c r="A248" s="42"/>
      <c r="B248" s="43"/>
      <c r="C248" s="209" t="s">
        <v>757</v>
      </c>
      <c r="D248" s="209" t="s">
        <v>189</v>
      </c>
      <c r="E248" s="210" t="s">
        <v>2093</v>
      </c>
      <c r="F248" s="211" t="s">
        <v>2094</v>
      </c>
      <c r="G248" s="212" t="s">
        <v>278</v>
      </c>
      <c r="H248" s="213">
        <v>20.385000000000002</v>
      </c>
      <c r="I248" s="214"/>
      <c r="J248" s="215">
        <f>ROUND(I248*H248,2)</f>
        <v>0</v>
      </c>
      <c r="K248" s="211" t="s">
        <v>32</v>
      </c>
      <c r="L248" s="48"/>
      <c r="M248" s="216" t="s">
        <v>32</v>
      </c>
      <c r="N248" s="217" t="s">
        <v>49</v>
      </c>
      <c r="O248" s="88"/>
      <c r="P248" s="218">
        <f>O248*H248</f>
        <v>0</v>
      </c>
      <c r="Q248" s="218">
        <v>0</v>
      </c>
      <c r="R248" s="218">
        <f>Q248*H248</f>
        <v>0</v>
      </c>
      <c r="S248" s="218">
        <v>0</v>
      </c>
      <c r="T248" s="219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20" t="s">
        <v>405</v>
      </c>
      <c r="AT248" s="220" t="s">
        <v>189</v>
      </c>
      <c r="AU248" s="220" t="s">
        <v>91</v>
      </c>
      <c r="AY248" s="20" t="s">
        <v>188</v>
      </c>
      <c r="BE248" s="221">
        <f>IF(N248="základní",J248,0)</f>
        <v>0</v>
      </c>
      <c r="BF248" s="221">
        <f>IF(N248="snížená",J248,0)</f>
        <v>0</v>
      </c>
      <c r="BG248" s="221">
        <f>IF(N248="zákl. přenesená",J248,0)</f>
        <v>0</v>
      </c>
      <c r="BH248" s="221">
        <f>IF(N248="sníž. přenesená",J248,0)</f>
        <v>0</v>
      </c>
      <c r="BI248" s="221">
        <f>IF(N248="nulová",J248,0)</f>
        <v>0</v>
      </c>
      <c r="BJ248" s="20" t="s">
        <v>86</v>
      </c>
      <c r="BK248" s="221">
        <f>ROUND(I248*H248,2)</f>
        <v>0</v>
      </c>
      <c r="BL248" s="20" t="s">
        <v>405</v>
      </c>
      <c r="BM248" s="220" t="s">
        <v>2095</v>
      </c>
    </row>
    <row r="249" s="2" customFormat="1">
      <c r="A249" s="42"/>
      <c r="B249" s="43"/>
      <c r="C249" s="44"/>
      <c r="D249" s="222" t="s">
        <v>194</v>
      </c>
      <c r="E249" s="44"/>
      <c r="F249" s="223" t="s">
        <v>2094</v>
      </c>
      <c r="G249" s="44"/>
      <c r="H249" s="44"/>
      <c r="I249" s="224"/>
      <c r="J249" s="44"/>
      <c r="K249" s="44"/>
      <c r="L249" s="48"/>
      <c r="M249" s="225"/>
      <c r="N249" s="226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194</v>
      </c>
      <c r="AU249" s="20" t="s">
        <v>91</v>
      </c>
    </row>
    <row r="250" s="2" customFormat="1" ht="24.15" customHeight="1">
      <c r="A250" s="42"/>
      <c r="B250" s="43"/>
      <c r="C250" s="209" t="s">
        <v>530</v>
      </c>
      <c r="D250" s="209" t="s">
        <v>189</v>
      </c>
      <c r="E250" s="210" t="s">
        <v>722</v>
      </c>
      <c r="F250" s="211" t="s">
        <v>723</v>
      </c>
      <c r="G250" s="212" t="s">
        <v>389</v>
      </c>
      <c r="H250" s="213">
        <v>0.11700000000000001</v>
      </c>
      <c r="I250" s="214"/>
      <c r="J250" s="215">
        <f>ROUND(I250*H250,2)</f>
        <v>0</v>
      </c>
      <c r="K250" s="211" t="s">
        <v>236</v>
      </c>
      <c r="L250" s="48"/>
      <c r="M250" s="216" t="s">
        <v>32</v>
      </c>
      <c r="N250" s="217" t="s">
        <v>49</v>
      </c>
      <c r="O250" s="88"/>
      <c r="P250" s="218">
        <f>O250*H250</f>
        <v>0</v>
      </c>
      <c r="Q250" s="218">
        <v>0</v>
      </c>
      <c r="R250" s="218">
        <f>Q250*H250</f>
        <v>0</v>
      </c>
      <c r="S250" s="218">
        <v>0</v>
      </c>
      <c r="T250" s="219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20" t="s">
        <v>405</v>
      </c>
      <c r="AT250" s="220" t="s">
        <v>189</v>
      </c>
      <c r="AU250" s="220" t="s">
        <v>91</v>
      </c>
      <c r="AY250" s="20" t="s">
        <v>188</v>
      </c>
      <c r="BE250" s="221">
        <f>IF(N250="základní",J250,0)</f>
        <v>0</v>
      </c>
      <c r="BF250" s="221">
        <f>IF(N250="snížená",J250,0)</f>
        <v>0</v>
      </c>
      <c r="BG250" s="221">
        <f>IF(N250="zákl. přenesená",J250,0)</f>
        <v>0</v>
      </c>
      <c r="BH250" s="221">
        <f>IF(N250="sníž. přenesená",J250,0)</f>
        <v>0</v>
      </c>
      <c r="BI250" s="221">
        <f>IF(N250="nulová",J250,0)</f>
        <v>0</v>
      </c>
      <c r="BJ250" s="20" t="s">
        <v>86</v>
      </c>
      <c r="BK250" s="221">
        <f>ROUND(I250*H250,2)</f>
        <v>0</v>
      </c>
      <c r="BL250" s="20" t="s">
        <v>405</v>
      </c>
      <c r="BM250" s="220" t="s">
        <v>2096</v>
      </c>
    </row>
    <row r="251" s="2" customFormat="1">
      <c r="A251" s="42"/>
      <c r="B251" s="43"/>
      <c r="C251" s="44"/>
      <c r="D251" s="222" t="s">
        <v>194</v>
      </c>
      <c r="E251" s="44"/>
      <c r="F251" s="223" t="s">
        <v>725</v>
      </c>
      <c r="G251" s="44"/>
      <c r="H251" s="44"/>
      <c r="I251" s="224"/>
      <c r="J251" s="44"/>
      <c r="K251" s="44"/>
      <c r="L251" s="48"/>
      <c r="M251" s="225"/>
      <c r="N251" s="226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194</v>
      </c>
      <c r="AU251" s="20" t="s">
        <v>91</v>
      </c>
    </row>
    <row r="252" s="2" customFormat="1">
      <c r="A252" s="42"/>
      <c r="B252" s="43"/>
      <c r="C252" s="44"/>
      <c r="D252" s="239" t="s">
        <v>239</v>
      </c>
      <c r="E252" s="44"/>
      <c r="F252" s="240" t="s">
        <v>726</v>
      </c>
      <c r="G252" s="44"/>
      <c r="H252" s="44"/>
      <c r="I252" s="224"/>
      <c r="J252" s="44"/>
      <c r="K252" s="44"/>
      <c r="L252" s="48"/>
      <c r="M252" s="225"/>
      <c r="N252" s="226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239</v>
      </c>
      <c r="AU252" s="20" t="s">
        <v>91</v>
      </c>
    </row>
    <row r="253" s="11" customFormat="1" ht="22.8" customHeight="1">
      <c r="A253" s="11"/>
      <c r="B253" s="195"/>
      <c r="C253" s="196"/>
      <c r="D253" s="197" t="s">
        <v>77</v>
      </c>
      <c r="E253" s="237" t="s">
        <v>2097</v>
      </c>
      <c r="F253" s="237" t="s">
        <v>2098</v>
      </c>
      <c r="G253" s="196"/>
      <c r="H253" s="196"/>
      <c r="I253" s="199"/>
      <c r="J253" s="238">
        <f>BK253</f>
        <v>0</v>
      </c>
      <c r="K253" s="196"/>
      <c r="L253" s="201"/>
      <c r="M253" s="202"/>
      <c r="N253" s="203"/>
      <c r="O253" s="203"/>
      <c r="P253" s="204">
        <f>SUM(P254:P257)</f>
        <v>0</v>
      </c>
      <c r="Q253" s="203"/>
      <c r="R253" s="204">
        <f>SUM(R254:R257)</f>
        <v>0</v>
      </c>
      <c r="S253" s="203"/>
      <c r="T253" s="205">
        <f>SUM(T254:T257)</f>
        <v>0.052499999999999998</v>
      </c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R253" s="206" t="s">
        <v>91</v>
      </c>
      <c r="AT253" s="207" t="s">
        <v>77</v>
      </c>
      <c r="AU253" s="207" t="s">
        <v>86</v>
      </c>
      <c r="AY253" s="206" t="s">
        <v>188</v>
      </c>
      <c r="BK253" s="208">
        <f>SUM(BK254:BK257)</f>
        <v>0</v>
      </c>
    </row>
    <row r="254" s="2" customFormat="1" ht="24.15" customHeight="1">
      <c r="A254" s="42"/>
      <c r="B254" s="43"/>
      <c r="C254" s="209" t="s">
        <v>557</v>
      </c>
      <c r="D254" s="209" t="s">
        <v>189</v>
      </c>
      <c r="E254" s="210" t="s">
        <v>2099</v>
      </c>
      <c r="F254" s="211" t="s">
        <v>2100</v>
      </c>
      <c r="G254" s="212" t="s">
        <v>314</v>
      </c>
      <c r="H254" s="213">
        <v>52.5</v>
      </c>
      <c r="I254" s="214"/>
      <c r="J254" s="215">
        <f>ROUND(I254*H254,2)</f>
        <v>0</v>
      </c>
      <c r="K254" s="211" t="s">
        <v>236</v>
      </c>
      <c r="L254" s="48"/>
      <c r="M254" s="216" t="s">
        <v>32</v>
      </c>
      <c r="N254" s="217" t="s">
        <v>49</v>
      </c>
      <c r="O254" s="88"/>
      <c r="P254" s="218">
        <f>O254*H254</f>
        <v>0</v>
      </c>
      <c r="Q254" s="218">
        <v>0</v>
      </c>
      <c r="R254" s="218">
        <f>Q254*H254</f>
        <v>0</v>
      </c>
      <c r="S254" s="218">
        <v>0.001</v>
      </c>
      <c r="T254" s="219">
        <f>S254*H254</f>
        <v>0.052499999999999998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20" t="s">
        <v>405</v>
      </c>
      <c r="AT254" s="220" t="s">
        <v>189</v>
      </c>
      <c r="AU254" s="220" t="s">
        <v>91</v>
      </c>
      <c r="AY254" s="20" t="s">
        <v>188</v>
      </c>
      <c r="BE254" s="221">
        <f>IF(N254="základní",J254,0)</f>
        <v>0</v>
      </c>
      <c r="BF254" s="221">
        <f>IF(N254="snížená",J254,0)</f>
        <v>0</v>
      </c>
      <c r="BG254" s="221">
        <f>IF(N254="zákl. přenesená",J254,0)</f>
        <v>0</v>
      </c>
      <c r="BH254" s="221">
        <f>IF(N254="sníž. přenesená",J254,0)</f>
        <v>0</v>
      </c>
      <c r="BI254" s="221">
        <f>IF(N254="nulová",J254,0)</f>
        <v>0</v>
      </c>
      <c r="BJ254" s="20" t="s">
        <v>86</v>
      </c>
      <c r="BK254" s="221">
        <f>ROUND(I254*H254,2)</f>
        <v>0</v>
      </c>
      <c r="BL254" s="20" t="s">
        <v>405</v>
      </c>
      <c r="BM254" s="220" t="s">
        <v>2101</v>
      </c>
    </row>
    <row r="255" s="2" customFormat="1">
      <c r="A255" s="42"/>
      <c r="B255" s="43"/>
      <c r="C255" s="44"/>
      <c r="D255" s="222" t="s">
        <v>194</v>
      </c>
      <c r="E255" s="44"/>
      <c r="F255" s="223" t="s">
        <v>2102</v>
      </c>
      <c r="G255" s="44"/>
      <c r="H255" s="44"/>
      <c r="I255" s="224"/>
      <c r="J255" s="44"/>
      <c r="K255" s="44"/>
      <c r="L255" s="48"/>
      <c r="M255" s="225"/>
      <c r="N255" s="226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194</v>
      </c>
      <c r="AU255" s="20" t="s">
        <v>91</v>
      </c>
    </row>
    <row r="256" s="2" customFormat="1">
      <c r="A256" s="42"/>
      <c r="B256" s="43"/>
      <c r="C256" s="44"/>
      <c r="D256" s="239" t="s">
        <v>239</v>
      </c>
      <c r="E256" s="44"/>
      <c r="F256" s="240" t="s">
        <v>2103</v>
      </c>
      <c r="G256" s="44"/>
      <c r="H256" s="44"/>
      <c r="I256" s="224"/>
      <c r="J256" s="44"/>
      <c r="K256" s="44"/>
      <c r="L256" s="48"/>
      <c r="M256" s="225"/>
      <c r="N256" s="226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0" t="s">
        <v>239</v>
      </c>
      <c r="AU256" s="20" t="s">
        <v>91</v>
      </c>
    </row>
    <row r="257" s="13" customFormat="1">
      <c r="A257" s="13"/>
      <c r="B257" s="241"/>
      <c r="C257" s="242"/>
      <c r="D257" s="222" t="s">
        <v>282</v>
      </c>
      <c r="E257" s="243" t="s">
        <v>32</v>
      </c>
      <c r="F257" s="244" t="s">
        <v>2104</v>
      </c>
      <c r="G257" s="242"/>
      <c r="H257" s="245">
        <v>52.5</v>
      </c>
      <c r="I257" s="246"/>
      <c r="J257" s="242"/>
      <c r="K257" s="242"/>
      <c r="L257" s="247"/>
      <c r="M257" s="248"/>
      <c r="N257" s="249"/>
      <c r="O257" s="249"/>
      <c r="P257" s="249"/>
      <c r="Q257" s="249"/>
      <c r="R257" s="249"/>
      <c r="S257" s="249"/>
      <c r="T257" s="25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1" t="s">
        <v>282</v>
      </c>
      <c r="AU257" s="251" t="s">
        <v>91</v>
      </c>
      <c r="AV257" s="13" t="s">
        <v>91</v>
      </c>
      <c r="AW257" s="13" t="s">
        <v>39</v>
      </c>
      <c r="AX257" s="13" t="s">
        <v>86</v>
      </c>
      <c r="AY257" s="251" t="s">
        <v>188</v>
      </c>
    </row>
    <row r="258" s="11" customFormat="1" ht="22.8" customHeight="1">
      <c r="A258" s="11"/>
      <c r="B258" s="195"/>
      <c r="C258" s="196"/>
      <c r="D258" s="197" t="s">
        <v>77</v>
      </c>
      <c r="E258" s="237" t="s">
        <v>742</v>
      </c>
      <c r="F258" s="237" t="s">
        <v>743</v>
      </c>
      <c r="G258" s="196"/>
      <c r="H258" s="196"/>
      <c r="I258" s="199"/>
      <c r="J258" s="238">
        <f>BK258</f>
        <v>0</v>
      </c>
      <c r="K258" s="196"/>
      <c r="L258" s="201"/>
      <c r="M258" s="202"/>
      <c r="N258" s="203"/>
      <c r="O258" s="203"/>
      <c r="P258" s="204">
        <f>SUM(P259:P285)</f>
        <v>0</v>
      </c>
      <c r="Q258" s="203"/>
      <c r="R258" s="204">
        <f>SUM(R259:R285)</f>
        <v>0.049245400000000002</v>
      </c>
      <c r="S258" s="203"/>
      <c r="T258" s="205">
        <f>SUM(T259:T285)</f>
        <v>0</v>
      </c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R258" s="206" t="s">
        <v>91</v>
      </c>
      <c r="AT258" s="207" t="s">
        <v>77</v>
      </c>
      <c r="AU258" s="207" t="s">
        <v>86</v>
      </c>
      <c r="AY258" s="206" t="s">
        <v>188</v>
      </c>
      <c r="BK258" s="208">
        <f>SUM(BK259:BK285)</f>
        <v>0</v>
      </c>
    </row>
    <row r="259" s="2" customFormat="1" ht="16.5" customHeight="1">
      <c r="A259" s="42"/>
      <c r="B259" s="43"/>
      <c r="C259" s="209" t="s">
        <v>601</v>
      </c>
      <c r="D259" s="209" t="s">
        <v>189</v>
      </c>
      <c r="E259" s="210" t="s">
        <v>2105</v>
      </c>
      <c r="F259" s="211" t="s">
        <v>2106</v>
      </c>
      <c r="G259" s="212" t="s">
        <v>314</v>
      </c>
      <c r="H259" s="213">
        <v>128.18000000000001</v>
      </c>
      <c r="I259" s="214"/>
      <c r="J259" s="215">
        <f>ROUND(I259*H259,2)</f>
        <v>0</v>
      </c>
      <c r="K259" s="211" t="s">
        <v>236</v>
      </c>
      <c r="L259" s="48"/>
      <c r="M259" s="216" t="s">
        <v>32</v>
      </c>
      <c r="N259" s="217" t="s">
        <v>49</v>
      </c>
      <c r="O259" s="88"/>
      <c r="P259" s="218">
        <f>O259*H259</f>
        <v>0</v>
      </c>
      <c r="Q259" s="218">
        <v>1.0000000000000001E-05</v>
      </c>
      <c r="R259" s="218">
        <f>Q259*H259</f>
        <v>0.0012818000000000003</v>
      </c>
      <c r="S259" s="218">
        <v>0</v>
      </c>
      <c r="T259" s="219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20" t="s">
        <v>405</v>
      </c>
      <c r="AT259" s="220" t="s">
        <v>189</v>
      </c>
      <c r="AU259" s="220" t="s">
        <v>91</v>
      </c>
      <c r="AY259" s="20" t="s">
        <v>188</v>
      </c>
      <c r="BE259" s="221">
        <f>IF(N259="základní",J259,0)</f>
        <v>0</v>
      </c>
      <c r="BF259" s="221">
        <f>IF(N259="snížená",J259,0)</f>
        <v>0</v>
      </c>
      <c r="BG259" s="221">
        <f>IF(N259="zákl. přenesená",J259,0)</f>
        <v>0</v>
      </c>
      <c r="BH259" s="221">
        <f>IF(N259="sníž. přenesená",J259,0)</f>
        <v>0</v>
      </c>
      <c r="BI259" s="221">
        <f>IF(N259="nulová",J259,0)</f>
        <v>0</v>
      </c>
      <c r="BJ259" s="20" t="s">
        <v>86</v>
      </c>
      <c r="BK259" s="221">
        <f>ROUND(I259*H259,2)</f>
        <v>0</v>
      </c>
      <c r="BL259" s="20" t="s">
        <v>405</v>
      </c>
      <c r="BM259" s="220" t="s">
        <v>2107</v>
      </c>
    </row>
    <row r="260" s="2" customFormat="1">
      <c r="A260" s="42"/>
      <c r="B260" s="43"/>
      <c r="C260" s="44"/>
      <c r="D260" s="222" t="s">
        <v>194</v>
      </c>
      <c r="E260" s="44"/>
      <c r="F260" s="223" t="s">
        <v>2108</v>
      </c>
      <c r="G260" s="44"/>
      <c r="H260" s="44"/>
      <c r="I260" s="224"/>
      <c r="J260" s="44"/>
      <c r="K260" s="44"/>
      <c r="L260" s="48"/>
      <c r="M260" s="225"/>
      <c r="N260" s="226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194</v>
      </c>
      <c r="AU260" s="20" t="s">
        <v>91</v>
      </c>
    </row>
    <row r="261" s="2" customFormat="1">
      <c r="A261" s="42"/>
      <c r="B261" s="43"/>
      <c r="C261" s="44"/>
      <c r="D261" s="239" t="s">
        <v>239</v>
      </c>
      <c r="E261" s="44"/>
      <c r="F261" s="240" t="s">
        <v>2109</v>
      </c>
      <c r="G261" s="44"/>
      <c r="H261" s="44"/>
      <c r="I261" s="224"/>
      <c r="J261" s="44"/>
      <c r="K261" s="44"/>
      <c r="L261" s="48"/>
      <c r="M261" s="225"/>
      <c r="N261" s="226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239</v>
      </c>
      <c r="AU261" s="20" t="s">
        <v>91</v>
      </c>
    </row>
    <row r="262" s="14" customFormat="1">
      <c r="A262" s="14"/>
      <c r="B262" s="252"/>
      <c r="C262" s="253"/>
      <c r="D262" s="222" t="s">
        <v>282</v>
      </c>
      <c r="E262" s="254" t="s">
        <v>32</v>
      </c>
      <c r="F262" s="255" t="s">
        <v>2110</v>
      </c>
      <c r="G262" s="253"/>
      <c r="H262" s="254" t="s">
        <v>32</v>
      </c>
      <c r="I262" s="256"/>
      <c r="J262" s="253"/>
      <c r="K262" s="253"/>
      <c r="L262" s="257"/>
      <c r="M262" s="258"/>
      <c r="N262" s="259"/>
      <c r="O262" s="259"/>
      <c r="P262" s="259"/>
      <c r="Q262" s="259"/>
      <c r="R262" s="259"/>
      <c r="S262" s="259"/>
      <c r="T262" s="26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1" t="s">
        <v>282</v>
      </c>
      <c r="AU262" s="261" t="s">
        <v>91</v>
      </c>
      <c r="AV262" s="14" t="s">
        <v>86</v>
      </c>
      <c r="AW262" s="14" t="s">
        <v>39</v>
      </c>
      <c r="AX262" s="14" t="s">
        <v>78</v>
      </c>
      <c r="AY262" s="261" t="s">
        <v>188</v>
      </c>
    </row>
    <row r="263" s="13" customFormat="1">
      <c r="A263" s="13"/>
      <c r="B263" s="241"/>
      <c r="C263" s="242"/>
      <c r="D263" s="222" t="s">
        <v>282</v>
      </c>
      <c r="E263" s="243" t="s">
        <v>32</v>
      </c>
      <c r="F263" s="244" t="s">
        <v>2111</v>
      </c>
      <c r="G263" s="242"/>
      <c r="H263" s="245">
        <v>52.5</v>
      </c>
      <c r="I263" s="246"/>
      <c r="J263" s="242"/>
      <c r="K263" s="242"/>
      <c r="L263" s="247"/>
      <c r="M263" s="248"/>
      <c r="N263" s="249"/>
      <c r="O263" s="249"/>
      <c r="P263" s="249"/>
      <c r="Q263" s="249"/>
      <c r="R263" s="249"/>
      <c r="S263" s="249"/>
      <c r="T263" s="250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1" t="s">
        <v>282</v>
      </c>
      <c r="AU263" s="251" t="s">
        <v>91</v>
      </c>
      <c r="AV263" s="13" t="s">
        <v>91</v>
      </c>
      <c r="AW263" s="13" t="s">
        <v>39</v>
      </c>
      <c r="AX263" s="13" t="s">
        <v>78</v>
      </c>
      <c r="AY263" s="251" t="s">
        <v>188</v>
      </c>
    </row>
    <row r="264" s="14" customFormat="1">
      <c r="A264" s="14"/>
      <c r="B264" s="252"/>
      <c r="C264" s="253"/>
      <c r="D264" s="222" t="s">
        <v>282</v>
      </c>
      <c r="E264" s="254" t="s">
        <v>32</v>
      </c>
      <c r="F264" s="255" t="s">
        <v>2112</v>
      </c>
      <c r="G264" s="253"/>
      <c r="H264" s="254" t="s">
        <v>32</v>
      </c>
      <c r="I264" s="256"/>
      <c r="J264" s="253"/>
      <c r="K264" s="253"/>
      <c r="L264" s="257"/>
      <c r="M264" s="258"/>
      <c r="N264" s="259"/>
      <c r="O264" s="259"/>
      <c r="P264" s="259"/>
      <c r="Q264" s="259"/>
      <c r="R264" s="259"/>
      <c r="S264" s="259"/>
      <c r="T264" s="26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1" t="s">
        <v>282</v>
      </c>
      <c r="AU264" s="261" t="s">
        <v>91</v>
      </c>
      <c r="AV264" s="14" t="s">
        <v>86</v>
      </c>
      <c r="AW264" s="14" t="s">
        <v>39</v>
      </c>
      <c r="AX264" s="14" t="s">
        <v>78</v>
      </c>
      <c r="AY264" s="261" t="s">
        <v>188</v>
      </c>
    </row>
    <row r="265" s="13" customFormat="1">
      <c r="A265" s="13"/>
      <c r="B265" s="241"/>
      <c r="C265" s="242"/>
      <c r="D265" s="222" t="s">
        <v>282</v>
      </c>
      <c r="E265" s="243" t="s">
        <v>32</v>
      </c>
      <c r="F265" s="244" t="s">
        <v>557</v>
      </c>
      <c r="G265" s="242"/>
      <c r="H265" s="245">
        <v>44</v>
      </c>
      <c r="I265" s="246"/>
      <c r="J265" s="242"/>
      <c r="K265" s="242"/>
      <c r="L265" s="247"/>
      <c r="M265" s="248"/>
      <c r="N265" s="249"/>
      <c r="O265" s="249"/>
      <c r="P265" s="249"/>
      <c r="Q265" s="249"/>
      <c r="R265" s="249"/>
      <c r="S265" s="249"/>
      <c r="T265" s="25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1" t="s">
        <v>282</v>
      </c>
      <c r="AU265" s="251" t="s">
        <v>91</v>
      </c>
      <c r="AV265" s="13" t="s">
        <v>91</v>
      </c>
      <c r="AW265" s="13" t="s">
        <v>39</v>
      </c>
      <c r="AX265" s="13" t="s">
        <v>78</v>
      </c>
      <c r="AY265" s="251" t="s">
        <v>188</v>
      </c>
    </row>
    <row r="266" s="14" customFormat="1">
      <c r="A266" s="14"/>
      <c r="B266" s="252"/>
      <c r="C266" s="253"/>
      <c r="D266" s="222" t="s">
        <v>282</v>
      </c>
      <c r="E266" s="254" t="s">
        <v>32</v>
      </c>
      <c r="F266" s="255" t="s">
        <v>2113</v>
      </c>
      <c r="G266" s="253"/>
      <c r="H266" s="254" t="s">
        <v>32</v>
      </c>
      <c r="I266" s="256"/>
      <c r="J266" s="253"/>
      <c r="K266" s="253"/>
      <c r="L266" s="257"/>
      <c r="M266" s="258"/>
      <c r="N266" s="259"/>
      <c r="O266" s="259"/>
      <c r="P266" s="259"/>
      <c r="Q266" s="259"/>
      <c r="R266" s="259"/>
      <c r="S266" s="259"/>
      <c r="T266" s="26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1" t="s">
        <v>282</v>
      </c>
      <c r="AU266" s="261" t="s">
        <v>91</v>
      </c>
      <c r="AV266" s="14" t="s">
        <v>86</v>
      </c>
      <c r="AW266" s="14" t="s">
        <v>39</v>
      </c>
      <c r="AX266" s="14" t="s">
        <v>78</v>
      </c>
      <c r="AY266" s="261" t="s">
        <v>188</v>
      </c>
    </row>
    <row r="267" s="13" customFormat="1">
      <c r="A267" s="13"/>
      <c r="B267" s="241"/>
      <c r="C267" s="242"/>
      <c r="D267" s="222" t="s">
        <v>282</v>
      </c>
      <c r="E267" s="243" t="s">
        <v>32</v>
      </c>
      <c r="F267" s="244" t="s">
        <v>2114</v>
      </c>
      <c r="G267" s="242"/>
      <c r="H267" s="245">
        <v>15.84</v>
      </c>
      <c r="I267" s="246"/>
      <c r="J267" s="242"/>
      <c r="K267" s="242"/>
      <c r="L267" s="247"/>
      <c r="M267" s="248"/>
      <c r="N267" s="249"/>
      <c r="O267" s="249"/>
      <c r="P267" s="249"/>
      <c r="Q267" s="249"/>
      <c r="R267" s="249"/>
      <c r="S267" s="249"/>
      <c r="T267" s="25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1" t="s">
        <v>282</v>
      </c>
      <c r="AU267" s="251" t="s">
        <v>91</v>
      </c>
      <c r="AV267" s="13" t="s">
        <v>91</v>
      </c>
      <c r="AW267" s="13" t="s">
        <v>39</v>
      </c>
      <c r="AX267" s="13" t="s">
        <v>78</v>
      </c>
      <c r="AY267" s="251" t="s">
        <v>188</v>
      </c>
    </row>
    <row r="268" s="14" customFormat="1">
      <c r="A268" s="14"/>
      <c r="B268" s="252"/>
      <c r="C268" s="253"/>
      <c r="D268" s="222" t="s">
        <v>282</v>
      </c>
      <c r="E268" s="254" t="s">
        <v>32</v>
      </c>
      <c r="F268" s="255" t="s">
        <v>2115</v>
      </c>
      <c r="G268" s="253"/>
      <c r="H268" s="254" t="s">
        <v>32</v>
      </c>
      <c r="I268" s="256"/>
      <c r="J268" s="253"/>
      <c r="K268" s="253"/>
      <c r="L268" s="257"/>
      <c r="M268" s="258"/>
      <c r="N268" s="259"/>
      <c r="O268" s="259"/>
      <c r="P268" s="259"/>
      <c r="Q268" s="259"/>
      <c r="R268" s="259"/>
      <c r="S268" s="259"/>
      <c r="T268" s="26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1" t="s">
        <v>282</v>
      </c>
      <c r="AU268" s="261" t="s">
        <v>91</v>
      </c>
      <c r="AV268" s="14" t="s">
        <v>86</v>
      </c>
      <c r="AW268" s="14" t="s">
        <v>39</v>
      </c>
      <c r="AX268" s="14" t="s">
        <v>78</v>
      </c>
      <c r="AY268" s="261" t="s">
        <v>188</v>
      </c>
    </row>
    <row r="269" s="13" customFormat="1">
      <c r="A269" s="13"/>
      <c r="B269" s="241"/>
      <c r="C269" s="242"/>
      <c r="D269" s="222" t="s">
        <v>282</v>
      </c>
      <c r="E269" s="243" t="s">
        <v>32</v>
      </c>
      <c r="F269" s="244" t="s">
        <v>2114</v>
      </c>
      <c r="G269" s="242"/>
      <c r="H269" s="245">
        <v>15.84</v>
      </c>
      <c r="I269" s="246"/>
      <c r="J269" s="242"/>
      <c r="K269" s="242"/>
      <c r="L269" s="247"/>
      <c r="M269" s="248"/>
      <c r="N269" s="249"/>
      <c r="O269" s="249"/>
      <c r="P269" s="249"/>
      <c r="Q269" s="249"/>
      <c r="R269" s="249"/>
      <c r="S269" s="249"/>
      <c r="T269" s="25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1" t="s">
        <v>282</v>
      </c>
      <c r="AU269" s="251" t="s">
        <v>91</v>
      </c>
      <c r="AV269" s="13" t="s">
        <v>91</v>
      </c>
      <c r="AW269" s="13" t="s">
        <v>39</v>
      </c>
      <c r="AX269" s="13" t="s">
        <v>78</v>
      </c>
      <c r="AY269" s="251" t="s">
        <v>188</v>
      </c>
    </row>
    <row r="270" s="15" customFormat="1">
      <c r="A270" s="15"/>
      <c r="B270" s="272"/>
      <c r="C270" s="273"/>
      <c r="D270" s="222" t="s">
        <v>282</v>
      </c>
      <c r="E270" s="274" t="s">
        <v>32</v>
      </c>
      <c r="F270" s="275" t="s">
        <v>338</v>
      </c>
      <c r="G270" s="273"/>
      <c r="H270" s="276">
        <v>128.18000000000001</v>
      </c>
      <c r="I270" s="277"/>
      <c r="J270" s="273"/>
      <c r="K270" s="273"/>
      <c r="L270" s="278"/>
      <c r="M270" s="279"/>
      <c r="N270" s="280"/>
      <c r="O270" s="280"/>
      <c r="P270" s="280"/>
      <c r="Q270" s="280"/>
      <c r="R270" s="280"/>
      <c r="S270" s="280"/>
      <c r="T270" s="281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82" t="s">
        <v>282</v>
      </c>
      <c r="AU270" s="282" t="s">
        <v>91</v>
      </c>
      <c r="AV270" s="15" t="s">
        <v>187</v>
      </c>
      <c r="AW270" s="15" t="s">
        <v>39</v>
      </c>
      <c r="AX270" s="15" t="s">
        <v>86</v>
      </c>
      <c r="AY270" s="282" t="s">
        <v>188</v>
      </c>
    </row>
    <row r="271" s="2" customFormat="1" ht="16.5" customHeight="1">
      <c r="A271" s="42"/>
      <c r="B271" s="43"/>
      <c r="C271" s="262" t="s">
        <v>606</v>
      </c>
      <c r="D271" s="262" t="s">
        <v>319</v>
      </c>
      <c r="E271" s="263" t="s">
        <v>2116</v>
      </c>
      <c r="F271" s="264" t="s">
        <v>2117</v>
      </c>
      <c r="G271" s="265" t="s">
        <v>314</v>
      </c>
      <c r="H271" s="266">
        <v>130.744</v>
      </c>
      <c r="I271" s="267"/>
      <c r="J271" s="268">
        <f>ROUND(I271*H271,2)</f>
        <v>0</v>
      </c>
      <c r="K271" s="264" t="s">
        <v>236</v>
      </c>
      <c r="L271" s="269"/>
      <c r="M271" s="270" t="s">
        <v>32</v>
      </c>
      <c r="N271" s="271" t="s">
        <v>49</v>
      </c>
      <c r="O271" s="88"/>
      <c r="P271" s="218">
        <f>O271*H271</f>
        <v>0</v>
      </c>
      <c r="Q271" s="218">
        <v>0.00035</v>
      </c>
      <c r="R271" s="218">
        <f>Q271*H271</f>
        <v>0.0457604</v>
      </c>
      <c r="S271" s="218">
        <v>0</v>
      </c>
      <c r="T271" s="219">
        <f>S271*H271</f>
        <v>0</v>
      </c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R271" s="220" t="s">
        <v>484</v>
      </c>
      <c r="AT271" s="220" t="s">
        <v>319</v>
      </c>
      <c r="AU271" s="220" t="s">
        <v>91</v>
      </c>
      <c r="AY271" s="20" t="s">
        <v>188</v>
      </c>
      <c r="BE271" s="221">
        <f>IF(N271="základní",J271,0)</f>
        <v>0</v>
      </c>
      <c r="BF271" s="221">
        <f>IF(N271="snížená",J271,0)</f>
        <v>0</v>
      </c>
      <c r="BG271" s="221">
        <f>IF(N271="zákl. přenesená",J271,0)</f>
        <v>0</v>
      </c>
      <c r="BH271" s="221">
        <f>IF(N271="sníž. přenesená",J271,0)</f>
        <v>0</v>
      </c>
      <c r="BI271" s="221">
        <f>IF(N271="nulová",J271,0)</f>
        <v>0</v>
      </c>
      <c r="BJ271" s="20" t="s">
        <v>86</v>
      </c>
      <c r="BK271" s="221">
        <f>ROUND(I271*H271,2)</f>
        <v>0</v>
      </c>
      <c r="BL271" s="20" t="s">
        <v>405</v>
      </c>
      <c r="BM271" s="220" t="s">
        <v>2118</v>
      </c>
    </row>
    <row r="272" s="2" customFormat="1">
      <c r="A272" s="42"/>
      <c r="B272" s="43"/>
      <c r="C272" s="44"/>
      <c r="D272" s="222" t="s">
        <v>194</v>
      </c>
      <c r="E272" s="44"/>
      <c r="F272" s="223" t="s">
        <v>2117</v>
      </c>
      <c r="G272" s="44"/>
      <c r="H272" s="44"/>
      <c r="I272" s="224"/>
      <c r="J272" s="44"/>
      <c r="K272" s="44"/>
      <c r="L272" s="48"/>
      <c r="M272" s="225"/>
      <c r="N272" s="226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0" t="s">
        <v>194</v>
      </c>
      <c r="AU272" s="20" t="s">
        <v>91</v>
      </c>
    </row>
    <row r="273" s="13" customFormat="1">
      <c r="A273" s="13"/>
      <c r="B273" s="241"/>
      <c r="C273" s="242"/>
      <c r="D273" s="222" t="s">
        <v>282</v>
      </c>
      <c r="E273" s="242"/>
      <c r="F273" s="244" t="s">
        <v>2119</v>
      </c>
      <c r="G273" s="242"/>
      <c r="H273" s="245">
        <v>130.744</v>
      </c>
      <c r="I273" s="246"/>
      <c r="J273" s="242"/>
      <c r="K273" s="242"/>
      <c r="L273" s="247"/>
      <c r="M273" s="248"/>
      <c r="N273" s="249"/>
      <c r="O273" s="249"/>
      <c r="P273" s="249"/>
      <c r="Q273" s="249"/>
      <c r="R273" s="249"/>
      <c r="S273" s="249"/>
      <c r="T273" s="25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1" t="s">
        <v>282</v>
      </c>
      <c r="AU273" s="251" t="s">
        <v>91</v>
      </c>
      <c r="AV273" s="13" t="s">
        <v>91</v>
      </c>
      <c r="AW273" s="13" t="s">
        <v>4</v>
      </c>
      <c r="AX273" s="13" t="s">
        <v>86</v>
      </c>
      <c r="AY273" s="251" t="s">
        <v>188</v>
      </c>
    </row>
    <row r="274" s="2" customFormat="1" ht="16.5" customHeight="1">
      <c r="A274" s="42"/>
      <c r="B274" s="43"/>
      <c r="C274" s="209" t="s">
        <v>612</v>
      </c>
      <c r="D274" s="209" t="s">
        <v>189</v>
      </c>
      <c r="E274" s="210" t="s">
        <v>745</v>
      </c>
      <c r="F274" s="211" t="s">
        <v>746</v>
      </c>
      <c r="G274" s="212" t="s">
        <v>314</v>
      </c>
      <c r="H274" s="213">
        <v>13.5</v>
      </c>
      <c r="I274" s="214"/>
      <c r="J274" s="215">
        <f>ROUND(I274*H274,2)</f>
        <v>0</v>
      </c>
      <c r="K274" s="211" t="s">
        <v>236</v>
      </c>
      <c r="L274" s="48"/>
      <c r="M274" s="216" t="s">
        <v>32</v>
      </c>
      <c r="N274" s="217" t="s">
        <v>49</v>
      </c>
      <c r="O274" s="88"/>
      <c r="P274" s="218">
        <f>O274*H274</f>
        <v>0</v>
      </c>
      <c r="Q274" s="218">
        <v>0</v>
      </c>
      <c r="R274" s="218">
        <f>Q274*H274</f>
        <v>0</v>
      </c>
      <c r="S274" s="218">
        <v>0</v>
      </c>
      <c r="T274" s="219">
        <f>S274*H274</f>
        <v>0</v>
      </c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R274" s="220" t="s">
        <v>405</v>
      </c>
      <c r="AT274" s="220" t="s">
        <v>189</v>
      </c>
      <c r="AU274" s="220" t="s">
        <v>91</v>
      </c>
      <c r="AY274" s="20" t="s">
        <v>188</v>
      </c>
      <c r="BE274" s="221">
        <f>IF(N274="základní",J274,0)</f>
        <v>0</v>
      </c>
      <c r="BF274" s="221">
        <f>IF(N274="snížená",J274,0)</f>
        <v>0</v>
      </c>
      <c r="BG274" s="221">
        <f>IF(N274="zákl. přenesená",J274,0)</f>
        <v>0</v>
      </c>
      <c r="BH274" s="221">
        <f>IF(N274="sníž. přenesená",J274,0)</f>
        <v>0</v>
      </c>
      <c r="BI274" s="221">
        <f>IF(N274="nulová",J274,0)</f>
        <v>0</v>
      </c>
      <c r="BJ274" s="20" t="s">
        <v>86</v>
      </c>
      <c r="BK274" s="221">
        <f>ROUND(I274*H274,2)</f>
        <v>0</v>
      </c>
      <c r="BL274" s="20" t="s">
        <v>405</v>
      </c>
      <c r="BM274" s="220" t="s">
        <v>2120</v>
      </c>
    </row>
    <row r="275" s="2" customFormat="1">
      <c r="A275" s="42"/>
      <c r="B275" s="43"/>
      <c r="C275" s="44"/>
      <c r="D275" s="222" t="s">
        <v>194</v>
      </c>
      <c r="E275" s="44"/>
      <c r="F275" s="223" t="s">
        <v>748</v>
      </c>
      <c r="G275" s="44"/>
      <c r="H275" s="44"/>
      <c r="I275" s="224"/>
      <c r="J275" s="44"/>
      <c r="K275" s="44"/>
      <c r="L275" s="48"/>
      <c r="M275" s="225"/>
      <c r="N275" s="226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0" t="s">
        <v>194</v>
      </c>
      <c r="AU275" s="20" t="s">
        <v>91</v>
      </c>
    </row>
    <row r="276" s="2" customFormat="1">
      <c r="A276" s="42"/>
      <c r="B276" s="43"/>
      <c r="C276" s="44"/>
      <c r="D276" s="239" t="s">
        <v>239</v>
      </c>
      <c r="E276" s="44"/>
      <c r="F276" s="240" t="s">
        <v>749</v>
      </c>
      <c r="G276" s="44"/>
      <c r="H276" s="44"/>
      <c r="I276" s="224"/>
      <c r="J276" s="44"/>
      <c r="K276" s="44"/>
      <c r="L276" s="48"/>
      <c r="M276" s="225"/>
      <c r="N276" s="226"/>
      <c r="O276" s="88"/>
      <c r="P276" s="88"/>
      <c r="Q276" s="88"/>
      <c r="R276" s="88"/>
      <c r="S276" s="88"/>
      <c r="T276" s="89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T276" s="20" t="s">
        <v>239</v>
      </c>
      <c r="AU276" s="20" t="s">
        <v>91</v>
      </c>
    </row>
    <row r="277" s="2" customFormat="1">
      <c r="A277" s="42"/>
      <c r="B277" s="43"/>
      <c r="C277" s="44"/>
      <c r="D277" s="222" t="s">
        <v>202</v>
      </c>
      <c r="E277" s="44"/>
      <c r="F277" s="227" t="s">
        <v>750</v>
      </c>
      <c r="G277" s="44"/>
      <c r="H277" s="44"/>
      <c r="I277" s="224"/>
      <c r="J277" s="44"/>
      <c r="K277" s="44"/>
      <c r="L277" s="48"/>
      <c r="M277" s="225"/>
      <c r="N277" s="226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202</v>
      </c>
      <c r="AU277" s="20" t="s">
        <v>91</v>
      </c>
    </row>
    <row r="278" s="14" customFormat="1">
      <c r="A278" s="14"/>
      <c r="B278" s="252"/>
      <c r="C278" s="253"/>
      <c r="D278" s="222" t="s">
        <v>282</v>
      </c>
      <c r="E278" s="254" t="s">
        <v>32</v>
      </c>
      <c r="F278" s="255" t="s">
        <v>2121</v>
      </c>
      <c r="G278" s="253"/>
      <c r="H278" s="254" t="s">
        <v>32</v>
      </c>
      <c r="I278" s="256"/>
      <c r="J278" s="253"/>
      <c r="K278" s="253"/>
      <c r="L278" s="257"/>
      <c r="M278" s="258"/>
      <c r="N278" s="259"/>
      <c r="O278" s="259"/>
      <c r="P278" s="259"/>
      <c r="Q278" s="259"/>
      <c r="R278" s="259"/>
      <c r="S278" s="259"/>
      <c r="T278" s="26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1" t="s">
        <v>282</v>
      </c>
      <c r="AU278" s="261" t="s">
        <v>91</v>
      </c>
      <c r="AV278" s="14" t="s">
        <v>86</v>
      </c>
      <c r="AW278" s="14" t="s">
        <v>39</v>
      </c>
      <c r="AX278" s="14" t="s">
        <v>78</v>
      </c>
      <c r="AY278" s="261" t="s">
        <v>188</v>
      </c>
    </row>
    <row r="279" s="13" customFormat="1">
      <c r="A279" s="13"/>
      <c r="B279" s="241"/>
      <c r="C279" s="242"/>
      <c r="D279" s="222" t="s">
        <v>282</v>
      </c>
      <c r="E279" s="243" t="s">
        <v>32</v>
      </c>
      <c r="F279" s="244" t="s">
        <v>2122</v>
      </c>
      <c r="G279" s="242"/>
      <c r="H279" s="245">
        <v>13.5</v>
      </c>
      <c r="I279" s="246"/>
      <c r="J279" s="242"/>
      <c r="K279" s="242"/>
      <c r="L279" s="247"/>
      <c r="M279" s="248"/>
      <c r="N279" s="249"/>
      <c r="O279" s="249"/>
      <c r="P279" s="249"/>
      <c r="Q279" s="249"/>
      <c r="R279" s="249"/>
      <c r="S279" s="249"/>
      <c r="T279" s="25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1" t="s">
        <v>282</v>
      </c>
      <c r="AU279" s="251" t="s">
        <v>91</v>
      </c>
      <c r="AV279" s="13" t="s">
        <v>91</v>
      </c>
      <c r="AW279" s="13" t="s">
        <v>39</v>
      </c>
      <c r="AX279" s="13" t="s">
        <v>86</v>
      </c>
      <c r="AY279" s="251" t="s">
        <v>188</v>
      </c>
    </row>
    <row r="280" s="2" customFormat="1" ht="16.5" customHeight="1">
      <c r="A280" s="42"/>
      <c r="B280" s="43"/>
      <c r="C280" s="262" t="s">
        <v>619</v>
      </c>
      <c r="D280" s="262" t="s">
        <v>319</v>
      </c>
      <c r="E280" s="263" t="s">
        <v>2123</v>
      </c>
      <c r="F280" s="264" t="s">
        <v>2124</v>
      </c>
      <c r="G280" s="265" t="s">
        <v>314</v>
      </c>
      <c r="H280" s="266">
        <v>13.77</v>
      </c>
      <c r="I280" s="267"/>
      <c r="J280" s="268">
        <f>ROUND(I280*H280,2)</f>
        <v>0</v>
      </c>
      <c r="K280" s="264" t="s">
        <v>236</v>
      </c>
      <c r="L280" s="269"/>
      <c r="M280" s="270" t="s">
        <v>32</v>
      </c>
      <c r="N280" s="271" t="s">
        <v>49</v>
      </c>
      <c r="O280" s="88"/>
      <c r="P280" s="218">
        <f>O280*H280</f>
        <v>0</v>
      </c>
      <c r="Q280" s="218">
        <v>0.00016000000000000001</v>
      </c>
      <c r="R280" s="218">
        <f>Q280*H280</f>
        <v>0.0022032000000000002</v>
      </c>
      <c r="S280" s="218">
        <v>0</v>
      </c>
      <c r="T280" s="219">
        <f>S280*H280</f>
        <v>0</v>
      </c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R280" s="220" t="s">
        <v>484</v>
      </c>
      <c r="AT280" s="220" t="s">
        <v>319</v>
      </c>
      <c r="AU280" s="220" t="s">
        <v>91</v>
      </c>
      <c r="AY280" s="20" t="s">
        <v>188</v>
      </c>
      <c r="BE280" s="221">
        <f>IF(N280="základní",J280,0)</f>
        <v>0</v>
      </c>
      <c r="BF280" s="221">
        <f>IF(N280="snížená",J280,0)</f>
        <v>0</v>
      </c>
      <c r="BG280" s="221">
        <f>IF(N280="zákl. přenesená",J280,0)</f>
        <v>0</v>
      </c>
      <c r="BH280" s="221">
        <f>IF(N280="sníž. přenesená",J280,0)</f>
        <v>0</v>
      </c>
      <c r="BI280" s="221">
        <f>IF(N280="nulová",J280,0)</f>
        <v>0</v>
      </c>
      <c r="BJ280" s="20" t="s">
        <v>86</v>
      </c>
      <c r="BK280" s="221">
        <f>ROUND(I280*H280,2)</f>
        <v>0</v>
      </c>
      <c r="BL280" s="20" t="s">
        <v>405</v>
      </c>
      <c r="BM280" s="220" t="s">
        <v>2125</v>
      </c>
    </row>
    <row r="281" s="2" customFormat="1">
      <c r="A281" s="42"/>
      <c r="B281" s="43"/>
      <c r="C281" s="44"/>
      <c r="D281" s="222" t="s">
        <v>194</v>
      </c>
      <c r="E281" s="44"/>
      <c r="F281" s="223" t="s">
        <v>2124</v>
      </c>
      <c r="G281" s="44"/>
      <c r="H281" s="44"/>
      <c r="I281" s="224"/>
      <c r="J281" s="44"/>
      <c r="K281" s="44"/>
      <c r="L281" s="48"/>
      <c r="M281" s="225"/>
      <c r="N281" s="226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194</v>
      </c>
      <c r="AU281" s="20" t="s">
        <v>91</v>
      </c>
    </row>
    <row r="282" s="13" customFormat="1">
      <c r="A282" s="13"/>
      <c r="B282" s="241"/>
      <c r="C282" s="242"/>
      <c r="D282" s="222" t="s">
        <v>282</v>
      </c>
      <c r="E282" s="242"/>
      <c r="F282" s="244" t="s">
        <v>2126</v>
      </c>
      <c r="G282" s="242"/>
      <c r="H282" s="245">
        <v>13.77</v>
      </c>
      <c r="I282" s="246"/>
      <c r="J282" s="242"/>
      <c r="K282" s="242"/>
      <c r="L282" s="247"/>
      <c r="M282" s="248"/>
      <c r="N282" s="249"/>
      <c r="O282" s="249"/>
      <c r="P282" s="249"/>
      <c r="Q282" s="249"/>
      <c r="R282" s="249"/>
      <c r="S282" s="249"/>
      <c r="T282" s="25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1" t="s">
        <v>282</v>
      </c>
      <c r="AU282" s="251" t="s">
        <v>91</v>
      </c>
      <c r="AV282" s="13" t="s">
        <v>91</v>
      </c>
      <c r="AW282" s="13" t="s">
        <v>4</v>
      </c>
      <c r="AX282" s="13" t="s">
        <v>86</v>
      </c>
      <c r="AY282" s="251" t="s">
        <v>188</v>
      </c>
    </row>
    <row r="283" s="2" customFormat="1" ht="24.15" customHeight="1">
      <c r="A283" s="42"/>
      <c r="B283" s="43"/>
      <c r="C283" s="209" t="s">
        <v>627</v>
      </c>
      <c r="D283" s="209" t="s">
        <v>189</v>
      </c>
      <c r="E283" s="210" t="s">
        <v>1963</v>
      </c>
      <c r="F283" s="211" t="s">
        <v>1964</v>
      </c>
      <c r="G283" s="212" t="s">
        <v>389</v>
      </c>
      <c r="H283" s="213">
        <v>0.049000000000000002</v>
      </c>
      <c r="I283" s="214"/>
      <c r="J283" s="215">
        <f>ROUND(I283*H283,2)</f>
        <v>0</v>
      </c>
      <c r="K283" s="211" t="s">
        <v>236</v>
      </c>
      <c r="L283" s="48"/>
      <c r="M283" s="216" t="s">
        <v>32</v>
      </c>
      <c r="N283" s="217" t="s">
        <v>49</v>
      </c>
      <c r="O283" s="88"/>
      <c r="P283" s="218">
        <f>O283*H283</f>
        <v>0</v>
      </c>
      <c r="Q283" s="218">
        <v>0</v>
      </c>
      <c r="R283" s="218">
        <f>Q283*H283</f>
        <v>0</v>
      </c>
      <c r="S283" s="218">
        <v>0</v>
      </c>
      <c r="T283" s="219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20" t="s">
        <v>405</v>
      </c>
      <c r="AT283" s="220" t="s">
        <v>189</v>
      </c>
      <c r="AU283" s="220" t="s">
        <v>91</v>
      </c>
      <c r="AY283" s="20" t="s">
        <v>188</v>
      </c>
      <c r="BE283" s="221">
        <f>IF(N283="základní",J283,0)</f>
        <v>0</v>
      </c>
      <c r="BF283" s="221">
        <f>IF(N283="snížená",J283,0)</f>
        <v>0</v>
      </c>
      <c r="BG283" s="221">
        <f>IF(N283="zákl. přenesená",J283,0)</f>
        <v>0</v>
      </c>
      <c r="BH283" s="221">
        <f>IF(N283="sníž. přenesená",J283,0)</f>
        <v>0</v>
      </c>
      <c r="BI283" s="221">
        <f>IF(N283="nulová",J283,0)</f>
        <v>0</v>
      </c>
      <c r="BJ283" s="20" t="s">
        <v>86</v>
      </c>
      <c r="BK283" s="221">
        <f>ROUND(I283*H283,2)</f>
        <v>0</v>
      </c>
      <c r="BL283" s="20" t="s">
        <v>405</v>
      </c>
      <c r="BM283" s="220" t="s">
        <v>2127</v>
      </c>
    </row>
    <row r="284" s="2" customFormat="1">
      <c r="A284" s="42"/>
      <c r="B284" s="43"/>
      <c r="C284" s="44"/>
      <c r="D284" s="222" t="s">
        <v>194</v>
      </c>
      <c r="E284" s="44"/>
      <c r="F284" s="223" t="s">
        <v>1966</v>
      </c>
      <c r="G284" s="44"/>
      <c r="H284" s="44"/>
      <c r="I284" s="224"/>
      <c r="J284" s="44"/>
      <c r="K284" s="44"/>
      <c r="L284" s="48"/>
      <c r="M284" s="225"/>
      <c r="N284" s="226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0" t="s">
        <v>194</v>
      </c>
      <c r="AU284" s="20" t="s">
        <v>91</v>
      </c>
    </row>
    <row r="285" s="2" customFormat="1">
      <c r="A285" s="42"/>
      <c r="B285" s="43"/>
      <c r="C285" s="44"/>
      <c r="D285" s="239" t="s">
        <v>239</v>
      </c>
      <c r="E285" s="44"/>
      <c r="F285" s="240" t="s">
        <v>1967</v>
      </c>
      <c r="G285" s="44"/>
      <c r="H285" s="44"/>
      <c r="I285" s="224"/>
      <c r="J285" s="44"/>
      <c r="K285" s="44"/>
      <c r="L285" s="48"/>
      <c r="M285" s="225"/>
      <c r="N285" s="226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239</v>
      </c>
      <c r="AU285" s="20" t="s">
        <v>91</v>
      </c>
    </row>
    <row r="286" s="11" customFormat="1" ht="22.8" customHeight="1">
      <c r="A286" s="11"/>
      <c r="B286" s="195"/>
      <c r="C286" s="196"/>
      <c r="D286" s="197" t="s">
        <v>77</v>
      </c>
      <c r="E286" s="237" t="s">
        <v>805</v>
      </c>
      <c r="F286" s="237" t="s">
        <v>806</v>
      </c>
      <c r="G286" s="196"/>
      <c r="H286" s="196"/>
      <c r="I286" s="199"/>
      <c r="J286" s="238">
        <f>BK286</f>
        <v>0</v>
      </c>
      <c r="K286" s="196"/>
      <c r="L286" s="201"/>
      <c r="M286" s="202"/>
      <c r="N286" s="203"/>
      <c r="O286" s="203"/>
      <c r="P286" s="204">
        <f>SUM(P287:P351)</f>
        <v>0</v>
      </c>
      <c r="Q286" s="203"/>
      <c r="R286" s="204">
        <f>SUM(R287:R351)</f>
        <v>1.2288678999999998</v>
      </c>
      <c r="S286" s="203"/>
      <c r="T286" s="205">
        <f>SUM(T287:T351)</f>
        <v>0.0262446</v>
      </c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R286" s="206" t="s">
        <v>91</v>
      </c>
      <c r="AT286" s="207" t="s">
        <v>77</v>
      </c>
      <c r="AU286" s="207" t="s">
        <v>86</v>
      </c>
      <c r="AY286" s="206" t="s">
        <v>188</v>
      </c>
      <c r="BK286" s="208">
        <f>SUM(BK287:BK351)</f>
        <v>0</v>
      </c>
    </row>
    <row r="287" s="2" customFormat="1" ht="16.5" customHeight="1">
      <c r="A287" s="42"/>
      <c r="B287" s="43"/>
      <c r="C287" s="209" t="s">
        <v>669</v>
      </c>
      <c r="D287" s="209" t="s">
        <v>189</v>
      </c>
      <c r="E287" s="210" t="s">
        <v>1973</v>
      </c>
      <c r="F287" s="211" t="s">
        <v>1974</v>
      </c>
      <c r="G287" s="212" t="s">
        <v>278</v>
      </c>
      <c r="H287" s="213">
        <v>84.659999999999997</v>
      </c>
      <c r="I287" s="214"/>
      <c r="J287" s="215">
        <f>ROUND(I287*H287,2)</f>
        <v>0</v>
      </c>
      <c r="K287" s="211" t="s">
        <v>236</v>
      </c>
      <c r="L287" s="48"/>
      <c r="M287" s="216" t="s">
        <v>32</v>
      </c>
      <c r="N287" s="217" t="s">
        <v>49</v>
      </c>
      <c r="O287" s="88"/>
      <c r="P287" s="218">
        <f>O287*H287</f>
        <v>0</v>
      </c>
      <c r="Q287" s="218">
        <v>0.001</v>
      </c>
      <c r="R287" s="218">
        <f>Q287*H287</f>
        <v>0.084659999999999999</v>
      </c>
      <c r="S287" s="218">
        <v>0.00031</v>
      </c>
      <c r="T287" s="219">
        <f>S287*H287</f>
        <v>0.0262446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20" t="s">
        <v>405</v>
      </c>
      <c r="AT287" s="220" t="s">
        <v>189</v>
      </c>
      <c r="AU287" s="220" t="s">
        <v>91</v>
      </c>
      <c r="AY287" s="20" t="s">
        <v>188</v>
      </c>
      <c r="BE287" s="221">
        <f>IF(N287="základní",J287,0)</f>
        <v>0</v>
      </c>
      <c r="BF287" s="221">
        <f>IF(N287="snížená",J287,0)</f>
        <v>0</v>
      </c>
      <c r="BG287" s="221">
        <f>IF(N287="zákl. přenesená",J287,0)</f>
        <v>0</v>
      </c>
      <c r="BH287" s="221">
        <f>IF(N287="sníž. přenesená",J287,0)</f>
        <v>0</v>
      </c>
      <c r="BI287" s="221">
        <f>IF(N287="nulová",J287,0)</f>
        <v>0</v>
      </c>
      <c r="BJ287" s="20" t="s">
        <v>86</v>
      </c>
      <c r="BK287" s="221">
        <f>ROUND(I287*H287,2)</f>
        <v>0</v>
      </c>
      <c r="BL287" s="20" t="s">
        <v>405</v>
      </c>
      <c r="BM287" s="220" t="s">
        <v>1450</v>
      </c>
    </row>
    <row r="288" s="2" customFormat="1">
      <c r="A288" s="42"/>
      <c r="B288" s="43"/>
      <c r="C288" s="44"/>
      <c r="D288" s="222" t="s">
        <v>194</v>
      </c>
      <c r="E288" s="44"/>
      <c r="F288" s="223" t="s">
        <v>1976</v>
      </c>
      <c r="G288" s="44"/>
      <c r="H288" s="44"/>
      <c r="I288" s="224"/>
      <c r="J288" s="44"/>
      <c r="K288" s="44"/>
      <c r="L288" s="48"/>
      <c r="M288" s="225"/>
      <c r="N288" s="226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194</v>
      </c>
      <c r="AU288" s="20" t="s">
        <v>91</v>
      </c>
    </row>
    <row r="289" s="2" customFormat="1">
      <c r="A289" s="42"/>
      <c r="B289" s="43"/>
      <c r="C289" s="44"/>
      <c r="D289" s="239" t="s">
        <v>239</v>
      </c>
      <c r="E289" s="44"/>
      <c r="F289" s="240" t="s">
        <v>1977</v>
      </c>
      <c r="G289" s="44"/>
      <c r="H289" s="44"/>
      <c r="I289" s="224"/>
      <c r="J289" s="44"/>
      <c r="K289" s="44"/>
      <c r="L289" s="48"/>
      <c r="M289" s="225"/>
      <c r="N289" s="226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239</v>
      </c>
      <c r="AU289" s="20" t="s">
        <v>91</v>
      </c>
    </row>
    <row r="290" s="14" customFormat="1">
      <c r="A290" s="14"/>
      <c r="B290" s="252"/>
      <c r="C290" s="253"/>
      <c r="D290" s="222" t="s">
        <v>282</v>
      </c>
      <c r="E290" s="254" t="s">
        <v>32</v>
      </c>
      <c r="F290" s="255" t="s">
        <v>2015</v>
      </c>
      <c r="G290" s="253"/>
      <c r="H290" s="254" t="s">
        <v>32</v>
      </c>
      <c r="I290" s="256"/>
      <c r="J290" s="253"/>
      <c r="K290" s="253"/>
      <c r="L290" s="257"/>
      <c r="M290" s="258"/>
      <c r="N290" s="259"/>
      <c r="O290" s="259"/>
      <c r="P290" s="259"/>
      <c r="Q290" s="259"/>
      <c r="R290" s="259"/>
      <c r="S290" s="259"/>
      <c r="T290" s="26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1" t="s">
        <v>282</v>
      </c>
      <c r="AU290" s="261" t="s">
        <v>91</v>
      </c>
      <c r="AV290" s="14" t="s">
        <v>86</v>
      </c>
      <c r="AW290" s="14" t="s">
        <v>39</v>
      </c>
      <c r="AX290" s="14" t="s">
        <v>78</v>
      </c>
      <c r="AY290" s="261" t="s">
        <v>188</v>
      </c>
    </row>
    <row r="291" s="13" customFormat="1">
      <c r="A291" s="13"/>
      <c r="B291" s="241"/>
      <c r="C291" s="242"/>
      <c r="D291" s="222" t="s">
        <v>282</v>
      </c>
      <c r="E291" s="243" t="s">
        <v>32</v>
      </c>
      <c r="F291" s="244" t="s">
        <v>2016</v>
      </c>
      <c r="G291" s="242"/>
      <c r="H291" s="245">
        <v>18.600000000000001</v>
      </c>
      <c r="I291" s="246"/>
      <c r="J291" s="242"/>
      <c r="K291" s="242"/>
      <c r="L291" s="247"/>
      <c r="M291" s="248"/>
      <c r="N291" s="249"/>
      <c r="O291" s="249"/>
      <c r="P291" s="249"/>
      <c r="Q291" s="249"/>
      <c r="R291" s="249"/>
      <c r="S291" s="249"/>
      <c r="T291" s="25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1" t="s">
        <v>282</v>
      </c>
      <c r="AU291" s="251" t="s">
        <v>91</v>
      </c>
      <c r="AV291" s="13" t="s">
        <v>91</v>
      </c>
      <c r="AW291" s="13" t="s">
        <v>39</v>
      </c>
      <c r="AX291" s="13" t="s">
        <v>78</v>
      </c>
      <c r="AY291" s="251" t="s">
        <v>188</v>
      </c>
    </row>
    <row r="292" s="14" customFormat="1">
      <c r="A292" s="14"/>
      <c r="B292" s="252"/>
      <c r="C292" s="253"/>
      <c r="D292" s="222" t="s">
        <v>282</v>
      </c>
      <c r="E292" s="254" t="s">
        <v>32</v>
      </c>
      <c r="F292" s="255" t="s">
        <v>814</v>
      </c>
      <c r="G292" s="253"/>
      <c r="H292" s="254" t="s">
        <v>32</v>
      </c>
      <c r="I292" s="256"/>
      <c r="J292" s="253"/>
      <c r="K292" s="253"/>
      <c r="L292" s="257"/>
      <c r="M292" s="258"/>
      <c r="N292" s="259"/>
      <c r="O292" s="259"/>
      <c r="P292" s="259"/>
      <c r="Q292" s="259"/>
      <c r="R292" s="259"/>
      <c r="S292" s="259"/>
      <c r="T292" s="26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1" t="s">
        <v>282</v>
      </c>
      <c r="AU292" s="261" t="s">
        <v>91</v>
      </c>
      <c r="AV292" s="14" t="s">
        <v>86</v>
      </c>
      <c r="AW292" s="14" t="s">
        <v>39</v>
      </c>
      <c r="AX292" s="14" t="s">
        <v>78</v>
      </c>
      <c r="AY292" s="261" t="s">
        <v>188</v>
      </c>
    </row>
    <row r="293" s="14" customFormat="1">
      <c r="A293" s="14"/>
      <c r="B293" s="252"/>
      <c r="C293" s="253"/>
      <c r="D293" s="222" t="s">
        <v>282</v>
      </c>
      <c r="E293" s="254" t="s">
        <v>32</v>
      </c>
      <c r="F293" s="255" t="s">
        <v>2018</v>
      </c>
      <c r="G293" s="253"/>
      <c r="H293" s="254" t="s">
        <v>32</v>
      </c>
      <c r="I293" s="256"/>
      <c r="J293" s="253"/>
      <c r="K293" s="253"/>
      <c r="L293" s="257"/>
      <c r="M293" s="258"/>
      <c r="N293" s="259"/>
      <c r="O293" s="259"/>
      <c r="P293" s="259"/>
      <c r="Q293" s="259"/>
      <c r="R293" s="259"/>
      <c r="S293" s="259"/>
      <c r="T293" s="26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1" t="s">
        <v>282</v>
      </c>
      <c r="AU293" s="261" t="s">
        <v>91</v>
      </c>
      <c r="AV293" s="14" t="s">
        <v>86</v>
      </c>
      <c r="AW293" s="14" t="s">
        <v>39</v>
      </c>
      <c r="AX293" s="14" t="s">
        <v>78</v>
      </c>
      <c r="AY293" s="261" t="s">
        <v>188</v>
      </c>
    </row>
    <row r="294" s="13" customFormat="1">
      <c r="A294" s="13"/>
      <c r="B294" s="241"/>
      <c r="C294" s="242"/>
      <c r="D294" s="222" t="s">
        <v>282</v>
      </c>
      <c r="E294" s="243" t="s">
        <v>32</v>
      </c>
      <c r="F294" s="244" t="s">
        <v>2019</v>
      </c>
      <c r="G294" s="242"/>
      <c r="H294" s="245">
        <v>101.68000000000001</v>
      </c>
      <c r="I294" s="246"/>
      <c r="J294" s="242"/>
      <c r="K294" s="242"/>
      <c r="L294" s="247"/>
      <c r="M294" s="248"/>
      <c r="N294" s="249"/>
      <c r="O294" s="249"/>
      <c r="P294" s="249"/>
      <c r="Q294" s="249"/>
      <c r="R294" s="249"/>
      <c r="S294" s="249"/>
      <c r="T294" s="25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1" t="s">
        <v>282</v>
      </c>
      <c r="AU294" s="251" t="s">
        <v>91</v>
      </c>
      <c r="AV294" s="13" t="s">
        <v>91</v>
      </c>
      <c r="AW294" s="13" t="s">
        <v>39</v>
      </c>
      <c r="AX294" s="13" t="s">
        <v>78</v>
      </c>
      <c r="AY294" s="251" t="s">
        <v>188</v>
      </c>
    </row>
    <row r="295" s="13" customFormat="1">
      <c r="A295" s="13"/>
      <c r="B295" s="241"/>
      <c r="C295" s="242"/>
      <c r="D295" s="222" t="s">
        <v>282</v>
      </c>
      <c r="E295" s="243" t="s">
        <v>32</v>
      </c>
      <c r="F295" s="244" t="s">
        <v>2020</v>
      </c>
      <c r="G295" s="242"/>
      <c r="H295" s="245">
        <v>-17.940000000000001</v>
      </c>
      <c r="I295" s="246"/>
      <c r="J295" s="242"/>
      <c r="K295" s="242"/>
      <c r="L295" s="247"/>
      <c r="M295" s="248"/>
      <c r="N295" s="249"/>
      <c r="O295" s="249"/>
      <c r="P295" s="249"/>
      <c r="Q295" s="249"/>
      <c r="R295" s="249"/>
      <c r="S295" s="249"/>
      <c r="T295" s="25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1" t="s">
        <v>282</v>
      </c>
      <c r="AU295" s="251" t="s">
        <v>91</v>
      </c>
      <c r="AV295" s="13" t="s">
        <v>91</v>
      </c>
      <c r="AW295" s="13" t="s">
        <v>39</v>
      </c>
      <c r="AX295" s="13" t="s">
        <v>78</v>
      </c>
      <c r="AY295" s="251" t="s">
        <v>188</v>
      </c>
    </row>
    <row r="296" s="13" customFormat="1">
      <c r="A296" s="13"/>
      <c r="B296" s="241"/>
      <c r="C296" s="242"/>
      <c r="D296" s="222" t="s">
        <v>282</v>
      </c>
      <c r="E296" s="243" t="s">
        <v>32</v>
      </c>
      <c r="F296" s="244" t="s">
        <v>2021</v>
      </c>
      <c r="G296" s="242"/>
      <c r="H296" s="245">
        <v>-3.1200000000000001</v>
      </c>
      <c r="I296" s="246"/>
      <c r="J296" s="242"/>
      <c r="K296" s="242"/>
      <c r="L296" s="247"/>
      <c r="M296" s="248"/>
      <c r="N296" s="249"/>
      <c r="O296" s="249"/>
      <c r="P296" s="249"/>
      <c r="Q296" s="249"/>
      <c r="R296" s="249"/>
      <c r="S296" s="249"/>
      <c r="T296" s="25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1" t="s">
        <v>282</v>
      </c>
      <c r="AU296" s="251" t="s">
        <v>91</v>
      </c>
      <c r="AV296" s="13" t="s">
        <v>91</v>
      </c>
      <c r="AW296" s="13" t="s">
        <v>39</v>
      </c>
      <c r="AX296" s="13" t="s">
        <v>78</v>
      </c>
      <c r="AY296" s="251" t="s">
        <v>188</v>
      </c>
    </row>
    <row r="297" s="13" customFormat="1">
      <c r="A297" s="13"/>
      <c r="B297" s="241"/>
      <c r="C297" s="242"/>
      <c r="D297" s="222" t="s">
        <v>282</v>
      </c>
      <c r="E297" s="243" t="s">
        <v>32</v>
      </c>
      <c r="F297" s="244" t="s">
        <v>2022</v>
      </c>
      <c r="G297" s="242"/>
      <c r="H297" s="245">
        <v>-1.6000000000000001</v>
      </c>
      <c r="I297" s="246"/>
      <c r="J297" s="242"/>
      <c r="K297" s="242"/>
      <c r="L297" s="247"/>
      <c r="M297" s="248"/>
      <c r="N297" s="249"/>
      <c r="O297" s="249"/>
      <c r="P297" s="249"/>
      <c r="Q297" s="249"/>
      <c r="R297" s="249"/>
      <c r="S297" s="249"/>
      <c r="T297" s="25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1" t="s">
        <v>282</v>
      </c>
      <c r="AU297" s="251" t="s">
        <v>91</v>
      </c>
      <c r="AV297" s="13" t="s">
        <v>91</v>
      </c>
      <c r="AW297" s="13" t="s">
        <v>39</v>
      </c>
      <c r="AX297" s="13" t="s">
        <v>78</v>
      </c>
      <c r="AY297" s="251" t="s">
        <v>188</v>
      </c>
    </row>
    <row r="298" s="13" customFormat="1">
      <c r="A298" s="13"/>
      <c r="B298" s="241"/>
      <c r="C298" s="242"/>
      <c r="D298" s="222" t="s">
        <v>282</v>
      </c>
      <c r="E298" s="243" t="s">
        <v>32</v>
      </c>
      <c r="F298" s="244" t="s">
        <v>2023</v>
      </c>
      <c r="G298" s="242"/>
      <c r="H298" s="245">
        <v>-3.52</v>
      </c>
      <c r="I298" s="246"/>
      <c r="J298" s="242"/>
      <c r="K298" s="242"/>
      <c r="L298" s="247"/>
      <c r="M298" s="248"/>
      <c r="N298" s="249"/>
      <c r="O298" s="249"/>
      <c r="P298" s="249"/>
      <c r="Q298" s="249"/>
      <c r="R298" s="249"/>
      <c r="S298" s="249"/>
      <c r="T298" s="250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1" t="s">
        <v>282</v>
      </c>
      <c r="AU298" s="251" t="s">
        <v>91</v>
      </c>
      <c r="AV298" s="13" t="s">
        <v>91</v>
      </c>
      <c r="AW298" s="13" t="s">
        <v>39</v>
      </c>
      <c r="AX298" s="13" t="s">
        <v>78</v>
      </c>
      <c r="AY298" s="251" t="s">
        <v>188</v>
      </c>
    </row>
    <row r="299" s="13" customFormat="1">
      <c r="A299" s="13"/>
      <c r="B299" s="241"/>
      <c r="C299" s="242"/>
      <c r="D299" s="222" t="s">
        <v>282</v>
      </c>
      <c r="E299" s="243" t="s">
        <v>32</v>
      </c>
      <c r="F299" s="244" t="s">
        <v>2024</v>
      </c>
      <c r="G299" s="242"/>
      <c r="H299" s="245">
        <v>-3.1200000000000001</v>
      </c>
      <c r="I299" s="246"/>
      <c r="J299" s="242"/>
      <c r="K299" s="242"/>
      <c r="L299" s="247"/>
      <c r="M299" s="248"/>
      <c r="N299" s="249"/>
      <c r="O299" s="249"/>
      <c r="P299" s="249"/>
      <c r="Q299" s="249"/>
      <c r="R299" s="249"/>
      <c r="S299" s="249"/>
      <c r="T299" s="25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1" t="s">
        <v>282</v>
      </c>
      <c r="AU299" s="251" t="s">
        <v>91</v>
      </c>
      <c r="AV299" s="13" t="s">
        <v>91</v>
      </c>
      <c r="AW299" s="13" t="s">
        <v>39</v>
      </c>
      <c r="AX299" s="13" t="s">
        <v>78</v>
      </c>
      <c r="AY299" s="251" t="s">
        <v>188</v>
      </c>
    </row>
    <row r="300" s="13" customFormat="1">
      <c r="A300" s="13"/>
      <c r="B300" s="241"/>
      <c r="C300" s="242"/>
      <c r="D300" s="222" t="s">
        <v>282</v>
      </c>
      <c r="E300" s="243" t="s">
        <v>32</v>
      </c>
      <c r="F300" s="244" t="s">
        <v>2022</v>
      </c>
      <c r="G300" s="242"/>
      <c r="H300" s="245">
        <v>-1.6000000000000001</v>
      </c>
      <c r="I300" s="246"/>
      <c r="J300" s="242"/>
      <c r="K300" s="242"/>
      <c r="L300" s="247"/>
      <c r="M300" s="248"/>
      <c r="N300" s="249"/>
      <c r="O300" s="249"/>
      <c r="P300" s="249"/>
      <c r="Q300" s="249"/>
      <c r="R300" s="249"/>
      <c r="S300" s="249"/>
      <c r="T300" s="25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1" t="s">
        <v>282</v>
      </c>
      <c r="AU300" s="251" t="s">
        <v>91</v>
      </c>
      <c r="AV300" s="13" t="s">
        <v>91</v>
      </c>
      <c r="AW300" s="13" t="s">
        <v>39</v>
      </c>
      <c r="AX300" s="13" t="s">
        <v>78</v>
      </c>
      <c r="AY300" s="251" t="s">
        <v>188</v>
      </c>
    </row>
    <row r="301" s="13" customFormat="1">
      <c r="A301" s="13"/>
      <c r="B301" s="241"/>
      <c r="C301" s="242"/>
      <c r="D301" s="222" t="s">
        <v>282</v>
      </c>
      <c r="E301" s="243" t="s">
        <v>32</v>
      </c>
      <c r="F301" s="244" t="s">
        <v>2025</v>
      </c>
      <c r="G301" s="242"/>
      <c r="H301" s="245">
        <v>-3.1200000000000001</v>
      </c>
      <c r="I301" s="246"/>
      <c r="J301" s="242"/>
      <c r="K301" s="242"/>
      <c r="L301" s="247"/>
      <c r="M301" s="248"/>
      <c r="N301" s="249"/>
      <c r="O301" s="249"/>
      <c r="P301" s="249"/>
      <c r="Q301" s="249"/>
      <c r="R301" s="249"/>
      <c r="S301" s="249"/>
      <c r="T301" s="25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1" t="s">
        <v>282</v>
      </c>
      <c r="AU301" s="251" t="s">
        <v>91</v>
      </c>
      <c r="AV301" s="13" t="s">
        <v>91</v>
      </c>
      <c r="AW301" s="13" t="s">
        <v>39</v>
      </c>
      <c r="AX301" s="13" t="s">
        <v>78</v>
      </c>
      <c r="AY301" s="251" t="s">
        <v>188</v>
      </c>
    </row>
    <row r="302" s="13" customFormat="1">
      <c r="A302" s="13"/>
      <c r="B302" s="241"/>
      <c r="C302" s="242"/>
      <c r="D302" s="222" t="s">
        <v>282</v>
      </c>
      <c r="E302" s="243" t="s">
        <v>32</v>
      </c>
      <c r="F302" s="244" t="s">
        <v>2022</v>
      </c>
      <c r="G302" s="242"/>
      <c r="H302" s="245">
        <v>-1.6000000000000001</v>
      </c>
      <c r="I302" s="246"/>
      <c r="J302" s="242"/>
      <c r="K302" s="242"/>
      <c r="L302" s="247"/>
      <c r="M302" s="248"/>
      <c r="N302" s="249"/>
      <c r="O302" s="249"/>
      <c r="P302" s="249"/>
      <c r="Q302" s="249"/>
      <c r="R302" s="249"/>
      <c r="S302" s="249"/>
      <c r="T302" s="25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1" t="s">
        <v>282</v>
      </c>
      <c r="AU302" s="251" t="s">
        <v>91</v>
      </c>
      <c r="AV302" s="13" t="s">
        <v>91</v>
      </c>
      <c r="AW302" s="13" t="s">
        <v>39</v>
      </c>
      <c r="AX302" s="13" t="s">
        <v>78</v>
      </c>
      <c r="AY302" s="251" t="s">
        <v>188</v>
      </c>
    </row>
    <row r="303" s="15" customFormat="1">
      <c r="A303" s="15"/>
      <c r="B303" s="272"/>
      <c r="C303" s="273"/>
      <c r="D303" s="222" t="s">
        <v>282</v>
      </c>
      <c r="E303" s="274" t="s">
        <v>32</v>
      </c>
      <c r="F303" s="275" t="s">
        <v>338</v>
      </c>
      <c r="G303" s="273"/>
      <c r="H303" s="276">
        <v>84.660000000000011</v>
      </c>
      <c r="I303" s="277"/>
      <c r="J303" s="273"/>
      <c r="K303" s="273"/>
      <c r="L303" s="278"/>
      <c r="M303" s="279"/>
      <c r="N303" s="280"/>
      <c r="O303" s="280"/>
      <c r="P303" s="280"/>
      <c r="Q303" s="280"/>
      <c r="R303" s="280"/>
      <c r="S303" s="280"/>
      <c r="T303" s="281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82" t="s">
        <v>282</v>
      </c>
      <c r="AU303" s="282" t="s">
        <v>91</v>
      </c>
      <c r="AV303" s="15" t="s">
        <v>187</v>
      </c>
      <c r="AW303" s="15" t="s">
        <v>39</v>
      </c>
      <c r="AX303" s="15" t="s">
        <v>86</v>
      </c>
      <c r="AY303" s="282" t="s">
        <v>188</v>
      </c>
    </row>
    <row r="304" s="2" customFormat="1" ht="24.15" customHeight="1">
      <c r="A304" s="42"/>
      <c r="B304" s="43"/>
      <c r="C304" s="209" t="s">
        <v>675</v>
      </c>
      <c r="D304" s="209" t="s">
        <v>189</v>
      </c>
      <c r="E304" s="210" t="s">
        <v>1978</v>
      </c>
      <c r="F304" s="211" t="s">
        <v>1979</v>
      </c>
      <c r="G304" s="212" t="s">
        <v>278</v>
      </c>
      <c r="H304" s="213">
        <v>84.659999999999997</v>
      </c>
      <c r="I304" s="214"/>
      <c r="J304" s="215">
        <f>ROUND(I304*H304,2)</f>
        <v>0</v>
      </c>
      <c r="K304" s="211" t="s">
        <v>236</v>
      </c>
      <c r="L304" s="48"/>
      <c r="M304" s="216" t="s">
        <v>32</v>
      </c>
      <c r="N304" s="217" t="s">
        <v>49</v>
      </c>
      <c r="O304" s="88"/>
      <c r="P304" s="218">
        <f>O304*H304</f>
        <v>0</v>
      </c>
      <c r="Q304" s="218">
        <v>0</v>
      </c>
      <c r="R304" s="218">
        <f>Q304*H304</f>
        <v>0</v>
      </c>
      <c r="S304" s="218">
        <v>0</v>
      </c>
      <c r="T304" s="219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20" t="s">
        <v>405</v>
      </c>
      <c r="AT304" s="220" t="s">
        <v>189</v>
      </c>
      <c r="AU304" s="220" t="s">
        <v>91</v>
      </c>
      <c r="AY304" s="20" t="s">
        <v>188</v>
      </c>
      <c r="BE304" s="221">
        <f>IF(N304="základní",J304,0)</f>
        <v>0</v>
      </c>
      <c r="BF304" s="221">
        <f>IF(N304="snížená",J304,0)</f>
        <v>0</v>
      </c>
      <c r="BG304" s="221">
        <f>IF(N304="zákl. přenesená",J304,0)</f>
        <v>0</v>
      </c>
      <c r="BH304" s="221">
        <f>IF(N304="sníž. přenesená",J304,0)</f>
        <v>0</v>
      </c>
      <c r="BI304" s="221">
        <f>IF(N304="nulová",J304,0)</f>
        <v>0</v>
      </c>
      <c r="BJ304" s="20" t="s">
        <v>86</v>
      </c>
      <c r="BK304" s="221">
        <f>ROUND(I304*H304,2)</f>
        <v>0</v>
      </c>
      <c r="BL304" s="20" t="s">
        <v>405</v>
      </c>
      <c r="BM304" s="220" t="s">
        <v>2128</v>
      </c>
    </row>
    <row r="305" s="2" customFormat="1">
      <c r="A305" s="42"/>
      <c r="B305" s="43"/>
      <c r="C305" s="44"/>
      <c r="D305" s="222" t="s">
        <v>194</v>
      </c>
      <c r="E305" s="44"/>
      <c r="F305" s="223" t="s">
        <v>1981</v>
      </c>
      <c r="G305" s="44"/>
      <c r="H305" s="44"/>
      <c r="I305" s="224"/>
      <c r="J305" s="44"/>
      <c r="K305" s="44"/>
      <c r="L305" s="48"/>
      <c r="M305" s="225"/>
      <c r="N305" s="226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0" t="s">
        <v>194</v>
      </c>
      <c r="AU305" s="20" t="s">
        <v>91</v>
      </c>
    </row>
    <row r="306" s="2" customFormat="1">
      <c r="A306" s="42"/>
      <c r="B306" s="43"/>
      <c r="C306" s="44"/>
      <c r="D306" s="239" t="s">
        <v>239</v>
      </c>
      <c r="E306" s="44"/>
      <c r="F306" s="240" t="s">
        <v>1982</v>
      </c>
      <c r="G306" s="44"/>
      <c r="H306" s="44"/>
      <c r="I306" s="224"/>
      <c r="J306" s="44"/>
      <c r="K306" s="44"/>
      <c r="L306" s="48"/>
      <c r="M306" s="225"/>
      <c r="N306" s="226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239</v>
      </c>
      <c r="AU306" s="20" t="s">
        <v>91</v>
      </c>
    </row>
    <row r="307" s="13" customFormat="1">
      <c r="A307" s="13"/>
      <c r="B307" s="241"/>
      <c r="C307" s="242"/>
      <c r="D307" s="222" t="s">
        <v>282</v>
      </c>
      <c r="E307" s="243" t="s">
        <v>32</v>
      </c>
      <c r="F307" s="244" t="s">
        <v>2129</v>
      </c>
      <c r="G307" s="242"/>
      <c r="H307" s="245">
        <v>18.600000000000001</v>
      </c>
      <c r="I307" s="246"/>
      <c r="J307" s="242"/>
      <c r="K307" s="242"/>
      <c r="L307" s="247"/>
      <c r="M307" s="248"/>
      <c r="N307" s="249"/>
      <c r="O307" s="249"/>
      <c r="P307" s="249"/>
      <c r="Q307" s="249"/>
      <c r="R307" s="249"/>
      <c r="S307" s="249"/>
      <c r="T307" s="25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1" t="s">
        <v>282</v>
      </c>
      <c r="AU307" s="251" t="s">
        <v>91</v>
      </c>
      <c r="AV307" s="13" t="s">
        <v>91</v>
      </c>
      <c r="AW307" s="13" t="s">
        <v>39</v>
      </c>
      <c r="AX307" s="13" t="s">
        <v>78</v>
      </c>
      <c r="AY307" s="251" t="s">
        <v>188</v>
      </c>
    </row>
    <row r="308" s="13" customFormat="1">
      <c r="A308" s="13"/>
      <c r="B308" s="241"/>
      <c r="C308" s="242"/>
      <c r="D308" s="222" t="s">
        <v>282</v>
      </c>
      <c r="E308" s="243" t="s">
        <v>32</v>
      </c>
      <c r="F308" s="244" t="s">
        <v>2130</v>
      </c>
      <c r="G308" s="242"/>
      <c r="H308" s="245">
        <v>66.060000000000002</v>
      </c>
      <c r="I308" s="246"/>
      <c r="J308" s="242"/>
      <c r="K308" s="242"/>
      <c r="L308" s="247"/>
      <c r="M308" s="248"/>
      <c r="N308" s="249"/>
      <c r="O308" s="249"/>
      <c r="P308" s="249"/>
      <c r="Q308" s="249"/>
      <c r="R308" s="249"/>
      <c r="S308" s="249"/>
      <c r="T308" s="25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1" t="s">
        <v>282</v>
      </c>
      <c r="AU308" s="251" t="s">
        <v>91</v>
      </c>
      <c r="AV308" s="13" t="s">
        <v>91</v>
      </c>
      <c r="AW308" s="13" t="s">
        <v>39</v>
      </c>
      <c r="AX308" s="13" t="s">
        <v>78</v>
      </c>
      <c r="AY308" s="251" t="s">
        <v>188</v>
      </c>
    </row>
    <row r="309" s="15" customFormat="1">
      <c r="A309" s="15"/>
      <c r="B309" s="272"/>
      <c r="C309" s="273"/>
      <c r="D309" s="222" t="s">
        <v>282</v>
      </c>
      <c r="E309" s="274" t="s">
        <v>32</v>
      </c>
      <c r="F309" s="275" t="s">
        <v>338</v>
      </c>
      <c r="G309" s="273"/>
      <c r="H309" s="276">
        <v>84.659999999999997</v>
      </c>
      <c r="I309" s="277"/>
      <c r="J309" s="273"/>
      <c r="K309" s="273"/>
      <c r="L309" s="278"/>
      <c r="M309" s="279"/>
      <c r="N309" s="280"/>
      <c r="O309" s="280"/>
      <c r="P309" s="280"/>
      <c r="Q309" s="280"/>
      <c r="R309" s="280"/>
      <c r="S309" s="280"/>
      <c r="T309" s="281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82" t="s">
        <v>282</v>
      </c>
      <c r="AU309" s="282" t="s">
        <v>91</v>
      </c>
      <c r="AV309" s="15" t="s">
        <v>187</v>
      </c>
      <c r="AW309" s="15" t="s">
        <v>39</v>
      </c>
      <c r="AX309" s="15" t="s">
        <v>86</v>
      </c>
      <c r="AY309" s="282" t="s">
        <v>188</v>
      </c>
    </row>
    <row r="310" s="2" customFormat="1" ht="24.15" customHeight="1">
      <c r="A310" s="42"/>
      <c r="B310" s="43"/>
      <c r="C310" s="209" t="s">
        <v>681</v>
      </c>
      <c r="D310" s="209" t="s">
        <v>189</v>
      </c>
      <c r="E310" s="210" t="s">
        <v>1983</v>
      </c>
      <c r="F310" s="211" t="s">
        <v>1984</v>
      </c>
      <c r="G310" s="212" t="s">
        <v>278</v>
      </c>
      <c r="H310" s="213">
        <v>84.659999999999997</v>
      </c>
      <c r="I310" s="214"/>
      <c r="J310" s="215">
        <f>ROUND(I310*H310,2)</f>
        <v>0</v>
      </c>
      <c r="K310" s="211" t="s">
        <v>236</v>
      </c>
      <c r="L310" s="48"/>
      <c r="M310" s="216" t="s">
        <v>32</v>
      </c>
      <c r="N310" s="217" t="s">
        <v>49</v>
      </c>
      <c r="O310" s="88"/>
      <c r="P310" s="218">
        <f>O310*H310</f>
        <v>0</v>
      </c>
      <c r="Q310" s="218">
        <v>0.0031800000000000001</v>
      </c>
      <c r="R310" s="218">
        <f>Q310*H310</f>
        <v>0.26921879999999998</v>
      </c>
      <c r="S310" s="218">
        <v>0</v>
      </c>
      <c r="T310" s="219">
        <f>S310*H310</f>
        <v>0</v>
      </c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R310" s="220" t="s">
        <v>405</v>
      </c>
      <c r="AT310" s="220" t="s">
        <v>189</v>
      </c>
      <c r="AU310" s="220" t="s">
        <v>91</v>
      </c>
      <c r="AY310" s="20" t="s">
        <v>188</v>
      </c>
      <c r="BE310" s="221">
        <f>IF(N310="základní",J310,0)</f>
        <v>0</v>
      </c>
      <c r="BF310" s="221">
        <f>IF(N310="snížená",J310,0)</f>
        <v>0</v>
      </c>
      <c r="BG310" s="221">
        <f>IF(N310="zákl. přenesená",J310,0)</f>
        <v>0</v>
      </c>
      <c r="BH310" s="221">
        <f>IF(N310="sníž. přenesená",J310,0)</f>
        <v>0</v>
      </c>
      <c r="BI310" s="221">
        <f>IF(N310="nulová",J310,0)</f>
        <v>0</v>
      </c>
      <c r="BJ310" s="20" t="s">
        <v>86</v>
      </c>
      <c r="BK310" s="221">
        <f>ROUND(I310*H310,2)</f>
        <v>0</v>
      </c>
      <c r="BL310" s="20" t="s">
        <v>405</v>
      </c>
      <c r="BM310" s="220" t="s">
        <v>2131</v>
      </c>
    </row>
    <row r="311" s="2" customFormat="1">
      <c r="A311" s="42"/>
      <c r="B311" s="43"/>
      <c r="C311" s="44"/>
      <c r="D311" s="222" t="s">
        <v>194</v>
      </c>
      <c r="E311" s="44"/>
      <c r="F311" s="223" t="s">
        <v>1986</v>
      </c>
      <c r="G311" s="44"/>
      <c r="H311" s="44"/>
      <c r="I311" s="224"/>
      <c r="J311" s="44"/>
      <c r="K311" s="44"/>
      <c r="L311" s="48"/>
      <c r="M311" s="225"/>
      <c r="N311" s="226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0" t="s">
        <v>194</v>
      </c>
      <c r="AU311" s="20" t="s">
        <v>91</v>
      </c>
    </row>
    <row r="312" s="2" customFormat="1">
      <c r="A312" s="42"/>
      <c r="B312" s="43"/>
      <c r="C312" s="44"/>
      <c r="D312" s="239" t="s">
        <v>239</v>
      </c>
      <c r="E312" s="44"/>
      <c r="F312" s="240" t="s">
        <v>1987</v>
      </c>
      <c r="G312" s="44"/>
      <c r="H312" s="44"/>
      <c r="I312" s="224"/>
      <c r="J312" s="44"/>
      <c r="K312" s="44"/>
      <c r="L312" s="48"/>
      <c r="M312" s="225"/>
      <c r="N312" s="226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239</v>
      </c>
      <c r="AU312" s="20" t="s">
        <v>91</v>
      </c>
    </row>
    <row r="313" s="13" customFormat="1">
      <c r="A313" s="13"/>
      <c r="B313" s="241"/>
      <c r="C313" s="242"/>
      <c r="D313" s="222" t="s">
        <v>282</v>
      </c>
      <c r="E313" s="243" t="s">
        <v>32</v>
      </c>
      <c r="F313" s="244" t="s">
        <v>2129</v>
      </c>
      <c r="G313" s="242"/>
      <c r="H313" s="245">
        <v>18.600000000000001</v>
      </c>
      <c r="I313" s="246"/>
      <c r="J313" s="242"/>
      <c r="K313" s="242"/>
      <c r="L313" s="247"/>
      <c r="M313" s="248"/>
      <c r="N313" s="249"/>
      <c r="O313" s="249"/>
      <c r="P313" s="249"/>
      <c r="Q313" s="249"/>
      <c r="R313" s="249"/>
      <c r="S313" s="249"/>
      <c r="T313" s="25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1" t="s">
        <v>282</v>
      </c>
      <c r="AU313" s="251" t="s">
        <v>91</v>
      </c>
      <c r="AV313" s="13" t="s">
        <v>91</v>
      </c>
      <c r="AW313" s="13" t="s">
        <v>39</v>
      </c>
      <c r="AX313" s="13" t="s">
        <v>78</v>
      </c>
      <c r="AY313" s="251" t="s">
        <v>188</v>
      </c>
    </row>
    <row r="314" s="13" customFormat="1">
      <c r="A314" s="13"/>
      <c r="B314" s="241"/>
      <c r="C314" s="242"/>
      <c r="D314" s="222" t="s">
        <v>282</v>
      </c>
      <c r="E314" s="243" t="s">
        <v>32</v>
      </c>
      <c r="F314" s="244" t="s">
        <v>2130</v>
      </c>
      <c r="G314" s="242"/>
      <c r="H314" s="245">
        <v>66.060000000000002</v>
      </c>
      <c r="I314" s="246"/>
      <c r="J314" s="242"/>
      <c r="K314" s="242"/>
      <c r="L314" s="247"/>
      <c r="M314" s="248"/>
      <c r="N314" s="249"/>
      <c r="O314" s="249"/>
      <c r="P314" s="249"/>
      <c r="Q314" s="249"/>
      <c r="R314" s="249"/>
      <c r="S314" s="249"/>
      <c r="T314" s="250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1" t="s">
        <v>282</v>
      </c>
      <c r="AU314" s="251" t="s">
        <v>91</v>
      </c>
      <c r="AV314" s="13" t="s">
        <v>91</v>
      </c>
      <c r="AW314" s="13" t="s">
        <v>39</v>
      </c>
      <c r="AX314" s="13" t="s">
        <v>78</v>
      </c>
      <c r="AY314" s="251" t="s">
        <v>188</v>
      </c>
    </row>
    <row r="315" s="15" customFormat="1">
      <c r="A315" s="15"/>
      <c r="B315" s="272"/>
      <c r="C315" s="273"/>
      <c r="D315" s="222" t="s">
        <v>282</v>
      </c>
      <c r="E315" s="274" t="s">
        <v>32</v>
      </c>
      <c r="F315" s="275" t="s">
        <v>338</v>
      </c>
      <c r="G315" s="273"/>
      <c r="H315" s="276">
        <v>84.659999999999997</v>
      </c>
      <c r="I315" s="277"/>
      <c r="J315" s="273"/>
      <c r="K315" s="273"/>
      <c r="L315" s="278"/>
      <c r="M315" s="279"/>
      <c r="N315" s="280"/>
      <c r="O315" s="280"/>
      <c r="P315" s="280"/>
      <c r="Q315" s="280"/>
      <c r="R315" s="280"/>
      <c r="S315" s="280"/>
      <c r="T315" s="281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82" t="s">
        <v>282</v>
      </c>
      <c r="AU315" s="282" t="s">
        <v>91</v>
      </c>
      <c r="AV315" s="15" t="s">
        <v>187</v>
      </c>
      <c r="AW315" s="15" t="s">
        <v>39</v>
      </c>
      <c r="AX315" s="15" t="s">
        <v>86</v>
      </c>
      <c r="AY315" s="282" t="s">
        <v>188</v>
      </c>
    </row>
    <row r="316" s="2" customFormat="1" ht="16.5" customHeight="1">
      <c r="A316" s="42"/>
      <c r="B316" s="43"/>
      <c r="C316" s="209" t="s">
        <v>688</v>
      </c>
      <c r="D316" s="209" t="s">
        <v>189</v>
      </c>
      <c r="E316" s="210" t="s">
        <v>1988</v>
      </c>
      <c r="F316" s="211" t="s">
        <v>1989</v>
      </c>
      <c r="G316" s="212" t="s">
        <v>278</v>
      </c>
      <c r="H316" s="213">
        <v>76.150000000000006</v>
      </c>
      <c r="I316" s="214"/>
      <c r="J316" s="215">
        <f>ROUND(I316*H316,2)</f>
        <v>0</v>
      </c>
      <c r="K316" s="211" t="s">
        <v>236</v>
      </c>
      <c r="L316" s="48"/>
      <c r="M316" s="216" t="s">
        <v>32</v>
      </c>
      <c r="N316" s="217" t="s">
        <v>49</v>
      </c>
      <c r="O316" s="88"/>
      <c r="P316" s="218">
        <f>O316*H316</f>
        <v>0</v>
      </c>
      <c r="Q316" s="218">
        <v>0</v>
      </c>
      <c r="R316" s="218">
        <f>Q316*H316</f>
        <v>0</v>
      </c>
      <c r="S316" s="218">
        <v>0</v>
      </c>
      <c r="T316" s="219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20" t="s">
        <v>405</v>
      </c>
      <c r="AT316" s="220" t="s">
        <v>189</v>
      </c>
      <c r="AU316" s="220" t="s">
        <v>91</v>
      </c>
      <c r="AY316" s="20" t="s">
        <v>188</v>
      </c>
      <c r="BE316" s="221">
        <f>IF(N316="základní",J316,0)</f>
        <v>0</v>
      </c>
      <c r="BF316" s="221">
        <f>IF(N316="snížená",J316,0)</f>
        <v>0</v>
      </c>
      <c r="BG316" s="221">
        <f>IF(N316="zákl. přenesená",J316,0)</f>
        <v>0</v>
      </c>
      <c r="BH316" s="221">
        <f>IF(N316="sníž. přenesená",J316,0)</f>
        <v>0</v>
      </c>
      <c r="BI316" s="221">
        <f>IF(N316="nulová",J316,0)</f>
        <v>0</v>
      </c>
      <c r="BJ316" s="20" t="s">
        <v>86</v>
      </c>
      <c r="BK316" s="221">
        <f>ROUND(I316*H316,2)</f>
        <v>0</v>
      </c>
      <c r="BL316" s="20" t="s">
        <v>405</v>
      </c>
      <c r="BM316" s="220" t="s">
        <v>2132</v>
      </c>
    </row>
    <row r="317" s="2" customFormat="1">
      <c r="A317" s="42"/>
      <c r="B317" s="43"/>
      <c r="C317" s="44"/>
      <c r="D317" s="222" t="s">
        <v>194</v>
      </c>
      <c r="E317" s="44"/>
      <c r="F317" s="223" t="s">
        <v>1991</v>
      </c>
      <c r="G317" s="44"/>
      <c r="H317" s="44"/>
      <c r="I317" s="224"/>
      <c r="J317" s="44"/>
      <c r="K317" s="44"/>
      <c r="L317" s="48"/>
      <c r="M317" s="225"/>
      <c r="N317" s="226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0" t="s">
        <v>194</v>
      </c>
      <c r="AU317" s="20" t="s">
        <v>91</v>
      </c>
    </row>
    <row r="318" s="2" customFormat="1">
      <c r="A318" s="42"/>
      <c r="B318" s="43"/>
      <c r="C318" s="44"/>
      <c r="D318" s="239" t="s">
        <v>239</v>
      </c>
      <c r="E318" s="44"/>
      <c r="F318" s="240" t="s">
        <v>1992</v>
      </c>
      <c r="G318" s="44"/>
      <c r="H318" s="44"/>
      <c r="I318" s="224"/>
      <c r="J318" s="44"/>
      <c r="K318" s="44"/>
      <c r="L318" s="48"/>
      <c r="M318" s="225"/>
      <c r="N318" s="226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239</v>
      </c>
      <c r="AU318" s="20" t="s">
        <v>91</v>
      </c>
    </row>
    <row r="319" s="13" customFormat="1">
      <c r="A319" s="13"/>
      <c r="B319" s="241"/>
      <c r="C319" s="242"/>
      <c r="D319" s="222" t="s">
        <v>282</v>
      </c>
      <c r="E319" s="243" t="s">
        <v>32</v>
      </c>
      <c r="F319" s="244" t="s">
        <v>2133</v>
      </c>
      <c r="G319" s="242"/>
      <c r="H319" s="245">
        <v>76.150000000000006</v>
      </c>
      <c r="I319" s="246"/>
      <c r="J319" s="242"/>
      <c r="K319" s="242"/>
      <c r="L319" s="247"/>
      <c r="M319" s="248"/>
      <c r="N319" s="249"/>
      <c r="O319" s="249"/>
      <c r="P319" s="249"/>
      <c r="Q319" s="249"/>
      <c r="R319" s="249"/>
      <c r="S319" s="249"/>
      <c r="T319" s="25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1" t="s">
        <v>282</v>
      </c>
      <c r="AU319" s="251" t="s">
        <v>91</v>
      </c>
      <c r="AV319" s="13" t="s">
        <v>91</v>
      </c>
      <c r="AW319" s="13" t="s">
        <v>39</v>
      </c>
      <c r="AX319" s="13" t="s">
        <v>86</v>
      </c>
      <c r="AY319" s="251" t="s">
        <v>188</v>
      </c>
    </row>
    <row r="320" s="2" customFormat="1" ht="21.75" customHeight="1">
      <c r="A320" s="42"/>
      <c r="B320" s="43"/>
      <c r="C320" s="262" t="s">
        <v>693</v>
      </c>
      <c r="D320" s="262" t="s">
        <v>319</v>
      </c>
      <c r="E320" s="263" t="s">
        <v>2134</v>
      </c>
      <c r="F320" s="264" t="s">
        <v>2135</v>
      </c>
      <c r="G320" s="265" t="s">
        <v>278</v>
      </c>
      <c r="H320" s="266">
        <v>79.957999999999998</v>
      </c>
      <c r="I320" s="267"/>
      <c r="J320" s="268">
        <f>ROUND(I320*H320,2)</f>
        <v>0</v>
      </c>
      <c r="K320" s="264" t="s">
        <v>236</v>
      </c>
      <c r="L320" s="269"/>
      <c r="M320" s="270" t="s">
        <v>32</v>
      </c>
      <c r="N320" s="271" t="s">
        <v>49</v>
      </c>
      <c r="O320" s="88"/>
      <c r="P320" s="218">
        <f>O320*H320</f>
        <v>0</v>
      </c>
      <c r="Q320" s="218">
        <v>0.0104</v>
      </c>
      <c r="R320" s="218">
        <f>Q320*H320</f>
        <v>0.83156319999999995</v>
      </c>
      <c r="S320" s="218">
        <v>0</v>
      </c>
      <c r="T320" s="219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20" t="s">
        <v>484</v>
      </c>
      <c r="AT320" s="220" t="s">
        <v>319</v>
      </c>
      <c r="AU320" s="220" t="s">
        <v>91</v>
      </c>
      <c r="AY320" s="20" t="s">
        <v>188</v>
      </c>
      <c r="BE320" s="221">
        <f>IF(N320="základní",J320,0)</f>
        <v>0</v>
      </c>
      <c r="BF320" s="221">
        <f>IF(N320="snížená",J320,0)</f>
        <v>0</v>
      </c>
      <c r="BG320" s="221">
        <f>IF(N320="zákl. přenesená",J320,0)</f>
        <v>0</v>
      </c>
      <c r="BH320" s="221">
        <f>IF(N320="sníž. přenesená",J320,0)</f>
        <v>0</v>
      </c>
      <c r="BI320" s="221">
        <f>IF(N320="nulová",J320,0)</f>
        <v>0</v>
      </c>
      <c r="BJ320" s="20" t="s">
        <v>86</v>
      </c>
      <c r="BK320" s="221">
        <f>ROUND(I320*H320,2)</f>
        <v>0</v>
      </c>
      <c r="BL320" s="20" t="s">
        <v>405</v>
      </c>
      <c r="BM320" s="220" t="s">
        <v>2136</v>
      </c>
    </row>
    <row r="321" s="2" customFormat="1">
      <c r="A321" s="42"/>
      <c r="B321" s="43"/>
      <c r="C321" s="44"/>
      <c r="D321" s="222" t="s">
        <v>194</v>
      </c>
      <c r="E321" s="44"/>
      <c r="F321" s="223" t="s">
        <v>2135</v>
      </c>
      <c r="G321" s="44"/>
      <c r="H321" s="44"/>
      <c r="I321" s="224"/>
      <c r="J321" s="44"/>
      <c r="K321" s="44"/>
      <c r="L321" s="48"/>
      <c r="M321" s="225"/>
      <c r="N321" s="226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0" t="s">
        <v>194</v>
      </c>
      <c r="AU321" s="20" t="s">
        <v>91</v>
      </c>
    </row>
    <row r="322" s="13" customFormat="1">
      <c r="A322" s="13"/>
      <c r="B322" s="241"/>
      <c r="C322" s="242"/>
      <c r="D322" s="222" t="s">
        <v>282</v>
      </c>
      <c r="E322" s="242"/>
      <c r="F322" s="244" t="s">
        <v>2137</v>
      </c>
      <c r="G322" s="242"/>
      <c r="H322" s="245">
        <v>79.957999999999998</v>
      </c>
      <c r="I322" s="246"/>
      <c r="J322" s="242"/>
      <c r="K322" s="242"/>
      <c r="L322" s="247"/>
      <c r="M322" s="248"/>
      <c r="N322" s="249"/>
      <c r="O322" s="249"/>
      <c r="P322" s="249"/>
      <c r="Q322" s="249"/>
      <c r="R322" s="249"/>
      <c r="S322" s="249"/>
      <c r="T322" s="25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1" t="s">
        <v>282</v>
      </c>
      <c r="AU322" s="251" t="s">
        <v>91</v>
      </c>
      <c r="AV322" s="13" t="s">
        <v>91</v>
      </c>
      <c r="AW322" s="13" t="s">
        <v>4</v>
      </c>
      <c r="AX322" s="13" t="s">
        <v>86</v>
      </c>
      <c r="AY322" s="251" t="s">
        <v>188</v>
      </c>
    </row>
    <row r="323" s="2" customFormat="1" ht="24.15" customHeight="1">
      <c r="A323" s="42"/>
      <c r="B323" s="43"/>
      <c r="C323" s="209" t="s">
        <v>699</v>
      </c>
      <c r="D323" s="209" t="s">
        <v>189</v>
      </c>
      <c r="E323" s="210" t="s">
        <v>841</v>
      </c>
      <c r="F323" s="211" t="s">
        <v>842</v>
      </c>
      <c r="G323" s="212" t="s">
        <v>278</v>
      </c>
      <c r="H323" s="213">
        <v>37</v>
      </c>
      <c r="I323" s="214"/>
      <c r="J323" s="215">
        <f>ROUND(I323*H323,2)</f>
        <v>0</v>
      </c>
      <c r="K323" s="211" t="s">
        <v>236</v>
      </c>
      <c r="L323" s="48"/>
      <c r="M323" s="216" t="s">
        <v>32</v>
      </c>
      <c r="N323" s="217" t="s">
        <v>49</v>
      </c>
      <c r="O323" s="88"/>
      <c r="P323" s="218">
        <f>O323*H323</f>
        <v>0</v>
      </c>
      <c r="Q323" s="218">
        <v>0</v>
      </c>
      <c r="R323" s="218">
        <f>Q323*H323</f>
        <v>0</v>
      </c>
      <c r="S323" s="218">
        <v>0</v>
      </c>
      <c r="T323" s="219">
        <f>S323*H323</f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20" t="s">
        <v>405</v>
      </c>
      <c r="AT323" s="220" t="s">
        <v>189</v>
      </c>
      <c r="AU323" s="220" t="s">
        <v>91</v>
      </c>
      <c r="AY323" s="20" t="s">
        <v>188</v>
      </c>
      <c r="BE323" s="221">
        <f>IF(N323="základní",J323,0)</f>
        <v>0</v>
      </c>
      <c r="BF323" s="221">
        <f>IF(N323="snížená",J323,0)</f>
        <v>0</v>
      </c>
      <c r="BG323" s="221">
        <f>IF(N323="zákl. přenesená",J323,0)</f>
        <v>0</v>
      </c>
      <c r="BH323" s="221">
        <f>IF(N323="sníž. přenesená",J323,0)</f>
        <v>0</v>
      </c>
      <c r="BI323" s="221">
        <f>IF(N323="nulová",J323,0)</f>
        <v>0</v>
      </c>
      <c r="BJ323" s="20" t="s">
        <v>86</v>
      </c>
      <c r="BK323" s="221">
        <f>ROUND(I323*H323,2)</f>
        <v>0</v>
      </c>
      <c r="BL323" s="20" t="s">
        <v>405</v>
      </c>
      <c r="BM323" s="220" t="s">
        <v>2138</v>
      </c>
    </row>
    <row r="324" s="2" customFormat="1">
      <c r="A324" s="42"/>
      <c r="B324" s="43"/>
      <c r="C324" s="44"/>
      <c r="D324" s="222" t="s">
        <v>194</v>
      </c>
      <c r="E324" s="44"/>
      <c r="F324" s="223" t="s">
        <v>844</v>
      </c>
      <c r="G324" s="44"/>
      <c r="H324" s="44"/>
      <c r="I324" s="224"/>
      <c r="J324" s="44"/>
      <c r="K324" s="44"/>
      <c r="L324" s="48"/>
      <c r="M324" s="225"/>
      <c r="N324" s="226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194</v>
      </c>
      <c r="AU324" s="20" t="s">
        <v>91</v>
      </c>
    </row>
    <row r="325" s="2" customFormat="1">
      <c r="A325" s="42"/>
      <c r="B325" s="43"/>
      <c r="C325" s="44"/>
      <c r="D325" s="239" t="s">
        <v>239</v>
      </c>
      <c r="E325" s="44"/>
      <c r="F325" s="240" t="s">
        <v>845</v>
      </c>
      <c r="G325" s="44"/>
      <c r="H325" s="44"/>
      <c r="I325" s="224"/>
      <c r="J325" s="44"/>
      <c r="K325" s="44"/>
      <c r="L325" s="48"/>
      <c r="M325" s="225"/>
      <c r="N325" s="226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0" t="s">
        <v>239</v>
      </c>
      <c r="AU325" s="20" t="s">
        <v>91</v>
      </c>
    </row>
    <row r="326" s="14" customFormat="1">
      <c r="A326" s="14"/>
      <c r="B326" s="252"/>
      <c r="C326" s="253"/>
      <c r="D326" s="222" t="s">
        <v>282</v>
      </c>
      <c r="E326" s="254" t="s">
        <v>32</v>
      </c>
      <c r="F326" s="255" t="s">
        <v>1999</v>
      </c>
      <c r="G326" s="253"/>
      <c r="H326" s="254" t="s">
        <v>32</v>
      </c>
      <c r="I326" s="256"/>
      <c r="J326" s="253"/>
      <c r="K326" s="253"/>
      <c r="L326" s="257"/>
      <c r="M326" s="258"/>
      <c r="N326" s="259"/>
      <c r="O326" s="259"/>
      <c r="P326" s="259"/>
      <c r="Q326" s="259"/>
      <c r="R326" s="259"/>
      <c r="S326" s="259"/>
      <c r="T326" s="260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1" t="s">
        <v>282</v>
      </c>
      <c r="AU326" s="261" t="s">
        <v>91</v>
      </c>
      <c r="AV326" s="14" t="s">
        <v>86</v>
      </c>
      <c r="AW326" s="14" t="s">
        <v>39</v>
      </c>
      <c r="AX326" s="14" t="s">
        <v>78</v>
      </c>
      <c r="AY326" s="261" t="s">
        <v>188</v>
      </c>
    </row>
    <row r="327" s="13" customFormat="1">
      <c r="A327" s="13"/>
      <c r="B327" s="241"/>
      <c r="C327" s="242"/>
      <c r="D327" s="222" t="s">
        <v>282</v>
      </c>
      <c r="E327" s="243" t="s">
        <v>32</v>
      </c>
      <c r="F327" s="244" t="s">
        <v>2139</v>
      </c>
      <c r="G327" s="242"/>
      <c r="H327" s="245">
        <v>27</v>
      </c>
      <c r="I327" s="246"/>
      <c r="J327" s="242"/>
      <c r="K327" s="242"/>
      <c r="L327" s="247"/>
      <c r="M327" s="248"/>
      <c r="N327" s="249"/>
      <c r="O327" s="249"/>
      <c r="P327" s="249"/>
      <c r="Q327" s="249"/>
      <c r="R327" s="249"/>
      <c r="S327" s="249"/>
      <c r="T327" s="250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1" t="s">
        <v>282</v>
      </c>
      <c r="AU327" s="251" t="s">
        <v>91</v>
      </c>
      <c r="AV327" s="13" t="s">
        <v>91</v>
      </c>
      <c r="AW327" s="13" t="s">
        <v>39</v>
      </c>
      <c r="AX327" s="13" t="s">
        <v>78</v>
      </c>
      <c r="AY327" s="251" t="s">
        <v>188</v>
      </c>
    </row>
    <row r="328" s="14" customFormat="1">
      <c r="A328" s="14"/>
      <c r="B328" s="252"/>
      <c r="C328" s="253"/>
      <c r="D328" s="222" t="s">
        <v>282</v>
      </c>
      <c r="E328" s="254" t="s">
        <v>32</v>
      </c>
      <c r="F328" s="255" t="s">
        <v>2140</v>
      </c>
      <c r="G328" s="253"/>
      <c r="H328" s="254" t="s">
        <v>32</v>
      </c>
      <c r="I328" s="256"/>
      <c r="J328" s="253"/>
      <c r="K328" s="253"/>
      <c r="L328" s="257"/>
      <c r="M328" s="258"/>
      <c r="N328" s="259"/>
      <c r="O328" s="259"/>
      <c r="P328" s="259"/>
      <c r="Q328" s="259"/>
      <c r="R328" s="259"/>
      <c r="S328" s="259"/>
      <c r="T328" s="260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1" t="s">
        <v>282</v>
      </c>
      <c r="AU328" s="261" t="s">
        <v>91</v>
      </c>
      <c r="AV328" s="14" t="s">
        <v>86</v>
      </c>
      <c r="AW328" s="14" t="s">
        <v>39</v>
      </c>
      <c r="AX328" s="14" t="s">
        <v>78</v>
      </c>
      <c r="AY328" s="261" t="s">
        <v>188</v>
      </c>
    </row>
    <row r="329" s="13" customFormat="1">
      <c r="A329" s="13"/>
      <c r="B329" s="241"/>
      <c r="C329" s="242"/>
      <c r="D329" s="222" t="s">
        <v>282</v>
      </c>
      <c r="E329" s="243" t="s">
        <v>32</v>
      </c>
      <c r="F329" s="244" t="s">
        <v>2141</v>
      </c>
      <c r="G329" s="242"/>
      <c r="H329" s="245">
        <v>10</v>
      </c>
      <c r="I329" s="246"/>
      <c r="J329" s="242"/>
      <c r="K329" s="242"/>
      <c r="L329" s="247"/>
      <c r="M329" s="248"/>
      <c r="N329" s="249"/>
      <c r="O329" s="249"/>
      <c r="P329" s="249"/>
      <c r="Q329" s="249"/>
      <c r="R329" s="249"/>
      <c r="S329" s="249"/>
      <c r="T329" s="25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1" t="s">
        <v>282</v>
      </c>
      <c r="AU329" s="251" t="s">
        <v>91</v>
      </c>
      <c r="AV329" s="13" t="s">
        <v>91</v>
      </c>
      <c r="AW329" s="13" t="s">
        <v>39</v>
      </c>
      <c r="AX329" s="13" t="s">
        <v>78</v>
      </c>
      <c r="AY329" s="251" t="s">
        <v>188</v>
      </c>
    </row>
    <row r="330" s="15" customFormat="1">
      <c r="A330" s="15"/>
      <c r="B330" s="272"/>
      <c r="C330" s="273"/>
      <c r="D330" s="222" t="s">
        <v>282</v>
      </c>
      <c r="E330" s="274" t="s">
        <v>32</v>
      </c>
      <c r="F330" s="275" t="s">
        <v>338</v>
      </c>
      <c r="G330" s="273"/>
      <c r="H330" s="276">
        <v>37</v>
      </c>
      <c r="I330" s="277"/>
      <c r="J330" s="273"/>
      <c r="K330" s="273"/>
      <c r="L330" s="278"/>
      <c r="M330" s="279"/>
      <c r="N330" s="280"/>
      <c r="O330" s="280"/>
      <c r="P330" s="280"/>
      <c r="Q330" s="280"/>
      <c r="R330" s="280"/>
      <c r="S330" s="280"/>
      <c r="T330" s="281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82" t="s">
        <v>282</v>
      </c>
      <c r="AU330" s="282" t="s">
        <v>91</v>
      </c>
      <c r="AV330" s="15" t="s">
        <v>187</v>
      </c>
      <c r="AW330" s="15" t="s">
        <v>39</v>
      </c>
      <c r="AX330" s="15" t="s">
        <v>86</v>
      </c>
      <c r="AY330" s="282" t="s">
        <v>188</v>
      </c>
    </row>
    <row r="331" s="2" customFormat="1" ht="16.5" customHeight="1">
      <c r="A331" s="42"/>
      <c r="B331" s="43"/>
      <c r="C331" s="262" t="s">
        <v>705</v>
      </c>
      <c r="D331" s="262" t="s">
        <v>319</v>
      </c>
      <c r="E331" s="263" t="s">
        <v>847</v>
      </c>
      <c r="F331" s="264" t="s">
        <v>848</v>
      </c>
      <c r="G331" s="265" t="s">
        <v>278</v>
      </c>
      <c r="H331" s="266">
        <v>38.850000000000001</v>
      </c>
      <c r="I331" s="267"/>
      <c r="J331" s="268">
        <f>ROUND(I331*H331,2)</f>
        <v>0</v>
      </c>
      <c r="K331" s="264" t="s">
        <v>236</v>
      </c>
      <c r="L331" s="269"/>
      <c r="M331" s="270" t="s">
        <v>32</v>
      </c>
      <c r="N331" s="271" t="s">
        <v>49</v>
      </c>
      <c r="O331" s="88"/>
      <c r="P331" s="218">
        <f>O331*H331</f>
        <v>0</v>
      </c>
      <c r="Q331" s="218">
        <v>5.0000000000000002E-05</v>
      </c>
      <c r="R331" s="218">
        <f>Q331*H331</f>
        <v>0.0019425000000000002</v>
      </c>
      <c r="S331" s="218">
        <v>0</v>
      </c>
      <c r="T331" s="219">
        <f>S331*H331</f>
        <v>0</v>
      </c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R331" s="220" t="s">
        <v>484</v>
      </c>
      <c r="AT331" s="220" t="s">
        <v>319</v>
      </c>
      <c r="AU331" s="220" t="s">
        <v>91</v>
      </c>
      <c r="AY331" s="20" t="s">
        <v>188</v>
      </c>
      <c r="BE331" s="221">
        <f>IF(N331="základní",J331,0)</f>
        <v>0</v>
      </c>
      <c r="BF331" s="221">
        <f>IF(N331="snížená",J331,0)</f>
        <v>0</v>
      </c>
      <c r="BG331" s="221">
        <f>IF(N331="zákl. přenesená",J331,0)</f>
        <v>0</v>
      </c>
      <c r="BH331" s="221">
        <f>IF(N331="sníž. přenesená",J331,0)</f>
        <v>0</v>
      </c>
      <c r="BI331" s="221">
        <f>IF(N331="nulová",J331,0)</f>
        <v>0</v>
      </c>
      <c r="BJ331" s="20" t="s">
        <v>86</v>
      </c>
      <c r="BK331" s="221">
        <f>ROUND(I331*H331,2)</f>
        <v>0</v>
      </c>
      <c r="BL331" s="20" t="s">
        <v>405</v>
      </c>
      <c r="BM331" s="220" t="s">
        <v>2142</v>
      </c>
    </row>
    <row r="332" s="2" customFormat="1">
      <c r="A332" s="42"/>
      <c r="B332" s="43"/>
      <c r="C332" s="44"/>
      <c r="D332" s="222" t="s">
        <v>194</v>
      </c>
      <c r="E332" s="44"/>
      <c r="F332" s="223" t="s">
        <v>848</v>
      </c>
      <c r="G332" s="44"/>
      <c r="H332" s="44"/>
      <c r="I332" s="224"/>
      <c r="J332" s="44"/>
      <c r="K332" s="44"/>
      <c r="L332" s="48"/>
      <c r="M332" s="225"/>
      <c r="N332" s="226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0" t="s">
        <v>194</v>
      </c>
      <c r="AU332" s="20" t="s">
        <v>91</v>
      </c>
    </row>
    <row r="333" s="13" customFormat="1">
      <c r="A333" s="13"/>
      <c r="B333" s="241"/>
      <c r="C333" s="242"/>
      <c r="D333" s="222" t="s">
        <v>282</v>
      </c>
      <c r="E333" s="242"/>
      <c r="F333" s="244" t="s">
        <v>2143</v>
      </c>
      <c r="G333" s="242"/>
      <c r="H333" s="245">
        <v>38.850000000000001</v>
      </c>
      <c r="I333" s="246"/>
      <c r="J333" s="242"/>
      <c r="K333" s="242"/>
      <c r="L333" s="247"/>
      <c r="M333" s="248"/>
      <c r="N333" s="249"/>
      <c r="O333" s="249"/>
      <c r="P333" s="249"/>
      <c r="Q333" s="249"/>
      <c r="R333" s="249"/>
      <c r="S333" s="249"/>
      <c r="T333" s="25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1" t="s">
        <v>282</v>
      </c>
      <c r="AU333" s="251" t="s">
        <v>91</v>
      </c>
      <c r="AV333" s="13" t="s">
        <v>91</v>
      </c>
      <c r="AW333" s="13" t="s">
        <v>4</v>
      </c>
      <c r="AX333" s="13" t="s">
        <v>86</v>
      </c>
      <c r="AY333" s="251" t="s">
        <v>188</v>
      </c>
    </row>
    <row r="334" s="2" customFormat="1" ht="24.15" customHeight="1">
      <c r="A334" s="42"/>
      <c r="B334" s="43"/>
      <c r="C334" s="209" t="s">
        <v>721</v>
      </c>
      <c r="D334" s="209" t="s">
        <v>189</v>
      </c>
      <c r="E334" s="210" t="s">
        <v>2003</v>
      </c>
      <c r="F334" s="211" t="s">
        <v>2004</v>
      </c>
      <c r="G334" s="212" t="s">
        <v>278</v>
      </c>
      <c r="H334" s="213">
        <v>84.659999999999997</v>
      </c>
      <c r="I334" s="214"/>
      <c r="J334" s="215">
        <f>ROUND(I334*H334,2)</f>
        <v>0</v>
      </c>
      <c r="K334" s="211" t="s">
        <v>236</v>
      </c>
      <c r="L334" s="48"/>
      <c r="M334" s="216" t="s">
        <v>32</v>
      </c>
      <c r="N334" s="217" t="s">
        <v>49</v>
      </c>
      <c r="O334" s="88"/>
      <c r="P334" s="218">
        <f>O334*H334</f>
        <v>0</v>
      </c>
      <c r="Q334" s="218">
        <v>0.00020000000000000001</v>
      </c>
      <c r="R334" s="218">
        <f>Q334*H334</f>
        <v>0.016931999999999999</v>
      </c>
      <c r="S334" s="218">
        <v>0</v>
      </c>
      <c r="T334" s="219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20" t="s">
        <v>405</v>
      </c>
      <c r="AT334" s="220" t="s">
        <v>189</v>
      </c>
      <c r="AU334" s="220" t="s">
        <v>91</v>
      </c>
      <c r="AY334" s="20" t="s">
        <v>188</v>
      </c>
      <c r="BE334" s="221">
        <f>IF(N334="základní",J334,0)</f>
        <v>0</v>
      </c>
      <c r="BF334" s="221">
        <f>IF(N334="snížená",J334,0)</f>
        <v>0</v>
      </c>
      <c r="BG334" s="221">
        <f>IF(N334="zákl. přenesená",J334,0)</f>
        <v>0</v>
      </c>
      <c r="BH334" s="221">
        <f>IF(N334="sníž. přenesená",J334,0)</f>
        <v>0</v>
      </c>
      <c r="BI334" s="221">
        <f>IF(N334="nulová",J334,0)</f>
        <v>0</v>
      </c>
      <c r="BJ334" s="20" t="s">
        <v>86</v>
      </c>
      <c r="BK334" s="221">
        <f>ROUND(I334*H334,2)</f>
        <v>0</v>
      </c>
      <c r="BL334" s="20" t="s">
        <v>405</v>
      </c>
      <c r="BM334" s="220" t="s">
        <v>2144</v>
      </c>
    </row>
    <row r="335" s="2" customFormat="1">
      <c r="A335" s="42"/>
      <c r="B335" s="43"/>
      <c r="C335" s="44"/>
      <c r="D335" s="222" t="s">
        <v>194</v>
      </c>
      <c r="E335" s="44"/>
      <c r="F335" s="223" t="s">
        <v>2006</v>
      </c>
      <c r="G335" s="44"/>
      <c r="H335" s="44"/>
      <c r="I335" s="224"/>
      <c r="J335" s="44"/>
      <c r="K335" s="44"/>
      <c r="L335" s="48"/>
      <c r="M335" s="225"/>
      <c r="N335" s="226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0" t="s">
        <v>194</v>
      </c>
      <c r="AU335" s="20" t="s">
        <v>91</v>
      </c>
    </row>
    <row r="336" s="2" customFormat="1">
      <c r="A336" s="42"/>
      <c r="B336" s="43"/>
      <c r="C336" s="44"/>
      <c r="D336" s="239" t="s">
        <v>239</v>
      </c>
      <c r="E336" s="44"/>
      <c r="F336" s="240" t="s">
        <v>2007</v>
      </c>
      <c r="G336" s="44"/>
      <c r="H336" s="44"/>
      <c r="I336" s="224"/>
      <c r="J336" s="44"/>
      <c r="K336" s="44"/>
      <c r="L336" s="48"/>
      <c r="M336" s="225"/>
      <c r="N336" s="226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239</v>
      </c>
      <c r="AU336" s="20" t="s">
        <v>91</v>
      </c>
    </row>
    <row r="337" s="13" customFormat="1">
      <c r="A337" s="13"/>
      <c r="B337" s="241"/>
      <c r="C337" s="242"/>
      <c r="D337" s="222" t="s">
        <v>282</v>
      </c>
      <c r="E337" s="243" t="s">
        <v>32</v>
      </c>
      <c r="F337" s="244" t="s">
        <v>2129</v>
      </c>
      <c r="G337" s="242"/>
      <c r="H337" s="245">
        <v>18.600000000000001</v>
      </c>
      <c r="I337" s="246"/>
      <c r="J337" s="242"/>
      <c r="K337" s="242"/>
      <c r="L337" s="247"/>
      <c r="M337" s="248"/>
      <c r="N337" s="249"/>
      <c r="O337" s="249"/>
      <c r="P337" s="249"/>
      <c r="Q337" s="249"/>
      <c r="R337" s="249"/>
      <c r="S337" s="249"/>
      <c r="T337" s="250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1" t="s">
        <v>282</v>
      </c>
      <c r="AU337" s="251" t="s">
        <v>91</v>
      </c>
      <c r="AV337" s="13" t="s">
        <v>91</v>
      </c>
      <c r="AW337" s="13" t="s">
        <v>39</v>
      </c>
      <c r="AX337" s="13" t="s">
        <v>78</v>
      </c>
      <c r="AY337" s="251" t="s">
        <v>188</v>
      </c>
    </row>
    <row r="338" s="13" customFormat="1">
      <c r="A338" s="13"/>
      <c r="B338" s="241"/>
      <c r="C338" s="242"/>
      <c r="D338" s="222" t="s">
        <v>282</v>
      </c>
      <c r="E338" s="243" t="s">
        <v>32</v>
      </c>
      <c r="F338" s="244" t="s">
        <v>2130</v>
      </c>
      <c r="G338" s="242"/>
      <c r="H338" s="245">
        <v>66.060000000000002</v>
      </c>
      <c r="I338" s="246"/>
      <c r="J338" s="242"/>
      <c r="K338" s="242"/>
      <c r="L338" s="247"/>
      <c r="M338" s="248"/>
      <c r="N338" s="249"/>
      <c r="O338" s="249"/>
      <c r="P338" s="249"/>
      <c r="Q338" s="249"/>
      <c r="R338" s="249"/>
      <c r="S338" s="249"/>
      <c r="T338" s="25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1" t="s">
        <v>282</v>
      </c>
      <c r="AU338" s="251" t="s">
        <v>91</v>
      </c>
      <c r="AV338" s="13" t="s">
        <v>91</v>
      </c>
      <c r="AW338" s="13" t="s">
        <v>39</v>
      </c>
      <c r="AX338" s="13" t="s">
        <v>78</v>
      </c>
      <c r="AY338" s="251" t="s">
        <v>188</v>
      </c>
    </row>
    <row r="339" s="15" customFormat="1">
      <c r="A339" s="15"/>
      <c r="B339" s="272"/>
      <c r="C339" s="273"/>
      <c r="D339" s="222" t="s">
        <v>282</v>
      </c>
      <c r="E339" s="274" t="s">
        <v>32</v>
      </c>
      <c r="F339" s="275" t="s">
        <v>338</v>
      </c>
      <c r="G339" s="273"/>
      <c r="H339" s="276">
        <v>84.659999999999997</v>
      </c>
      <c r="I339" s="277"/>
      <c r="J339" s="273"/>
      <c r="K339" s="273"/>
      <c r="L339" s="278"/>
      <c r="M339" s="279"/>
      <c r="N339" s="280"/>
      <c r="O339" s="280"/>
      <c r="P339" s="280"/>
      <c r="Q339" s="280"/>
      <c r="R339" s="280"/>
      <c r="S339" s="280"/>
      <c r="T339" s="281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82" t="s">
        <v>282</v>
      </c>
      <c r="AU339" s="282" t="s">
        <v>91</v>
      </c>
      <c r="AV339" s="15" t="s">
        <v>187</v>
      </c>
      <c r="AW339" s="15" t="s">
        <v>39</v>
      </c>
      <c r="AX339" s="15" t="s">
        <v>86</v>
      </c>
      <c r="AY339" s="282" t="s">
        <v>188</v>
      </c>
    </row>
    <row r="340" s="2" customFormat="1" ht="33" customHeight="1">
      <c r="A340" s="42"/>
      <c r="B340" s="43"/>
      <c r="C340" s="209" t="s">
        <v>729</v>
      </c>
      <c r="D340" s="209" t="s">
        <v>189</v>
      </c>
      <c r="E340" s="210" t="s">
        <v>858</v>
      </c>
      <c r="F340" s="211" t="s">
        <v>859</v>
      </c>
      <c r="G340" s="212" t="s">
        <v>278</v>
      </c>
      <c r="H340" s="213">
        <v>84.659999999999997</v>
      </c>
      <c r="I340" s="214"/>
      <c r="J340" s="215">
        <f>ROUND(I340*H340,2)</f>
        <v>0</v>
      </c>
      <c r="K340" s="211" t="s">
        <v>236</v>
      </c>
      <c r="L340" s="48"/>
      <c r="M340" s="216" t="s">
        <v>32</v>
      </c>
      <c r="N340" s="217" t="s">
        <v>49</v>
      </c>
      <c r="O340" s="88"/>
      <c r="P340" s="218">
        <f>O340*H340</f>
        <v>0</v>
      </c>
      <c r="Q340" s="218">
        <v>0.00025999999999999998</v>
      </c>
      <c r="R340" s="218">
        <f>Q340*H340</f>
        <v>0.022011599999999996</v>
      </c>
      <c r="S340" s="218">
        <v>0</v>
      </c>
      <c r="T340" s="219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20" t="s">
        <v>405</v>
      </c>
      <c r="AT340" s="220" t="s">
        <v>189</v>
      </c>
      <c r="AU340" s="220" t="s">
        <v>91</v>
      </c>
      <c r="AY340" s="20" t="s">
        <v>188</v>
      </c>
      <c r="BE340" s="221">
        <f>IF(N340="základní",J340,0)</f>
        <v>0</v>
      </c>
      <c r="BF340" s="221">
        <f>IF(N340="snížená",J340,0)</f>
        <v>0</v>
      </c>
      <c r="BG340" s="221">
        <f>IF(N340="zákl. přenesená",J340,0)</f>
        <v>0</v>
      </c>
      <c r="BH340" s="221">
        <f>IF(N340="sníž. přenesená",J340,0)</f>
        <v>0</v>
      </c>
      <c r="BI340" s="221">
        <f>IF(N340="nulová",J340,0)</f>
        <v>0</v>
      </c>
      <c r="BJ340" s="20" t="s">
        <v>86</v>
      </c>
      <c r="BK340" s="221">
        <f>ROUND(I340*H340,2)</f>
        <v>0</v>
      </c>
      <c r="BL340" s="20" t="s">
        <v>405</v>
      </c>
      <c r="BM340" s="220" t="s">
        <v>2145</v>
      </c>
    </row>
    <row r="341" s="2" customFormat="1">
      <c r="A341" s="42"/>
      <c r="B341" s="43"/>
      <c r="C341" s="44"/>
      <c r="D341" s="222" t="s">
        <v>194</v>
      </c>
      <c r="E341" s="44"/>
      <c r="F341" s="223" t="s">
        <v>861</v>
      </c>
      <c r="G341" s="44"/>
      <c r="H341" s="44"/>
      <c r="I341" s="224"/>
      <c r="J341" s="44"/>
      <c r="K341" s="44"/>
      <c r="L341" s="48"/>
      <c r="M341" s="225"/>
      <c r="N341" s="226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T341" s="20" t="s">
        <v>194</v>
      </c>
      <c r="AU341" s="20" t="s">
        <v>91</v>
      </c>
    </row>
    <row r="342" s="2" customFormat="1">
      <c r="A342" s="42"/>
      <c r="B342" s="43"/>
      <c r="C342" s="44"/>
      <c r="D342" s="239" t="s">
        <v>239</v>
      </c>
      <c r="E342" s="44"/>
      <c r="F342" s="240" t="s">
        <v>862</v>
      </c>
      <c r="G342" s="44"/>
      <c r="H342" s="44"/>
      <c r="I342" s="224"/>
      <c r="J342" s="44"/>
      <c r="K342" s="44"/>
      <c r="L342" s="48"/>
      <c r="M342" s="225"/>
      <c r="N342" s="226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T342" s="20" t="s">
        <v>239</v>
      </c>
      <c r="AU342" s="20" t="s">
        <v>91</v>
      </c>
    </row>
    <row r="343" s="13" customFormat="1">
      <c r="A343" s="13"/>
      <c r="B343" s="241"/>
      <c r="C343" s="242"/>
      <c r="D343" s="222" t="s">
        <v>282</v>
      </c>
      <c r="E343" s="243" t="s">
        <v>32</v>
      </c>
      <c r="F343" s="244" t="s">
        <v>2129</v>
      </c>
      <c r="G343" s="242"/>
      <c r="H343" s="245">
        <v>18.600000000000001</v>
      </c>
      <c r="I343" s="246"/>
      <c r="J343" s="242"/>
      <c r="K343" s="242"/>
      <c r="L343" s="247"/>
      <c r="M343" s="248"/>
      <c r="N343" s="249"/>
      <c r="O343" s="249"/>
      <c r="P343" s="249"/>
      <c r="Q343" s="249"/>
      <c r="R343" s="249"/>
      <c r="S343" s="249"/>
      <c r="T343" s="250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1" t="s">
        <v>282</v>
      </c>
      <c r="AU343" s="251" t="s">
        <v>91</v>
      </c>
      <c r="AV343" s="13" t="s">
        <v>91</v>
      </c>
      <c r="AW343" s="13" t="s">
        <v>39</v>
      </c>
      <c r="AX343" s="13" t="s">
        <v>78</v>
      </c>
      <c r="AY343" s="251" t="s">
        <v>188</v>
      </c>
    </row>
    <row r="344" s="13" customFormat="1">
      <c r="A344" s="13"/>
      <c r="B344" s="241"/>
      <c r="C344" s="242"/>
      <c r="D344" s="222" t="s">
        <v>282</v>
      </c>
      <c r="E344" s="243" t="s">
        <v>32</v>
      </c>
      <c r="F344" s="244" t="s">
        <v>2130</v>
      </c>
      <c r="G344" s="242"/>
      <c r="H344" s="245">
        <v>66.060000000000002</v>
      </c>
      <c r="I344" s="246"/>
      <c r="J344" s="242"/>
      <c r="K344" s="242"/>
      <c r="L344" s="247"/>
      <c r="M344" s="248"/>
      <c r="N344" s="249"/>
      <c r="O344" s="249"/>
      <c r="P344" s="249"/>
      <c r="Q344" s="249"/>
      <c r="R344" s="249"/>
      <c r="S344" s="249"/>
      <c r="T344" s="250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1" t="s">
        <v>282</v>
      </c>
      <c r="AU344" s="251" t="s">
        <v>91</v>
      </c>
      <c r="AV344" s="13" t="s">
        <v>91</v>
      </c>
      <c r="AW344" s="13" t="s">
        <v>39</v>
      </c>
      <c r="AX344" s="13" t="s">
        <v>78</v>
      </c>
      <c r="AY344" s="251" t="s">
        <v>188</v>
      </c>
    </row>
    <row r="345" s="15" customFormat="1">
      <c r="A345" s="15"/>
      <c r="B345" s="272"/>
      <c r="C345" s="273"/>
      <c r="D345" s="222" t="s">
        <v>282</v>
      </c>
      <c r="E345" s="274" t="s">
        <v>32</v>
      </c>
      <c r="F345" s="275" t="s">
        <v>338</v>
      </c>
      <c r="G345" s="273"/>
      <c r="H345" s="276">
        <v>84.659999999999997</v>
      </c>
      <c r="I345" s="277"/>
      <c r="J345" s="273"/>
      <c r="K345" s="273"/>
      <c r="L345" s="278"/>
      <c r="M345" s="279"/>
      <c r="N345" s="280"/>
      <c r="O345" s="280"/>
      <c r="P345" s="280"/>
      <c r="Q345" s="280"/>
      <c r="R345" s="280"/>
      <c r="S345" s="280"/>
      <c r="T345" s="281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82" t="s">
        <v>282</v>
      </c>
      <c r="AU345" s="282" t="s">
        <v>91</v>
      </c>
      <c r="AV345" s="15" t="s">
        <v>187</v>
      </c>
      <c r="AW345" s="15" t="s">
        <v>39</v>
      </c>
      <c r="AX345" s="15" t="s">
        <v>86</v>
      </c>
      <c r="AY345" s="282" t="s">
        <v>188</v>
      </c>
    </row>
    <row r="346" s="2" customFormat="1" ht="33" customHeight="1">
      <c r="A346" s="42"/>
      <c r="B346" s="43"/>
      <c r="C346" s="209" t="s">
        <v>744</v>
      </c>
      <c r="D346" s="209" t="s">
        <v>189</v>
      </c>
      <c r="E346" s="210" t="s">
        <v>864</v>
      </c>
      <c r="F346" s="211" t="s">
        <v>865</v>
      </c>
      <c r="G346" s="212" t="s">
        <v>278</v>
      </c>
      <c r="H346" s="213">
        <v>84.659999999999997</v>
      </c>
      <c r="I346" s="214"/>
      <c r="J346" s="215">
        <f>ROUND(I346*H346,2)</f>
        <v>0</v>
      </c>
      <c r="K346" s="211" t="s">
        <v>236</v>
      </c>
      <c r="L346" s="48"/>
      <c r="M346" s="216" t="s">
        <v>32</v>
      </c>
      <c r="N346" s="217" t="s">
        <v>49</v>
      </c>
      <c r="O346" s="88"/>
      <c r="P346" s="218">
        <f>O346*H346</f>
        <v>0</v>
      </c>
      <c r="Q346" s="218">
        <v>3.0000000000000001E-05</v>
      </c>
      <c r="R346" s="218">
        <f>Q346*H346</f>
        <v>0.0025398</v>
      </c>
      <c r="S346" s="218">
        <v>0</v>
      </c>
      <c r="T346" s="219">
        <f>S346*H346</f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20" t="s">
        <v>405</v>
      </c>
      <c r="AT346" s="220" t="s">
        <v>189</v>
      </c>
      <c r="AU346" s="220" t="s">
        <v>91</v>
      </c>
      <c r="AY346" s="20" t="s">
        <v>188</v>
      </c>
      <c r="BE346" s="221">
        <f>IF(N346="základní",J346,0)</f>
        <v>0</v>
      </c>
      <c r="BF346" s="221">
        <f>IF(N346="snížená",J346,0)</f>
        <v>0</v>
      </c>
      <c r="BG346" s="221">
        <f>IF(N346="zákl. přenesená",J346,0)</f>
        <v>0</v>
      </c>
      <c r="BH346" s="221">
        <f>IF(N346="sníž. přenesená",J346,0)</f>
        <v>0</v>
      </c>
      <c r="BI346" s="221">
        <f>IF(N346="nulová",J346,0)</f>
        <v>0</v>
      </c>
      <c r="BJ346" s="20" t="s">
        <v>86</v>
      </c>
      <c r="BK346" s="221">
        <f>ROUND(I346*H346,2)</f>
        <v>0</v>
      </c>
      <c r="BL346" s="20" t="s">
        <v>405</v>
      </c>
      <c r="BM346" s="220" t="s">
        <v>1393</v>
      </c>
    </row>
    <row r="347" s="2" customFormat="1">
      <c r="A347" s="42"/>
      <c r="B347" s="43"/>
      <c r="C347" s="44"/>
      <c r="D347" s="222" t="s">
        <v>194</v>
      </c>
      <c r="E347" s="44"/>
      <c r="F347" s="223" t="s">
        <v>867</v>
      </c>
      <c r="G347" s="44"/>
      <c r="H347" s="44"/>
      <c r="I347" s="224"/>
      <c r="J347" s="44"/>
      <c r="K347" s="44"/>
      <c r="L347" s="48"/>
      <c r="M347" s="225"/>
      <c r="N347" s="226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0" t="s">
        <v>194</v>
      </c>
      <c r="AU347" s="20" t="s">
        <v>91</v>
      </c>
    </row>
    <row r="348" s="2" customFormat="1">
      <c r="A348" s="42"/>
      <c r="B348" s="43"/>
      <c r="C348" s="44"/>
      <c r="D348" s="239" t="s">
        <v>239</v>
      </c>
      <c r="E348" s="44"/>
      <c r="F348" s="240" t="s">
        <v>868</v>
      </c>
      <c r="G348" s="44"/>
      <c r="H348" s="44"/>
      <c r="I348" s="224"/>
      <c r="J348" s="44"/>
      <c r="K348" s="44"/>
      <c r="L348" s="48"/>
      <c r="M348" s="225"/>
      <c r="N348" s="226"/>
      <c r="O348" s="88"/>
      <c r="P348" s="88"/>
      <c r="Q348" s="88"/>
      <c r="R348" s="88"/>
      <c r="S348" s="88"/>
      <c r="T348" s="89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T348" s="20" t="s">
        <v>239</v>
      </c>
      <c r="AU348" s="20" t="s">
        <v>91</v>
      </c>
    </row>
    <row r="349" s="13" customFormat="1">
      <c r="A349" s="13"/>
      <c r="B349" s="241"/>
      <c r="C349" s="242"/>
      <c r="D349" s="222" t="s">
        <v>282</v>
      </c>
      <c r="E349" s="243" t="s">
        <v>32</v>
      </c>
      <c r="F349" s="244" t="s">
        <v>2129</v>
      </c>
      <c r="G349" s="242"/>
      <c r="H349" s="245">
        <v>18.600000000000001</v>
      </c>
      <c r="I349" s="246"/>
      <c r="J349" s="242"/>
      <c r="K349" s="242"/>
      <c r="L349" s="247"/>
      <c r="M349" s="248"/>
      <c r="N349" s="249"/>
      <c r="O349" s="249"/>
      <c r="P349" s="249"/>
      <c r="Q349" s="249"/>
      <c r="R349" s="249"/>
      <c r="S349" s="249"/>
      <c r="T349" s="25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1" t="s">
        <v>282</v>
      </c>
      <c r="AU349" s="251" t="s">
        <v>91</v>
      </c>
      <c r="AV349" s="13" t="s">
        <v>91</v>
      </c>
      <c r="AW349" s="13" t="s">
        <v>39</v>
      </c>
      <c r="AX349" s="13" t="s">
        <v>78</v>
      </c>
      <c r="AY349" s="251" t="s">
        <v>188</v>
      </c>
    </row>
    <row r="350" s="13" customFormat="1">
      <c r="A350" s="13"/>
      <c r="B350" s="241"/>
      <c r="C350" s="242"/>
      <c r="D350" s="222" t="s">
        <v>282</v>
      </c>
      <c r="E350" s="243" t="s">
        <v>32</v>
      </c>
      <c r="F350" s="244" t="s">
        <v>2130</v>
      </c>
      <c r="G350" s="242"/>
      <c r="H350" s="245">
        <v>66.060000000000002</v>
      </c>
      <c r="I350" s="246"/>
      <c r="J350" s="242"/>
      <c r="K350" s="242"/>
      <c r="L350" s="247"/>
      <c r="M350" s="248"/>
      <c r="N350" s="249"/>
      <c r="O350" s="249"/>
      <c r="P350" s="249"/>
      <c r="Q350" s="249"/>
      <c r="R350" s="249"/>
      <c r="S350" s="249"/>
      <c r="T350" s="250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1" t="s">
        <v>282</v>
      </c>
      <c r="AU350" s="251" t="s">
        <v>91</v>
      </c>
      <c r="AV350" s="13" t="s">
        <v>91</v>
      </c>
      <c r="AW350" s="13" t="s">
        <v>39</v>
      </c>
      <c r="AX350" s="13" t="s">
        <v>78</v>
      </c>
      <c r="AY350" s="251" t="s">
        <v>188</v>
      </c>
    </row>
    <row r="351" s="15" customFormat="1">
      <c r="A351" s="15"/>
      <c r="B351" s="272"/>
      <c r="C351" s="273"/>
      <c r="D351" s="222" t="s">
        <v>282</v>
      </c>
      <c r="E351" s="274" t="s">
        <v>32</v>
      </c>
      <c r="F351" s="275" t="s">
        <v>338</v>
      </c>
      <c r="G351" s="273"/>
      <c r="H351" s="276">
        <v>84.659999999999997</v>
      </c>
      <c r="I351" s="277"/>
      <c r="J351" s="273"/>
      <c r="K351" s="273"/>
      <c r="L351" s="278"/>
      <c r="M351" s="279"/>
      <c r="N351" s="280"/>
      <c r="O351" s="280"/>
      <c r="P351" s="280"/>
      <c r="Q351" s="280"/>
      <c r="R351" s="280"/>
      <c r="S351" s="280"/>
      <c r="T351" s="281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82" t="s">
        <v>282</v>
      </c>
      <c r="AU351" s="282" t="s">
        <v>91</v>
      </c>
      <c r="AV351" s="15" t="s">
        <v>187</v>
      </c>
      <c r="AW351" s="15" t="s">
        <v>39</v>
      </c>
      <c r="AX351" s="15" t="s">
        <v>86</v>
      </c>
      <c r="AY351" s="282" t="s">
        <v>188</v>
      </c>
    </row>
    <row r="352" s="11" customFormat="1" ht="25.92" customHeight="1">
      <c r="A352" s="11"/>
      <c r="B352" s="195"/>
      <c r="C352" s="196"/>
      <c r="D352" s="197" t="s">
        <v>77</v>
      </c>
      <c r="E352" s="198" t="s">
        <v>881</v>
      </c>
      <c r="F352" s="198" t="s">
        <v>882</v>
      </c>
      <c r="G352" s="196"/>
      <c r="H352" s="196"/>
      <c r="I352" s="199"/>
      <c r="J352" s="200">
        <f>BK352</f>
        <v>0</v>
      </c>
      <c r="K352" s="196"/>
      <c r="L352" s="201"/>
      <c r="M352" s="202"/>
      <c r="N352" s="203"/>
      <c r="O352" s="203"/>
      <c r="P352" s="204">
        <f>SUM(P353:P363)</f>
        <v>0</v>
      </c>
      <c r="Q352" s="203"/>
      <c r="R352" s="204">
        <f>SUM(R353:R363)</f>
        <v>0</v>
      </c>
      <c r="S352" s="203"/>
      <c r="T352" s="205">
        <f>SUM(T353:T363)</f>
        <v>0</v>
      </c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R352" s="206" t="s">
        <v>187</v>
      </c>
      <c r="AT352" s="207" t="s">
        <v>77</v>
      </c>
      <c r="AU352" s="207" t="s">
        <v>78</v>
      </c>
      <c r="AY352" s="206" t="s">
        <v>188</v>
      </c>
      <c r="BK352" s="208">
        <f>SUM(BK353:BK363)</f>
        <v>0</v>
      </c>
    </row>
    <row r="353" s="2" customFormat="1" ht="21.75" customHeight="1">
      <c r="A353" s="42"/>
      <c r="B353" s="43"/>
      <c r="C353" s="209" t="s">
        <v>752</v>
      </c>
      <c r="D353" s="209" t="s">
        <v>189</v>
      </c>
      <c r="E353" s="210" t="s">
        <v>884</v>
      </c>
      <c r="F353" s="211" t="s">
        <v>885</v>
      </c>
      <c r="G353" s="212" t="s">
        <v>886</v>
      </c>
      <c r="H353" s="213">
        <v>119</v>
      </c>
      <c r="I353" s="214"/>
      <c r="J353" s="215">
        <f>ROUND(I353*H353,2)</f>
        <v>0</v>
      </c>
      <c r="K353" s="211" t="s">
        <v>236</v>
      </c>
      <c r="L353" s="48"/>
      <c r="M353" s="216" t="s">
        <v>32</v>
      </c>
      <c r="N353" s="217" t="s">
        <v>49</v>
      </c>
      <c r="O353" s="88"/>
      <c r="P353" s="218">
        <f>O353*H353</f>
        <v>0</v>
      </c>
      <c r="Q353" s="218">
        <v>0</v>
      </c>
      <c r="R353" s="218">
        <f>Q353*H353</f>
        <v>0</v>
      </c>
      <c r="S353" s="218">
        <v>0</v>
      </c>
      <c r="T353" s="219">
        <f>S353*H353</f>
        <v>0</v>
      </c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R353" s="220" t="s">
        <v>192</v>
      </c>
      <c r="AT353" s="220" t="s">
        <v>189</v>
      </c>
      <c r="AU353" s="220" t="s">
        <v>86</v>
      </c>
      <c r="AY353" s="20" t="s">
        <v>188</v>
      </c>
      <c r="BE353" s="221">
        <f>IF(N353="základní",J353,0)</f>
        <v>0</v>
      </c>
      <c r="BF353" s="221">
        <f>IF(N353="snížená",J353,0)</f>
        <v>0</v>
      </c>
      <c r="BG353" s="221">
        <f>IF(N353="zákl. přenesená",J353,0)</f>
        <v>0</v>
      </c>
      <c r="BH353" s="221">
        <f>IF(N353="sníž. přenesená",J353,0)</f>
        <v>0</v>
      </c>
      <c r="BI353" s="221">
        <f>IF(N353="nulová",J353,0)</f>
        <v>0</v>
      </c>
      <c r="BJ353" s="20" t="s">
        <v>86</v>
      </c>
      <c r="BK353" s="221">
        <f>ROUND(I353*H353,2)</f>
        <v>0</v>
      </c>
      <c r="BL353" s="20" t="s">
        <v>192</v>
      </c>
      <c r="BM353" s="220" t="s">
        <v>2146</v>
      </c>
    </row>
    <row r="354" s="2" customFormat="1">
      <c r="A354" s="42"/>
      <c r="B354" s="43"/>
      <c r="C354" s="44"/>
      <c r="D354" s="222" t="s">
        <v>194</v>
      </c>
      <c r="E354" s="44"/>
      <c r="F354" s="223" t="s">
        <v>888</v>
      </c>
      <c r="G354" s="44"/>
      <c r="H354" s="44"/>
      <c r="I354" s="224"/>
      <c r="J354" s="44"/>
      <c r="K354" s="44"/>
      <c r="L354" s="48"/>
      <c r="M354" s="225"/>
      <c r="N354" s="226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0" t="s">
        <v>194</v>
      </c>
      <c r="AU354" s="20" t="s">
        <v>86</v>
      </c>
    </row>
    <row r="355" s="2" customFormat="1">
      <c r="A355" s="42"/>
      <c r="B355" s="43"/>
      <c r="C355" s="44"/>
      <c r="D355" s="239" t="s">
        <v>239</v>
      </c>
      <c r="E355" s="44"/>
      <c r="F355" s="240" t="s">
        <v>889</v>
      </c>
      <c r="G355" s="44"/>
      <c r="H355" s="44"/>
      <c r="I355" s="224"/>
      <c r="J355" s="44"/>
      <c r="K355" s="44"/>
      <c r="L355" s="48"/>
      <c r="M355" s="225"/>
      <c r="N355" s="226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0" t="s">
        <v>239</v>
      </c>
      <c r="AU355" s="20" t="s">
        <v>86</v>
      </c>
    </row>
    <row r="356" s="14" customFormat="1">
      <c r="A356" s="14"/>
      <c r="B356" s="252"/>
      <c r="C356" s="253"/>
      <c r="D356" s="222" t="s">
        <v>282</v>
      </c>
      <c r="E356" s="254" t="s">
        <v>32</v>
      </c>
      <c r="F356" s="255" t="s">
        <v>890</v>
      </c>
      <c r="G356" s="253"/>
      <c r="H356" s="254" t="s">
        <v>32</v>
      </c>
      <c r="I356" s="256"/>
      <c r="J356" s="253"/>
      <c r="K356" s="253"/>
      <c r="L356" s="257"/>
      <c r="M356" s="258"/>
      <c r="N356" s="259"/>
      <c r="O356" s="259"/>
      <c r="P356" s="259"/>
      <c r="Q356" s="259"/>
      <c r="R356" s="259"/>
      <c r="S356" s="259"/>
      <c r="T356" s="260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1" t="s">
        <v>282</v>
      </c>
      <c r="AU356" s="261" t="s">
        <v>86</v>
      </c>
      <c r="AV356" s="14" t="s">
        <v>86</v>
      </c>
      <c r="AW356" s="14" t="s">
        <v>39</v>
      </c>
      <c r="AX356" s="14" t="s">
        <v>78</v>
      </c>
      <c r="AY356" s="261" t="s">
        <v>188</v>
      </c>
    </row>
    <row r="357" s="14" customFormat="1">
      <c r="A357" s="14"/>
      <c r="B357" s="252"/>
      <c r="C357" s="253"/>
      <c r="D357" s="222" t="s">
        <v>282</v>
      </c>
      <c r="E357" s="254" t="s">
        <v>32</v>
      </c>
      <c r="F357" s="255" t="s">
        <v>891</v>
      </c>
      <c r="G357" s="253"/>
      <c r="H357" s="254" t="s">
        <v>32</v>
      </c>
      <c r="I357" s="256"/>
      <c r="J357" s="253"/>
      <c r="K357" s="253"/>
      <c r="L357" s="257"/>
      <c r="M357" s="258"/>
      <c r="N357" s="259"/>
      <c r="O357" s="259"/>
      <c r="P357" s="259"/>
      <c r="Q357" s="259"/>
      <c r="R357" s="259"/>
      <c r="S357" s="259"/>
      <c r="T357" s="26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1" t="s">
        <v>282</v>
      </c>
      <c r="AU357" s="261" t="s">
        <v>86</v>
      </c>
      <c r="AV357" s="14" t="s">
        <v>86</v>
      </c>
      <c r="AW357" s="14" t="s">
        <v>39</v>
      </c>
      <c r="AX357" s="14" t="s">
        <v>78</v>
      </c>
      <c r="AY357" s="261" t="s">
        <v>188</v>
      </c>
    </row>
    <row r="358" s="14" customFormat="1">
      <c r="A358" s="14"/>
      <c r="B358" s="252"/>
      <c r="C358" s="253"/>
      <c r="D358" s="222" t="s">
        <v>282</v>
      </c>
      <c r="E358" s="254" t="s">
        <v>32</v>
      </c>
      <c r="F358" s="255" t="s">
        <v>2147</v>
      </c>
      <c r="G358" s="253"/>
      <c r="H358" s="254" t="s">
        <v>32</v>
      </c>
      <c r="I358" s="256"/>
      <c r="J358" s="253"/>
      <c r="K358" s="253"/>
      <c r="L358" s="257"/>
      <c r="M358" s="258"/>
      <c r="N358" s="259"/>
      <c r="O358" s="259"/>
      <c r="P358" s="259"/>
      <c r="Q358" s="259"/>
      <c r="R358" s="259"/>
      <c r="S358" s="259"/>
      <c r="T358" s="260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1" t="s">
        <v>282</v>
      </c>
      <c r="AU358" s="261" t="s">
        <v>86</v>
      </c>
      <c r="AV358" s="14" t="s">
        <v>86</v>
      </c>
      <c r="AW358" s="14" t="s">
        <v>39</v>
      </c>
      <c r="AX358" s="14" t="s">
        <v>78</v>
      </c>
      <c r="AY358" s="261" t="s">
        <v>188</v>
      </c>
    </row>
    <row r="359" s="14" customFormat="1">
      <c r="A359" s="14"/>
      <c r="B359" s="252"/>
      <c r="C359" s="253"/>
      <c r="D359" s="222" t="s">
        <v>282</v>
      </c>
      <c r="E359" s="254" t="s">
        <v>32</v>
      </c>
      <c r="F359" s="255" t="s">
        <v>2148</v>
      </c>
      <c r="G359" s="253"/>
      <c r="H359" s="254" t="s">
        <v>32</v>
      </c>
      <c r="I359" s="256"/>
      <c r="J359" s="253"/>
      <c r="K359" s="253"/>
      <c r="L359" s="257"/>
      <c r="M359" s="258"/>
      <c r="N359" s="259"/>
      <c r="O359" s="259"/>
      <c r="P359" s="259"/>
      <c r="Q359" s="259"/>
      <c r="R359" s="259"/>
      <c r="S359" s="259"/>
      <c r="T359" s="260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1" t="s">
        <v>282</v>
      </c>
      <c r="AU359" s="261" t="s">
        <v>86</v>
      </c>
      <c r="AV359" s="14" t="s">
        <v>86</v>
      </c>
      <c r="AW359" s="14" t="s">
        <v>39</v>
      </c>
      <c r="AX359" s="14" t="s">
        <v>78</v>
      </c>
      <c r="AY359" s="261" t="s">
        <v>188</v>
      </c>
    </row>
    <row r="360" s="14" customFormat="1">
      <c r="A360" s="14"/>
      <c r="B360" s="252"/>
      <c r="C360" s="253"/>
      <c r="D360" s="222" t="s">
        <v>282</v>
      </c>
      <c r="E360" s="254" t="s">
        <v>32</v>
      </c>
      <c r="F360" s="255" t="s">
        <v>893</v>
      </c>
      <c r="G360" s="253"/>
      <c r="H360" s="254" t="s">
        <v>32</v>
      </c>
      <c r="I360" s="256"/>
      <c r="J360" s="253"/>
      <c r="K360" s="253"/>
      <c r="L360" s="257"/>
      <c r="M360" s="258"/>
      <c r="N360" s="259"/>
      <c r="O360" s="259"/>
      <c r="P360" s="259"/>
      <c r="Q360" s="259"/>
      <c r="R360" s="259"/>
      <c r="S360" s="259"/>
      <c r="T360" s="26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1" t="s">
        <v>282</v>
      </c>
      <c r="AU360" s="261" t="s">
        <v>86</v>
      </c>
      <c r="AV360" s="14" t="s">
        <v>86</v>
      </c>
      <c r="AW360" s="14" t="s">
        <v>39</v>
      </c>
      <c r="AX360" s="14" t="s">
        <v>78</v>
      </c>
      <c r="AY360" s="261" t="s">
        <v>188</v>
      </c>
    </row>
    <row r="361" s="14" customFormat="1">
      <c r="A361" s="14"/>
      <c r="B361" s="252"/>
      <c r="C361" s="253"/>
      <c r="D361" s="222" t="s">
        <v>282</v>
      </c>
      <c r="E361" s="254" t="s">
        <v>32</v>
      </c>
      <c r="F361" s="255" t="s">
        <v>894</v>
      </c>
      <c r="G361" s="253"/>
      <c r="H361" s="254" t="s">
        <v>32</v>
      </c>
      <c r="I361" s="256"/>
      <c r="J361" s="253"/>
      <c r="K361" s="253"/>
      <c r="L361" s="257"/>
      <c r="M361" s="258"/>
      <c r="N361" s="259"/>
      <c r="O361" s="259"/>
      <c r="P361" s="259"/>
      <c r="Q361" s="259"/>
      <c r="R361" s="259"/>
      <c r="S361" s="259"/>
      <c r="T361" s="260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1" t="s">
        <v>282</v>
      </c>
      <c r="AU361" s="261" t="s">
        <v>86</v>
      </c>
      <c r="AV361" s="14" t="s">
        <v>86</v>
      </c>
      <c r="AW361" s="14" t="s">
        <v>39</v>
      </c>
      <c r="AX361" s="14" t="s">
        <v>78</v>
      </c>
      <c r="AY361" s="261" t="s">
        <v>188</v>
      </c>
    </row>
    <row r="362" s="14" customFormat="1">
      <c r="A362" s="14"/>
      <c r="B362" s="252"/>
      <c r="C362" s="253"/>
      <c r="D362" s="222" t="s">
        <v>282</v>
      </c>
      <c r="E362" s="254" t="s">
        <v>32</v>
      </c>
      <c r="F362" s="255" t="s">
        <v>895</v>
      </c>
      <c r="G362" s="253"/>
      <c r="H362" s="254" t="s">
        <v>32</v>
      </c>
      <c r="I362" s="256"/>
      <c r="J362" s="253"/>
      <c r="K362" s="253"/>
      <c r="L362" s="257"/>
      <c r="M362" s="258"/>
      <c r="N362" s="259"/>
      <c r="O362" s="259"/>
      <c r="P362" s="259"/>
      <c r="Q362" s="259"/>
      <c r="R362" s="259"/>
      <c r="S362" s="259"/>
      <c r="T362" s="26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1" t="s">
        <v>282</v>
      </c>
      <c r="AU362" s="261" t="s">
        <v>86</v>
      </c>
      <c r="AV362" s="14" t="s">
        <v>86</v>
      </c>
      <c r="AW362" s="14" t="s">
        <v>39</v>
      </c>
      <c r="AX362" s="14" t="s">
        <v>78</v>
      </c>
      <c r="AY362" s="261" t="s">
        <v>188</v>
      </c>
    </row>
    <row r="363" s="13" customFormat="1">
      <c r="A363" s="13"/>
      <c r="B363" s="241"/>
      <c r="C363" s="242"/>
      <c r="D363" s="222" t="s">
        <v>282</v>
      </c>
      <c r="E363" s="243" t="s">
        <v>32</v>
      </c>
      <c r="F363" s="244" t="s">
        <v>2149</v>
      </c>
      <c r="G363" s="242"/>
      <c r="H363" s="245">
        <v>119</v>
      </c>
      <c r="I363" s="246"/>
      <c r="J363" s="242"/>
      <c r="K363" s="242"/>
      <c r="L363" s="247"/>
      <c r="M363" s="283"/>
      <c r="N363" s="284"/>
      <c r="O363" s="284"/>
      <c r="P363" s="284"/>
      <c r="Q363" s="284"/>
      <c r="R363" s="284"/>
      <c r="S363" s="284"/>
      <c r="T363" s="28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1" t="s">
        <v>282</v>
      </c>
      <c r="AU363" s="251" t="s">
        <v>86</v>
      </c>
      <c r="AV363" s="13" t="s">
        <v>91</v>
      </c>
      <c r="AW363" s="13" t="s">
        <v>39</v>
      </c>
      <c r="AX363" s="13" t="s">
        <v>86</v>
      </c>
      <c r="AY363" s="251" t="s">
        <v>188</v>
      </c>
    </row>
    <row r="364" s="2" customFormat="1" ht="6.96" customHeight="1">
      <c r="A364" s="42"/>
      <c r="B364" s="63"/>
      <c r="C364" s="64"/>
      <c r="D364" s="64"/>
      <c r="E364" s="64"/>
      <c r="F364" s="64"/>
      <c r="G364" s="64"/>
      <c r="H364" s="64"/>
      <c r="I364" s="64"/>
      <c r="J364" s="64"/>
      <c r="K364" s="64"/>
      <c r="L364" s="48"/>
      <c r="M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</row>
  </sheetData>
  <sheetProtection sheet="1" autoFilter="0" formatColumns="0" formatRows="0" objects="1" scenarios="1" spinCount="100000" saltValue="poW36hIS+67ULdHxurQF1lV3rJ+UjbdE9lha6kVP2kxBZcCluMXfufM/fTn0ibOH+0GrLiMduquqh+wBN8PH3g==" hashValue="8ckn1fWEEKzVws7ZPfOCh/HwAnQtaXKJG+iwDVsjxG8gvdgJsB38jF1P0VZppzzKz51STYKuAPS0QHaFQKdDNw==" algorithmName="SHA-512" password="EC2B"/>
  <autoFilter ref="C97:K36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3" r:id="rId1" display="https://podminky.urs.cz/item/CS_URS_2023_02/611325421"/>
    <hyperlink ref="F108" r:id="rId2" display="https://podminky.urs.cz/item/CS_URS_2023_02/612325421"/>
    <hyperlink ref="F124" r:id="rId3" display="https://podminky.urs.cz/item/CS_URS_2023_02/949101112"/>
    <hyperlink ref="F128" r:id="rId4" display="https://podminky.urs.cz/item/CS_URS_2023_02/952901114"/>
    <hyperlink ref="F133" r:id="rId5" display="https://podminky.urs.cz/item/CS_URS_2023_02/997013211"/>
    <hyperlink ref="F136" r:id="rId6" display="https://podminky.urs.cz/item/CS_URS_2023_02/997013501"/>
    <hyperlink ref="F139" r:id="rId7" display="https://podminky.urs.cz/item/CS_URS_2023_02/997013509"/>
    <hyperlink ref="F143" r:id="rId8" display="https://podminky.urs.cz/item/CS_URS_2023_02/997013871"/>
    <hyperlink ref="F147" r:id="rId9" display="https://podminky.urs.cz/item/CS_URS_2023_02/998018001"/>
    <hyperlink ref="F189" r:id="rId10" display="https://podminky.urs.cz/item/CS_URS_2023_02/771111011"/>
    <hyperlink ref="F198" r:id="rId11" display="https://podminky.urs.cz/item/CS_URS_2023_02/771121011"/>
    <hyperlink ref="F209" r:id="rId12" display="https://podminky.urs.cz/item/CS_URS_2023_02/771151014"/>
    <hyperlink ref="F220" r:id="rId13" display="https://podminky.urs.cz/item/CS_URS_2023_02/771474113"/>
    <hyperlink ref="F227" r:id="rId14" display="https://podminky.urs.cz/item/CS_URS_2023_02/771574122"/>
    <hyperlink ref="F242" r:id="rId15" display="https://podminky.urs.cz/item/CS_URS_2023_02/771574915"/>
    <hyperlink ref="F252" r:id="rId16" display="https://podminky.urs.cz/item/CS_URS_2023_02/998771101"/>
    <hyperlink ref="F256" r:id="rId17" display="https://podminky.urs.cz/item/CS_URS_2023_02/775411820"/>
    <hyperlink ref="F261" r:id="rId18" display="https://podminky.urs.cz/item/CS_URS_2023_02/776411111"/>
    <hyperlink ref="F276" r:id="rId19" display="https://podminky.urs.cz/item/CS_URS_2023_02/776421312"/>
    <hyperlink ref="F285" r:id="rId20" display="https://podminky.urs.cz/item/CS_URS_2023_02/998776101"/>
    <hyperlink ref="F289" r:id="rId21" display="https://podminky.urs.cz/item/CS_URS_2023_02/784121001"/>
    <hyperlink ref="F306" r:id="rId22" display="https://podminky.urs.cz/item/CS_URS_2023_02/784121011"/>
    <hyperlink ref="F312" r:id="rId23" display="https://podminky.urs.cz/item/CS_URS_2023_02/784161411"/>
    <hyperlink ref="F318" r:id="rId24" display="https://podminky.urs.cz/item/CS_URS_2023_02/784171101"/>
    <hyperlink ref="F325" r:id="rId25" display="https://podminky.urs.cz/item/CS_URS_2023_02/784171113"/>
    <hyperlink ref="F336" r:id="rId26" display="https://podminky.urs.cz/item/CS_URS_2023_02/784181101"/>
    <hyperlink ref="F342" r:id="rId27" display="https://podminky.urs.cz/item/CS_URS_2023_02/784211103"/>
    <hyperlink ref="F348" r:id="rId28" display="https://podminky.urs.cz/item/CS_URS_2023_02/784211165"/>
    <hyperlink ref="F355" r:id="rId29" display="https://podminky.urs.cz/item/CS_URS_2023_02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0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91</v>
      </c>
    </row>
    <row r="4" s="1" customFormat="1" ht="24.96" customHeight="1">
      <c r="B4" s="23"/>
      <c r="D4" s="144" t="s">
        <v>164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26.25" customHeight="1">
      <c r="B7" s="23"/>
      <c r="E7" s="147" t="str">
        <f>'Rekapitulace stavby'!K6</f>
        <v>Dům kultury v Ostrově - vybudování kulturního a kreativního centra (interiér)</v>
      </c>
      <c r="F7" s="146"/>
      <c r="G7" s="146"/>
      <c r="H7" s="146"/>
      <c r="L7" s="23"/>
    </row>
    <row r="8" s="1" customFormat="1" ht="12" customHeight="1">
      <c r="B8" s="23"/>
      <c r="D8" s="146" t="s">
        <v>165</v>
      </c>
      <c r="L8" s="23"/>
    </row>
    <row r="9" s="2" customFormat="1" ht="16.5" customHeight="1">
      <c r="A9" s="42"/>
      <c r="B9" s="48"/>
      <c r="C9" s="42"/>
      <c r="D9" s="42"/>
      <c r="E9" s="147" t="s">
        <v>254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255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2150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32</v>
      </c>
      <c r="G13" s="42"/>
      <c r="H13" s="42"/>
      <c r="I13" s="146" t="s">
        <v>20</v>
      </c>
      <c r="J13" s="137" t="s">
        <v>32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23</v>
      </c>
      <c r="G14" s="42"/>
      <c r="H14" s="42"/>
      <c r="I14" s="146" t="s">
        <v>24</v>
      </c>
      <c r="J14" s="150" t="str">
        <f>'Rekapitulace stavby'!AN8</f>
        <v>13. 3. 2024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30</v>
      </c>
      <c r="E16" s="42"/>
      <c r="F16" s="42"/>
      <c r="G16" s="42"/>
      <c r="H16" s="42"/>
      <c r="I16" s="146" t="s">
        <v>31</v>
      </c>
      <c r="J16" s="137" t="s">
        <v>32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33</v>
      </c>
      <c r="F17" s="42"/>
      <c r="G17" s="42"/>
      <c r="H17" s="42"/>
      <c r="I17" s="146" t="s">
        <v>34</v>
      </c>
      <c r="J17" s="137" t="s">
        <v>32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35</v>
      </c>
      <c r="E19" s="42"/>
      <c r="F19" s="42"/>
      <c r="G19" s="42"/>
      <c r="H19" s="42"/>
      <c r="I19" s="146" t="s">
        <v>31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34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37</v>
      </c>
      <c r="E22" s="42"/>
      <c r="F22" s="42"/>
      <c r="G22" s="42"/>
      <c r="H22" s="42"/>
      <c r="I22" s="146" t="s">
        <v>31</v>
      </c>
      <c r="J22" s="137" t="s">
        <v>32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38</v>
      </c>
      <c r="F23" s="42"/>
      <c r="G23" s="42"/>
      <c r="H23" s="42"/>
      <c r="I23" s="146" t="s">
        <v>34</v>
      </c>
      <c r="J23" s="137" t="s">
        <v>32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40</v>
      </c>
      <c r="E25" s="42"/>
      <c r="F25" s="42"/>
      <c r="G25" s="42"/>
      <c r="H25" s="42"/>
      <c r="I25" s="146" t="s">
        <v>31</v>
      </c>
      <c r="J25" s="137" t="s">
        <v>32</v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">
        <v>41</v>
      </c>
      <c r="F26" s="42"/>
      <c r="G26" s="42"/>
      <c r="H26" s="42"/>
      <c r="I26" s="146" t="s">
        <v>34</v>
      </c>
      <c r="J26" s="137" t="s">
        <v>32</v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42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71.25" customHeight="1">
      <c r="A29" s="151"/>
      <c r="B29" s="152"/>
      <c r="C29" s="151"/>
      <c r="D29" s="151"/>
      <c r="E29" s="153" t="s">
        <v>43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44</v>
      </c>
      <c r="E32" s="42"/>
      <c r="F32" s="42"/>
      <c r="G32" s="42"/>
      <c r="H32" s="42"/>
      <c r="I32" s="42"/>
      <c r="J32" s="157">
        <f>ROUND(J102,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46</v>
      </c>
      <c r="G34" s="42"/>
      <c r="H34" s="42"/>
      <c r="I34" s="158" t="s">
        <v>45</v>
      </c>
      <c r="J34" s="158" t="s">
        <v>47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48</v>
      </c>
      <c r="E35" s="146" t="s">
        <v>49</v>
      </c>
      <c r="F35" s="160">
        <f>ROUND((SUM(BE102:BE517)),  2)</f>
        <v>0</v>
      </c>
      <c r="G35" s="42"/>
      <c r="H35" s="42"/>
      <c r="I35" s="161">
        <v>0.20999999999999999</v>
      </c>
      <c r="J35" s="160">
        <f>ROUND(((SUM(BE102:BE517))*I35),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50</v>
      </c>
      <c r="F36" s="160">
        <f>ROUND((SUM(BF102:BF517)),  2)</f>
        <v>0</v>
      </c>
      <c r="G36" s="42"/>
      <c r="H36" s="42"/>
      <c r="I36" s="161">
        <v>0.14999999999999999</v>
      </c>
      <c r="J36" s="160">
        <f>ROUND(((SUM(BF102:BF517))*I36),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51</v>
      </c>
      <c r="F37" s="160">
        <f>ROUND((SUM(BG102:BG517)),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52</v>
      </c>
      <c r="F38" s="160">
        <f>ROUND((SUM(BH102:BH517)),  2)</f>
        <v>0</v>
      </c>
      <c r="G38" s="42"/>
      <c r="H38" s="42"/>
      <c r="I38" s="161">
        <v>0.14999999999999999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53</v>
      </c>
      <c r="F39" s="160">
        <f>ROUND((SUM(BI102:BI517)),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54</v>
      </c>
      <c r="E41" s="164"/>
      <c r="F41" s="164"/>
      <c r="G41" s="165" t="s">
        <v>55</v>
      </c>
      <c r="H41" s="166" t="s">
        <v>56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167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26.25" customHeight="1">
      <c r="A50" s="42"/>
      <c r="B50" s="43"/>
      <c r="C50" s="44"/>
      <c r="D50" s="44"/>
      <c r="E50" s="173" t="str">
        <f>E7</f>
        <v>Dům kultury v Ostrově - vybudování kulturního a kreativního centra (interiér)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165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3" t="s">
        <v>254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255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D11_MS - Malý sál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>Ostrov</v>
      </c>
      <c r="G56" s="44"/>
      <c r="H56" s="44"/>
      <c r="I56" s="35" t="s">
        <v>24</v>
      </c>
      <c r="J56" s="76" t="str">
        <f>IF(J14="","",J14)</f>
        <v>13. 3. 2024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54.45" customHeight="1">
      <c r="A58" s="42"/>
      <c r="B58" s="43"/>
      <c r="C58" s="35" t="s">
        <v>30</v>
      </c>
      <c r="D58" s="44"/>
      <c r="E58" s="44"/>
      <c r="F58" s="30" t="str">
        <f>E17</f>
        <v>Město Ostrov, Jáchymovská 1 , 363 01 Ostrov</v>
      </c>
      <c r="G58" s="44"/>
      <c r="H58" s="44"/>
      <c r="I58" s="35" t="s">
        <v>37</v>
      </c>
      <c r="J58" s="40" t="str">
        <f>E23</f>
        <v>Ing arch Olga Růžičková, Gagarinova, Karlovy Vary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5" t="s">
        <v>35</v>
      </c>
      <c r="D59" s="44"/>
      <c r="E59" s="44"/>
      <c r="F59" s="30" t="str">
        <f>IF(E20="","",E20)</f>
        <v>Vyplň údaj</v>
      </c>
      <c r="G59" s="44"/>
      <c r="H59" s="44"/>
      <c r="I59" s="35" t="s">
        <v>40</v>
      </c>
      <c r="J59" s="40" t="str">
        <f>E26</f>
        <v>Jakub Vilingr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168</v>
      </c>
      <c r="D61" s="175"/>
      <c r="E61" s="175"/>
      <c r="F61" s="175"/>
      <c r="G61" s="175"/>
      <c r="H61" s="175"/>
      <c r="I61" s="175"/>
      <c r="J61" s="176" t="s">
        <v>169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76</v>
      </c>
      <c r="D63" s="44"/>
      <c r="E63" s="44"/>
      <c r="F63" s="44"/>
      <c r="G63" s="44"/>
      <c r="H63" s="44"/>
      <c r="I63" s="44"/>
      <c r="J63" s="106">
        <f>J102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170</v>
      </c>
    </row>
    <row r="64" s="9" customFormat="1" ht="24.96" customHeight="1">
      <c r="A64" s="9"/>
      <c r="B64" s="178"/>
      <c r="C64" s="179"/>
      <c r="D64" s="180" t="s">
        <v>257</v>
      </c>
      <c r="E64" s="181"/>
      <c r="F64" s="181"/>
      <c r="G64" s="181"/>
      <c r="H64" s="181"/>
      <c r="I64" s="181"/>
      <c r="J64" s="182">
        <f>J103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2" customFormat="1" ht="19.92" customHeight="1">
      <c r="A65" s="12"/>
      <c r="B65" s="232"/>
      <c r="C65" s="129"/>
      <c r="D65" s="233" t="s">
        <v>258</v>
      </c>
      <c r="E65" s="234"/>
      <c r="F65" s="234"/>
      <c r="G65" s="234"/>
      <c r="H65" s="234"/>
      <c r="I65" s="234"/>
      <c r="J65" s="235">
        <f>J104</f>
        <v>0</v>
      </c>
      <c r="K65" s="129"/>
      <c r="L65" s="236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9.92" customHeight="1">
      <c r="A66" s="12"/>
      <c r="B66" s="232"/>
      <c r="C66" s="129"/>
      <c r="D66" s="233" t="s">
        <v>259</v>
      </c>
      <c r="E66" s="234"/>
      <c r="F66" s="234"/>
      <c r="G66" s="234"/>
      <c r="H66" s="234"/>
      <c r="I66" s="234"/>
      <c r="J66" s="235">
        <f>J134</f>
        <v>0</v>
      </c>
      <c r="K66" s="129"/>
      <c r="L66" s="236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12" customFormat="1" ht="19.92" customHeight="1">
      <c r="A67" s="12"/>
      <c r="B67" s="232"/>
      <c r="C67" s="129"/>
      <c r="D67" s="233" t="s">
        <v>260</v>
      </c>
      <c r="E67" s="234"/>
      <c r="F67" s="234"/>
      <c r="G67" s="234"/>
      <c r="H67" s="234"/>
      <c r="I67" s="234"/>
      <c r="J67" s="235">
        <f>J143</f>
        <v>0</v>
      </c>
      <c r="K67" s="129"/>
      <c r="L67" s="236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="12" customFormat="1" ht="19.92" customHeight="1">
      <c r="A68" s="12"/>
      <c r="B68" s="232"/>
      <c r="C68" s="129"/>
      <c r="D68" s="233" t="s">
        <v>261</v>
      </c>
      <c r="E68" s="234"/>
      <c r="F68" s="234"/>
      <c r="G68" s="234"/>
      <c r="H68" s="234"/>
      <c r="I68" s="234"/>
      <c r="J68" s="235">
        <f>J157</f>
        <v>0</v>
      </c>
      <c r="K68" s="129"/>
      <c r="L68" s="236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="9" customFormat="1" ht="24.96" customHeight="1">
      <c r="A69" s="9"/>
      <c r="B69" s="178"/>
      <c r="C69" s="179"/>
      <c r="D69" s="180" t="s">
        <v>262</v>
      </c>
      <c r="E69" s="181"/>
      <c r="F69" s="181"/>
      <c r="G69" s="181"/>
      <c r="H69" s="181"/>
      <c r="I69" s="181"/>
      <c r="J69" s="182">
        <f>J161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2" customFormat="1" ht="19.92" customHeight="1">
      <c r="A70" s="12"/>
      <c r="B70" s="232"/>
      <c r="C70" s="129"/>
      <c r="D70" s="233" t="s">
        <v>263</v>
      </c>
      <c r="E70" s="234"/>
      <c r="F70" s="234"/>
      <c r="G70" s="234"/>
      <c r="H70" s="234"/>
      <c r="I70" s="234"/>
      <c r="J70" s="235">
        <f>J162</f>
        <v>0</v>
      </c>
      <c r="K70" s="129"/>
      <c r="L70" s="236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s="12" customFormat="1" ht="19.92" customHeight="1">
      <c r="A71" s="12"/>
      <c r="B71" s="232"/>
      <c r="C71" s="129"/>
      <c r="D71" s="233" t="s">
        <v>264</v>
      </c>
      <c r="E71" s="234"/>
      <c r="F71" s="234"/>
      <c r="G71" s="234"/>
      <c r="H71" s="234"/>
      <c r="I71" s="234"/>
      <c r="J71" s="235">
        <f>J171</f>
        <v>0</v>
      </c>
      <c r="K71" s="129"/>
      <c r="L71" s="236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="12" customFormat="1" ht="19.92" customHeight="1">
      <c r="A72" s="12"/>
      <c r="B72" s="232"/>
      <c r="C72" s="129"/>
      <c r="D72" s="233" t="s">
        <v>265</v>
      </c>
      <c r="E72" s="234"/>
      <c r="F72" s="234"/>
      <c r="G72" s="234"/>
      <c r="H72" s="234"/>
      <c r="I72" s="234"/>
      <c r="J72" s="235">
        <f>J211</f>
        <v>0</v>
      </c>
      <c r="K72" s="129"/>
      <c r="L72" s="236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</row>
    <row r="73" s="12" customFormat="1" ht="19.92" customHeight="1">
      <c r="A73" s="12"/>
      <c r="B73" s="232"/>
      <c r="C73" s="129"/>
      <c r="D73" s="233" t="s">
        <v>266</v>
      </c>
      <c r="E73" s="234"/>
      <c r="F73" s="234"/>
      <c r="G73" s="234"/>
      <c r="H73" s="234"/>
      <c r="I73" s="234"/>
      <c r="J73" s="235">
        <f>J216</f>
        <v>0</v>
      </c>
      <c r="K73" s="129"/>
      <c r="L73" s="236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</row>
    <row r="74" s="12" customFormat="1" ht="19.92" customHeight="1">
      <c r="A74" s="12"/>
      <c r="B74" s="232"/>
      <c r="C74" s="129"/>
      <c r="D74" s="233" t="s">
        <v>2013</v>
      </c>
      <c r="E74" s="234"/>
      <c r="F74" s="234"/>
      <c r="G74" s="234"/>
      <c r="H74" s="234"/>
      <c r="I74" s="234"/>
      <c r="J74" s="235">
        <f>J257</f>
        <v>0</v>
      </c>
      <c r="K74" s="129"/>
      <c r="L74" s="236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</row>
    <row r="75" s="12" customFormat="1" ht="19.92" customHeight="1">
      <c r="A75" s="12"/>
      <c r="B75" s="232"/>
      <c r="C75" s="129"/>
      <c r="D75" s="233" t="s">
        <v>268</v>
      </c>
      <c r="E75" s="234"/>
      <c r="F75" s="234"/>
      <c r="G75" s="234"/>
      <c r="H75" s="234"/>
      <c r="I75" s="234"/>
      <c r="J75" s="235">
        <f>J277</f>
        <v>0</v>
      </c>
      <c r="K75" s="129"/>
      <c r="L75" s="236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</row>
    <row r="76" s="12" customFormat="1" ht="19.92" customHeight="1">
      <c r="A76" s="12"/>
      <c r="B76" s="232"/>
      <c r="C76" s="129"/>
      <c r="D76" s="233" t="s">
        <v>269</v>
      </c>
      <c r="E76" s="234"/>
      <c r="F76" s="234"/>
      <c r="G76" s="234"/>
      <c r="H76" s="234"/>
      <c r="I76" s="234"/>
      <c r="J76" s="235">
        <f>J297</f>
        <v>0</v>
      </c>
      <c r="K76" s="129"/>
      <c r="L76" s="236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</row>
    <row r="77" s="12" customFormat="1" ht="19.92" customHeight="1">
      <c r="A77" s="12"/>
      <c r="B77" s="232"/>
      <c r="C77" s="129"/>
      <c r="D77" s="233" t="s">
        <v>1264</v>
      </c>
      <c r="E77" s="234"/>
      <c r="F77" s="234"/>
      <c r="G77" s="234"/>
      <c r="H77" s="234"/>
      <c r="I77" s="234"/>
      <c r="J77" s="235">
        <f>J315</f>
        <v>0</v>
      </c>
      <c r="K77" s="129"/>
      <c r="L77" s="236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</row>
    <row r="78" s="12" customFormat="1" ht="19.92" customHeight="1">
      <c r="A78" s="12"/>
      <c r="B78" s="232"/>
      <c r="C78" s="129"/>
      <c r="D78" s="233" t="s">
        <v>271</v>
      </c>
      <c r="E78" s="234"/>
      <c r="F78" s="234"/>
      <c r="G78" s="234"/>
      <c r="H78" s="234"/>
      <c r="I78" s="234"/>
      <c r="J78" s="235">
        <f>J328</f>
        <v>0</v>
      </c>
      <c r="K78" s="129"/>
      <c r="L78" s="236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</row>
    <row r="79" s="9" customFormat="1" ht="24.96" customHeight="1">
      <c r="A79" s="9"/>
      <c r="B79" s="178"/>
      <c r="C79" s="179"/>
      <c r="D79" s="180" t="s">
        <v>272</v>
      </c>
      <c r="E79" s="181"/>
      <c r="F79" s="181"/>
      <c r="G79" s="181"/>
      <c r="H79" s="181"/>
      <c r="I79" s="181"/>
      <c r="J79" s="182">
        <f>J501</f>
        <v>0</v>
      </c>
      <c r="K79" s="179"/>
      <c r="L79" s="183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8"/>
      <c r="C80" s="179"/>
      <c r="D80" s="180" t="s">
        <v>171</v>
      </c>
      <c r="E80" s="181"/>
      <c r="F80" s="181"/>
      <c r="G80" s="181"/>
      <c r="H80" s="181"/>
      <c r="I80" s="181"/>
      <c r="J80" s="182">
        <f>J513</f>
        <v>0</v>
      </c>
      <c r="K80" s="179"/>
      <c r="L80" s="183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2" customFormat="1" ht="21.84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4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6.96" customHeight="1">
      <c r="A82" s="42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4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6" s="2" customFormat="1" ht="6.96" customHeight="1">
      <c r="A86" s="42"/>
      <c r="B86" s="65"/>
      <c r="C86" s="66"/>
      <c r="D86" s="66"/>
      <c r="E86" s="66"/>
      <c r="F86" s="66"/>
      <c r="G86" s="66"/>
      <c r="H86" s="66"/>
      <c r="I86" s="66"/>
      <c r="J86" s="66"/>
      <c r="K86" s="66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24.96" customHeight="1">
      <c r="A87" s="42"/>
      <c r="B87" s="43"/>
      <c r="C87" s="26" t="s">
        <v>172</v>
      </c>
      <c r="D87" s="44"/>
      <c r="E87" s="44"/>
      <c r="F87" s="44"/>
      <c r="G87" s="44"/>
      <c r="H87" s="44"/>
      <c r="I87" s="44"/>
      <c r="J87" s="44"/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6.96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2" customHeight="1">
      <c r="A89" s="42"/>
      <c r="B89" s="43"/>
      <c r="C89" s="35" t="s">
        <v>16</v>
      </c>
      <c r="D89" s="44"/>
      <c r="E89" s="44"/>
      <c r="F89" s="44"/>
      <c r="G89" s="44"/>
      <c r="H89" s="44"/>
      <c r="I89" s="44"/>
      <c r="J89" s="44"/>
      <c r="K89" s="44"/>
      <c r="L89" s="14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26.25" customHeight="1">
      <c r="A90" s="42"/>
      <c r="B90" s="43"/>
      <c r="C90" s="44"/>
      <c r="D90" s="44"/>
      <c r="E90" s="173" t="str">
        <f>E7</f>
        <v>Dům kultury v Ostrově - vybudování kulturního a kreativního centra (interiér)</v>
      </c>
      <c r="F90" s="35"/>
      <c r="G90" s="35"/>
      <c r="H90" s="35"/>
      <c r="I90" s="44"/>
      <c r="J90" s="44"/>
      <c r="K90" s="44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1" customFormat="1" ht="12" customHeight="1">
      <c r="B91" s="24"/>
      <c r="C91" s="35" t="s">
        <v>165</v>
      </c>
      <c r="D91" s="25"/>
      <c r="E91" s="25"/>
      <c r="F91" s="25"/>
      <c r="G91" s="25"/>
      <c r="H91" s="25"/>
      <c r="I91" s="25"/>
      <c r="J91" s="25"/>
      <c r="K91" s="25"/>
      <c r="L91" s="23"/>
    </row>
    <row r="92" s="2" customFormat="1" ht="16.5" customHeight="1">
      <c r="A92" s="42"/>
      <c r="B92" s="43"/>
      <c r="C92" s="44"/>
      <c r="D92" s="44"/>
      <c r="E92" s="173" t="s">
        <v>254</v>
      </c>
      <c r="F92" s="44"/>
      <c r="G92" s="44"/>
      <c r="H92" s="44"/>
      <c r="I92" s="44"/>
      <c r="J92" s="44"/>
      <c r="K92" s="44"/>
      <c r="L92" s="14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2" customHeight="1">
      <c r="A93" s="42"/>
      <c r="B93" s="43"/>
      <c r="C93" s="35" t="s">
        <v>255</v>
      </c>
      <c r="D93" s="44"/>
      <c r="E93" s="44"/>
      <c r="F93" s="44"/>
      <c r="G93" s="44"/>
      <c r="H93" s="44"/>
      <c r="I93" s="44"/>
      <c r="J93" s="44"/>
      <c r="K93" s="44"/>
      <c r="L93" s="14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16.5" customHeight="1">
      <c r="A94" s="42"/>
      <c r="B94" s="43"/>
      <c r="C94" s="44"/>
      <c r="D94" s="44"/>
      <c r="E94" s="73" t="str">
        <f>E11</f>
        <v>D11_MS - Malý sál</v>
      </c>
      <c r="F94" s="44"/>
      <c r="G94" s="44"/>
      <c r="H94" s="44"/>
      <c r="I94" s="44"/>
      <c r="J94" s="44"/>
      <c r="K94" s="44"/>
      <c r="L94" s="14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6.96" customHeight="1">
      <c r="A95" s="42"/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14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2" customHeight="1">
      <c r="A96" s="42"/>
      <c r="B96" s="43"/>
      <c r="C96" s="35" t="s">
        <v>22</v>
      </c>
      <c r="D96" s="44"/>
      <c r="E96" s="44"/>
      <c r="F96" s="30" t="str">
        <f>F14</f>
        <v>Ostrov</v>
      </c>
      <c r="G96" s="44"/>
      <c r="H96" s="44"/>
      <c r="I96" s="35" t="s">
        <v>24</v>
      </c>
      <c r="J96" s="76" t="str">
        <f>IF(J14="","",J14)</f>
        <v>13. 3. 2024</v>
      </c>
      <c r="K96" s="44"/>
      <c r="L96" s="14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6.96" customHeight="1">
      <c r="A97" s="42"/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14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54.45" customHeight="1">
      <c r="A98" s="42"/>
      <c r="B98" s="43"/>
      <c r="C98" s="35" t="s">
        <v>30</v>
      </c>
      <c r="D98" s="44"/>
      <c r="E98" s="44"/>
      <c r="F98" s="30" t="str">
        <f>E17</f>
        <v>Město Ostrov, Jáchymovská 1 , 363 01 Ostrov</v>
      </c>
      <c r="G98" s="44"/>
      <c r="H98" s="44"/>
      <c r="I98" s="35" t="s">
        <v>37</v>
      </c>
      <c r="J98" s="40" t="str">
        <f>E23</f>
        <v>Ing arch Olga Růžičková, Gagarinova, Karlovy Vary</v>
      </c>
      <c r="K98" s="44"/>
      <c r="L98" s="148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5.15" customHeight="1">
      <c r="A99" s="42"/>
      <c r="B99" s="43"/>
      <c r="C99" s="35" t="s">
        <v>35</v>
      </c>
      <c r="D99" s="44"/>
      <c r="E99" s="44"/>
      <c r="F99" s="30" t="str">
        <f>IF(E20="","",E20)</f>
        <v>Vyplň údaj</v>
      </c>
      <c r="G99" s="44"/>
      <c r="H99" s="44"/>
      <c r="I99" s="35" t="s">
        <v>40</v>
      </c>
      <c r="J99" s="40" t="str">
        <f>E26</f>
        <v>Jakub Vilingr</v>
      </c>
      <c r="K99" s="44"/>
      <c r="L99" s="148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10.32" customHeight="1">
      <c r="A100" s="42"/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148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10" customFormat="1" ht="29.28" customHeight="1">
      <c r="A101" s="184"/>
      <c r="B101" s="185"/>
      <c r="C101" s="186" t="s">
        <v>173</v>
      </c>
      <c r="D101" s="187" t="s">
        <v>63</v>
      </c>
      <c r="E101" s="187" t="s">
        <v>59</v>
      </c>
      <c r="F101" s="187" t="s">
        <v>60</v>
      </c>
      <c r="G101" s="187" t="s">
        <v>174</v>
      </c>
      <c r="H101" s="187" t="s">
        <v>175</v>
      </c>
      <c r="I101" s="187" t="s">
        <v>176</v>
      </c>
      <c r="J101" s="187" t="s">
        <v>169</v>
      </c>
      <c r="K101" s="188" t="s">
        <v>177</v>
      </c>
      <c r="L101" s="189"/>
      <c r="M101" s="96" t="s">
        <v>32</v>
      </c>
      <c r="N101" s="97" t="s">
        <v>48</v>
      </c>
      <c r="O101" s="97" t="s">
        <v>178</v>
      </c>
      <c r="P101" s="97" t="s">
        <v>179</v>
      </c>
      <c r="Q101" s="97" t="s">
        <v>180</v>
      </c>
      <c r="R101" s="97" t="s">
        <v>181</v>
      </c>
      <c r="S101" s="97" t="s">
        <v>182</v>
      </c>
      <c r="T101" s="98" t="s">
        <v>183</v>
      </c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</row>
    <row r="102" s="2" customFormat="1" ht="22.8" customHeight="1">
      <c r="A102" s="42"/>
      <c r="B102" s="43"/>
      <c r="C102" s="103" t="s">
        <v>184</v>
      </c>
      <c r="D102" s="44"/>
      <c r="E102" s="44"/>
      <c r="F102" s="44"/>
      <c r="G102" s="44"/>
      <c r="H102" s="44"/>
      <c r="I102" s="44"/>
      <c r="J102" s="190">
        <f>BK102</f>
        <v>0</v>
      </c>
      <c r="K102" s="44"/>
      <c r="L102" s="48"/>
      <c r="M102" s="99"/>
      <c r="N102" s="191"/>
      <c r="O102" s="100"/>
      <c r="P102" s="192">
        <f>P103+P161+P501+P513</f>
        <v>0</v>
      </c>
      <c r="Q102" s="100"/>
      <c r="R102" s="192">
        <f>R103+R161+R501+R513</f>
        <v>7.7458301000000009</v>
      </c>
      <c r="S102" s="100"/>
      <c r="T102" s="193">
        <f>T103+T161+T501+T513</f>
        <v>3.7574138499999998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77</v>
      </c>
      <c r="AU102" s="20" t="s">
        <v>170</v>
      </c>
      <c r="BK102" s="194">
        <f>BK103+BK161+BK501+BK513</f>
        <v>0</v>
      </c>
    </row>
    <row r="103" s="11" customFormat="1" ht="25.92" customHeight="1">
      <c r="A103" s="11"/>
      <c r="B103" s="195"/>
      <c r="C103" s="196"/>
      <c r="D103" s="197" t="s">
        <v>77</v>
      </c>
      <c r="E103" s="198" t="s">
        <v>273</v>
      </c>
      <c r="F103" s="198" t="s">
        <v>274</v>
      </c>
      <c r="G103" s="196"/>
      <c r="H103" s="196"/>
      <c r="I103" s="199"/>
      <c r="J103" s="200">
        <f>BK103</f>
        <v>0</v>
      </c>
      <c r="K103" s="196"/>
      <c r="L103" s="201"/>
      <c r="M103" s="202"/>
      <c r="N103" s="203"/>
      <c r="O103" s="203"/>
      <c r="P103" s="204">
        <f>P104+P134+P143+P157</f>
        <v>0</v>
      </c>
      <c r="Q103" s="203"/>
      <c r="R103" s="204">
        <f>R104+R134+R143+R157</f>
        <v>5.2766685000000004</v>
      </c>
      <c r="S103" s="203"/>
      <c r="T103" s="205">
        <f>T104+T134+T143+T157</f>
        <v>3.1019999999999999</v>
      </c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R103" s="206" t="s">
        <v>86</v>
      </c>
      <c r="AT103" s="207" t="s">
        <v>77</v>
      </c>
      <c r="AU103" s="207" t="s">
        <v>78</v>
      </c>
      <c r="AY103" s="206" t="s">
        <v>188</v>
      </c>
      <c r="BK103" s="208">
        <f>BK104+BK134+BK143+BK157</f>
        <v>0</v>
      </c>
    </row>
    <row r="104" s="11" customFormat="1" ht="22.8" customHeight="1">
      <c r="A104" s="11"/>
      <c r="B104" s="195"/>
      <c r="C104" s="196"/>
      <c r="D104" s="197" t="s">
        <v>77</v>
      </c>
      <c r="E104" s="237" t="s">
        <v>213</v>
      </c>
      <c r="F104" s="237" t="s">
        <v>275</v>
      </c>
      <c r="G104" s="196"/>
      <c r="H104" s="196"/>
      <c r="I104" s="199"/>
      <c r="J104" s="238">
        <f>BK104</f>
        <v>0</v>
      </c>
      <c r="K104" s="196"/>
      <c r="L104" s="201"/>
      <c r="M104" s="202"/>
      <c r="N104" s="203"/>
      <c r="O104" s="203"/>
      <c r="P104" s="204">
        <f>SUM(P105:P133)</f>
        <v>0</v>
      </c>
      <c r="Q104" s="203"/>
      <c r="R104" s="204">
        <f>SUM(R105:R133)</f>
        <v>5.2378935000000002</v>
      </c>
      <c r="S104" s="203"/>
      <c r="T104" s="205">
        <f>SUM(T105:T133)</f>
        <v>3.1019999999999999</v>
      </c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R104" s="206" t="s">
        <v>86</v>
      </c>
      <c r="AT104" s="207" t="s">
        <v>77</v>
      </c>
      <c r="AU104" s="207" t="s">
        <v>86</v>
      </c>
      <c r="AY104" s="206" t="s">
        <v>188</v>
      </c>
      <c r="BK104" s="208">
        <f>SUM(BK105:BK133)</f>
        <v>0</v>
      </c>
    </row>
    <row r="105" s="2" customFormat="1" ht="24.15" customHeight="1">
      <c r="A105" s="42"/>
      <c r="B105" s="43"/>
      <c r="C105" s="209" t="s">
        <v>86</v>
      </c>
      <c r="D105" s="209" t="s">
        <v>189</v>
      </c>
      <c r="E105" s="210" t="s">
        <v>284</v>
      </c>
      <c r="F105" s="211" t="s">
        <v>285</v>
      </c>
      <c r="G105" s="212" t="s">
        <v>278</v>
      </c>
      <c r="H105" s="213">
        <v>155.09999999999999</v>
      </c>
      <c r="I105" s="214"/>
      <c r="J105" s="215">
        <f>ROUND(I105*H105,2)</f>
        <v>0</v>
      </c>
      <c r="K105" s="211" t="s">
        <v>236</v>
      </c>
      <c r="L105" s="48"/>
      <c r="M105" s="216" t="s">
        <v>32</v>
      </c>
      <c r="N105" s="217" t="s">
        <v>49</v>
      </c>
      <c r="O105" s="88"/>
      <c r="P105" s="218">
        <f>O105*H105</f>
        <v>0</v>
      </c>
      <c r="Q105" s="218">
        <v>0.0057000000000000002</v>
      </c>
      <c r="R105" s="218">
        <f>Q105*H105</f>
        <v>0.88407000000000002</v>
      </c>
      <c r="S105" s="218">
        <v>0</v>
      </c>
      <c r="T105" s="219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20" t="s">
        <v>187</v>
      </c>
      <c r="AT105" s="220" t="s">
        <v>189</v>
      </c>
      <c r="AU105" s="220" t="s">
        <v>91</v>
      </c>
      <c r="AY105" s="20" t="s">
        <v>188</v>
      </c>
      <c r="BE105" s="221">
        <f>IF(N105="základní",J105,0)</f>
        <v>0</v>
      </c>
      <c r="BF105" s="221">
        <f>IF(N105="snížená",J105,0)</f>
        <v>0</v>
      </c>
      <c r="BG105" s="221">
        <f>IF(N105="zákl. přenesená",J105,0)</f>
        <v>0</v>
      </c>
      <c r="BH105" s="221">
        <f>IF(N105="sníž. přenesená",J105,0)</f>
        <v>0</v>
      </c>
      <c r="BI105" s="221">
        <f>IF(N105="nulová",J105,0)</f>
        <v>0</v>
      </c>
      <c r="BJ105" s="20" t="s">
        <v>86</v>
      </c>
      <c r="BK105" s="221">
        <f>ROUND(I105*H105,2)</f>
        <v>0</v>
      </c>
      <c r="BL105" s="20" t="s">
        <v>187</v>
      </c>
      <c r="BM105" s="220" t="s">
        <v>2151</v>
      </c>
    </row>
    <row r="106" s="2" customFormat="1">
      <c r="A106" s="42"/>
      <c r="B106" s="43"/>
      <c r="C106" s="44"/>
      <c r="D106" s="222" t="s">
        <v>194</v>
      </c>
      <c r="E106" s="44"/>
      <c r="F106" s="223" t="s">
        <v>287</v>
      </c>
      <c r="G106" s="44"/>
      <c r="H106" s="44"/>
      <c r="I106" s="224"/>
      <c r="J106" s="44"/>
      <c r="K106" s="44"/>
      <c r="L106" s="48"/>
      <c r="M106" s="225"/>
      <c r="N106" s="226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194</v>
      </c>
      <c r="AU106" s="20" t="s">
        <v>91</v>
      </c>
    </row>
    <row r="107" s="2" customFormat="1">
      <c r="A107" s="42"/>
      <c r="B107" s="43"/>
      <c r="C107" s="44"/>
      <c r="D107" s="239" t="s">
        <v>239</v>
      </c>
      <c r="E107" s="44"/>
      <c r="F107" s="240" t="s">
        <v>288</v>
      </c>
      <c r="G107" s="44"/>
      <c r="H107" s="44"/>
      <c r="I107" s="224"/>
      <c r="J107" s="44"/>
      <c r="K107" s="44"/>
      <c r="L107" s="48"/>
      <c r="M107" s="225"/>
      <c r="N107" s="226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239</v>
      </c>
      <c r="AU107" s="20" t="s">
        <v>91</v>
      </c>
    </row>
    <row r="108" s="13" customFormat="1">
      <c r="A108" s="13"/>
      <c r="B108" s="241"/>
      <c r="C108" s="242"/>
      <c r="D108" s="222" t="s">
        <v>282</v>
      </c>
      <c r="E108" s="243" t="s">
        <v>32</v>
      </c>
      <c r="F108" s="244" t="s">
        <v>2152</v>
      </c>
      <c r="G108" s="242"/>
      <c r="H108" s="245">
        <v>155.09999999999999</v>
      </c>
      <c r="I108" s="246"/>
      <c r="J108" s="242"/>
      <c r="K108" s="242"/>
      <c r="L108" s="247"/>
      <c r="M108" s="248"/>
      <c r="N108" s="249"/>
      <c r="O108" s="249"/>
      <c r="P108" s="249"/>
      <c r="Q108" s="249"/>
      <c r="R108" s="249"/>
      <c r="S108" s="249"/>
      <c r="T108" s="25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51" t="s">
        <v>282</v>
      </c>
      <c r="AU108" s="251" t="s">
        <v>91</v>
      </c>
      <c r="AV108" s="13" t="s">
        <v>91</v>
      </c>
      <c r="AW108" s="13" t="s">
        <v>39</v>
      </c>
      <c r="AX108" s="13" t="s">
        <v>86</v>
      </c>
      <c r="AY108" s="251" t="s">
        <v>188</v>
      </c>
    </row>
    <row r="109" s="2" customFormat="1" ht="24.15" customHeight="1">
      <c r="A109" s="42"/>
      <c r="B109" s="43"/>
      <c r="C109" s="209" t="s">
        <v>91</v>
      </c>
      <c r="D109" s="209" t="s">
        <v>189</v>
      </c>
      <c r="E109" s="210" t="s">
        <v>302</v>
      </c>
      <c r="F109" s="211" t="s">
        <v>303</v>
      </c>
      <c r="G109" s="212" t="s">
        <v>278</v>
      </c>
      <c r="H109" s="213">
        <v>283.83499999999998</v>
      </c>
      <c r="I109" s="214"/>
      <c r="J109" s="215">
        <f>ROUND(I109*H109,2)</f>
        <v>0</v>
      </c>
      <c r="K109" s="211" t="s">
        <v>236</v>
      </c>
      <c r="L109" s="48"/>
      <c r="M109" s="216" t="s">
        <v>32</v>
      </c>
      <c r="N109" s="217" t="s">
        <v>49</v>
      </c>
      <c r="O109" s="88"/>
      <c r="P109" s="218">
        <f>O109*H109</f>
        <v>0</v>
      </c>
      <c r="Q109" s="218">
        <v>0.0057000000000000002</v>
      </c>
      <c r="R109" s="218">
        <f>Q109*H109</f>
        <v>1.6178595</v>
      </c>
      <c r="S109" s="218">
        <v>0</v>
      </c>
      <c r="T109" s="219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20" t="s">
        <v>187</v>
      </c>
      <c r="AT109" s="220" t="s">
        <v>189</v>
      </c>
      <c r="AU109" s="220" t="s">
        <v>91</v>
      </c>
      <c r="AY109" s="20" t="s">
        <v>188</v>
      </c>
      <c r="BE109" s="221">
        <f>IF(N109="základní",J109,0)</f>
        <v>0</v>
      </c>
      <c r="BF109" s="221">
        <f>IF(N109="snížená",J109,0)</f>
        <v>0</v>
      </c>
      <c r="BG109" s="221">
        <f>IF(N109="zákl. přenesená",J109,0)</f>
        <v>0</v>
      </c>
      <c r="BH109" s="221">
        <f>IF(N109="sníž. přenesená",J109,0)</f>
        <v>0</v>
      </c>
      <c r="BI109" s="221">
        <f>IF(N109="nulová",J109,0)</f>
        <v>0</v>
      </c>
      <c r="BJ109" s="20" t="s">
        <v>86</v>
      </c>
      <c r="BK109" s="221">
        <f>ROUND(I109*H109,2)</f>
        <v>0</v>
      </c>
      <c r="BL109" s="20" t="s">
        <v>187</v>
      </c>
      <c r="BM109" s="220" t="s">
        <v>2153</v>
      </c>
    </row>
    <row r="110" s="2" customFormat="1">
      <c r="A110" s="42"/>
      <c r="B110" s="43"/>
      <c r="C110" s="44"/>
      <c r="D110" s="222" t="s">
        <v>194</v>
      </c>
      <c r="E110" s="44"/>
      <c r="F110" s="223" t="s">
        <v>305</v>
      </c>
      <c r="G110" s="44"/>
      <c r="H110" s="44"/>
      <c r="I110" s="224"/>
      <c r="J110" s="44"/>
      <c r="K110" s="44"/>
      <c r="L110" s="48"/>
      <c r="M110" s="225"/>
      <c r="N110" s="226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194</v>
      </c>
      <c r="AU110" s="20" t="s">
        <v>91</v>
      </c>
    </row>
    <row r="111" s="2" customFormat="1">
      <c r="A111" s="42"/>
      <c r="B111" s="43"/>
      <c r="C111" s="44"/>
      <c r="D111" s="239" t="s">
        <v>239</v>
      </c>
      <c r="E111" s="44"/>
      <c r="F111" s="240" t="s">
        <v>306</v>
      </c>
      <c r="G111" s="44"/>
      <c r="H111" s="44"/>
      <c r="I111" s="224"/>
      <c r="J111" s="44"/>
      <c r="K111" s="44"/>
      <c r="L111" s="48"/>
      <c r="M111" s="225"/>
      <c r="N111" s="226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239</v>
      </c>
      <c r="AU111" s="20" t="s">
        <v>91</v>
      </c>
    </row>
    <row r="112" s="14" customFormat="1">
      <c r="A112" s="14"/>
      <c r="B112" s="252"/>
      <c r="C112" s="253"/>
      <c r="D112" s="222" t="s">
        <v>282</v>
      </c>
      <c r="E112" s="254" t="s">
        <v>32</v>
      </c>
      <c r="F112" s="255" t="s">
        <v>814</v>
      </c>
      <c r="G112" s="253"/>
      <c r="H112" s="254" t="s">
        <v>32</v>
      </c>
      <c r="I112" s="256"/>
      <c r="J112" s="253"/>
      <c r="K112" s="253"/>
      <c r="L112" s="257"/>
      <c r="M112" s="258"/>
      <c r="N112" s="259"/>
      <c r="O112" s="259"/>
      <c r="P112" s="259"/>
      <c r="Q112" s="259"/>
      <c r="R112" s="259"/>
      <c r="S112" s="259"/>
      <c r="T112" s="26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61" t="s">
        <v>282</v>
      </c>
      <c r="AU112" s="261" t="s">
        <v>91</v>
      </c>
      <c r="AV112" s="14" t="s">
        <v>86</v>
      </c>
      <c r="AW112" s="14" t="s">
        <v>39</v>
      </c>
      <c r="AX112" s="14" t="s">
        <v>78</v>
      </c>
      <c r="AY112" s="261" t="s">
        <v>188</v>
      </c>
    </row>
    <row r="113" s="13" customFormat="1">
      <c r="A113" s="13"/>
      <c r="B113" s="241"/>
      <c r="C113" s="242"/>
      <c r="D113" s="222" t="s">
        <v>282</v>
      </c>
      <c r="E113" s="243" t="s">
        <v>32</v>
      </c>
      <c r="F113" s="244" t="s">
        <v>2154</v>
      </c>
      <c r="G113" s="242"/>
      <c r="H113" s="245">
        <v>322.113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51" t="s">
        <v>282</v>
      </c>
      <c r="AU113" s="251" t="s">
        <v>91</v>
      </c>
      <c r="AV113" s="13" t="s">
        <v>91</v>
      </c>
      <c r="AW113" s="13" t="s">
        <v>39</v>
      </c>
      <c r="AX113" s="13" t="s">
        <v>78</v>
      </c>
      <c r="AY113" s="251" t="s">
        <v>188</v>
      </c>
    </row>
    <row r="114" s="13" customFormat="1">
      <c r="A114" s="13"/>
      <c r="B114" s="241"/>
      <c r="C114" s="242"/>
      <c r="D114" s="222" t="s">
        <v>282</v>
      </c>
      <c r="E114" s="243" t="s">
        <v>32</v>
      </c>
      <c r="F114" s="244" t="s">
        <v>2155</v>
      </c>
      <c r="G114" s="242"/>
      <c r="H114" s="245">
        <v>-16.388000000000002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51" t="s">
        <v>282</v>
      </c>
      <c r="AU114" s="251" t="s">
        <v>91</v>
      </c>
      <c r="AV114" s="13" t="s">
        <v>91</v>
      </c>
      <c r="AW114" s="13" t="s">
        <v>39</v>
      </c>
      <c r="AX114" s="13" t="s">
        <v>78</v>
      </c>
      <c r="AY114" s="251" t="s">
        <v>188</v>
      </c>
    </row>
    <row r="115" s="13" customFormat="1">
      <c r="A115" s="13"/>
      <c r="B115" s="241"/>
      <c r="C115" s="242"/>
      <c r="D115" s="222" t="s">
        <v>282</v>
      </c>
      <c r="E115" s="243" t="s">
        <v>32</v>
      </c>
      <c r="F115" s="244" t="s">
        <v>2156</v>
      </c>
      <c r="G115" s="242"/>
      <c r="H115" s="245">
        <v>11.65</v>
      </c>
      <c r="I115" s="246"/>
      <c r="J115" s="242"/>
      <c r="K115" s="242"/>
      <c r="L115" s="247"/>
      <c r="M115" s="248"/>
      <c r="N115" s="249"/>
      <c r="O115" s="249"/>
      <c r="P115" s="249"/>
      <c r="Q115" s="249"/>
      <c r="R115" s="249"/>
      <c r="S115" s="249"/>
      <c r="T115" s="25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51" t="s">
        <v>282</v>
      </c>
      <c r="AU115" s="251" t="s">
        <v>91</v>
      </c>
      <c r="AV115" s="13" t="s">
        <v>91</v>
      </c>
      <c r="AW115" s="13" t="s">
        <v>39</v>
      </c>
      <c r="AX115" s="13" t="s">
        <v>78</v>
      </c>
      <c r="AY115" s="251" t="s">
        <v>188</v>
      </c>
    </row>
    <row r="116" s="13" customFormat="1">
      <c r="A116" s="13"/>
      <c r="B116" s="241"/>
      <c r="C116" s="242"/>
      <c r="D116" s="222" t="s">
        <v>282</v>
      </c>
      <c r="E116" s="243" t="s">
        <v>32</v>
      </c>
      <c r="F116" s="244" t="s">
        <v>2157</v>
      </c>
      <c r="G116" s="242"/>
      <c r="H116" s="245">
        <v>-8.9700000000000006</v>
      </c>
      <c r="I116" s="246"/>
      <c r="J116" s="242"/>
      <c r="K116" s="242"/>
      <c r="L116" s="247"/>
      <c r="M116" s="248"/>
      <c r="N116" s="249"/>
      <c r="O116" s="249"/>
      <c r="P116" s="249"/>
      <c r="Q116" s="249"/>
      <c r="R116" s="249"/>
      <c r="S116" s="249"/>
      <c r="T116" s="25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51" t="s">
        <v>282</v>
      </c>
      <c r="AU116" s="251" t="s">
        <v>91</v>
      </c>
      <c r="AV116" s="13" t="s">
        <v>91</v>
      </c>
      <c r="AW116" s="13" t="s">
        <v>39</v>
      </c>
      <c r="AX116" s="13" t="s">
        <v>78</v>
      </c>
      <c r="AY116" s="251" t="s">
        <v>188</v>
      </c>
    </row>
    <row r="117" s="13" customFormat="1">
      <c r="A117" s="13"/>
      <c r="B117" s="241"/>
      <c r="C117" s="242"/>
      <c r="D117" s="222" t="s">
        <v>282</v>
      </c>
      <c r="E117" s="243" t="s">
        <v>32</v>
      </c>
      <c r="F117" s="244" t="s">
        <v>2158</v>
      </c>
      <c r="G117" s="242"/>
      <c r="H117" s="245">
        <v>9.5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51" t="s">
        <v>282</v>
      </c>
      <c r="AU117" s="251" t="s">
        <v>91</v>
      </c>
      <c r="AV117" s="13" t="s">
        <v>91</v>
      </c>
      <c r="AW117" s="13" t="s">
        <v>39</v>
      </c>
      <c r="AX117" s="13" t="s">
        <v>78</v>
      </c>
      <c r="AY117" s="251" t="s">
        <v>188</v>
      </c>
    </row>
    <row r="118" s="13" customFormat="1">
      <c r="A118" s="13"/>
      <c r="B118" s="241"/>
      <c r="C118" s="242"/>
      <c r="D118" s="222" t="s">
        <v>282</v>
      </c>
      <c r="E118" s="243" t="s">
        <v>32</v>
      </c>
      <c r="F118" s="244" t="s">
        <v>2159</v>
      </c>
      <c r="G118" s="242"/>
      <c r="H118" s="245">
        <v>-6.4000000000000004</v>
      </c>
      <c r="I118" s="246"/>
      <c r="J118" s="242"/>
      <c r="K118" s="242"/>
      <c r="L118" s="247"/>
      <c r="M118" s="248"/>
      <c r="N118" s="249"/>
      <c r="O118" s="249"/>
      <c r="P118" s="249"/>
      <c r="Q118" s="249"/>
      <c r="R118" s="249"/>
      <c r="S118" s="249"/>
      <c r="T118" s="25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51" t="s">
        <v>282</v>
      </c>
      <c r="AU118" s="251" t="s">
        <v>91</v>
      </c>
      <c r="AV118" s="13" t="s">
        <v>91</v>
      </c>
      <c r="AW118" s="13" t="s">
        <v>39</v>
      </c>
      <c r="AX118" s="13" t="s">
        <v>78</v>
      </c>
      <c r="AY118" s="251" t="s">
        <v>188</v>
      </c>
    </row>
    <row r="119" s="13" customFormat="1">
      <c r="A119" s="13"/>
      <c r="B119" s="241"/>
      <c r="C119" s="242"/>
      <c r="D119" s="222" t="s">
        <v>282</v>
      </c>
      <c r="E119" s="243" t="s">
        <v>32</v>
      </c>
      <c r="F119" s="244" t="s">
        <v>2160</v>
      </c>
      <c r="G119" s="242"/>
      <c r="H119" s="245">
        <v>-1.6000000000000001</v>
      </c>
      <c r="I119" s="246"/>
      <c r="J119" s="242"/>
      <c r="K119" s="242"/>
      <c r="L119" s="247"/>
      <c r="M119" s="248"/>
      <c r="N119" s="249"/>
      <c r="O119" s="249"/>
      <c r="P119" s="249"/>
      <c r="Q119" s="249"/>
      <c r="R119" s="249"/>
      <c r="S119" s="249"/>
      <c r="T119" s="25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51" t="s">
        <v>282</v>
      </c>
      <c r="AU119" s="251" t="s">
        <v>91</v>
      </c>
      <c r="AV119" s="13" t="s">
        <v>91</v>
      </c>
      <c r="AW119" s="13" t="s">
        <v>39</v>
      </c>
      <c r="AX119" s="13" t="s">
        <v>78</v>
      </c>
      <c r="AY119" s="251" t="s">
        <v>188</v>
      </c>
    </row>
    <row r="120" s="14" customFormat="1">
      <c r="A120" s="14"/>
      <c r="B120" s="252"/>
      <c r="C120" s="253"/>
      <c r="D120" s="222" t="s">
        <v>282</v>
      </c>
      <c r="E120" s="254" t="s">
        <v>32</v>
      </c>
      <c r="F120" s="255" t="s">
        <v>2161</v>
      </c>
      <c r="G120" s="253"/>
      <c r="H120" s="254" t="s">
        <v>32</v>
      </c>
      <c r="I120" s="256"/>
      <c r="J120" s="253"/>
      <c r="K120" s="253"/>
      <c r="L120" s="257"/>
      <c r="M120" s="258"/>
      <c r="N120" s="259"/>
      <c r="O120" s="259"/>
      <c r="P120" s="259"/>
      <c r="Q120" s="259"/>
      <c r="R120" s="259"/>
      <c r="S120" s="259"/>
      <c r="T120" s="26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61" t="s">
        <v>282</v>
      </c>
      <c r="AU120" s="261" t="s">
        <v>91</v>
      </c>
      <c r="AV120" s="14" t="s">
        <v>86</v>
      </c>
      <c r="AW120" s="14" t="s">
        <v>39</v>
      </c>
      <c r="AX120" s="14" t="s">
        <v>78</v>
      </c>
      <c r="AY120" s="261" t="s">
        <v>188</v>
      </c>
    </row>
    <row r="121" s="13" customFormat="1">
      <c r="A121" s="13"/>
      <c r="B121" s="241"/>
      <c r="C121" s="242"/>
      <c r="D121" s="222" t="s">
        <v>282</v>
      </c>
      <c r="E121" s="243" t="s">
        <v>32</v>
      </c>
      <c r="F121" s="244" t="s">
        <v>2162</v>
      </c>
      <c r="G121" s="242"/>
      <c r="H121" s="245">
        <v>-9.5</v>
      </c>
      <c r="I121" s="246"/>
      <c r="J121" s="242"/>
      <c r="K121" s="242"/>
      <c r="L121" s="247"/>
      <c r="M121" s="248"/>
      <c r="N121" s="249"/>
      <c r="O121" s="249"/>
      <c r="P121" s="249"/>
      <c r="Q121" s="249"/>
      <c r="R121" s="249"/>
      <c r="S121" s="249"/>
      <c r="T121" s="25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51" t="s">
        <v>282</v>
      </c>
      <c r="AU121" s="251" t="s">
        <v>91</v>
      </c>
      <c r="AV121" s="13" t="s">
        <v>91</v>
      </c>
      <c r="AW121" s="13" t="s">
        <v>39</v>
      </c>
      <c r="AX121" s="13" t="s">
        <v>78</v>
      </c>
      <c r="AY121" s="251" t="s">
        <v>188</v>
      </c>
    </row>
    <row r="122" s="13" customFormat="1">
      <c r="A122" s="13"/>
      <c r="B122" s="241"/>
      <c r="C122" s="242"/>
      <c r="D122" s="222" t="s">
        <v>282</v>
      </c>
      <c r="E122" s="243" t="s">
        <v>32</v>
      </c>
      <c r="F122" s="244" t="s">
        <v>2163</v>
      </c>
      <c r="G122" s="242"/>
      <c r="H122" s="245">
        <v>3.4500000000000002</v>
      </c>
      <c r="I122" s="246"/>
      <c r="J122" s="242"/>
      <c r="K122" s="242"/>
      <c r="L122" s="247"/>
      <c r="M122" s="248"/>
      <c r="N122" s="249"/>
      <c r="O122" s="249"/>
      <c r="P122" s="249"/>
      <c r="Q122" s="249"/>
      <c r="R122" s="249"/>
      <c r="S122" s="249"/>
      <c r="T122" s="25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1" t="s">
        <v>282</v>
      </c>
      <c r="AU122" s="251" t="s">
        <v>91</v>
      </c>
      <c r="AV122" s="13" t="s">
        <v>91</v>
      </c>
      <c r="AW122" s="13" t="s">
        <v>39</v>
      </c>
      <c r="AX122" s="13" t="s">
        <v>78</v>
      </c>
      <c r="AY122" s="251" t="s">
        <v>188</v>
      </c>
    </row>
    <row r="123" s="13" customFormat="1">
      <c r="A123" s="13"/>
      <c r="B123" s="241"/>
      <c r="C123" s="242"/>
      <c r="D123" s="222" t="s">
        <v>282</v>
      </c>
      <c r="E123" s="243" t="s">
        <v>32</v>
      </c>
      <c r="F123" s="244" t="s">
        <v>2164</v>
      </c>
      <c r="G123" s="242"/>
      <c r="H123" s="245">
        <v>-5.2000000000000002</v>
      </c>
      <c r="I123" s="246"/>
      <c r="J123" s="242"/>
      <c r="K123" s="242"/>
      <c r="L123" s="247"/>
      <c r="M123" s="248"/>
      <c r="N123" s="249"/>
      <c r="O123" s="249"/>
      <c r="P123" s="249"/>
      <c r="Q123" s="249"/>
      <c r="R123" s="249"/>
      <c r="S123" s="249"/>
      <c r="T123" s="25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1" t="s">
        <v>282</v>
      </c>
      <c r="AU123" s="251" t="s">
        <v>91</v>
      </c>
      <c r="AV123" s="13" t="s">
        <v>91</v>
      </c>
      <c r="AW123" s="13" t="s">
        <v>39</v>
      </c>
      <c r="AX123" s="13" t="s">
        <v>78</v>
      </c>
      <c r="AY123" s="251" t="s">
        <v>188</v>
      </c>
    </row>
    <row r="124" s="13" customFormat="1">
      <c r="A124" s="13"/>
      <c r="B124" s="241"/>
      <c r="C124" s="242"/>
      <c r="D124" s="222" t="s">
        <v>282</v>
      </c>
      <c r="E124" s="243" t="s">
        <v>32</v>
      </c>
      <c r="F124" s="244" t="s">
        <v>2165</v>
      </c>
      <c r="G124" s="242"/>
      <c r="H124" s="245">
        <v>2.1600000000000001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1" t="s">
        <v>282</v>
      </c>
      <c r="AU124" s="251" t="s">
        <v>91</v>
      </c>
      <c r="AV124" s="13" t="s">
        <v>91</v>
      </c>
      <c r="AW124" s="13" t="s">
        <v>39</v>
      </c>
      <c r="AX124" s="13" t="s">
        <v>78</v>
      </c>
      <c r="AY124" s="251" t="s">
        <v>188</v>
      </c>
    </row>
    <row r="125" s="13" customFormat="1">
      <c r="A125" s="13"/>
      <c r="B125" s="241"/>
      <c r="C125" s="242"/>
      <c r="D125" s="222" t="s">
        <v>282</v>
      </c>
      <c r="E125" s="243" t="s">
        <v>32</v>
      </c>
      <c r="F125" s="244" t="s">
        <v>2166</v>
      </c>
      <c r="G125" s="242"/>
      <c r="H125" s="245">
        <v>-9.4000000000000004</v>
      </c>
      <c r="I125" s="246"/>
      <c r="J125" s="242"/>
      <c r="K125" s="242"/>
      <c r="L125" s="247"/>
      <c r="M125" s="248"/>
      <c r="N125" s="249"/>
      <c r="O125" s="249"/>
      <c r="P125" s="249"/>
      <c r="Q125" s="249"/>
      <c r="R125" s="249"/>
      <c r="S125" s="249"/>
      <c r="T125" s="25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1" t="s">
        <v>282</v>
      </c>
      <c r="AU125" s="251" t="s">
        <v>91</v>
      </c>
      <c r="AV125" s="13" t="s">
        <v>91</v>
      </c>
      <c r="AW125" s="13" t="s">
        <v>39</v>
      </c>
      <c r="AX125" s="13" t="s">
        <v>78</v>
      </c>
      <c r="AY125" s="251" t="s">
        <v>188</v>
      </c>
    </row>
    <row r="126" s="13" customFormat="1">
      <c r="A126" s="13"/>
      <c r="B126" s="241"/>
      <c r="C126" s="242"/>
      <c r="D126" s="222" t="s">
        <v>282</v>
      </c>
      <c r="E126" s="243" t="s">
        <v>32</v>
      </c>
      <c r="F126" s="244" t="s">
        <v>2167</v>
      </c>
      <c r="G126" s="242"/>
      <c r="H126" s="245">
        <v>3.4199999999999999</v>
      </c>
      <c r="I126" s="246"/>
      <c r="J126" s="242"/>
      <c r="K126" s="242"/>
      <c r="L126" s="247"/>
      <c r="M126" s="248"/>
      <c r="N126" s="249"/>
      <c r="O126" s="249"/>
      <c r="P126" s="249"/>
      <c r="Q126" s="249"/>
      <c r="R126" s="249"/>
      <c r="S126" s="249"/>
      <c r="T126" s="25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1" t="s">
        <v>282</v>
      </c>
      <c r="AU126" s="251" t="s">
        <v>91</v>
      </c>
      <c r="AV126" s="13" t="s">
        <v>91</v>
      </c>
      <c r="AW126" s="13" t="s">
        <v>39</v>
      </c>
      <c r="AX126" s="13" t="s">
        <v>78</v>
      </c>
      <c r="AY126" s="251" t="s">
        <v>188</v>
      </c>
    </row>
    <row r="127" s="14" customFormat="1">
      <c r="A127" s="14"/>
      <c r="B127" s="252"/>
      <c r="C127" s="253"/>
      <c r="D127" s="222" t="s">
        <v>282</v>
      </c>
      <c r="E127" s="254" t="s">
        <v>32</v>
      </c>
      <c r="F127" s="255" t="s">
        <v>2168</v>
      </c>
      <c r="G127" s="253"/>
      <c r="H127" s="254" t="s">
        <v>32</v>
      </c>
      <c r="I127" s="256"/>
      <c r="J127" s="253"/>
      <c r="K127" s="253"/>
      <c r="L127" s="257"/>
      <c r="M127" s="258"/>
      <c r="N127" s="259"/>
      <c r="O127" s="259"/>
      <c r="P127" s="259"/>
      <c r="Q127" s="259"/>
      <c r="R127" s="259"/>
      <c r="S127" s="259"/>
      <c r="T127" s="26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1" t="s">
        <v>282</v>
      </c>
      <c r="AU127" s="261" t="s">
        <v>91</v>
      </c>
      <c r="AV127" s="14" t="s">
        <v>86</v>
      </c>
      <c r="AW127" s="14" t="s">
        <v>39</v>
      </c>
      <c r="AX127" s="14" t="s">
        <v>78</v>
      </c>
      <c r="AY127" s="261" t="s">
        <v>188</v>
      </c>
    </row>
    <row r="128" s="13" customFormat="1">
      <c r="A128" s="13"/>
      <c r="B128" s="241"/>
      <c r="C128" s="242"/>
      <c r="D128" s="222" t="s">
        <v>282</v>
      </c>
      <c r="E128" s="243" t="s">
        <v>32</v>
      </c>
      <c r="F128" s="244" t="s">
        <v>2169</v>
      </c>
      <c r="G128" s="242"/>
      <c r="H128" s="245">
        <v>-11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1" t="s">
        <v>282</v>
      </c>
      <c r="AU128" s="251" t="s">
        <v>91</v>
      </c>
      <c r="AV128" s="13" t="s">
        <v>91</v>
      </c>
      <c r="AW128" s="13" t="s">
        <v>39</v>
      </c>
      <c r="AX128" s="13" t="s">
        <v>78</v>
      </c>
      <c r="AY128" s="251" t="s">
        <v>188</v>
      </c>
    </row>
    <row r="129" s="15" customFormat="1">
      <c r="A129" s="15"/>
      <c r="B129" s="272"/>
      <c r="C129" s="273"/>
      <c r="D129" s="222" t="s">
        <v>282</v>
      </c>
      <c r="E129" s="274" t="s">
        <v>32</v>
      </c>
      <c r="F129" s="275" t="s">
        <v>338</v>
      </c>
      <c r="G129" s="273"/>
      <c r="H129" s="276">
        <v>283.83500000000004</v>
      </c>
      <c r="I129" s="277"/>
      <c r="J129" s="273"/>
      <c r="K129" s="273"/>
      <c r="L129" s="278"/>
      <c r="M129" s="279"/>
      <c r="N129" s="280"/>
      <c r="O129" s="280"/>
      <c r="P129" s="280"/>
      <c r="Q129" s="280"/>
      <c r="R129" s="280"/>
      <c r="S129" s="280"/>
      <c r="T129" s="281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82" t="s">
        <v>282</v>
      </c>
      <c r="AU129" s="282" t="s">
        <v>91</v>
      </c>
      <c r="AV129" s="15" t="s">
        <v>187</v>
      </c>
      <c r="AW129" s="15" t="s">
        <v>39</v>
      </c>
      <c r="AX129" s="15" t="s">
        <v>86</v>
      </c>
      <c r="AY129" s="282" t="s">
        <v>188</v>
      </c>
    </row>
    <row r="130" s="2" customFormat="1" ht="16.5" customHeight="1">
      <c r="A130" s="42"/>
      <c r="B130" s="43"/>
      <c r="C130" s="209" t="s">
        <v>198</v>
      </c>
      <c r="D130" s="209" t="s">
        <v>189</v>
      </c>
      <c r="E130" s="210" t="s">
        <v>2170</v>
      </c>
      <c r="F130" s="211" t="s">
        <v>2171</v>
      </c>
      <c r="G130" s="212" t="s">
        <v>278</v>
      </c>
      <c r="H130" s="213">
        <v>155.09999999999999</v>
      </c>
      <c r="I130" s="214"/>
      <c r="J130" s="215">
        <f>ROUND(I130*H130,2)</f>
        <v>0</v>
      </c>
      <c r="K130" s="211" t="s">
        <v>236</v>
      </c>
      <c r="L130" s="48"/>
      <c r="M130" s="216" t="s">
        <v>32</v>
      </c>
      <c r="N130" s="217" t="s">
        <v>49</v>
      </c>
      <c r="O130" s="88"/>
      <c r="P130" s="218">
        <f>O130*H130</f>
        <v>0</v>
      </c>
      <c r="Q130" s="218">
        <v>0.017639999999999999</v>
      </c>
      <c r="R130" s="218">
        <f>Q130*H130</f>
        <v>2.7359639999999996</v>
      </c>
      <c r="S130" s="218">
        <v>0.02</v>
      </c>
      <c r="T130" s="219">
        <f>S130*H130</f>
        <v>3.1019999999999999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20" t="s">
        <v>187</v>
      </c>
      <c r="AT130" s="220" t="s">
        <v>189</v>
      </c>
      <c r="AU130" s="220" t="s">
        <v>91</v>
      </c>
      <c r="AY130" s="20" t="s">
        <v>188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20" t="s">
        <v>86</v>
      </c>
      <c r="BK130" s="221">
        <f>ROUND(I130*H130,2)</f>
        <v>0</v>
      </c>
      <c r="BL130" s="20" t="s">
        <v>187</v>
      </c>
      <c r="BM130" s="220" t="s">
        <v>2172</v>
      </c>
    </row>
    <row r="131" s="2" customFormat="1">
      <c r="A131" s="42"/>
      <c r="B131" s="43"/>
      <c r="C131" s="44"/>
      <c r="D131" s="222" t="s">
        <v>194</v>
      </c>
      <c r="E131" s="44"/>
      <c r="F131" s="223" t="s">
        <v>2173</v>
      </c>
      <c r="G131" s="44"/>
      <c r="H131" s="44"/>
      <c r="I131" s="224"/>
      <c r="J131" s="44"/>
      <c r="K131" s="44"/>
      <c r="L131" s="48"/>
      <c r="M131" s="225"/>
      <c r="N131" s="226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194</v>
      </c>
      <c r="AU131" s="20" t="s">
        <v>91</v>
      </c>
    </row>
    <row r="132" s="2" customFormat="1">
      <c r="A132" s="42"/>
      <c r="B132" s="43"/>
      <c r="C132" s="44"/>
      <c r="D132" s="239" t="s">
        <v>239</v>
      </c>
      <c r="E132" s="44"/>
      <c r="F132" s="240" t="s">
        <v>2174</v>
      </c>
      <c r="G132" s="44"/>
      <c r="H132" s="44"/>
      <c r="I132" s="224"/>
      <c r="J132" s="44"/>
      <c r="K132" s="44"/>
      <c r="L132" s="48"/>
      <c r="M132" s="225"/>
      <c r="N132" s="226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239</v>
      </c>
      <c r="AU132" s="20" t="s">
        <v>91</v>
      </c>
    </row>
    <row r="133" s="13" customFormat="1">
      <c r="A133" s="13"/>
      <c r="B133" s="241"/>
      <c r="C133" s="242"/>
      <c r="D133" s="222" t="s">
        <v>282</v>
      </c>
      <c r="E133" s="243" t="s">
        <v>32</v>
      </c>
      <c r="F133" s="244" t="s">
        <v>2152</v>
      </c>
      <c r="G133" s="242"/>
      <c r="H133" s="245">
        <v>155.09999999999999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1" t="s">
        <v>282</v>
      </c>
      <c r="AU133" s="251" t="s">
        <v>91</v>
      </c>
      <c r="AV133" s="13" t="s">
        <v>91</v>
      </c>
      <c r="AW133" s="13" t="s">
        <v>39</v>
      </c>
      <c r="AX133" s="13" t="s">
        <v>86</v>
      </c>
      <c r="AY133" s="251" t="s">
        <v>188</v>
      </c>
    </row>
    <row r="134" s="11" customFormat="1" ht="22.8" customHeight="1">
      <c r="A134" s="11"/>
      <c r="B134" s="195"/>
      <c r="C134" s="196"/>
      <c r="D134" s="197" t="s">
        <v>77</v>
      </c>
      <c r="E134" s="237" t="s">
        <v>324</v>
      </c>
      <c r="F134" s="237" t="s">
        <v>339</v>
      </c>
      <c r="G134" s="196"/>
      <c r="H134" s="196"/>
      <c r="I134" s="199"/>
      <c r="J134" s="238">
        <f>BK134</f>
        <v>0</v>
      </c>
      <c r="K134" s="196"/>
      <c r="L134" s="201"/>
      <c r="M134" s="202"/>
      <c r="N134" s="203"/>
      <c r="O134" s="203"/>
      <c r="P134" s="204">
        <f>SUM(P135:P142)</f>
        <v>0</v>
      </c>
      <c r="Q134" s="203"/>
      <c r="R134" s="204">
        <f>SUM(R135:R142)</f>
        <v>0.038775000000000004</v>
      </c>
      <c r="S134" s="203"/>
      <c r="T134" s="205">
        <f>SUM(T135:T142)</f>
        <v>0</v>
      </c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R134" s="206" t="s">
        <v>86</v>
      </c>
      <c r="AT134" s="207" t="s">
        <v>77</v>
      </c>
      <c r="AU134" s="207" t="s">
        <v>86</v>
      </c>
      <c r="AY134" s="206" t="s">
        <v>188</v>
      </c>
      <c r="BK134" s="208">
        <f>SUM(BK135:BK142)</f>
        <v>0</v>
      </c>
    </row>
    <row r="135" s="2" customFormat="1" ht="37.8" customHeight="1">
      <c r="A135" s="42"/>
      <c r="B135" s="43"/>
      <c r="C135" s="209" t="s">
        <v>187</v>
      </c>
      <c r="D135" s="209" t="s">
        <v>189</v>
      </c>
      <c r="E135" s="210" t="s">
        <v>341</v>
      </c>
      <c r="F135" s="211" t="s">
        <v>342</v>
      </c>
      <c r="G135" s="212" t="s">
        <v>278</v>
      </c>
      <c r="H135" s="213">
        <v>155.09999999999999</v>
      </c>
      <c r="I135" s="214"/>
      <c r="J135" s="215">
        <f>ROUND(I135*H135,2)</f>
        <v>0</v>
      </c>
      <c r="K135" s="211" t="s">
        <v>236</v>
      </c>
      <c r="L135" s="48"/>
      <c r="M135" s="216" t="s">
        <v>32</v>
      </c>
      <c r="N135" s="217" t="s">
        <v>49</v>
      </c>
      <c r="O135" s="88"/>
      <c r="P135" s="218">
        <f>O135*H135</f>
        <v>0</v>
      </c>
      <c r="Q135" s="218">
        <v>0.00021000000000000001</v>
      </c>
      <c r="R135" s="218">
        <f>Q135*H135</f>
        <v>0.032571000000000003</v>
      </c>
      <c r="S135" s="218">
        <v>0</v>
      </c>
      <c r="T135" s="219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20" t="s">
        <v>187</v>
      </c>
      <c r="AT135" s="220" t="s">
        <v>189</v>
      </c>
      <c r="AU135" s="220" t="s">
        <v>91</v>
      </c>
      <c r="AY135" s="20" t="s">
        <v>188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20" t="s">
        <v>86</v>
      </c>
      <c r="BK135" s="221">
        <f>ROUND(I135*H135,2)</f>
        <v>0</v>
      </c>
      <c r="BL135" s="20" t="s">
        <v>187</v>
      </c>
      <c r="BM135" s="220" t="s">
        <v>2175</v>
      </c>
    </row>
    <row r="136" s="2" customFormat="1">
      <c r="A136" s="42"/>
      <c r="B136" s="43"/>
      <c r="C136" s="44"/>
      <c r="D136" s="222" t="s">
        <v>194</v>
      </c>
      <c r="E136" s="44"/>
      <c r="F136" s="223" t="s">
        <v>344</v>
      </c>
      <c r="G136" s="44"/>
      <c r="H136" s="44"/>
      <c r="I136" s="224"/>
      <c r="J136" s="44"/>
      <c r="K136" s="44"/>
      <c r="L136" s="48"/>
      <c r="M136" s="225"/>
      <c r="N136" s="226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194</v>
      </c>
      <c r="AU136" s="20" t="s">
        <v>91</v>
      </c>
    </row>
    <row r="137" s="2" customFormat="1">
      <c r="A137" s="42"/>
      <c r="B137" s="43"/>
      <c r="C137" s="44"/>
      <c r="D137" s="239" t="s">
        <v>239</v>
      </c>
      <c r="E137" s="44"/>
      <c r="F137" s="240" t="s">
        <v>345</v>
      </c>
      <c r="G137" s="44"/>
      <c r="H137" s="44"/>
      <c r="I137" s="224"/>
      <c r="J137" s="44"/>
      <c r="K137" s="44"/>
      <c r="L137" s="48"/>
      <c r="M137" s="225"/>
      <c r="N137" s="226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239</v>
      </c>
      <c r="AU137" s="20" t="s">
        <v>91</v>
      </c>
    </row>
    <row r="138" s="13" customFormat="1">
      <c r="A138" s="13"/>
      <c r="B138" s="241"/>
      <c r="C138" s="242"/>
      <c r="D138" s="222" t="s">
        <v>282</v>
      </c>
      <c r="E138" s="243" t="s">
        <v>32</v>
      </c>
      <c r="F138" s="244" t="s">
        <v>2152</v>
      </c>
      <c r="G138" s="242"/>
      <c r="H138" s="245">
        <v>155.09999999999999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282</v>
      </c>
      <c r="AU138" s="251" t="s">
        <v>91</v>
      </c>
      <c r="AV138" s="13" t="s">
        <v>91</v>
      </c>
      <c r="AW138" s="13" t="s">
        <v>39</v>
      </c>
      <c r="AX138" s="13" t="s">
        <v>86</v>
      </c>
      <c r="AY138" s="251" t="s">
        <v>188</v>
      </c>
    </row>
    <row r="139" s="2" customFormat="1" ht="24.15" customHeight="1">
      <c r="A139" s="42"/>
      <c r="B139" s="43"/>
      <c r="C139" s="209" t="s">
        <v>208</v>
      </c>
      <c r="D139" s="209" t="s">
        <v>189</v>
      </c>
      <c r="E139" s="210" t="s">
        <v>361</v>
      </c>
      <c r="F139" s="211" t="s">
        <v>362</v>
      </c>
      <c r="G139" s="212" t="s">
        <v>278</v>
      </c>
      <c r="H139" s="213">
        <v>155.09999999999999</v>
      </c>
      <c r="I139" s="214"/>
      <c r="J139" s="215">
        <f>ROUND(I139*H139,2)</f>
        <v>0</v>
      </c>
      <c r="K139" s="211" t="s">
        <v>236</v>
      </c>
      <c r="L139" s="48"/>
      <c r="M139" s="216" t="s">
        <v>32</v>
      </c>
      <c r="N139" s="217" t="s">
        <v>49</v>
      </c>
      <c r="O139" s="88"/>
      <c r="P139" s="218">
        <f>O139*H139</f>
        <v>0</v>
      </c>
      <c r="Q139" s="218">
        <v>4.0000000000000003E-05</v>
      </c>
      <c r="R139" s="218">
        <f>Q139*H139</f>
        <v>0.0062040000000000003</v>
      </c>
      <c r="S139" s="218">
        <v>0</v>
      </c>
      <c r="T139" s="219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20" t="s">
        <v>187</v>
      </c>
      <c r="AT139" s="220" t="s">
        <v>189</v>
      </c>
      <c r="AU139" s="220" t="s">
        <v>91</v>
      </c>
      <c r="AY139" s="20" t="s">
        <v>188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20" t="s">
        <v>86</v>
      </c>
      <c r="BK139" s="221">
        <f>ROUND(I139*H139,2)</f>
        <v>0</v>
      </c>
      <c r="BL139" s="20" t="s">
        <v>187</v>
      </c>
      <c r="BM139" s="220" t="s">
        <v>2176</v>
      </c>
    </row>
    <row r="140" s="2" customFormat="1">
      <c r="A140" s="42"/>
      <c r="B140" s="43"/>
      <c r="C140" s="44"/>
      <c r="D140" s="222" t="s">
        <v>194</v>
      </c>
      <c r="E140" s="44"/>
      <c r="F140" s="223" t="s">
        <v>364</v>
      </c>
      <c r="G140" s="44"/>
      <c r="H140" s="44"/>
      <c r="I140" s="224"/>
      <c r="J140" s="44"/>
      <c r="K140" s="44"/>
      <c r="L140" s="48"/>
      <c r="M140" s="225"/>
      <c r="N140" s="226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194</v>
      </c>
      <c r="AU140" s="20" t="s">
        <v>91</v>
      </c>
    </row>
    <row r="141" s="2" customFormat="1">
      <c r="A141" s="42"/>
      <c r="B141" s="43"/>
      <c r="C141" s="44"/>
      <c r="D141" s="239" t="s">
        <v>239</v>
      </c>
      <c r="E141" s="44"/>
      <c r="F141" s="240" t="s">
        <v>365</v>
      </c>
      <c r="G141" s="44"/>
      <c r="H141" s="44"/>
      <c r="I141" s="224"/>
      <c r="J141" s="44"/>
      <c r="K141" s="44"/>
      <c r="L141" s="48"/>
      <c r="M141" s="225"/>
      <c r="N141" s="226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239</v>
      </c>
      <c r="AU141" s="20" t="s">
        <v>91</v>
      </c>
    </row>
    <row r="142" s="13" customFormat="1">
      <c r="A142" s="13"/>
      <c r="B142" s="241"/>
      <c r="C142" s="242"/>
      <c r="D142" s="222" t="s">
        <v>282</v>
      </c>
      <c r="E142" s="243" t="s">
        <v>32</v>
      </c>
      <c r="F142" s="244" t="s">
        <v>2152</v>
      </c>
      <c r="G142" s="242"/>
      <c r="H142" s="245">
        <v>155.09999999999999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282</v>
      </c>
      <c r="AU142" s="251" t="s">
        <v>91</v>
      </c>
      <c r="AV142" s="13" t="s">
        <v>91</v>
      </c>
      <c r="AW142" s="13" t="s">
        <v>39</v>
      </c>
      <c r="AX142" s="13" t="s">
        <v>86</v>
      </c>
      <c r="AY142" s="251" t="s">
        <v>188</v>
      </c>
    </row>
    <row r="143" s="11" customFormat="1" ht="22.8" customHeight="1">
      <c r="A143" s="11"/>
      <c r="B143" s="195"/>
      <c r="C143" s="196"/>
      <c r="D143" s="197" t="s">
        <v>77</v>
      </c>
      <c r="E143" s="237" t="s">
        <v>384</v>
      </c>
      <c r="F143" s="237" t="s">
        <v>385</v>
      </c>
      <c r="G143" s="196"/>
      <c r="H143" s="196"/>
      <c r="I143" s="199"/>
      <c r="J143" s="238">
        <f>BK143</f>
        <v>0</v>
      </c>
      <c r="K143" s="196"/>
      <c r="L143" s="201"/>
      <c r="M143" s="202"/>
      <c r="N143" s="203"/>
      <c r="O143" s="203"/>
      <c r="P143" s="204">
        <f>SUM(P144:P156)</f>
        <v>0</v>
      </c>
      <c r="Q143" s="203"/>
      <c r="R143" s="204">
        <f>SUM(R144:R156)</f>
        <v>0</v>
      </c>
      <c r="S143" s="203"/>
      <c r="T143" s="205">
        <f>SUM(T144:T156)</f>
        <v>0</v>
      </c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R143" s="206" t="s">
        <v>86</v>
      </c>
      <c r="AT143" s="207" t="s">
        <v>77</v>
      </c>
      <c r="AU143" s="207" t="s">
        <v>86</v>
      </c>
      <c r="AY143" s="206" t="s">
        <v>188</v>
      </c>
      <c r="BK143" s="208">
        <f>SUM(BK144:BK156)</f>
        <v>0</v>
      </c>
    </row>
    <row r="144" s="2" customFormat="1" ht="24.15" customHeight="1">
      <c r="A144" s="42"/>
      <c r="B144" s="43"/>
      <c r="C144" s="209" t="s">
        <v>213</v>
      </c>
      <c r="D144" s="209" t="s">
        <v>189</v>
      </c>
      <c r="E144" s="210" t="s">
        <v>387</v>
      </c>
      <c r="F144" s="211" t="s">
        <v>388</v>
      </c>
      <c r="G144" s="212" t="s">
        <v>389</v>
      </c>
      <c r="H144" s="213">
        <v>3.7570000000000001</v>
      </c>
      <c r="I144" s="214"/>
      <c r="J144" s="215">
        <f>ROUND(I144*H144,2)</f>
        <v>0</v>
      </c>
      <c r="K144" s="211" t="s">
        <v>236</v>
      </c>
      <c r="L144" s="48"/>
      <c r="M144" s="216" t="s">
        <v>32</v>
      </c>
      <c r="N144" s="217" t="s">
        <v>49</v>
      </c>
      <c r="O144" s="88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20" t="s">
        <v>187</v>
      </c>
      <c r="AT144" s="220" t="s">
        <v>189</v>
      </c>
      <c r="AU144" s="220" t="s">
        <v>91</v>
      </c>
      <c r="AY144" s="20" t="s">
        <v>188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20" t="s">
        <v>86</v>
      </c>
      <c r="BK144" s="221">
        <f>ROUND(I144*H144,2)</f>
        <v>0</v>
      </c>
      <c r="BL144" s="20" t="s">
        <v>187</v>
      </c>
      <c r="BM144" s="220" t="s">
        <v>2177</v>
      </c>
    </row>
    <row r="145" s="2" customFormat="1">
      <c r="A145" s="42"/>
      <c r="B145" s="43"/>
      <c r="C145" s="44"/>
      <c r="D145" s="222" t="s">
        <v>194</v>
      </c>
      <c r="E145" s="44"/>
      <c r="F145" s="223" t="s">
        <v>391</v>
      </c>
      <c r="G145" s="44"/>
      <c r="H145" s="44"/>
      <c r="I145" s="224"/>
      <c r="J145" s="44"/>
      <c r="K145" s="44"/>
      <c r="L145" s="48"/>
      <c r="M145" s="225"/>
      <c r="N145" s="226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194</v>
      </c>
      <c r="AU145" s="20" t="s">
        <v>91</v>
      </c>
    </row>
    <row r="146" s="2" customFormat="1">
      <c r="A146" s="42"/>
      <c r="B146" s="43"/>
      <c r="C146" s="44"/>
      <c r="D146" s="239" t="s">
        <v>239</v>
      </c>
      <c r="E146" s="44"/>
      <c r="F146" s="240" t="s">
        <v>392</v>
      </c>
      <c r="G146" s="44"/>
      <c r="H146" s="44"/>
      <c r="I146" s="224"/>
      <c r="J146" s="44"/>
      <c r="K146" s="44"/>
      <c r="L146" s="48"/>
      <c r="M146" s="225"/>
      <c r="N146" s="226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239</v>
      </c>
      <c r="AU146" s="20" t="s">
        <v>91</v>
      </c>
    </row>
    <row r="147" s="2" customFormat="1" ht="24.15" customHeight="1">
      <c r="A147" s="42"/>
      <c r="B147" s="43"/>
      <c r="C147" s="209" t="s">
        <v>217</v>
      </c>
      <c r="D147" s="209" t="s">
        <v>189</v>
      </c>
      <c r="E147" s="210" t="s">
        <v>394</v>
      </c>
      <c r="F147" s="211" t="s">
        <v>395</v>
      </c>
      <c r="G147" s="212" t="s">
        <v>389</v>
      </c>
      <c r="H147" s="213">
        <v>3.7570000000000001</v>
      </c>
      <c r="I147" s="214"/>
      <c r="J147" s="215">
        <f>ROUND(I147*H147,2)</f>
        <v>0</v>
      </c>
      <c r="K147" s="211" t="s">
        <v>236</v>
      </c>
      <c r="L147" s="48"/>
      <c r="M147" s="216" t="s">
        <v>32</v>
      </c>
      <c r="N147" s="217" t="s">
        <v>49</v>
      </c>
      <c r="O147" s="88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20" t="s">
        <v>187</v>
      </c>
      <c r="AT147" s="220" t="s">
        <v>189</v>
      </c>
      <c r="AU147" s="220" t="s">
        <v>91</v>
      </c>
      <c r="AY147" s="20" t="s">
        <v>188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20" t="s">
        <v>86</v>
      </c>
      <c r="BK147" s="221">
        <f>ROUND(I147*H147,2)</f>
        <v>0</v>
      </c>
      <c r="BL147" s="20" t="s">
        <v>187</v>
      </c>
      <c r="BM147" s="220" t="s">
        <v>2178</v>
      </c>
    </row>
    <row r="148" s="2" customFormat="1">
      <c r="A148" s="42"/>
      <c r="B148" s="43"/>
      <c r="C148" s="44"/>
      <c r="D148" s="222" t="s">
        <v>194</v>
      </c>
      <c r="E148" s="44"/>
      <c r="F148" s="223" t="s">
        <v>397</v>
      </c>
      <c r="G148" s="44"/>
      <c r="H148" s="44"/>
      <c r="I148" s="224"/>
      <c r="J148" s="44"/>
      <c r="K148" s="44"/>
      <c r="L148" s="48"/>
      <c r="M148" s="225"/>
      <c r="N148" s="226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194</v>
      </c>
      <c r="AU148" s="20" t="s">
        <v>91</v>
      </c>
    </row>
    <row r="149" s="2" customFormat="1">
      <c r="A149" s="42"/>
      <c r="B149" s="43"/>
      <c r="C149" s="44"/>
      <c r="D149" s="239" t="s">
        <v>239</v>
      </c>
      <c r="E149" s="44"/>
      <c r="F149" s="240" t="s">
        <v>398</v>
      </c>
      <c r="G149" s="44"/>
      <c r="H149" s="44"/>
      <c r="I149" s="224"/>
      <c r="J149" s="44"/>
      <c r="K149" s="44"/>
      <c r="L149" s="48"/>
      <c r="M149" s="225"/>
      <c r="N149" s="226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239</v>
      </c>
      <c r="AU149" s="20" t="s">
        <v>91</v>
      </c>
    </row>
    <row r="150" s="2" customFormat="1" ht="24.15" customHeight="1">
      <c r="A150" s="42"/>
      <c r="B150" s="43"/>
      <c r="C150" s="209" t="s">
        <v>221</v>
      </c>
      <c r="D150" s="209" t="s">
        <v>189</v>
      </c>
      <c r="E150" s="210" t="s">
        <v>399</v>
      </c>
      <c r="F150" s="211" t="s">
        <v>400</v>
      </c>
      <c r="G150" s="212" t="s">
        <v>389</v>
      </c>
      <c r="H150" s="213">
        <v>30.056000000000001</v>
      </c>
      <c r="I150" s="214"/>
      <c r="J150" s="215">
        <f>ROUND(I150*H150,2)</f>
        <v>0</v>
      </c>
      <c r="K150" s="211" t="s">
        <v>236</v>
      </c>
      <c r="L150" s="48"/>
      <c r="M150" s="216" t="s">
        <v>32</v>
      </c>
      <c r="N150" s="217" t="s">
        <v>49</v>
      </c>
      <c r="O150" s="88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20" t="s">
        <v>187</v>
      </c>
      <c r="AT150" s="220" t="s">
        <v>189</v>
      </c>
      <c r="AU150" s="220" t="s">
        <v>91</v>
      </c>
      <c r="AY150" s="20" t="s">
        <v>188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20" t="s">
        <v>86</v>
      </c>
      <c r="BK150" s="221">
        <f>ROUND(I150*H150,2)</f>
        <v>0</v>
      </c>
      <c r="BL150" s="20" t="s">
        <v>187</v>
      </c>
      <c r="BM150" s="220" t="s">
        <v>2179</v>
      </c>
    </row>
    <row r="151" s="2" customFormat="1">
      <c r="A151" s="42"/>
      <c r="B151" s="43"/>
      <c r="C151" s="44"/>
      <c r="D151" s="222" t="s">
        <v>194</v>
      </c>
      <c r="E151" s="44"/>
      <c r="F151" s="223" t="s">
        <v>402</v>
      </c>
      <c r="G151" s="44"/>
      <c r="H151" s="44"/>
      <c r="I151" s="224"/>
      <c r="J151" s="44"/>
      <c r="K151" s="44"/>
      <c r="L151" s="48"/>
      <c r="M151" s="225"/>
      <c r="N151" s="226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194</v>
      </c>
      <c r="AU151" s="20" t="s">
        <v>91</v>
      </c>
    </row>
    <row r="152" s="2" customFormat="1">
      <c r="A152" s="42"/>
      <c r="B152" s="43"/>
      <c r="C152" s="44"/>
      <c r="D152" s="239" t="s">
        <v>239</v>
      </c>
      <c r="E152" s="44"/>
      <c r="F152" s="240" t="s">
        <v>403</v>
      </c>
      <c r="G152" s="44"/>
      <c r="H152" s="44"/>
      <c r="I152" s="224"/>
      <c r="J152" s="44"/>
      <c r="K152" s="44"/>
      <c r="L152" s="48"/>
      <c r="M152" s="225"/>
      <c r="N152" s="226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239</v>
      </c>
      <c r="AU152" s="20" t="s">
        <v>91</v>
      </c>
    </row>
    <row r="153" s="13" customFormat="1">
      <c r="A153" s="13"/>
      <c r="B153" s="241"/>
      <c r="C153" s="242"/>
      <c r="D153" s="222" t="s">
        <v>282</v>
      </c>
      <c r="E153" s="242"/>
      <c r="F153" s="244" t="s">
        <v>2180</v>
      </c>
      <c r="G153" s="242"/>
      <c r="H153" s="245">
        <v>30.056000000000001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282</v>
      </c>
      <c r="AU153" s="251" t="s">
        <v>91</v>
      </c>
      <c r="AV153" s="13" t="s">
        <v>91</v>
      </c>
      <c r="AW153" s="13" t="s">
        <v>4</v>
      </c>
      <c r="AX153" s="13" t="s">
        <v>86</v>
      </c>
      <c r="AY153" s="251" t="s">
        <v>188</v>
      </c>
    </row>
    <row r="154" s="2" customFormat="1" ht="44.25" customHeight="1">
      <c r="A154" s="42"/>
      <c r="B154" s="43"/>
      <c r="C154" s="209" t="s">
        <v>324</v>
      </c>
      <c r="D154" s="209" t="s">
        <v>189</v>
      </c>
      <c r="E154" s="210" t="s">
        <v>406</v>
      </c>
      <c r="F154" s="211" t="s">
        <v>407</v>
      </c>
      <c r="G154" s="212" t="s">
        <v>389</v>
      </c>
      <c r="H154" s="213">
        <v>3.7570000000000001</v>
      </c>
      <c r="I154" s="214"/>
      <c r="J154" s="215">
        <f>ROUND(I154*H154,2)</f>
        <v>0</v>
      </c>
      <c r="K154" s="211" t="s">
        <v>236</v>
      </c>
      <c r="L154" s="48"/>
      <c r="M154" s="216" t="s">
        <v>32</v>
      </c>
      <c r="N154" s="217" t="s">
        <v>49</v>
      </c>
      <c r="O154" s="88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20" t="s">
        <v>187</v>
      </c>
      <c r="AT154" s="220" t="s">
        <v>189</v>
      </c>
      <c r="AU154" s="220" t="s">
        <v>91</v>
      </c>
      <c r="AY154" s="20" t="s">
        <v>188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20" t="s">
        <v>86</v>
      </c>
      <c r="BK154" s="221">
        <f>ROUND(I154*H154,2)</f>
        <v>0</v>
      </c>
      <c r="BL154" s="20" t="s">
        <v>187</v>
      </c>
      <c r="BM154" s="220" t="s">
        <v>2181</v>
      </c>
    </row>
    <row r="155" s="2" customFormat="1">
      <c r="A155" s="42"/>
      <c r="B155" s="43"/>
      <c r="C155" s="44"/>
      <c r="D155" s="222" t="s">
        <v>194</v>
      </c>
      <c r="E155" s="44"/>
      <c r="F155" s="223" t="s">
        <v>409</v>
      </c>
      <c r="G155" s="44"/>
      <c r="H155" s="44"/>
      <c r="I155" s="224"/>
      <c r="J155" s="44"/>
      <c r="K155" s="44"/>
      <c r="L155" s="48"/>
      <c r="M155" s="225"/>
      <c r="N155" s="226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194</v>
      </c>
      <c r="AU155" s="20" t="s">
        <v>91</v>
      </c>
    </row>
    <row r="156" s="2" customFormat="1">
      <c r="A156" s="42"/>
      <c r="B156" s="43"/>
      <c r="C156" s="44"/>
      <c r="D156" s="239" t="s">
        <v>239</v>
      </c>
      <c r="E156" s="44"/>
      <c r="F156" s="240" t="s">
        <v>410</v>
      </c>
      <c r="G156" s="44"/>
      <c r="H156" s="44"/>
      <c r="I156" s="224"/>
      <c r="J156" s="44"/>
      <c r="K156" s="44"/>
      <c r="L156" s="48"/>
      <c r="M156" s="225"/>
      <c r="N156" s="226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239</v>
      </c>
      <c r="AU156" s="20" t="s">
        <v>91</v>
      </c>
    </row>
    <row r="157" s="11" customFormat="1" ht="22.8" customHeight="1">
      <c r="A157" s="11"/>
      <c r="B157" s="195"/>
      <c r="C157" s="196"/>
      <c r="D157" s="197" t="s">
        <v>77</v>
      </c>
      <c r="E157" s="237" t="s">
        <v>411</v>
      </c>
      <c r="F157" s="237" t="s">
        <v>412</v>
      </c>
      <c r="G157" s="196"/>
      <c r="H157" s="196"/>
      <c r="I157" s="199"/>
      <c r="J157" s="238">
        <f>BK157</f>
        <v>0</v>
      </c>
      <c r="K157" s="196"/>
      <c r="L157" s="201"/>
      <c r="M157" s="202"/>
      <c r="N157" s="203"/>
      <c r="O157" s="203"/>
      <c r="P157" s="204">
        <f>SUM(P158:P160)</f>
        <v>0</v>
      </c>
      <c r="Q157" s="203"/>
      <c r="R157" s="204">
        <f>SUM(R158:R160)</f>
        <v>0</v>
      </c>
      <c r="S157" s="203"/>
      <c r="T157" s="205">
        <f>SUM(T158:T160)</f>
        <v>0</v>
      </c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R157" s="206" t="s">
        <v>86</v>
      </c>
      <c r="AT157" s="207" t="s">
        <v>77</v>
      </c>
      <c r="AU157" s="207" t="s">
        <v>86</v>
      </c>
      <c r="AY157" s="206" t="s">
        <v>188</v>
      </c>
      <c r="BK157" s="208">
        <f>SUM(BK158:BK160)</f>
        <v>0</v>
      </c>
    </row>
    <row r="158" s="2" customFormat="1" ht="16.5" customHeight="1">
      <c r="A158" s="42"/>
      <c r="B158" s="43"/>
      <c r="C158" s="209" t="s">
        <v>340</v>
      </c>
      <c r="D158" s="209" t="s">
        <v>189</v>
      </c>
      <c r="E158" s="210" t="s">
        <v>2033</v>
      </c>
      <c r="F158" s="211" t="s">
        <v>2034</v>
      </c>
      <c r="G158" s="212" t="s">
        <v>389</v>
      </c>
      <c r="H158" s="213">
        <v>5.2770000000000001</v>
      </c>
      <c r="I158" s="214"/>
      <c r="J158" s="215">
        <f>ROUND(I158*H158,2)</f>
        <v>0</v>
      </c>
      <c r="K158" s="211" t="s">
        <v>236</v>
      </c>
      <c r="L158" s="48"/>
      <c r="M158" s="216" t="s">
        <v>32</v>
      </c>
      <c r="N158" s="217" t="s">
        <v>49</v>
      </c>
      <c r="O158" s="88"/>
      <c r="P158" s="218">
        <f>O158*H158</f>
        <v>0</v>
      </c>
      <c r="Q158" s="218">
        <v>0</v>
      </c>
      <c r="R158" s="218">
        <f>Q158*H158</f>
        <v>0</v>
      </c>
      <c r="S158" s="218">
        <v>0</v>
      </c>
      <c r="T158" s="219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20" t="s">
        <v>187</v>
      </c>
      <c r="AT158" s="220" t="s">
        <v>189</v>
      </c>
      <c r="AU158" s="220" t="s">
        <v>91</v>
      </c>
      <c r="AY158" s="20" t="s">
        <v>188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20" t="s">
        <v>86</v>
      </c>
      <c r="BK158" s="221">
        <f>ROUND(I158*H158,2)</f>
        <v>0</v>
      </c>
      <c r="BL158" s="20" t="s">
        <v>187</v>
      </c>
      <c r="BM158" s="220" t="s">
        <v>2182</v>
      </c>
    </row>
    <row r="159" s="2" customFormat="1">
      <c r="A159" s="42"/>
      <c r="B159" s="43"/>
      <c r="C159" s="44"/>
      <c r="D159" s="222" t="s">
        <v>194</v>
      </c>
      <c r="E159" s="44"/>
      <c r="F159" s="223" t="s">
        <v>2036</v>
      </c>
      <c r="G159" s="44"/>
      <c r="H159" s="44"/>
      <c r="I159" s="224"/>
      <c r="J159" s="44"/>
      <c r="K159" s="44"/>
      <c r="L159" s="48"/>
      <c r="M159" s="225"/>
      <c r="N159" s="226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194</v>
      </c>
      <c r="AU159" s="20" t="s">
        <v>91</v>
      </c>
    </row>
    <row r="160" s="2" customFormat="1">
      <c r="A160" s="42"/>
      <c r="B160" s="43"/>
      <c r="C160" s="44"/>
      <c r="D160" s="239" t="s">
        <v>239</v>
      </c>
      <c r="E160" s="44"/>
      <c r="F160" s="240" t="s">
        <v>2037</v>
      </c>
      <c r="G160" s="44"/>
      <c r="H160" s="44"/>
      <c r="I160" s="224"/>
      <c r="J160" s="44"/>
      <c r="K160" s="44"/>
      <c r="L160" s="48"/>
      <c r="M160" s="225"/>
      <c r="N160" s="226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239</v>
      </c>
      <c r="AU160" s="20" t="s">
        <v>91</v>
      </c>
    </row>
    <row r="161" s="11" customFormat="1" ht="25.92" customHeight="1">
      <c r="A161" s="11"/>
      <c r="B161" s="195"/>
      <c r="C161" s="196"/>
      <c r="D161" s="197" t="s">
        <v>77</v>
      </c>
      <c r="E161" s="198" t="s">
        <v>419</v>
      </c>
      <c r="F161" s="198" t="s">
        <v>420</v>
      </c>
      <c r="G161" s="196"/>
      <c r="H161" s="196"/>
      <c r="I161" s="199"/>
      <c r="J161" s="200">
        <f>BK161</f>
        <v>0</v>
      </c>
      <c r="K161" s="196"/>
      <c r="L161" s="201"/>
      <c r="M161" s="202"/>
      <c r="N161" s="203"/>
      <c r="O161" s="203"/>
      <c r="P161" s="204">
        <f>P162+P171+P211+P216+P257+P277+P297+P315+P328</f>
        <v>0</v>
      </c>
      <c r="Q161" s="203"/>
      <c r="R161" s="204">
        <f>R162+R171+R211+R216+R257+R277+R297+R315+R328</f>
        <v>2.4691616000000005</v>
      </c>
      <c r="S161" s="203"/>
      <c r="T161" s="205">
        <f>T162+T171+T211+T216+T257+T277+T297+T315+T328</f>
        <v>0.65541384999999996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R161" s="206" t="s">
        <v>91</v>
      </c>
      <c r="AT161" s="207" t="s">
        <v>77</v>
      </c>
      <c r="AU161" s="207" t="s">
        <v>78</v>
      </c>
      <c r="AY161" s="206" t="s">
        <v>188</v>
      </c>
      <c r="BK161" s="208">
        <f>BK162+BK171+BK211+BK216+BK257+BK277+BK297+BK315+BK328</f>
        <v>0</v>
      </c>
    </row>
    <row r="162" s="11" customFormat="1" ht="22.8" customHeight="1">
      <c r="A162" s="11"/>
      <c r="B162" s="195"/>
      <c r="C162" s="196"/>
      <c r="D162" s="197" t="s">
        <v>77</v>
      </c>
      <c r="E162" s="237" t="s">
        <v>421</v>
      </c>
      <c r="F162" s="237" t="s">
        <v>422</v>
      </c>
      <c r="G162" s="196"/>
      <c r="H162" s="196"/>
      <c r="I162" s="199"/>
      <c r="J162" s="238">
        <f>BK162</f>
        <v>0</v>
      </c>
      <c r="K162" s="196"/>
      <c r="L162" s="201"/>
      <c r="M162" s="202"/>
      <c r="N162" s="203"/>
      <c r="O162" s="203"/>
      <c r="P162" s="204">
        <f>SUM(P163:P170)</f>
        <v>0</v>
      </c>
      <c r="Q162" s="203"/>
      <c r="R162" s="204">
        <f>SUM(R163:R170)</f>
        <v>0</v>
      </c>
      <c r="S162" s="203"/>
      <c r="T162" s="205">
        <f>SUM(T163:T170)</f>
        <v>0</v>
      </c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R162" s="206" t="s">
        <v>91</v>
      </c>
      <c r="AT162" s="207" t="s">
        <v>77</v>
      </c>
      <c r="AU162" s="207" t="s">
        <v>86</v>
      </c>
      <c r="AY162" s="206" t="s">
        <v>188</v>
      </c>
      <c r="BK162" s="208">
        <f>SUM(BK163:BK170)</f>
        <v>0</v>
      </c>
    </row>
    <row r="163" s="2" customFormat="1" ht="24.15" customHeight="1">
      <c r="A163" s="42"/>
      <c r="B163" s="43"/>
      <c r="C163" s="209" t="s">
        <v>638</v>
      </c>
      <c r="D163" s="209" t="s">
        <v>189</v>
      </c>
      <c r="E163" s="210" t="s">
        <v>489</v>
      </c>
      <c r="F163" s="211" t="s">
        <v>490</v>
      </c>
      <c r="G163" s="212" t="s">
        <v>235</v>
      </c>
      <c r="H163" s="213">
        <v>8</v>
      </c>
      <c r="I163" s="214"/>
      <c r="J163" s="215">
        <f>ROUND(I163*H163,2)</f>
        <v>0</v>
      </c>
      <c r="K163" s="211" t="s">
        <v>32</v>
      </c>
      <c r="L163" s="48"/>
      <c r="M163" s="216" t="s">
        <v>32</v>
      </c>
      <c r="N163" s="217" t="s">
        <v>49</v>
      </c>
      <c r="O163" s="88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20" t="s">
        <v>405</v>
      </c>
      <c r="AT163" s="220" t="s">
        <v>189</v>
      </c>
      <c r="AU163" s="220" t="s">
        <v>91</v>
      </c>
      <c r="AY163" s="20" t="s">
        <v>188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20" t="s">
        <v>86</v>
      </c>
      <c r="BK163" s="221">
        <f>ROUND(I163*H163,2)</f>
        <v>0</v>
      </c>
      <c r="BL163" s="20" t="s">
        <v>405</v>
      </c>
      <c r="BM163" s="220" t="s">
        <v>2183</v>
      </c>
    </row>
    <row r="164" s="2" customFormat="1">
      <c r="A164" s="42"/>
      <c r="B164" s="43"/>
      <c r="C164" s="44"/>
      <c r="D164" s="222" t="s">
        <v>194</v>
      </c>
      <c r="E164" s="44"/>
      <c r="F164" s="223" t="s">
        <v>490</v>
      </c>
      <c r="G164" s="44"/>
      <c r="H164" s="44"/>
      <c r="I164" s="224"/>
      <c r="J164" s="44"/>
      <c r="K164" s="44"/>
      <c r="L164" s="48"/>
      <c r="M164" s="225"/>
      <c r="N164" s="226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194</v>
      </c>
      <c r="AU164" s="20" t="s">
        <v>91</v>
      </c>
    </row>
    <row r="165" s="2" customFormat="1" ht="24.15" customHeight="1">
      <c r="A165" s="42"/>
      <c r="B165" s="43"/>
      <c r="C165" s="209" t="s">
        <v>360</v>
      </c>
      <c r="D165" s="209" t="s">
        <v>189</v>
      </c>
      <c r="E165" s="210" t="s">
        <v>2184</v>
      </c>
      <c r="F165" s="211" t="s">
        <v>2185</v>
      </c>
      <c r="G165" s="212" t="s">
        <v>235</v>
      </c>
      <c r="H165" s="213">
        <v>2</v>
      </c>
      <c r="I165" s="214"/>
      <c r="J165" s="215">
        <f>ROUND(I165*H165,2)</f>
        <v>0</v>
      </c>
      <c r="K165" s="211" t="s">
        <v>32</v>
      </c>
      <c r="L165" s="48"/>
      <c r="M165" s="216" t="s">
        <v>32</v>
      </c>
      <c r="N165" s="217" t="s">
        <v>49</v>
      </c>
      <c r="O165" s="88"/>
      <c r="P165" s="218">
        <f>O165*H165</f>
        <v>0</v>
      </c>
      <c r="Q165" s="218">
        <v>0</v>
      </c>
      <c r="R165" s="218">
        <f>Q165*H165</f>
        <v>0</v>
      </c>
      <c r="S165" s="218">
        <v>0</v>
      </c>
      <c r="T165" s="219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20" t="s">
        <v>405</v>
      </c>
      <c r="AT165" s="220" t="s">
        <v>189</v>
      </c>
      <c r="AU165" s="220" t="s">
        <v>91</v>
      </c>
      <c r="AY165" s="20" t="s">
        <v>188</v>
      </c>
      <c r="BE165" s="221">
        <f>IF(N165="základní",J165,0)</f>
        <v>0</v>
      </c>
      <c r="BF165" s="221">
        <f>IF(N165="snížená",J165,0)</f>
        <v>0</v>
      </c>
      <c r="BG165" s="221">
        <f>IF(N165="zákl. přenesená",J165,0)</f>
        <v>0</v>
      </c>
      <c r="BH165" s="221">
        <f>IF(N165="sníž. přenesená",J165,0)</f>
        <v>0</v>
      </c>
      <c r="BI165" s="221">
        <f>IF(N165="nulová",J165,0)</f>
        <v>0</v>
      </c>
      <c r="BJ165" s="20" t="s">
        <v>86</v>
      </c>
      <c r="BK165" s="221">
        <f>ROUND(I165*H165,2)</f>
        <v>0</v>
      </c>
      <c r="BL165" s="20" t="s">
        <v>405</v>
      </c>
      <c r="BM165" s="220" t="s">
        <v>2186</v>
      </c>
    </row>
    <row r="166" s="2" customFormat="1">
      <c r="A166" s="42"/>
      <c r="B166" s="43"/>
      <c r="C166" s="44"/>
      <c r="D166" s="222" t="s">
        <v>194</v>
      </c>
      <c r="E166" s="44"/>
      <c r="F166" s="223" t="s">
        <v>2185</v>
      </c>
      <c r="G166" s="44"/>
      <c r="H166" s="44"/>
      <c r="I166" s="224"/>
      <c r="J166" s="44"/>
      <c r="K166" s="44"/>
      <c r="L166" s="48"/>
      <c r="M166" s="225"/>
      <c r="N166" s="226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194</v>
      </c>
      <c r="AU166" s="20" t="s">
        <v>91</v>
      </c>
    </row>
    <row r="167" s="2" customFormat="1" ht="16.5" customHeight="1">
      <c r="A167" s="42"/>
      <c r="B167" s="43"/>
      <c r="C167" s="209" t="s">
        <v>366</v>
      </c>
      <c r="D167" s="209" t="s">
        <v>189</v>
      </c>
      <c r="E167" s="210" t="s">
        <v>2187</v>
      </c>
      <c r="F167" s="211" t="s">
        <v>2188</v>
      </c>
      <c r="G167" s="212" t="s">
        <v>235</v>
      </c>
      <c r="H167" s="213">
        <v>1</v>
      </c>
      <c r="I167" s="214"/>
      <c r="J167" s="215">
        <f>ROUND(I167*H167,2)</f>
        <v>0</v>
      </c>
      <c r="K167" s="211" t="s">
        <v>32</v>
      </c>
      <c r="L167" s="48"/>
      <c r="M167" s="216" t="s">
        <v>32</v>
      </c>
      <c r="N167" s="217" t="s">
        <v>49</v>
      </c>
      <c r="O167" s="88"/>
      <c r="P167" s="218">
        <f>O167*H167</f>
        <v>0</v>
      </c>
      <c r="Q167" s="218">
        <v>0</v>
      </c>
      <c r="R167" s="218">
        <f>Q167*H167</f>
        <v>0</v>
      </c>
      <c r="S167" s="218">
        <v>0</v>
      </c>
      <c r="T167" s="219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20" t="s">
        <v>405</v>
      </c>
      <c r="AT167" s="220" t="s">
        <v>189</v>
      </c>
      <c r="AU167" s="220" t="s">
        <v>91</v>
      </c>
      <c r="AY167" s="20" t="s">
        <v>188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20" t="s">
        <v>86</v>
      </c>
      <c r="BK167" s="221">
        <f>ROUND(I167*H167,2)</f>
        <v>0</v>
      </c>
      <c r="BL167" s="20" t="s">
        <v>405</v>
      </c>
      <c r="BM167" s="220" t="s">
        <v>2189</v>
      </c>
    </row>
    <row r="168" s="2" customFormat="1">
      <c r="A168" s="42"/>
      <c r="B168" s="43"/>
      <c r="C168" s="44"/>
      <c r="D168" s="222" t="s">
        <v>194</v>
      </c>
      <c r="E168" s="44"/>
      <c r="F168" s="223" t="s">
        <v>2188</v>
      </c>
      <c r="G168" s="44"/>
      <c r="H168" s="44"/>
      <c r="I168" s="224"/>
      <c r="J168" s="44"/>
      <c r="K168" s="44"/>
      <c r="L168" s="48"/>
      <c r="M168" s="225"/>
      <c r="N168" s="226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194</v>
      </c>
      <c r="AU168" s="20" t="s">
        <v>91</v>
      </c>
    </row>
    <row r="169" s="2" customFormat="1" ht="24.15" customHeight="1">
      <c r="A169" s="42"/>
      <c r="B169" s="43"/>
      <c r="C169" s="209" t="s">
        <v>386</v>
      </c>
      <c r="D169" s="209" t="s">
        <v>189</v>
      </c>
      <c r="E169" s="210" t="s">
        <v>2190</v>
      </c>
      <c r="F169" s="211" t="s">
        <v>2191</v>
      </c>
      <c r="G169" s="212" t="s">
        <v>235</v>
      </c>
      <c r="H169" s="213">
        <v>6</v>
      </c>
      <c r="I169" s="214"/>
      <c r="J169" s="215">
        <f>ROUND(I169*H169,2)</f>
        <v>0</v>
      </c>
      <c r="K169" s="211" t="s">
        <v>32</v>
      </c>
      <c r="L169" s="48"/>
      <c r="M169" s="216" t="s">
        <v>32</v>
      </c>
      <c r="N169" s="217" t="s">
        <v>49</v>
      </c>
      <c r="O169" s="88"/>
      <c r="P169" s="218">
        <f>O169*H169</f>
        <v>0</v>
      </c>
      <c r="Q169" s="218">
        <v>0</v>
      </c>
      <c r="R169" s="218">
        <f>Q169*H169</f>
        <v>0</v>
      </c>
      <c r="S169" s="218">
        <v>0</v>
      </c>
      <c r="T169" s="219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20" t="s">
        <v>405</v>
      </c>
      <c r="AT169" s="220" t="s">
        <v>189</v>
      </c>
      <c r="AU169" s="220" t="s">
        <v>91</v>
      </c>
      <c r="AY169" s="20" t="s">
        <v>188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20" t="s">
        <v>86</v>
      </c>
      <c r="BK169" s="221">
        <f>ROUND(I169*H169,2)</f>
        <v>0</v>
      </c>
      <c r="BL169" s="20" t="s">
        <v>405</v>
      </c>
      <c r="BM169" s="220" t="s">
        <v>2192</v>
      </c>
    </row>
    <row r="170" s="2" customFormat="1">
      <c r="A170" s="42"/>
      <c r="B170" s="43"/>
      <c r="C170" s="44"/>
      <c r="D170" s="222" t="s">
        <v>194</v>
      </c>
      <c r="E170" s="44"/>
      <c r="F170" s="223" t="s">
        <v>2191</v>
      </c>
      <c r="G170" s="44"/>
      <c r="H170" s="44"/>
      <c r="I170" s="224"/>
      <c r="J170" s="44"/>
      <c r="K170" s="44"/>
      <c r="L170" s="48"/>
      <c r="M170" s="225"/>
      <c r="N170" s="226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194</v>
      </c>
      <c r="AU170" s="20" t="s">
        <v>91</v>
      </c>
    </row>
    <row r="171" s="11" customFormat="1" ht="22.8" customHeight="1">
      <c r="A171" s="11"/>
      <c r="B171" s="195"/>
      <c r="C171" s="196"/>
      <c r="D171" s="197" t="s">
        <v>77</v>
      </c>
      <c r="E171" s="237" t="s">
        <v>492</v>
      </c>
      <c r="F171" s="237" t="s">
        <v>493</v>
      </c>
      <c r="G171" s="196"/>
      <c r="H171" s="196"/>
      <c r="I171" s="199"/>
      <c r="J171" s="238">
        <f>BK171</f>
        <v>0</v>
      </c>
      <c r="K171" s="196"/>
      <c r="L171" s="201"/>
      <c r="M171" s="202"/>
      <c r="N171" s="203"/>
      <c r="O171" s="203"/>
      <c r="P171" s="204">
        <f>SUM(P172:P210)</f>
        <v>0</v>
      </c>
      <c r="Q171" s="203"/>
      <c r="R171" s="204">
        <f>SUM(R172:R210)</f>
        <v>0</v>
      </c>
      <c r="S171" s="203"/>
      <c r="T171" s="205">
        <f>SUM(T172:T210)</f>
        <v>0</v>
      </c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R171" s="206" t="s">
        <v>91</v>
      </c>
      <c r="AT171" s="207" t="s">
        <v>77</v>
      </c>
      <c r="AU171" s="207" t="s">
        <v>86</v>
      </c>
      <c r="AY171" s="206" t="s">
        <v>188</v>
      </c>
      <c r="BK171" s="208">
        <f>SUM(BK172:BK210)</f>
        <v>0</v>
      </c>
    </row>
    <row r="172" s="2" customFormat="1" ht="37.8" customHeight="1">
      <c r="A172" s="42"/>
      <c r="B172" s="43"/>
      <c r="C172" s="209" t="s">
        <v>393</v>
      </c>
      <c r="D172" s="209" t="s">
        <v>189</v>
      </c>
      <c r="E172" s="210" t="s">
        <v>2193</v>
      </c>
      <c r="F172" s="211" t="s">
        <v>2194</v>
      </c>
      <c r="G172" s="212" t="s">
        <v>278</v>
      </c>
      <c r="H172" s="213">
        <v>28.84</v>
      </c>
      <c r="I172" s="214"/>
      <c r="J172" s="215">
        <f>ROUND(I172*H172,2)</f>
        <v>0</v>
      </c>
      <c r="K172" s="211" t="s">
        <v>32</v>
      </c>
      <c r="L172" s="48"/>
      <c r="M172" s="216" t="s">
        <v>32</v>
      </c>
      <c r="N172" s="217" t="s">
        <v>49</v>
      </c>
      <c r="O172" s="88"/>
      <c r="P172" s="218">
        <f>O172*H172</f>
        <v>0</v>
      </c>
      <c r="Q172" s="218">
        <v>0</v>
      </c>
      <c r="R172" s="218">
        <f>Q172*H172</f>
        <v>0</v>
      </c>
      <c r="S172" s="218">
        <v>0</v>
      </c>
      <c r="T172" s="219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20" t="s">
        <v>405</v>
      </c>
      <c r="AT172" s="220" t="s">
        <v>189</v>
      </c>
      <c r="AU172" s="220" t="s">
        <v>91</v>
      </c>
      <c r="AY172" s="20" t="s">
        <v>188</v>
      </c>
      <c r="BE172" s="221">
        <f>IF(N172="základní",J172,0)</f>
        <v>0</v>
      </c>
      <c r="BF172" s="221">
        <f>IF(N172="snížená",J172,0)</f>
        <v>0</v>
      </c>
      <c r="BG172" s="221">
        <f>IF(N172="zákl. přenesená",J172,0)</f>
        <v>0</v>
      </c>
      <c r="BH172" s="221">
        <f>IF(N172="sníž. přenesená",J172,0)</f>
        <v>0</v>
      </c>
      <c r="BI172" s="221">
        <f>IF(N172="nulová",J172,0)</f>
        <v>0</v>
      </c>
      <c r="BJ172" s="20" t="s">
        <v>86</v>
      </c>
      <c r="BK172" s="221">
        <f>ROUND(I172*H172,2)</f>
        <v>0</v>
      </c>
      <c r="BL172" s="20" t="s">
        <v>405</v>
      </c>
      <c r="BM172" s="220" t="s">
        <v>2195</v>
      </c>
    </row>
    <row r="173" s="2" customFormat="1">
      <c r="A173" s="42"/>
      <c r="B173" s="43"/>
      <c r="C173" s="44"/>
      <c r="D173" s="222" t="s">
        <v>194</v>
      </c>
      <c r="E173" s="44"/>
      <c r="F173" s="223" t="s">
        <v>2194</v>
      </c>
      <c r="G173" s="44"/>
      <c r="H173" s="44"/>
      <c r="I173" s="224"/>
      <c r="J173" s="44"/>
      <c r="K173" s="44"/>
      <c r="L173" s="48"/>
      <c r="M173" s="225"/>
      <c r="N173" s="226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194</v>
      </c>
      <c r="AU173" s="20" t="s">
        <v>91</v>
      </c>
    </row>
    <row r="174" s="2" customFormat="1">
      <c r="A174" s="42"/>
      <c r="B174" s="43"/>
      <c r="C174" s="44"/>
      <c r="D174" s="222" t="s">
        <v>202</v>
      </c>
      <c r="E174" s="44"/>
      <c r="F174" s="227" t="s">
        <v>1566</v>
      </c>
      <c r="G174" s="44"/>
      <c r="H174" s="44"/>
      <c r="I174" s="224"/>
      <c r="J174" s="44"/>
      <c r="K174" s="44"/>
      <c r="L174" s="48"/>
      <c r="M174" s="225"/>
      <c r="N174" s="226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202</v>
      </c>
      <c r="AU174" s="20" t="s">
        <v>91</v>
      </c>
    </row>
    <row r="175" s="13" customFormat="1">
      <c r="A175" s="13"/>
      <c r="B175" s="241"/>
      <c r="C175" s="242"/>
      <c r="D175" s="222" t="s">
        <v>282</v>
      </c>
      <c r="E175" s="243" t="s">
        <v>32</v>
      </c>
      <c r="F175" s="244" t="s">
        <v>2196</v>
      </c>
      <c r="G175" s="242"/>
      <c r="H175" s="245">
        <v>28.84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1" t="s">
        <v>282</v>
      </c>
      <c r="AU175" s="251" t="s">
        <v>91</v>
      </c>
      <c r="AV175" s="13" t="s">
        <v>91</v>
      </c>
      <c r="AW175" s="13" t="s">
        <v>39</v>
      </c>
      <c r="AX175" s="13" t="s">
        <v>86</v>
      </c>
      <c r="AY175" s="251" t="s">
        <v>188</v>
      </c>
    </row>
    <row r="176" s="2" customFormat="1" ht="24.15" customHeight="1">
      <c r="A176" s="42"/>
      <c r="B176" s="43"/>
      <c r="C176" s="209" t="s">
        <v>8</v>
      </c>
      <c r="D176" s="209" t="s">
        <v>189</v>
      </c>
      <c r="E176" s="210" t="s">
        <v>495</v>
      </c>
      <c r="F176" s="211" t="s">
        <v>496</v>
      </c>
      <c r="G176" s="212" t="s">
        <v>235</v>
      </c>
      <c r="H176" s="213">
        <v>8</v>
      </c>
      <c r="I176" s="214"/>
      <c r="J176" s="215">
        <f>ROUND(I176*H176,2)</f>
        <v>0</v>
      </c>
      <c r="K176" s="211" t="s">
        <v>32</v>
      </c>
      <c r="L176" s="48"/>
      <c r="M176" s="216" t="s">
        <v>32</v>
      </c>
      <c r="N176" s="217" t="s">
        <v>49</v>
      </c>
      <c r="O176" s="88"/>
      <c r="P176" s="218">
        <f>O176*H176</f>
        <v>0</v>
      </c>
      <c r="Q176" s="218">
        <v>0</v>
      </c>
      <c r="R176" s="218">
        <f>Q176*H176</f>
        <v>0</v>
      </c>
      <c r="S176" s="218">
        <v>0</v>
      </c>
      <c r="T176" s="219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R176" s="220" t="s">
        <v>405</v>
      </c>
      <c r="AT176" s="220" t="s">
        <v>189</v>
      </c>
      <c r="AU176" s="220" t="s">
        <v>91</v>
      </c>
      <c r="AY176" s="20" t="s">
        <v>188</v>
      </c>
      <c r="BE176" s="221">
        <f>IF(N176="základní",J176,0)</f>
        <v>0</v>
      </c>
      <c r="BF176" s="221">
        <f>IF(N176="snížená",J176,0)</f>
        <v>0</v>
      </c>
      <c r="BG176" s="221">
        <f>IF(N176="zákl. přenesená",J176,0)</f>
        <v>0</v>
      </c>
      <c r="BH176" s="221">
        <f>IF(N176="sníž. přenesená",J176,0)</f>
        <v>0</v>
      </c>
      <c r="BI176" s="221">
        <f>IF(N176="nulová",J176,0)</f>
        <v>0</v>
      </c>
      <c r="BJ176" s="20" t="s">
        <v>86</v>
      </c>
      <c r="BK176" s="221">
        <f>ROUND(I176*H176,2)</f>
        <v>0</v>
      </c>
      <c r="BL176" s="20" t="s">
        <v>405</v>
      </c>
      <c r="BM176" s="220" t="s">
        <v>2197</v>
      </c>
    </row>
    <row r="177" s="2" customFormat="1">
      <c r="A177" s="42"/>
      <c r="B177" s="43"/>
      <c r="C177" s="44"/>
      <c r="D177" s="222" t="s">
        <v>194</v>
      </c>
      <c r="E177" s="44"/>
      <c r="F177" s="223" t="s">
        <v>496</v>
      </c>
      <c r="G177" s="44"/>
      <c r="H177" s="44"/>
      <c r="I177" s="224"/>
      <c r="J177" s="44"/>
      <c r="K177" s="44"/>
      <c r="L177" s="48"/>
      <c r="M177" s="225"/>
      <c r="N177" s="226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194</v>
      </c>
      <c r="AU177" s="20" t="s">
        <v>91</v>
      </c>
    </row>
    <row r="178" s="2" customFormat="1">
      <c r="A178" s="42"/>
      <c r="B178" s="43"/>
      <c r="C178" s="44"/>
      <c r="D178" s="222" t="s">
        <v>202</v>
      </c>
      <c r="E178" s="44"/>
      <c r="F178" s="227" t="s">
        <v>1499</v>
      </c>
      <c r="G178" s="44"/>
      <c r="H178" s="44"/>
      <c r="I178" s="224"/>
      <c r="J178" s="44"/>
      <c r="K178" s="44"/>
      <c r="L178" s="48"/>
      <c r="M178" s="225"/>
      <c r="N178" s="226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0" t="s">
        <v>202</v>
      </c>
      <c r="AU178" s="20" t="s">
        <v>91</v>
      </c>
    </row>
    <row r="179" s="13" customFormat="1">
      <c r="A179" s="13"/>
      <c r="B179" s="241"/>
      <c r="C179" s="242"/>
      <c r="D179" s="222" t="s">
        <v>282</v>
      </c>
      <c r="E179" s="243" t="s">
        <v>32</v>
      </c>
      <c r="F179" s="244" t="s">
        <v>2198</v>
      </c>
      <c r="G179" s="242"/>
      <c r="H179" s="245">
        <v>1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1" t="s">
        <v>282</v>
      </c>
      <c r="AU179" s="251" t="s">
        <v>91</v>
      </c>
      <c r="AV179" s="13" t="s">
        <v>91</v>
      </c>
      <c r="AW179" s="13" t="s">
        <v>39</v>
      </c>
      <c r="AX179" s="13" t="s">
        <v>78</v>
      </c>
      <c r="AY179" s="251" t="s">
        <v>188</v>
      </c>
    </row>
    <row r="180" s="13" customFormat="1">
      <c r="A180" s="13"/>
      <c r="B180" s="241"/>
      <c r="C180" s="242"/>
      <c r="D180" s="222" t="s">
        <v>282</v>
      </c>
      <c r="E180" s="243" t="s">
        <v>32</v>
      </c>
      <c r="F180" s="244" t="s">
        <v>2199</v>
      </c>
      <c r="G180" s="242"/>
      <c r="H180" s="245">
        <v>1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1" t="s">
        <v>282</v>
      </c>
      <c r="AU180" s="251" t="s">
        <v>91</v>
      </c>
      <c r="AV180" s="13" t="s">
        <v>91</v>
      </c>
      <c r="AW180" s="13" t="s">
        <v>39</v>
      </c>
      <c r="AX180" s="13" t="s">
        <v>78</v>
      </c>
      <c r="AY180" s="251" t="s">
        <v>188</v>
      </c>
    </row>
    <row r="181" s="13" customFormat="1">
      <c r="A181" s="13"/>
      <c r="B181" s="241"/>
      <c r="C181" s="242"/>
      <c r="D181" s="222" t="s">
        <v>282</v>
      </c>
      <c r="E181" s="243" t="s">
        <v>32</v>
      </c>
      <c r="F181" s="244" t="s">
        <v>2200</v>
      </c>
      <c r="G181" s="242"/>
      <c r="H181" s="245">
        <v>1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1" t="s">
        <v>282</v>
      </c>
      <c r="AU181" s="251" t="s">
        <v>91</v>
      </c>
      <c r="AV181" s="13" t="s">
        <v>91</v>
      </c>
      <c r="AW181" s="13" t="s">
        <v>39</v>
      </c>
      <c r="AX181" s="13" t="s">
        <v>78</v>
      </c>
      <c r="AY181" s="251" t="s">
        <v>188</v>
      </c>
    </row>
    <row r="182" s="13" customFormat="1">
      <c r="A182" s="13"/>
      <c r="B182" s="241"/>
      <c r="C182" s="242"/>
      <c r="D182" s="222" t="s">
        <v>282</v>
      </c>
      <c r="E182" s="243" t="s">
        <v>32</v>
      </c>
      <c r="F182" s="244" t="s">
        <v>2201</v>
      </c>
      <c r="G182" s="242"/>
      <c r="H182" s="245">
        <v>1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1" t="s">
        <v>282</v>
      </c>
      <c r="AU182" s="251" t="s">
        <v>91</v>
      </c>
      <c r="AV182" s="13" t="s">
        <v>91</v>
      </c>
      <c r="AW182" s="13" t="s">
        <v>39</v>
      </c>
      <c r="AX182" s="13" t="s">
        <v>78</v>
      </c>
      <c r="AY182" s="251" t="s">
        <v>188</v>
      </c>
    </row>
    <row r="183" s="13" customFormat="1">
      <c r="A183" s="13"/>
      <c r="B183" s="241"/>
      <c r="C183" s="242"/>
      <c r="D183" s="222" t="s">
        <v>282</v>
      </c>
      <c r="E183" s="243" t="s">
        <v>32</v>
      </c>
      <c r="F183" s="244" t="s">
        <v>2202</v>
      </c>
      <c r="G183" s="242"/>
      <c r="H183" s="245">
        <v>1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1" t="s">
        <v>282</v>
      </c>
      <c r="AU183" s="251" t="s">
        <v>91</v>
      </c>
      <c r="AV183" s="13" t="s">
        <v>91</v>
      </c>
      <c r="AW183" s="13" t="s">
        <v>39</v>
      </c>
      <c r="AX183" s="13" t="s">
        <v>78</v>
      </c>
      <c r="AY183" s="251" t="s">
        <v>188</v>
      </c>
    </row>
    <row r="184" s="13" customFormat="1">
      <c r="A184" s="13"/>
      <c r="B184" s="241"/>
      <c r="C184" s="242"/>
      <c r="D184" s="222" t="s">
        <v>282</v>
      </c>
      <c r="E184" s="243" t="s">
        <v>32</v>
      </c>
      <c r="F184" s="244" t="s">
        <v>2203</v>
      </c>
      <c r="G184" s="242"/>
      <c r="H184" s="245">
        <v>1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1" t="s">
        <v>282</v>
      </c>
      <c r="AU184" s="251" t="s">
        <v>91</v>
      </c>
      <c r="AV184" s="13" t="s">
        <v>91</v>
      </c>
      <c r="AW184" s="13" t="s">
        <v>39</v>
      </c>
      <c r="AX184" s="13" t="s">
        <v>78</v>
      </c>
      <c r="AY184" s="251" t="s">
        <v>188</v>
      </c>
    </row>
    <row r="185" s="13" customFormat="1">
      <c r="A185" s="13"/>
      <c r="B185" s="241"/>
      <c r="C185" s="242"/>
      <c r="D185" s="222" t="s">
        <v>282</v>
      </c>
      <c r="E185" s="243" t="s">
        <v>32</v>
      </c>
      <c r="F185" s="244" t="s">
        <v>2204</v>
      </c>
      <c r="G185" s="242"/>
      <c r="H185" s="245">
        <v>1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1" t="s">
        <v>282</v>
      </c>
      <c r="AU185" s="251" t="s">
        <v>91</v>
      </c>
      <c r="AV185" s="13" t="s">
        <v>91</v>
      </c>
      <c r="AW185" s="13" t="s">
        <v>39</v>
      </c>
      <c r="AX185" s="13" t="s">
        <v>78</v>
      </c>
      <c r="AY185" s="251" t="s">
        <v>188</v>
      </c>
    </row>
    <row r="186" s="13" customFormat="1">
      <c r="A186" s="13"/>
      <c r="B186" s="241"/>
      <c r="C186" s="242"/>
      <c r="D186" s="222" t="s">
        <v>282</v>
      </c>
      <c r="E186" s="243" t="s">
        <v>32</v>
      </c>
      <c r="F186" s="244" t="s">
        <v>2205</v>
      </c>
      <c r="G186" s="242"/>
      <c r="H186" s="245">
        <v>1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1" t="s">
        <v>282</v>
      </c>
      <c r="AU186" s="251" t="s">
        <v>91</v>
      </c>
      <c r="AV186" s="13" t="s">
        <v>91</v>
      </c>
      <c r="AW186" s="13" t="s">
        <v>39</v>
      </c>
      <c r="AX186" s="13" t="s">
        <v>78</v>
      </c>
      <c r="AY186" s="251" t="s">
        <v>188</v>
      </c>
    </row>
    <row r="187" s="15" customFormat="1">
      <c r="A187" s="15"/>
      <c r="B187" s="272"/>
      <c r="C187" s="273"/>
      <c r="D187" s="222" t="s">
        <v>282</v>
      </c>
      <c r="E187" s="274" t="s">
        <v>32</v>
      </c>
      <c r="F187" s="275" t="s">
        <v>338</v>
      </c>
      <c r="G187" s="273"/>
      <c r="H187" s="276">
        <v>8</v>
      </c>
      <c r="I187" s="277"/>
      <c r="J187" s="273"/>
      <c r="K187" s="273"/>
      <c r="L187" s="278"/>
      <c r="M187" s="279"/>
      <c r="N187" s="280"/>
      <c r="O187" s="280"/>
      <c r="P187" s="280"/>
      <c r="Q187" s="280"/>
      <c r="R187" s="280"/>
      <c r="S187" s="280"/>
      <c r="T187" s="281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82" t="s">
        <v>282</v>
      </c>
      <c r="AU187" s="282" t="s">
        <v>91</v>
      </c>
      <c r="AV187" s="15" t="s">
        <v>187</v>
      </c>
      <c r="AW187" s="15" t="s">
        <v>39</v>
      </c>
      <c r="AX187" s="15" t="s">
        <v>86</v>
      </c>
      <c r="AY187" s="282" t="s">
        <v>188</v>
      </c>
    </row>
    <row r="188" s="2" customFormat="1" ht="37.8" customHeight="1">
      <c r="A188" s="42"/>
      <c r="B188" s="43"/>
      <c r="C188" s="209" t="s">
        <v>405</v>
      </c>
      <c r="D188" s="209" t="s">
        <v>189</v>
      </c>
      <c r="E188" s="210" t="s">
        <v>2206</v>
      </c>
      <c r="F188" s="211" t="s">
        <v>2207</v>
      </c>
      <c r="G188" s="212" t="s">
        <v>235</v>
      </c>
      <c r="H188" s="213">
        <v>1</v>
      </c>
      <c r="I188" s="214"/>
      <c r="J188" s="215">
        <f>ROUND(I188*H188,2)</f>
        <v>0</v>
      </c>
      <c r="K188" s="211" t="s">
        <v>32</v>
      </c>
      <c r="L188" s="48"/>
      <c r="M188" s="216" t="s">
        <v>32</v>
      </c>
      <c r="N188" s="217" t="s">
        <v>49</v>
      </c>
      <c r="O188" s="88"/>
      <c r="P188" s="218">
        <f>O188*H188</f>
        <v>0</v>
      </c>
      <c r="Q188" s="218">
        <v>0</v>
      </c>
      <c r="R188" s="218">
        <f>Q188*H188</f>
        <v>0</v>
      </c>
      <c r="S188" s="218">
        <v>0</v>
      </c>
      <c r="T188" s="219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20" t="s">
        <v>405</v>
      </c>
      <c r="AT188" s="220" t="s">
        <v>189</v>
      </c>
      <c r="AU188" s="220" t="s">
        <v>91</v>
      </c>
      <c r="AY188" s="20" t="s">
        <v>188</v>
      </c>
      <c r="BE188" s="221">
        <f>IF(N188="základní",J188,0)</f>
        <v>0</v>
      </c>
      <c r="BF188" s="221">
        <f>IF(N188="snížená",J188,0)</f>
        <v>0</v>
      </c>
      <c r="BG188" s="221">
        <f>IF(N188="zákl. přenesená",J188,0)</f>
        <v>0</v>
      </c>
      <c r="BH188" s="221">
        <f>IF(N188="sníž. přenesená",J188,0)</f>
        <v>0</v>
      </c>
      <c r="BI188" s="221">
        <f>IF(N188="nulová",J188,0)</f>
        <v>0</v>
      </c>
      <c r="BJ188" s="20" t="s">
        <v>86</v>
      </c>
      <c r="BK188" s="221">
        <f>ROUND(I188*H188,2)</f>
        <v>0</v>
      </c>
      <c r="BL188" s="20" t="s">
        <v>405</v>
      </c>
      <c r="BM188" s="220" t="s">
        <v>2208</v>
      </c>
    </row>
    <row r="189" s="2" customFormat="1">
      <c r="A189" s="42"/>
      <c r="B189" s="43"/>
      <c r="C189" s="44"/>
      <c r="D189" s="222" t="s">
        <v>194</v>
      </c>
      <c r="E189" s="44"/>
      <c r="F189" s="223" t="s">
        <v>2207</v>
      </c>
      <c r="G189" s="44"/>
      <c r="H189" s="44"/>
      <c r="I189" s="224"/>
      <c r="J189" s="44"/>
      <c r="K189" s="44"/>
      <c r="L189" s="48"/>
      <c r="M189" s="225"/>
      <c r="N189" s="226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194</v>
      </c>
      <c r="AU189" s="20" t="s">
        <v>91</v>
      </c>
    </row>
    <row r="190" s="2" customFormat="1">
      <c r="A190" s="42"/>
      <c r="B190" s="43"/>
      <c r="C190" s="44"/>
      <c r="D190" s="222" t="s">
        <v>202</v>
      </c>
      <c r="E190" s="44"/>
      <c r="F190" s="227" t="s">
        <v>504</v>
      </c>
      <c r="G190" s="44"/>
      <c r="H190" s="44"/>
      <c r="I190" s="224"/>
      <c r="J190" s="44"/>
      <c r="K190" s="44"/>
      <c r="L190" s="48"/>
      <c r="M190" s="225"/>
      <c r="N190" s="226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202</v>
      </c>
      <c r="AU190" s="20" t="s">
        <v>91</v>
      </c>
    </row>
    <row r="191" s="13" customFormat="1">
      <c r="A191" s="13"/>
      <c r="B191" s="241"/>
      <c r="C191" s="242"/>
      <c r="D191" s="222" t="s">
        <v>282</v>
      </c>
      <c r="E191" s="243" t="s">
        <v>32</v>
      </c>
      <c r="F191" s="244" t="s">
        <v>2209</v>
      </c>
      <c r="G191" s="242"/>
      <c r="H191" s="245">
        <v>1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1" t="s">
        <v>282</v>
      </c>
      <c r="AU191" s="251" t="s">
        <v>91</v>
      </c>
      <c r="AV191" s="13" t="s">
        <v>91</v>
      </c>
      <c r="AW191" s="13" t="s">
        <v>39</v>
      </c>
      <c r="AX191" s="13" t="s">
        <v>86</v>
      </c>
      <c r="AY191" s="251" t="s">
        <v>188</v>
      </c>
    </row>
    <row r="192" s="2" customFormat="1" ht="37.8" customHeight="1">
      <c r="A192" s="42"/>
      <c r="B192" s="43"/>
      <c r="C192" s="209" t="s">
        <v>413</v>
      </c>
      <c r="D192" s="209" t="s">
        <v>189</v>
      </c>
      <c r="E192" s="210" t="s">
        <v>2210</v>
      </c>
      <c r="F192" s="211" t="s">
        <v>2211</v>
      </c>
      <c r="G192" s="212" t="s">
        <v>235</v>
      </c>
      <c r="H192" s="213">
        <v>1</v>
      </c>
      <c r="I192" s="214"/>
      <c r="J192" s="215">
        <f>ROUND(I192*H192,2)</f>
        <v>0</v>
      </c>
      <c r="K192" s="211" t="s">
        <v>32</v>
      </c>
      <c r="L192" s="48"/>
      <c r="M192" s="216" t="s">
        <v>32</v>
      </c>
      <c r="N192" s="217" t="s">
        <v>49</v>
      </c>
      <c r="O192" s="88"/>
      <c r="P192" s="218">
        <f>O192*H192</f>
        <v>0</v>
      </c>
      <c r="Q192" s="218">
        <v>0</v>
      </c>
      <c r="R192" s="218">
        <f>Q192*H192</f>
        <v>0</v>
      </c>
      <c r="S192" s="218">
        <v>0</v>
      </c>
      <c r="T192" s="219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20" t="s">
        <v>405</v>
      </c>
      <c r="AT192" s="220" t="s">
        <v>189</v>
      </c>
      <c r="AU192" s="220" t="s">
        <v>91</v>
      </c>
      <c r="AY192" s="20" t="s">
        <v>188</v>
      </c>
      <c r="BE192" s="221">
        <f>IF(N192="základní",J192,0)</f>
        <v>0</v>
      </c>
      <c r="BF192" s="221">
        <f>IF(N192="snížená",J192,0)</f>
        <v>0</v>
      </c>
      <c r="BG192" s="221">
        <f>IF(N192="zákl. přenesená",J192,0)</f>
        <v>0</v>
      </c>
      <c r="BH192" s="221">
        <f>IF(N192="sníž. přenesená",J192,0)</f>
        <v>0</v>
      </c>
      <c r="BI192" s="221">
        <f>IF(N192="nulová",J192,0)</f>
        <v>0</v>
      </c>
      <c r="BJ192" s="20" t="s">
        <v>86</v>
      </c>
      <c r="BK192" s="221">
        <f>ROUND(I192*H192,2)</f>
        <v>0</v>
      </c>
      <c r="BL192" s="20" t="s">
        <v>405</v>
      </c>
      <c r="BM192" s="220" t="s">
        <v>2212</v>
      </c>
    </row>
    <row r="193" s="2" customFormat="1">
      <c r="A193" s="42"/>
      <c r="B193" s="43"/>
      <c r="C193" s="44"/>
      <c r="D193" s="222" t="s">
        <v>194</v>
      </c>
      <c r="E193" s="44"/>
      <c r="F193" s="223" t="s">
        <v>2211</v>
      </c>
      <c r="G193" s="44"/>
      <c r="H193" s="44"/>
      <c r="I193" s="224"/>
      <c r="J193" s="44"/>
      <c r="K193" s="44"/>
      <c r="L193" s="48"/>
      <c r="M193" s="225"/>
      <c r="N193" s="226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194</v>
      </c>
      <c r="AU193" s="20" t="s">
        <v>91</v>
      </c>
    </row>
    <row r="194" s="2" customFormat="1">
      <c r="A194" s="42"/>
      <c r="B194" s="43"/>
      <c r="C194" s="44"/>
      <c r="D194" s="222" t="s">
        <v>202</v>
      </c>
      <c r="E194" s="44"/>
      <c r="F194" s="227" t="s">
        <v>504</v>
      </c>
      <c r="G194" s="44"/>
      <c r="H194" s="44"/>
      <c r="I194" s="224"/>
      <c r="J194" s="44"/>
      <c r="K194" s="44"/>
      <c r="L194" s="48"/>
      <c r="M194" s="225"/>
      <c r="N194" s="226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202</v>
      </c>
      <c r="AU194" s="20" t="s">
        <v>91</v>
      </c>
    </row>
    <row r="195" s="13" customFormat="1">
      <c r="A195" s="13"/>
      <c r="B195" s="241"/>
      <c r="C195" s="242"/>
      <c r="D195" s="222" t="s">
        <v>282</v>
      </c>
      <c r="E195" s="243" t="s">
        <v>32</v>
      </c>
      <c r="F195" s="244" t="s">
        <v>2213</v>
      </c>
      <c r="G195" s="242"/>
      <c r="H195" s="245">
        <v>1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1" t="s">
        <v>282</v>
      </c>
      <c r="AU195" s="251" t="s">
        <v>91</v>
      </c>
      <c r="AV195" s="13" t="s">
        <v>91</v>
      </c>
      <c r="AW195" s="13" t="s">
        <v>39</v>
      </c>
      <c r="AX195" s="13" t="s">
        <v>86</v>
      </c>
      <c r="AY195" s="251" t="s">
        <v>188</v>
      </c>
    </row>
    <row r="196" s="2" customFormat="1" ht="37.8" customHeight="1">
      <c r="A196" s="42"/>
      <c r="B196" s="43"/>
      <c r="C196" s="209" t="s">
        <v>423</v>
      </c>
      <c r="D196" s="209" t="s">
        <v>189</v>
      </c>
      <c r="E196" s="210" t="s">
        <v>2214</v>
      </c>
      <c r="F196" s="211" t="s">
        <v>2215</v>
      </c>
      <c r="G196" s="212" t="s">
        <v>235</v>
      </c>
      <c r="H196" s="213">
        <v>1</v>
      </c>
      <c r="I196" s="214"/>
      <c r="J196" s="215">
        <f>ROUND(I196*H196,2)</f>
        <v>0</v>
      </c>
      <c r="K196" s="211" t="s">
        <v>32</v>
      </c>
      <c r="L196" s="48"/>
      <c r="M196" s="216" t="s">
        <v>32</v>
      </c>
      <c r="N196" s="217" t="s">
        <v>49</v>
      </c>
      <c r="O196" s="88"/>
      <c r="P196" s="218">
        <f>O196*H196</f>
        <v>0</v>
      </c>
      <c r="Q196" s="218">
        <v>0</v>
      </c>
      <c r="R196" s="218">
        <f>Q196*H196</f>
        <v>0</v>
      </c>
      <c r="S196" s="218">
        <v>0</v>
      </c>
      <c r="T196" s="219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20" t="s">
        <v>405</v>
      </c>
      <c r="AT196" s="220" t="s">
        <v>189</v>
      </c>
      <c r="AU196" s="220" t="s">
        <v>91</v>
      </c>
      <c r="AY196" s="20" t="s">
        <v>188</v>
      </c>
      <c r="BE196" s="221">
        <f>IF(N196="základní",J196,0)</f>
        <v>0</v>
      </c>
      <c r="BF196" s="221">
        <f>IF(N196="snížená",J196,0)</f>
        <v>0</v>
      </c>
      <c r="BG196" s="221">
        <f>IF(N196="zákl. přenesená",J196,0)</f>
        <v>0</v>
      </c>
      <c r="BH196" s="221">
        <f>IF(N196="sníž. přenesená",J196,0)</f>
        <v>0</v>
      </c>
      <c r="BI196" s="221">
        <f>IF(N196="nulová",J196,0)</f>
        <v>0</v>
      </c>
      <c r="BJ196" s="20" t="s">
        <v>86</v>
      </c>
      <c r="BK196" s="221">
        <f>ROUND(I196*H196,2)</f>
        <v>0</v>
      </c>
      <c r="BL196" s="20" t="s">
        <v>405</v>
      </c>
      <c r="BM196" s="220" t="s">
        <v>2216</v>
      </c>
    </row>
    <row r="197" s="2" customFormat="1">
      <c r="A197" s="42"/>
      <c r="B197" s="43"/>
      <c r="C197" s="44"/>
      <c r="D197" s="222" t="s">
        <v>194</v>
      </c>
      <c r="E197" s="44"/>
      <c r="F197" s="223" t="s">
        <v>2215</v>
      </c>
      <c r="G197" s="44"/>
      <c r="H197" s="44"/>
      <c r="I197" s="224"/>
      <c r="J197" s="44"/>
      <c r="K197" s="44"/>
      <c r="L197" s="48"/>
      <c r="M197" s="225"/>
      <c r="N197" s="226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194</v>
      </c>
      <c r="AU197" s="20" t="s">
        <v>91</v>
      </c>
    </row>
    <row r="198" s="2" customFormat="1">
      <c r="A198" s="42"/>
      <c r="B198" s="43"/>
      <c r="C198" s="44"/>
      <c r="D198" s="222" t="s">
        <v>202</v>
      </c>
      <c r="E198" s="44"/>
      <c r="F198" s="227" t="s">
        <v>504</v>
      </c>
      <c r="G198" s="44"/>
      <c r="H198" s="44"/>
      <c r="I198" s="224"/>
      <c r="J198" s="44"/>
      <c r="K198" s="44"/>
      <c r="L198" s="48"/>
      <c r="M198" s="225"/>
      <c r="N198" s="226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202</v>
      </c>
      <c r="AU198" s="20" t="s">
        <v>91</v>
      </c>
    </row>
    <row r="199" s="13" customFormat="1">
      <c r="A199" s="13"/>
      <c r="B199" s="241"/>
      <c r="C199" s="242"/>
      <c r="D199" s="222" t="s">
        <v>282</v>
      </c>
      <c r="E199" s="243" t="s">
        <v>32</v>
      </c>
      <c r="F199" s="244" t="s">
        <v>2217</v>
      </c>
      <c r="G199" s="242"/>
      <c r="H199" s="245">
        <v>1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1" t="s">
        <v>282</v>
      </c>
      <c r="AU199" s="251" t="s">
        <v>91</v>
      </c>
      <c r="AV199" s="13" t="s">
        <v>91</v>
      </c>
      <c r="AW199" s="13" t="s">
        <v>39</v>
      </c>
      <c r="AX199" s="13" t="s">
        <v>86</v>
      </c>
      <c r="AY199" s="251" t="s">
        <v>188</v>
      </c>
    </row>
    <row r="200" s="2" customFormat="1" ht="37.8" customHeight="1">
      <c r="A200" s="42"/>
      <c r="B200" s="43"/>
      <c r="C200" s="209" t="s">
        <v>429</v>
      </c>
      <c r="D200" s="209" t="s">
        <v>189</v>
      </c>
      <c r="E200" s="210" t="s">
        <v>2218</v>
      </c>
      <c r="F200" s="211" t="s">
        <v>2219</v>
      </c>
      <c r="G200" s="212" t="s">
        <v>235</v>
      </c>
      <c r="H200" s="213">
        <v>1</v>
      </c>
      <c r="I200" s="214"/>
      <c r="J200" s="215">
        <f>ROUND(I200*H200,2)</f>
        <v>0</v>
      </c>
      <c r="K200" s="211" t="s">
        <v>32</v>
      </c>
      <c r="L200" s="48"/>
      <c r="M200" s="216" t="s">
        <v>32</v>
      </c>
      <c r="N200" s="217" t="s">
        <v>49</v>
      </c>
      <c r="O200" s="88"/>
      <c r="P200" s="218">
        <f>O200*H200</f>
        <v>0</v>
      </c>
      <c r="Q200" s="218">
        <v>0</v>
      </c>
      <c r="R200" s="218">
        <f>Q200*H200</f>
        <v>0</v>
      </c>
      <c r="S200" s="218">
        <v>0</v>
      </c>
      <c r="T200" s="219">
        <f>S200*H200</f>
        <v>0</v>
      </c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R200" s="220" t="s">
        <v>405</v>
      </c>
      <c r="AT200" s="220" t="s">
        <v>189</v>
      </c>
      <c r="AU200" s="220" t="s">
        <v>91</v>
      </c>
      <c r="AY200" s="20" t="s">
        <v>188</v>
      </c>
      <c r="BE200" s="221">
        <f>IF(N200="základní",J200,0)</f>
        <v>0</v>
      </c>
      <c r="BF200" s="221">
        <f>IF(N200="snížená",J200,0)</f>
        <v>0</v>
      </c>
      <c r="BG200" s="221">
        <f>IF(N200="zákl. přenesená",J200,0)</f>
        <v>0</v>
      </c>
      <c r="BH200" s="221">
        <f>IF(N200="sníž. přenesená",J200,0)</f>
        <v>0</v>
      </c>
      <c r="BI200" s="221">
        <f>IF(N200="nulová",J200,0)</f>
        <v>0</v>
      </c>
      <c r="BJ200" s="20" t="s">
        <v>86</v>
      </c>
      <c r="BK200" s="221">
        <f>ROUND(I200*H200,2)</f>
        <v>0</v>
      </c>
      <c r="BL200" s="20" t="s">
        <v>405</v>
      </c>
      <c r="BM200" s="220" t="s">
        <v>2220</v>
      </c>
    </row>
    <row r="201" s="2" customFormat="1">
      <c r="A201" s="42"/>
      <c r="B201" s="43"/>
      <c r="C201" s="44"/>
      <c r="D201" s="222" t="s">
        <v>194</v>
      </c>
      <c r="E201" s="44"/>
      <c r="F201" s="223" t="s">
        <v>2219</v>
      </c>
      <c r="G201" s="44"/>
      <c r="H201" s="44"/>
      <c r="I201" s="224"/>
      <c r="J201" s="44"/>
      <c r="K201" s="44"/>
      <c r="L201" s="48"/>
      <c r="M201" s="225"/>
      <c r="N201" s="226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194</v>
      </c>
      <c r="AU201" s="20" t="s">
        <v>91</v>
      </c>
    </row>
    <row r="202" s="2" customFormat="1">
      <c r="A202" s="42"/>
      <c r="B202" s="43"/>
      <c r="C202" s="44"/>
      <c r="D202" s="222" t="s">
        <v>202</v>
      </c>
      <c r="E202" s="44"/>
      <c r="F202" s="227" t="s">
        <v>2221</v>
      </c>
      <c r="G202" s="44"/>
      <c r="H202" s="44"/>
      <c r="I202" s="224"/>
      <c r="J202" s="44"/>
      <c r="K202" s="44"/>
      <c r="L202" s="48"/>
      <c r="M202" s="225"/>
      <c r="N202" s="226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202</v>
      </c>
      <c r="AU202" s="20" t="s">
        <v>91</v>
      </c>
    </row>
    <row r="203" s="13" customFormat="1">
      <c r="A203" s="13"/>
      <c r="B203" s="241"/>
      <c r="C203" s="242"/>
      <c r="D203" s="222" t="s">
        <v>282</v>
      </c>
      <c r="E203" s="243" t="s">
        <v>32</v>
      </c>
      <c r="F203" s="244" t="s">
        <v>2222</v>
      </c>
      <c r="G203" s="242"/>
      <c r="H203" s="245">
        <v>1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1" t="s">
        <v>282</v>
      </c>
      <c r="AU203" s="251" t="s">
        <v>91</v>
      </c>
      <c r="AV203" s="13" t="s">
        <v>91</v>
      </c>
      <c r="AW203" s="13" t="s">
        <v>39</v>
      </c>
      <c r="AX203" s="13" t="s">
        <v>86</v>
      </c>
      <c r="AY203" s="251" t="s">
        <v>188</v>
      </c>
    </row>
    <row r="204" s="2" customFormat="1" ht="37.8" customHeight="1">
      <c r="A204" s="42"/>
      <c r="B204" s="43"/>
      <c r="C204" s="209" t="s">
        <v>434</v>
      </c>
      <c r="D204" s="209" t="s">
        <v>189</v>
      </c>
      <c r="E204" s="210" t="s">
        <v>2223</v>
      </c>
      <c r="F204" s="211" t="s">
        <v>2224</v>
      </c>
      <c r="G204" s="212" t="s">
        <v>278</v>
      </c>
      <c r="H204" s="213">
        <v>5.5199999999999996</v>
      </c>
      <c r="I204" s="214"/>
      <c r="J204" s="215">
        <f>ROUND(I204*H204,2)</f>
        <v>0</v>
      </c>
      <c r="K204" s="211" t="s">
        <v>32</v>
      </c>
      <c r="L204" s="48"/>
      <c r="M204" s="216" t="s">
        <v>32</v>
      </c>
      <c r="N204" s="217" t="s">
        <v>49</v>
      </c>
      <c r="O204" s="88"/>
      <c r="P204" s="218">
        <f>O204*H204</f>
        <v>0</v>
      </c>
      <c r="Q204" s="218">
        <v>0</v>
      </c>
      <c r="R204" s="218">
        <f>Q204*H204</f>
        <v>0</v>
      </c>
      <c r="S204" s="218">
        <v>0</v>
      </c>
      <c r="T204" s="219">
        <f>S204*H204</f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R204" s="220" t="s">
        <v>405</v>
      </c>
      <c r="AT204" s="220" t="s">
        <v>189</v>
      </c>
      <c r="AU204" s="220" t="s">
        <v>91</v>
      </c>
      <c r="AY204" s="20" t="s">
        <v>188</v>
      </c>
      <c r="BE204" s="221">
        <f>IF(N204="základní",J204,0)</f>
        <v>0</v>
      </c>
      <c r="BF204" s="221">
        <f>IF(N204="snížená",J204,0)</f>
        <v>0</v>
      </c>
      <c r="BG204" s="221">
        <f>IF(N204="zákl. přenesená",J204,0)</f>
        <v>0</v>
      </c>
      <c r="BH204" s="221">
        <f>IF(N204="sníž. přenesená",J204,0)</f>
        <v>0</v>
      </c>
      <c r="BI204" s="221">
        <f>IF(N204="nulová",J204,0)</f>
        <v>0</v>
      </c>
      <c r="BJ204" s="20" t="s">
        <v>86</v>
      </c>
      <c r="BK204" s="221">
        <f>ROUND(I204*H204,2)</f>
        <v>0</v>
      </c>
      <c r="BL204" s="20" t="s">
        <v>405</v>
      </c>
      <c r="BM204" s="220" t="s">
        <v>2225</v>
      </c>
    </row>
    <row r="205" s="2" customFormat="1">
      <c r="A205" s="42"/>
      <c r="B205" s="43"/>
      <c r="C205" s="44"/>
      <c r="D205" s="222" t="s">
        <v>194</v>
      </c>
      <c r="E205" s="44"/>
      <c r="F205" s="223" t="s">
        <v>2224</v>
      </c>
      <c r="G205" s="44"/>
      <c r="H205" s="44"/>
      <c r="I205" s="224"/>
      <c r="J205" s="44"/>
      <c r="K205" s="44"/>
      <c r="L205" s="48"/>
      <c r="M205" s="225"/>
      <c r="N205" s="226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0" t="s">
        <v>194</v>
      </c>
      <c r="AU205" s="20" t="s">
        <v>91</v>
      </c>
    </row>
    <row r="206" s="2" customFormat="1">
      <c r="A206" s="42"/>
      <c r="B206" s="43"/>
      <c r="C206" s="44"/>
      <c r="D206" s="222" t="s">
        <v>202</v>
      </c>
      <c r="E206" s="44"/>
      <c r="F206" s="227" t="s">
        <v>1566</v>
      </c>
      <c r="G206" s="44"/>
      <c r="H206" s="44"/>
      <c r="I206" s="224"/>
      <c r="J206" s="44"/>
      <c r="K206" s="44"/>
      <c r="L206" s="48"/>
      <c r="M206" s="225"/>
      <c r="N206" s="226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202</v>
      </c>
      <c r="AU206" s="20" t="s">
        <v>91</v>
      </c>
    </row>
    <row r="207" s="13" customFormat="1">
      <c r="A207" s="13"/>
      <c r="B207" s="241"/>
      <c r="C207" s="242"/>
      <c r="D207" s="222" t="s">
        <v>282</v>
      </c>
      <c r="E207" s="243" t="s">
        <v>32</v>
      </c>
      <c r="F207" s="244" t="s">
        <v>2226</v>
      </c>
      <c r="G207" s="242"/>
      <c r="H207" s="245">
        <v>5.5199999999999996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1" t="s">
        <v>282</v>
      </c>
      <c r="AU207" s="251" t="s">
        <v>91</v>
      </c>
      <c r="AV207" s="13" t="s">
        <v>91</v>
      </c>
      <c r="AW207" s="13" t="s">
        <v>39</v>
      </c>
      <c r="AX207" s="13" t="s">
        <v>86</v>
      </c>
      <c r="AY207" s="251" t="s">
        <v>188</v>
      </c>
    </row>
    <row r="208" s="2" customFormat="1" ht="16.5" customHeight="1">
      <c r="A208" s="42"/>
      <c r="B208" s="43"/>
      <c r="C208" s="209" t="s">
        <v>7</v>
      </c>
      <c r="D208" s="209" t="s">
        <v>189</v>
      </c>
      <c r="E208" s="210" t="s">
        <v>2227</v>
      </c>
      <c r="F208" s="211" t="s">
        <v>2228</v>
      </c>
      <c r="G208" s="212" t="s">
        <v>235</v>
      </c>
      <c r="H208" s="213">
        <v>1</v>
      </c>
      <c r="I208" s="214"/>
      <c r="J208" s="215">
        <f>ROUND(I208*H208,2)</f>
        <v>0</v>
      </c>
      <c r="K208" s="211" t="s">
        <v>32</v>
      </c>
      <c r="L208" s="48"/>
      <c r="M208" s="216" t="s">
        <v>32</v>
      </c>
      <c r="N208" s="217" t="s">
        <v>49</v>
      </c>
      <c r="O208" s="88"/>
      <c r="P208" s="218">
        <f>O208*H208</f>
        <v>0</v>
      </c>
      <c r="Q208" s="218">
        <v>0</v>
      </c>
      <c r="R208" s="218">
        <f>Q208*H208</f>
        <v>0</v>
      </c>
      <c r="S208" s="218">
        <v>0</v>
      </c>
      <c r="T208" s="219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20" t="s">
        <v>405</v>
      </c>
      <c r="AT208" s="220" t="s">
        <v>189</v>
      </c>
      <c r="AU208" s="220" t="s">
        <v>91</v>
      </c>
      <c r="AY208" s="20" t="s">
        <v>188</v>
      </c>
      <c r="BE208" s="221">
        <f>IF(N208="základní",J208,0)</f>
        <v>0</v>
      </c>
      <c r="BF208" s="221">
        <f>IF(N208="snížená",J208,0)</f>
        <v>0</v>
      </c>
      <c r="BG208" s="221">
        <f>IF(N208="zákl. přenesená",J208,0)</f>
        <v>0</v>
      </c>
      <c r="BH208" s="221">
        <f>IF(N208="sníž. přenesená",J208,0)</f>
        <v>0</v>
      </c>
      <c r="BI208" s="221">
        <f>IF(N208="nulová",J208,0)</f>
        <v>0</v>
      </c>
      <c r="BJ208" s="20" t="s">
        <v>86</v>
      </c>
      <c r="BK208" s="221">
        <f>ROUND(I208*H208,2)</f>
        <v>0</v>
      </c>
      <c r="BL208" s="20" t="s">
        <v>405</v>
      </c>
      <c r="BM208" s="220" t="s">
        <v>2229</v>
      </c>
    </row>
    <row r="209" s="2" customFormat="1">
      <c r="A209" s="42"/>
      <c r="B209" s="43"/>
      <c r="C209" s="44"/>
      <c r="D209" s="222" t="s">
        <v>194</v>
      </c>
      <c r="E209" s="44"/>
      <c r="F209" s="223" t="s">
        <v>2228</v>
      </c>
      <c r="G209" s="44"/>
      <c r="H209" s="44"/>
      <c r="I209" s="224"/>
      <c r="J209" s="44"/>
      <c r="K209" s="44"/>
      <c r="L209" s="48"/>
      <c r="M209" s="225"/>
      <c r="N209" s="226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194</v>
      </c>
      <c r="AU209" s="20" t="s">
        <v>91</v>
      </c>
    </row>
    <row r="210" s="13" customFormat="1">
      <c r="A210" s="13"/>
      <c r="B210" s="241"/>
      <c r="C210" s="242"/>
      <c r="D210" s="222" t="s">
        <v>282</v>
      </c>
      <c r="E210" s="243" t="s">
        <v>32</v>
      </c>
      <c r="F210" s="244" t="s">
        <v>2230</v>
      </c>
      <c r="G210" s="242"/>
      <c r="H210" s="245">
        <v>1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5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1" t="s">
        <v>282</v>
      </c>
      <c r="AU210" s="251" t="s">
        <v>91</v>
      </c>
      <c r="AV210" s="13" t="s">
        <v>91</v>
      </c>
      <c r="AW210" s="13" t="s">
        <v>39</v>
      </c>
      <c r="AX210" s="13" t="s">
        <v>86</v>
      </c>
      <c r="AY210" s="251" t="s">
        <v>188</v>
      </c>
    </row>
    <row r="211" s="11" customFormat="1" ht="22.8" customHeight="1">
      <c r="A211" s="11"/>
      <c r="B211" s="195"/>
      <c r="C211" s="196"/>
      <c r="D211" s="197" t="s">
        <v>77</v>
      </c>
      <c r="E211" s="237" t="s">
        <v>617</v>
      </c>
      <c r="F211" s="237" t="s">
        <v>618</v>
      </c>
      <c r="G211" s="196"/>
      <c r="H211" s="196"/>
      <c r="I211" s="199"/>
      <c r="J211" s="238">
        <f>BK211</f>
        <v>0</v>
      </c>
      <c r="K211" s="196"/>
      <c r="L211" s="201"/>
      <c r="M211" s="202"/>
      <c r="N211" s="203"/>
      <c r="O211" s="203"/>
      <c r="P211" s="204">
        <f>SUM(P212:P215)</f>
        <v>0</v>
      </c>
      <c r="Q211" s="203"/>
      <c r="R211" s="204">
        <f>SUM(R212:R215)</f>
        <v>0</v>
      </c>
      <c r="S211" s="203"/>
      <c r="T211" s="205">
        <f>SUM(T212:T215)</f>
        <v>0</v>
      </c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R211" s="206" t="s">
        <v>91</v>
      </c>
      <c r="AT211" s="207" t="s">
        <v>77</v>
      </c>
      <c r="AU211" s="207" t="s">
        <v>86</v>
      </c>
      <c r="AY211" s="206" t="s">
        <v>188</v>
      </c>
      <c r="BK211" s="208">
        <f>SUM(BK212:BK215)</f>
        <v>0</v>
      </c>
    </row>
    <row r="212" s="2" customFormat="1" ht="37.8" customHeight="1">
      <c r="A212" s="42"/>
      <c r="B212" s="43"/>
      <c r="C212" s="209" t="s">
        <v>441</v>
      </c>
      <c r="D212" s="209" t="s">
        <v>189</v>
      </c>
      <c r="E212" s="210" t="s">
        <v>2231</v>
      </c>
      <c r="F212" s="211" t="s">
        <v>2232</v>
      </c>
      <c r="G212" s="212" t="s">
        <v>235</v>
      </c>
      <c r="H212" s="213">
        <v>6</v>
      </c>
      <c r="I212" s="214"/>
      <c r="J212" s="215">
        <f>ROUND(I212*H212,2)</f>
        <v>0</v>
      </c>
      <c r="K212" s="211" t="s">
        <v>32</v>
      </c>
      <c r="L212" s="48"/>
      <c r="M212" s="216" t="s">
        <v>32</v>
      </c>
      <c r="N212" s="217" t="s">
        <v>49</v>
      </c>
      <c r="O212" s="88"/>
      <c r="P212" s="218">
        <f>O212*H212</f>
        <v>0</v>
      </c>
      <c r="Q212" s="218">
        <v>0</v>
      </c>
      <c r="R212" s="218">
        <f>Q212*H212</f>
        <v>0</v>
      </c>
      <c r="S212" s="218">
        <v>0</v>
      </c>
      <c r="T212" s="219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20" t="s">
        <v>405</v>
      </c>
      <c r="AT212" s="220" t="s">
        <v>189</v>
      </c>
      <c r="AU212" s="220" t="s">
        <v>91</v>
      </c>
      <c r="AY212" s="20" t="s">
        <v>188</v>
      </c>
      <c r="BE212" s="221">
        <f>IF(N212="základní",J212,0)</f>
        <v>0</v>
      </c>
      <c r="BF212" s="221">
        <f>IF(N212="snížená",J212,0)</f>
        <v>0</v>
      </c>
      <c r="BG212" s="221">
        <f>IF(N212="zákl. přenesená",J212,0)</f>
        <v>0</v>
      </c>
      <c r="BH212" s="221">
        <f>IF(N212="sníž. přenesená",J212,0)</f>
        <v>0</v>
      </c>
      <c r="BI212" s="221">
        <f>IF(N212="nulová",J212,0)</f>
        <v>0</v>
      </c>
      <c r="BJ212" s="20" t="s">
        <v>86</v>
      </c>
      <c r="BK212" s="221">
        <f>ROUND(I212*H212,2)</f>
        <v>0</v>
      </c>
      <c r="BL212" s="20" t="s">
        <v>405</v>
      </c>
      <c r="BM212" s="220" t="s">
        <v>2233</v>
      </c>
    </row>
    <row r="213" s="2" customFormat="1">
      <c r="A213" s="42"/>
      <c r="B213" s="43"/>
      <c r="C213" s="44"/>
      <c r="D213" s="222" t="s">
        <v>194</v>
      </c>
      <c r="E213" s="44"/>
      <c r="F213" s="223" t="s">
        <v>2232</v>
      </c>
      <c r="G213" s="44"/>
      <c r="H213" s="44"/>
      <c r="I213" s="224"/>
      <c r="J213" s="44"/>
      <c r="K213" s="44"/>
      <c r="L213" s="48"/>
      <c r="M213" s="225"/>
      <c r="N213" s="226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0" t="s">
        <v>194</v>
      </c>
      <c r="AU213" s="20" t="s">
        <v>91</v>
      </c>
    </row>
    <row r="214" s="2" customFormat="1">
      <c r="A214" s="42"/>
      <c r="B214" s="43"/>
      <c r="C214" s="44"/>
      <c r="D214" s="222" t="s">
        <v>202</v>
      </c>
      <c r="E214" s="44"/>
      <c r="F214" s="227" t="s">
        <v>625</v>
      </c>
      <c r="G214" s="44"/>
      <c r="H214" s="44"/>
      <c r="I214" s="224"/>
      <c r="J214" s="44"/>
      <c r="K214" s="44"/>
      <c r="L214" s="48"/>
      <c r="M214" s="225"/>
      <c r="N214" s="226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202</v>
      </c>
      <c r="AU214" s="20" t="s">
        <v>91</v>
      </c>
    </row>
    <row r="215" s="13" customFormat="1">
      <c r="A215" s="13"/>
      <c r="B215" s="241"/>
      <c r="C215" s="242"/>
      <c r="D215" s="222" t="s">
        <v>282</v>
      </c>
      <c r="E215" s="243" t="s">
        <v>32</v>
      </c>
      <c r="F215" s="244" t="s">
        <v>2234</v>
      </c>
      <c r="G215" s="242"/>
      <c r="H215" s="245">
        <v>6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1" t="s">
        <v>282</v>
      </c>
      <c r="AU215" s="251" t="s">
        <v>91</v>
      </c>
      <c r="AV215" s="13" t="s">
        <v>91</v>
      </c>
      <c r="AW215" s="13" t="s">
        <v>39</v>
      </c>
      <c r="AX215" s="13" t="s">
        <v>86</v>
      </c>
      <c r="AY215" s="251" t="s">
        <v>188</v>
      </c>
    </row>
    <row r="216" s="11" customFormat="1" ht="22.8" customHeight="1">
      <c r="A216" s="11"/>
      <c r="B216" s="195"/>
      <c r="C216" s="196"/>
      <c r="D216" s="197" t="s">
        <v>77</v>
      </c>
      <c r="E216" s="237" t="s">
        <v>661</v>
      </c>
      <c r="F216" s="237" t="s">
        <v>662</v>
      </c>
      <c r="G216" s="196"/>
      <c r="H216" s="196"/>
      <c r="I216" s="199"/>
      <c r="J216" s="238">
        <f>BK216</f>
        <v>0</v>
      </c>
      <c r="K216" s="196"/>
      <c r="L216" s="201"/>
      <c r="M216" s="202"/>
      <c r="N216" s="203"/>
      <c r="O216" s="203"/>
      <c r="P216" s="204">
        <f>SUM(P217:P256)</f>
        <v>0</v>
      </c>
      <c r="Q216" s="203"/>
      <c r="R216" s="204">
        <f>SUM(R217:R256)</f>
        <v>0.1601466</v>
      </c>
      <c r="S216" s="203"/>
      <c r="T216" s="205">
        <f>SUM(T217:T256)</f>
        <v>0</v>
      </c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R216" s="206" t="s">
        <v>91</v>
      </c>
      <c r="AT216" s="207" t="s">
        <v>77</v>
      </c>
      <c r="AU216" s="207" t="s">
        <v>86</v>
      </c>
      <c r="AY216" s="206" t="s">
        <v>188</v>
      </c>
      <c r="BK216" s="208">
        <f>SUM(BK217:BK256)</f>
        <v>0</v>
      </c>
    </row>
    <row r="217" s="2" customFormat="1" ht="16.5" customHeight="1">
      <c r="A217" s="42"/>
      <c r="B217" s="43"/>
      <c r="C217" s="209" t="s">
        <v>1254</v>
      </c>
      <c r="D217" s="209" t="s">
        <v>189</v>
      </c>
      <c r="E217" s="210" t="s">
        <v>664</v>
      </c>
      <c r="F217" s="211" t="s">
        <v>665</v>
      </c>
      <c r="G217" s="212" t="s">
        <v>278</v>
      </c>
      <c r="H217" s="213">
        <v>4.2480000000000002</v>
      </c>
      <c r="I217" s="214"/>
      <c r="J217" s="215">
        <f>ROUND(I217*H217,2)</f>
        <v>0</v>
      </c>
      <c r="K217" s="211" t="s">
        <v>236</v>
      </c>
      <c r="L217" s="48"/>
      <c r="M217" s="216" t="s">
        <v>32</v>
      </c>
      <c r="N217" s="217" t="s">
        <v>49</v>
      </c>
      <c r="O217" s="88"/>
      <c r="P217" s="218">
        <f>O217*H217</f>
        <v>0</v>
      </c>
      <c r="Q217" s="218">
        <v>0</v>
      </c>
      <c r="R217" s="218">
        <f>Q217*H217</f>
        <v>0</v>
      </c>
      <c r="S217" s="218">
        <v>0</v>
      </c>
      <c r="T217" s="219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20" t="s">
        <v>405</v>
      </c>
      <c r="AT217" s="220" t="s">
        <v>189</v>
      </c>
      <c r="AU217" s="220" t="s">
        <v>91</v>
      </c>
      <c r="AY217" s="20" t="s">
        <v>188</v>
      </c>
      <c r="BE217" s="221">
        <f>IF(N217="základní",J217,0)</f>
        <v>0</v>
      </c>
      <c r="BF217" s="221">
        <f>IF(N217="snížená",J217,0)</f>
        <v>0</v>
      </c>
      <c r="BG217" s="221">
        <f>IF(N217="zákl. přenesená",J217,0)</f>
        <v>0</v>
      </c>
      <c r="BH217" s="221">
        <f>IF(N217="sníž. přenesená",J217,0)</f>
        <v>0</v>
      </c>
      <c r="BI217" s="221">
        <f>IF(N217="nulová",J217,0)</f>
        <v>0</v>
      </c>
      <c r="BJ217" s="20" t="s">
        <v>86</v>
      </c>
      <c r="BK217" s="221">
        <f>ROUND(I217*H217,2)</f>
        <v>0</v>
      </c>
      <c r="BL217" s="20" t="s">
        <v>405</v>
      </c>
      <c r="BM217" s="220" t="s">
        <v>2235</v>
      </c>
    </row>
    <row r="218" s="2" customFormat="1">
      <c r="A218" s="42"/>
      <c r="B218" s="43"/>
      <c r="C218" s="44"/>
      <c r="D218" s="222" t="s">
        <v>194</v>
      </c>
      <c r="E218" s="44"/>
      <c r="F218" s="223" t="s">
        <v>667</v>
      </c>
      <c r="G218" s="44"/>
      <c r="H218" s="44"/>
      <c r="I218" s="224"/>
      <c r="J218" s="44"/>
      <c r="K218" s="44"/>
      <c r="L218" s="48"/>
      <c r="M218" s="225"/>
      <c r="N218" s="226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194</v>
      </c>
      <c r="AU218" s="20" t="s">
        <v>91</v>
      </c>
    </row>
    <row r="219" s="2" customFormat="1">
      <c r="A219" s="42"/>
      <c r="B219" s="43"/>
      <c r="C219" s="44"/>
      <c r="D219" s="239" t="s">
        <v>239</v>
      </c>
      <c r="E219" s="44"/>
      <c r="F219" s="240" t="s">
        <v>668</v>
      </c>
      <c r="G219" s="44"/>
      <c r="H219" s="44"/>
      <c r="I219" s="224"/>
      <c r="J219" s="44"/>
      <c r="K219" s="44"/>
      <c r="L219" s="48"/>
      <c r="M219" s="225"/>
      <c r="N219" s="226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239</v>
      </c>
      <c r="AU219" s="20" t="s">
        <v>91</v>
      </c>
    </row>
    <row r="220" s="14" customFormat="1">
      <c r="A220" s="14"/>
      <c r="B220" s="252"/>
      <c r="C220" s="253"/>
      <c r="D220" s="222" t="s">
        <v>282</v>
      </c>
      <c r="E220" s="254" t="s">
        <v>32</v>
      </c>
      <c r="F220" s="255" t="s">
        <v>2236</v>
      </c>
      <c r="G220" s="253"/>
      <c r="H220" s="254" t="s">
        <v>32</v>
      </c>
      <c r="I220" s="256"/>
      <c r="J220" s="253"/>
      <c r="K220" s="253"/>
      <c r="L220" s="257"/>
      <c r="M220" s="258"/>
      <c r="N220" s="259"/>
      <c r="O220" s="259"/>
      <c r="P220" s="259"/>
      <c r="Q220" s="259"/>
      <c r="R220" s="259"/>
      <c r="S220" s="259"/>
      <c r="T220" s="26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1" t="s">
        <v>282</v>
      </c>
      <c r="AU220" s="261" t="s">
        <v>91</v>
      </c>
      <c r="AV220" s="14" t="s">
        <v>86</v>
      </c>
      <c r="AW220" s="14" t="s">
        <v>39</v>
      </c>
      <c r="AX220" s="14" t="s">
        <v>78</v>
      </c>
      <c r="AY220" s="261" t="s">
        <v>188</v>
      </c>
    </row>
    <row r="221" s="13" customFormat="1">
      <c r="A221" s="13"/>
      <c r="B221" s="241"/>
      <c r="C221" s="242"/>
      <c r="D221" s="222" t="s">
        <v>282</v>
      </c>
      <c r="E221" s="243" t="s">
        <v>32</v>
      </c>
      <c r="F221" s="244" t="s">
        <v>2237</v>
      </c>
      <c r="G221" s="242"/>
      <c r="H221" s="245">
        <v>4.2480000000000002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1" t="s">
        <v>282</v>
      </c>
      <c r="AU221" s="251" t="s">
        <v>91</v>
      </c>
      <c r="AV221" s="13" t="s">
        <v>91</v>
      </c>
      <c r="AW221" s="13" t="s">
        <v>39</v>
      </c>
      <c r="AX221" s="13" t="s">
        <v>86</v>
      </c>
      <c r="AY221" s="251" t="s">
        <v>188</v>
      </c>
    </row>
    <row r="222" s="2" customFormat="1" ht="16.5" customHeight="1">
      <c r="A222" s="42"/>
      <c r="B222" s="43"/>
      <c r="C222" s="209" t="s">
        <v>643</v>
      </c>
      <c r="D222" s="209" t="s">
        <v>189</v>
      </c>
      <c r="E222" s="210" t="s">
        <v>670</v>
      </c>
      <c r="F222" s="211" t="s">
        <v>671</v>
      </c>
      <c r="G222" s="212" t="s">
        <v>278</v>
      </c>
      <c r="H222" s="213">
        <v>4.2480000000000002</v>
      </c>
      <c r="I222" s="214"/>
      <c r="J222" s="215">
        <f>ROUND(I222*H222,2)</f>
        <v>0</v>
      </c>
      <c r="K222" s="211" t="s">
        <v>236</v>
      </c>
      <c r="L222" s="48"/>
      <c r="M222" s="216" t="s">
        <v>32</v>
      </c>
      <c r="N222" s="217" t="s">
        <v>49</v>
      </c>
      <c r="O222" s="88"/>
      <c r="P222" s="218">
        <f>O222*H222</f>
        <v>0</v>
      </c>
      <c r="Q222" s="218">
        <v>0.00029999999999999997</v>
      </c>
      <c r="R222" s="218">
        <f>Q222*H222</f>
        <v>0.0012744</v>
      </c>
      <c r="S222" s="218">
        <v>0</v>
      </c>
      <c r="T222" s="219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20" t="s">
        <v>405</v>
      </c>
      <c r="AT222" s="220" t="s">
        <v>189</v>
      </c>
      <c r="AU222" s="220" t="s">
        <v>91</v>
      </c>
      <c r="AY222" s="20" t="s">
        <v>188</v>
      </c>
      <c r="BE222" s="221">
        <f>IF(N222="základní",J222,0)</f>
        <v>0</v>
      </c>
      <c r="BF222" s="221">
        <f>IF(N222="snížená",J222,0)</f>
        <v>0</v>
      </c>
      <c r="BG222" s="221">
        <f>IF(N222="zákl. přenesená",J222,0)</f>
        <v>0</v>
      </c>
      <c r="BH222" s="221">
        <f>IF(N222="sníž. přenesená",J222,0)</f>
        <v>0</v>
      </c>
      <c r="BI222" s="221">
        <f>IF(N222="nulová",J222,0)</f>
        <v>0</v>
      </c>
      <c r="BJ222" s="20" t="s">
        <v>86</v>
      </c>
      <c r="BK222" s="221">
        <f>ROUND(I222*H222,2)</f>
        <v>0</v>
      </c>
      <c r="BL222" s="20" t="s">
        <v>405</v>
      </c>
      <c r="BM222" s="220" t="s">
        <v>2238</v>
      </c>
    </row>
    <row r="223" s="2" customFormat="1">
      <c r="A223" s="42"/>
      <c r="B223" s="43"/>
      <c r="C223" s="44"/>
      <c r="D223" s="222" t="s">
        <v>194</v>
      </c>
      <c r="E223" s="44"/>
      <c r="F223" s="223" t="s">
        <v>673</v>
      </c>
      <c r="G223" s="44"/>
      <c r="H223" s="44"/>
      <c r="I223" s="224"/>
      <c r="J223" s="44"/>
      <c r="K223" s="44"/>
      <c r="L223" s="48"/>
      <c r="M223" s="225"/>
      <c r="N223" s="226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194</v>
      </c>
      <c r="AU223" s="20" t="s">
        <v>91</v>
      </c>
    </row>
    <row r="224" s="2" customFormat="1">
      <c r="A224" s="42"/>
      <c r="B224" s="43"/>
      <c r="C224" s="44"/>
      <c r="D224" s="239" t="s">
        <v>239</v>
      </c>
      <c r="E224" s="44"/>
      <c r="F224" s="240" t="s">
        <v>674</v>
      </c>
      <c r="G224" s="44"/>
      <c r="H224" s="44"/>
      <c r="I224" s="224"/>
      <c r="J224" s="44"/>
      <c r="K224" s="44"/>
      <c r="L224" s="48"/>
      <c r="M224" s="225"/>
      <c r="N224" s="226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239</v>
      </c>
      <c r="AU224" s="20" t="s">
        <v>91</v>
      </c>
    </row>
    <row r="225" s="14" customFormat="1">
      <c r="A225" s="14"/>
      <c r="B225" s="252"/>
      <c r="C225" s="253"/>
      <c r="D225" s="222" t="s">
        <v>282</v>
      </c>
      <c r="E225" s="254" t="s">
        <v>32</v>
      </c>
      <c r="F225" s="255" t="s">
        <v>2236</v>
      </c>
      <c r="G225" s="253"/>
      <c r="H225" s="254" t="s">
        <v>32</v>
      </c>
      <c r="I225" s="256"/>
      <c r="J225" s="253"/>
      <c r="K225" s="253"/>
      <c r="L225" s="257"/>
      <c r="M225" s="258"/>
      <c r="N225" s="259"/>
      <c r="O225" s="259"/>
      <c r="P225" s="259"/>
      <c r="Q225" s="259"/>
      <c r="R225" s="259"/>
      <c r="S225" s="259"/>
      <c r="T225" s="26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1" t="s">
        <v>282</v>
      </c>
      <c r="AU225" s="261" t="s">
        <v>91</v>
      </c>
      <c r="AV225" s="14" t="s">
        <v>86</v>
      </c>
      <c r="AW225" s="14" t="s">
        <v>39</v>
      </c>
      <c r="AX225" s="14" t="s">
        <v>78</v>
      </c>
      <c r="AY225" s="261" t="s">
        <v>188</v>
      </c>
    </row>
    <row r="226" s="13" customFormat="1">
      <c r="A226" s="13"/>
      <c r="B226" s="241"/>
      <c r="C226" s="242"/>
      <c r="D226" s="222" t="s">
        <v>282</v>
      </c>
      <c r="E226" s="243" t="s">
        <v>32</v>
      </c>
      <c r="F226" s="244" t="s">
        <v>2237</v>
      </c>
      <c r="G226" s="242"/>
      <c r="H226" s="245">
        <v>4.2480000000000002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1" t="s">
        <v>282</v>
      </c>
      <c r="AU226" s="251" t="s">
        <v>91</v>
      </c>
      <c r="AV226" s="13" t="s">
        <v>91</v>
      </c>
      <c r="AW226" s="13" t="s">
        <v>39</v>
      </c>
      <c r="AX226" s="13" t="s">
        <v>86</v>
      </c>
      <c r="AY226" s="251" t="s">
        <v>188</v>
      </c>
    </row>
    <row r="227" s="2" customFormat="1" ht="24.15" customHeight="1">
      <c r="A227" s="42"/>
      <c r="B227" s="43"/>
      <c r="C227" s="209" t="s">
        <v>650</v>
      </c>
      <c r="D227" s="209" t="s">
        <v>189</v>
      </c>
      <c r="E227" s="210" t="s">
        <v>676</v>
      </c>
      <c r="F227" s="211" t="s">
        <v>677</v>
      </c>
      <c r="G227" s="212" t="s">
        <v>278</v>
      </c>
      <c r="H227" s="213">
        <v>4.2480000000000002</v>
      </c>
      <c r="I227" s="214"/>
      <c r="J227" s="215">
        <f>ROUND(I227*H227,2)</f>
        <v>0</v>
      </c>
      <c r="K227" s="211" t="s">
        <v>236</v>
      </c>
      <c r="L227" s="48"/>
      <c r="M227" s="216" t="s">
        <v>32</v>
      </c>
      <c r="N227" s="217" t="s">
        <v>49</v>
      </c>
      <c r="O227" s="88"/>
      <c r="P227" s="218">
        <f>O227*H227</f>
        <v>0</v>
      </c>
      <c r="Q227" s="218">
        <v>0.014999999999999999</v>
      </c>
      <c r="R227" s="218">
        <f>Q227*H227</f>
        <v>0.063719999999999999</v>
      </c>
      <c r="S227" s="218">
        <v>0</v>
      </c>
      <c r="T227" s="219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20" t="s">
        <v>405</v>
      </c>
      <c r="AT227" s="220" t="s">
        <v>189</v>
      </c>
      <c r="AU227" s="220" t="s">
        <v>91</v>
      </c>
      <c r="AY227" s="20" t="s">
        <v>188</v>
      </c>
      <c r="BE227" s="221">
        <f>IF(N227="základní",J227,0)</f>
        <v>0</v>
      </c>
      <c r="BF227" s="221">
        <f>IF(N227="snížená",J227,0)</f>
        <v>0</v>
      </c>
      <c r="BG227" s="221">
        <f>IF(N227="zákl. přenesená",J227,0)</f>
        <v>0</v>
      </c>
      <c r="BH227" s="221">
        <f>IF(N227="sníž. přenesená",J227,0)</f>
        <v>0</v>
      </c>
      <c r="BI227" s="221">
        <f>IF(N227="nulová",J227,0)</f>
        <v>0</v>
      </c>
      <c r="BJ227" s="20" t="s">
        <v>86</v>
      </c>
      <c r="BK227" s="221">
        <f>ROUND(I227*H227,2)</f>
        <v>0</v>
      </c>
      <c r="BL227" s="20" t="s">
        <v>405</v>
      </c>
      <c r="BM227" s="220" t="s">
        <v>2239</v>
      </c>
    </row>
    <row r="228" s="2" customFormat="1">
      <c r="A228" s="42"/>
      <c r="B228" s="43"/>
      <c r="C228" s="44"/>
      <c r="D228" s="222" t="s">
        <v>194</v>
      </c>
      <c r="E228" s="44"/>
      <c r="F228" s="223" t="s">
        <v>679</v>
      </c>
      <c r="G228" s="44"/>
      <c r="H228" s="44"/>
      <c r="I228" s="224"/>
      <c r="J228" s="44"/>
      <c r="K228" s="44"/>
      <c r="L228" s="48"/>
      <c r="M228" s="225"/>
      <c r="N228" s="226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194</v>
      </c>
      <c r="AU228" s="20" t="s">
        <v>91</v>
      </c>
    </row>
    <row r="229" s="2" customFormat="1">
      <c r="A229" s="42"/>
      <c r="B229" s="43"/>
      <c r="C229" s="44"/>
      <c r="D229" s="239" t="s">
        <v>239</v>
      </c>
      <c r="E229" s="44"/>
      <c r="F229" s="240" t="s">
        <v>680</v>
      </c>
      <c r="G229" s="44"/>
      <c r="H229" s="44"/>
      <c r="I229" s="224"/>
      <c r="J229" s="44"/>
      <c r="K229" s="44"/>
      <c r="L229" s="48"/>
      <c r="M229" s="225"/>
      <c r="N229" s="226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0" t="s">
        <v>239</v>
      </c>
      <c r="AU229" s="20" t="s">
        <v>91</v>
      </c>
    </row>
    <row r="230" s="14" customFormat="1">
      <c r="A230" s="14"/>
      <c r="B230" s="252"/>
      <c r="C230" s="253"/>
      <c r="D230" s="222" t="s">
        <v>282</v>
      </c>
      <c r="E230" s="254" t="s">
        <v>32</v>
      </c>
      <c r="F230" s="255" t="s">
        <v>2236</v>
      </c>
      <c r="G230" s="253"/>
      <c r="H230" s="254" t="s">
        <v>32</v>
      </c>
      <c r="I230" s="256"/>
      <c r="J230" s="253"/>
      <c r="K230" s="253"/>
      <c r="L230" s="257"/>
      <c r="M230" s="258"/>
      <c r="N230" s="259"/>
      <c r="O230" s="259"/>
      <c r="P230" s="259"/>
      <c r="Q230" s="259"/>
      <c r="R230" s="259"/>
      <c r="S230" s="259"/>
      <c r="T230" s="26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1" t="s">
        <v>282</v>
      </c>
      <c r="AU230" s="261" t="s">
        <v>91</v>
      </c>
      <c r="AV230" s="14" t="s">
        <v>86</v>
      </c>
      <c r="AW230" s="14" t="s">
        <v>39</v>
      </c>
      <c r="AX230" s="14" t="s">
        <v>78</v>
      </c>
      <c r="AY230" s="261" t="s">
        <v>188</v>
      </c>
    </row>
    <row r="231" s="13" customFormat="1">
      <c r="A231" s="13"/>
      <c r="B231" s="241"/>
      <c r="C231" s="242"/>
      <c r="D231" s="222" t="s">
        <v>282</v>
      </c>
      <c r="E231" s="243" t="s">
        <v>32</v>
      </c>
      <c r="F231" s="244" t="s">
        <v>2237</v>
      </c>
      <c r="G231" s="242"/>
      <c r="H231" s="245">
        <v>4.2480000000000002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1" t="s">
        <v>282</v>
      </c>
      <c r="AU231" s="251" t="s">
        <v>91</v>
      </c>
      <c r="AV231" s="13" t="s">
        <v>91</v>
      </c>
      <c r="AW231" s="13" t="s">
        <v>39</v>
      </c>
      <c r="AX231" s="13" t="s">
        <v>86</v>
      </c>
      <c r="AY231" s="251" t="s">
        <v>188</v>
      </c>
    </row>
    <row r="232" s="2" customFormat="1" ht="33" customHeight="1">
      <c r="A232" s="42"/>
      <c r="B232" s="43"/>
      <c r="C232" s="209" t="s">
        <v>656</v>
      </c>
      <c r="D232" s="209" t="s">
        <v>189</v>
      </c>
      <c r="E232" s="210" t="s">
        <v>1912</v>
      </c>
      <c r="F232" s="211" t="s">
        <v>1913</v>
      </c>
      <c r="G232" s="212" t="s">
        <v>314</v>
      </c>
      <c r="H232" s="213">
        <v>18.960000000000001</v>
      </c>
      <c r="I232" s="214"/>
      <c r="J232" s="215">
        <f>ROUND(I232*H232,2)</f>
        <v>0</v>
      </c>
      <c r="K232" s="211" t="s">
        <v>236</v>
      </c>
      <c r="L232" s="48"/>
      <c r="M232" s="216" t="s">
        <v>32</v>
      </c>
      <c r="N232" s="217" t="s">
        <v>49</v>
      </c>
      <c r="O232" s="88"/>
      <c r="P232" s="218">
        <f>O232*H232</f>
        <v>0</v>
      </c>
      <c r="Q232" s="218">
        <v>0.00058</v>
      </c>
      <c r="R232" s="218">
        <f>Q232*H232</f>
        <v>0.010996800000000001</v>
      </c>
      <c r="S232" s="218">
        <v>0</v>
      </c>
      <c r="T232" s="219">
        <f>S232*H232</f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R232" s="220" t="s">
        <v>405</v>
      </c>
      <c r="AT232" s="220" t="s">
        <v>189</v>
      </c>
      <c r="AU232" s="220" t="s">
        <v>91</v>
      </c>
      <c r="AY232" s="20" t="s">
        <v>188</v>
      </c>
      <c r="BE232" s="221">
        <f>IF(N232="základní",J232,0)</f>
        <v>0</v>
      </c>
      <c r="BF232" s="221">
        <f>IF(N232="snížená",J232,0)</f>
        <v>0</v>
      </c>
      <c r="BG232" s="221">
        <f>IF(N232="zákl. přenesená",J232,0)</f>
        <v>0</v>
      </c>
      <c r="BH232" s="221">
        <f>IF(N232="sníž. přenesená",J232,0)</f>
        <v>0</v>
      </c>
      <c r="BI232" s="221">
        <f>IF(N232="nulová",J232,0)</f>
        <v>0</v>
      </c>
      <c r="BJ232" s="20" t="s">
        <v>86</v>
      </c>
      <c r="BK232" s="221">
        <f>ROUND(I232*H232,2)</f>
        <v>0</v>
      </c>
      <c r="BL232" s="20" t="s">
        <v>405</v>
      </c>
      <c r="BM232" s="220" t="s">
        <v>2240</v>
      </c>
    </row>
    <row r="233" s="2" customFormat="1">
      <c r="A233" s="42"/>
      <c r="B233" s="43"/>
      <c r="C233" s="44"/>
      <c r="D233" s="222" t="s">
        <v>194</v>
      </c>
      <c r="E233" s="44"/>
      <c r="F233" s="223" t="s">
        <v>1915</v>
      </c>
      <c r="G233" s="44"/>
      <c r="H233" s="44"/>
      <c r="I233" s="224"/>
      <c r="J233" s="44"/>
      <c r="K233" s="44"/>
      <c r="L233" s="48"/>
      <c r="M233" s="225"/>
      <c r="N233" s="226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T233" s="20" t="s">
        <v>194</v>
      </c>
      <c r="AU233" s="20" t="s">
        <v>91</v>
      </c>
    </row>
    <row r="234" s="2" customFormat="1">
      <c r="A234" s="42"/>
      <c r="B234" s="43"/>
      <c r="C234" s="44"/>
      <c r="D234" s="239" t="s">
        <v>239</v>
      </c>
      <c r="E234" s="44"/>
      <c r="F234" s="240" t="s">
        <v>1916</v>
      </c>
      <c r="G234" s="44"/>
      <c r="H234" s="44"/>
      <c r="I234" s="224"/>
      <c r="J234" s="44"/>
      <c r="K234" s="44"/>
      <c r="L234" s="48"/>
      <c r="M234" s="225"/>
      <c r="N234" s="226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239</v>
      </c>
      <c r="AU234" s="20" t="s">
        <v>91</v>
      </c>
    </row>
    <row r="235" s="14" customFormat="1">
      <c r="A235" s="14"/>
      <c r="B235" s="252"/>
      <c r="C235" s="253"/>
      <c r="D235" s="222" t="s">
        <v>282</v>
      </c>
      <c r="E235" s="254" t="s">
        <v>32</v>
      </c>
      <c r="F235" s="255" t="s">
        <v>2236</v>
      </c>
      <c r="G235" s="253"/>
      <c r="H235" s="254" t="s">
        <v>32</v>
      </c>
      <c r="I235" s="256"/>
      <c r="J235" s="253"/>
      <c r="K235" s="253"/>
      <c r="L235" s="257"/>
      <c r="M235" s="258"/>
      <c r="N235" s="259"/>
      <c r="O235" s="259"/>
      <c r="P235" s="259"/>
      <c r="Q235" s="259"/>
      <c r="R235" s="259"/>
      <c r="S235" s="259"/>
      <c r="T235" s="26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1" t="s">
        <v>282</v>
      </c>
      <c r="AU235" s="261" t="s">
        <v>91</v>
      </c>
      <c r="AV235" s="14" t="s">
        <v>86</v>
      </c>
      <c r="AW235" s="14" t="s">
        <v>39</v>
      </c>
      <c r="AX235" s="14" t="s">
        <v>78</v>
      </c>
      <c r="AY235" s="261" t="s">
        <v>188</v>
      </c>
    </row>
    <row r="236" s="13" customFormat="1">
      <c r="A236" s="13"/>
      <c r="B236" s="241"/>
      <c r="C236" s="242"/>
      <c r="D236" s="222" t="s">
        <v>282</v>
      </c>
      <c r="E236" s="243" t="s">
        <v>32</v>
      </c>
      <c r="F236" s="244" t="s">
        <v>2241</v>
      </c>
      <c r="G236" s="242"/>
      <c r="H236" s="245">
        <v>18.960000000000001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1" t="s">
        <v>282</v>
      </c>
      <c r="AU236" s="251" t="s">
        <v>91</v>
      </c>
      <c r="AV236" s="13" t="s">
        <v>91</v>
      </c>
      <c r="AW236" s="13" t="s">
        <v>39</v>
      </c>
      <c r="AX236" s="13" t="s">
        <v>86</v>
      </c>
      <c r="AY236" s="251" t="s">
        <v>188</v>
      </c>
    </row>
    <row r="237" s="2" customFormat="1" ht="16.5" customHeight="1">
      <c r="A237" s="42"/>
      <c r="B237" s="43"/>
      <c r="C237" s="262" t="s">
        <v>663</v>
      </c>
      <c r="D237" s="262" t="s">
        <v>319</v>
      </c>
      <c r="E237" s="263" t="s">
        <v>1918</v>
      </c>
      <c r="F237" s="264" t="s">
        <v>1919</v>
      </c>
      <c r="G237" s="265" t="s">
        <v>314</v>
      </c>
      <c r="H237" s="266">
        <v>21.803999999999998</v>
      </c>
      <c r="I237" s="267"/>
      <c r="J237" s="268">
        <f>ROUND(I237*H237,2)</f>
        <v>0</v>
      </c>
      <c r="K237" s="264" t="s">
        <v>32</v>
      </c>
      <c r="L237" s="269"/>
      <c r="M237" s="270" t="s">
        <v>32</v>
      </c>
      <c r="N237" s="271" t="s">
        <v>49</v>
      </c>
      <c r="O237" s="88"/>
      <c r="P237" s="218">
        <f>O237*H237</f>
        <v>0</v>
      </c>
      <c r="Q237" s="218">
        <v>0</v>
      </c>
      <c r="R237" s="218">
        <f>Q237*H237</f>
        <v>0</v>
      </c>
      <c r="S237" s="218">
        <v>0</v>
      </c>
      <c r="T237" s="219">
        <f>S237*H237</f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R237" s="220" t="s">
        <v>484</v>
      </c>
      <c r="AT237" s="220" t="s">
        <v>319</v>
      </c>
      <c r="AU237" s="220" t="s">
        <v>91</v>
      </c>
      <c r="AY237" s="20" t="s">
        <v>188</v>
      </c>
      <c r="BE237" s="221">
        <f>IF(N237="základní",J237,0)</f>
        <v>0</v>
      </c>
      <c r="BF237" s="221">
        <f>IF(N237="snížená",J237,0)</f>
        <v>0</v>
      </c>
      <c r="BG237" s="221">
        <f>IF(N237="zákl. přenesená",J237,0)</f>
        <v>0</v>
      </c>
      <c r="BH237" s="221">
        <f>IF(N237="sníž. přenesená",J237,0)</f>
        <v>0</v>
      </c>
      <c r="BI237" s="221">
        <f>IF(N237="nulová",J237,0)</f>
        <v>0</v>
      </c>
      <c r="BJ237" s="20" t="s">
        <v>86</v>
      </c>
      <c r="BK237" s="221">
        <f>ROUND(I237*H237,2)</f>
        <v>0</v>
      </c>
      <c r="BL237" s="20" t="s">
        <v>405</v>
      </c>
      <c r="BM237" s="220" t="s">
        <v>2242</v>
      </c>
    </row>
    <row r="238" s="2" customFormat="1">
      <c r="A238" s="42"/>
      <c r="B238" s="43"/>
      <c r="C238" s="44"/>
      <c r="D238" s="222" t="s">
        <v>194</v>
      </c>
      <c r="E238" s="44"/>
      <c r="F238" s="223" t="s">
        <v>1919</v>
      </c>
      <c r="G238" s="44"/>
      <c r="H238" s="44"/>
      <c r="I238" s="224"/>
      <c r="J238" s="44"/>
      <c r="K238" s="44"/>
      <c r="L238" s="48"/>
      <c r="M238" s="225"/>
      <c r="N238" s="226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0" t="s">
        <v>194</v>
      </c>
      <c r="AU238" s="20" t="s">
        <v>91</v>
      </c>
    </row>
    <row r="239" s="13" customFormat="1">
      <c r="A239" s="13"/>
      <c r="B239" s="241"/>
      <c r="C239" s="242"/>
      <c r="D239" s="222" t="s">
        <v>282</v>
      </c>
      <c r="E239" s="242"/>
      <c r="F239" s="244" t="s">
        <v>2243</v>
      </c>
      <c r="G239" s="242"/>
      <c r="H239" s="245">
        <v>21.803999999999998</v>
      </c>
      <c r="I239" s="246"/>
      <c r="J239" s="242"/>
      <c r="K239" s="242"/>
      <c r="L239" s="247"/>
      <c r="M239" s="248"/>
      <c r="N239" s="249"/>
      <c r="O239" s="249"/>
      <c r="P239" s="249"/>
      <c r="Q239" s="249"/>
      <c r="R239" s="249"/>
      <c r="S239" s="249"/>
      <c r="T239" s="25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1" t="s">
        <v>282</v>
      </c>
      <c r="AU239" s="251" t="s">
        <v>91</v>
      </c>
      <c r="AV239" s="13" t="s">
        <v>91</v>
      </c>
      <c r="AW239" s="13" t="s">
        <v>4</v>
      </c>
      <c r="AX239" s="13" t="s">
        <v>86</v>
      </c>
      <c r="AY239" s="251" t="s">
        <v>188</v>
      </c>
    </row>
    <row r="240" s="2" customFormat="1" ht="33" customHeight="1">
      <c r="A240" s="42"/>
      <c r="B240" s="43"/>
      <c r="C240" s="209" t="s">
        <v>669</v>
      </c>
      <c r="D240" s="209" t="s">
        <v>189</v>
      </c>
      <c r="E240" s="210" t="s">
        <v>694</v>
      </c>
      <c r="F240" s="211" t="s">
        <v>695</v>
      </c>
      <c r="G240" s="212" t="s">
        <v>278</v>
      </c>
      <c r="H240" s="213">
        <v>4.2480000000000002</v>
      </c>
      <c r="I240" s="214"/>
      <c r="J240" s="215">
        <f>ROUND(I240*H240,2)</f>
        <v>0</v>
      </c>
      <c r="K240" s="211" t="s">
        <v>236</v>
      </c>
      <c r="L240" s="48"/>
      <c r="M240" s="216" t="s">
        <v>32</v>
      </c>
      <c r="N240" s="217" t="s">
        <v>49</v>
      </c>
      <c r="O240" s="88"/>
      <c r="P240" s="218">
        <f>O240*H240</f>
        <v>0</v>
      </c>
      <c r="Q240" s="218">
        <v>0.0059500000000000004</v>
      </c>
      <c r="R240" s="218">
        <f>Q240*H240</f>
        <v>0.025275600000000002</v>
      </c>
      <c r="S240" s="218">
        <v>0</v>
      </c>
      <c r="T240" s="219">
        <f>S240*H240</f>
        <v>0</v>
      </c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R240" s="220" t="s">
        <v>405</v>
      </c>
      <c r="AT240" s="220" t="s">
        <v>189</v>
      </c>
      <c r="AU240" s="220" t="s">
        <v>91</v>
      </c>
      <c r="AY240" s="20" t="s">
        <v>188</v>
      </c>
      <c r="BE240" s="221">
        <f>IF(N240="základní",J240,0)</f>
        <v>0</v>
      </c>
      <c r="BF240" s="221">
        <f>IF(N240="snížená",J240,0)</f>
        <v>0</v>
      </c>
      <c r="BG240" s="221">
        <f>IF(N240="zákl. přenesená",J240,0)</f>
        <v>0</v>
      </c>
      <c r="BH240" s="221">
        <f>IF(N240="sníž. přenesená",J240,0)</f>
        <v>0</v>
      </c>
      <c r="BI240" s="221">
        <f>IF(N240="nulová",J240,0)</f>
        <v>0</v>
      </c>
      <c r="BJ240" s="20" t="s">
        <v>86</v>
      </c>
      <c r="BK240" s="221">
        <f>ROUND(I240*H240,2)</f>
        <v>0</v>
      </c>
      <c r="BL240" s="20" t="s">
        <v>405</v>
      </c>
      <c r="BM240" s="220" t="s">
        <v>2244</v>
      </c>
    </row>
    <row r="241" s="2" customFormat="1">
      <c r="A241" s="42"/>
      <c r="B241" s="43"/>
      <c r="C241" s="44"/>
      <c r="D241" s="222" t="s">
        <v>194</v>
      </c>
      <c r="E241" s="44"/>
      <c r="F241" s="223" t="s">
        <v>697</v>
      </c>
      <c r="G241" s="44"/>
      <c r="H241" s="44"/>
      <c r="I241" s="224"/>
      <c r="J241" s="44"/>
      <c r="K241" s="44"/>
      <c r="L241" s="48"/>
      <c r="M241" s="225"/>
      <c r="N241" s="226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0" t="s">
        <v>194</v>
      </c>
      <c r="AU241" s="20" t="s">
        <v>91</v>
      </c>
    </row>
    <row r="242" s="2" customFormat="1">
      <c r="A242" s="42"/>
      <c r="B242" s="43"/>
      <c r="C242" s="44"/>
      <c r="D242" s="239" t="s">
        <v>239</v>
      </c>
      <c r="E242" s="44"/>
      <c r="F242" s="240" t="s">
        <v>698</v>
      </c>
      <c r="G242" s="44"/>
      <c r="H242" s="44"/>
      <c r="I242" s="224"/>
      <c r="J242" s="44"/>
      <c r="K242" s="44"/>
      <c r="L242" s="48"/>
      <c r="M242" s="225"/>
      <c r="N242" s="226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239</v>
      </c>
      <c r="AU242" s="20" t="s">
        <v>91</v>
      </c>
    </row>
    <row r="243" s="14" customFormat="1">
      <c r="A243" s="14"/>
      <c r="B243" s="252"/>
      <c r="C243" s="253"/>
      <c r="D243" s="222" t="s">
        <v>282</v>
      </c>
      <c r="E243" s="254" t="s">
        <v>32</v>
      </c>
      <c r="F243" s="255" t="s">
        <v>2236</v>
      </c>
      <c r="G243" s="253"/>
      <c r="H243" s="254" t="s">
        <v>32</v>
      </c>
      <c r="I243" s="256"/>
      <c r="J243" s="253"/>
      <c r="K243" s="253"/>
      <c r="L243" s="257"/>
      <c r="M243" s="258"/>
      <c r="N243" s="259"/>
      <c r="O243" s="259"/>
      <c r="P243" s="259"/>
      <c r="Q243" s="259"/>
      <c r="R243" s="259"/>
      <c r="S243" s="259"/>
      <c r="T243" s="26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1" t="s">
        <v>282</v>
      </c>
      <c r="AU243" s="261" t="s">
        <v>91</v>
      </c>
      <c r="AV243" s="14" t="s">
        <v>86</v>
      </c>
      <c r="AW243" s="14" t="s">
        <v>39</v>
      </c>
      <c r="AX243" s="14" t="s">
        <v>78</v>
      </c>
      <c r="AY243" s="261" t="s">
        <v>188</v>
      </c>
    </row>
    <row r="244" s="13" customFormat="1">
      <c r="A244" s="13"/>
      <c r="B244" s="241"/>
      <c r="C244" s="242"/>
      <c r="D244" s="222" t="s">
        <v>282</v>
      </c>
      <c r="E244" s="243" t="s">
        <v>32</v>
      </c>
      <c r="F244" s="244" t="s">
        <v>2237</v>
      </c>
      <c r="G244" s="242"/>
      <c r="H244" s="245">
        <v>4.2480000000000002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5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1" t="s">
        <v>282</v>
      </c>
      <c r="AU244" s="251" t="s">
        <v>91</v>
      </c>
      <c r="AV244" s="13" t="s">
        <v>91</v>
      </c>
      <c r="AW244" s="13" t="s">
        <v>39</v>
      </c>
      <c r="AX244" s="13" t="s">
        <v>86</v>
      </c>
      <c r="AY244" s="251" t="s">
        <v>188</v>
      </c>
    </row>
    <row r="245" s="2" customFormat="1" ht="24.15" customHeight="1">
      <c r="A245" s="42"/>
      <c r="B245" s="43"/>
      <c r="C245" s="262" t="s">
        <v>675</v>
      </c>
      <c r="D245" s="262" t="s">
        <v>319</v>
      </c>
      <c r="E245" s="263" t="s">
        <v>700</v>
      </c>
      <c r="F245" s="264" t="s">
        <v>2245</v>
      </c>
      <c r="G245" s="265" t="s">
        <v>278</v>
      </c>
      <c r="H245" s="266">
        <v>4.673</v>
      </c>
      <c r="I245" s="267"/>
      <c r="J245" s="268">
        <f>ROUND(I245*H245,2)</f>
        <v>0</v>
      </c>
      <c r="K245" s="264" t="s">
        <v>32</v>
      </c>
      <c r="L245" s="269"/>
      <c r="M245" s="270" t="s">
        <v>32</v>
      </c>
      <c r="N245" s="271" t="s">
        <v>49</v>
      </c>
      <c r="O245" s="88"/>
      <c r="P245" s="218">
        <f>O245*H245</f>
        <v>0</v>
      </c>
      <c r="Q245" s="218">
        <v>0.0126</v>
      </c>
      <c r="R245" s="218">
        <f>Q245*H245</f>
        <v>0.058879800000000003</v>
      </c>
      <c r="S245" s="218">
        <v>0</v>
      </c>
      <c r="T245" s="219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20" t="s">
        <v>484</v>
      </c>
      <c r="AT245" s="220" t="s">
        <v>319</v>
      </c>
      <c r="AU245" s="220" t="s">
        <v>91</v>
      </c>
      <c r="AY245" s="20" t="s">
        <v>188</v>
      </c>
      <c r="BE245" s="221">
        <f>IF(N245="základní",J245,0)</f>
        <v>0</v>
      </c>
      <c r="BF245" s="221">
        <f>IF(N245="snížená",J245,0)</f>
        <v>0</v>
      </c>
      <c r="BG245" s="221">
        <f>IF(N245="zákl. přenesená",J245,0)</f>
        <v>0</v>
      </c>
      <c r="BH245" s="221">
        <f>IF(N245="sníž. přenesená",J245,0)</f>
        <v>0</v>
      </c>
      <c r="BI245" s="221">
        <f>IF(N245="nulová",J245,0)</f>
        <v>0</v>
      </c>
      <c r="BJ245" s="20" t="s">
        <v>86</v>
      </c>
      <c r="BK245" s="221">
        <f>ROUND(I245*H245,2)</f>
        <v>0</v>
      </c>
      <c r="BL245" s="20" t="s">
        <v>405</v>
      </c>
      <c r="BM245" s="220" t="s">
        <v>2246</v>
      </c>
    </row>
    <row r="246" s="2" customFormat="1">
      <c r="A246" s="42"/>
      <c r="B246" s="43"/>
      <c r="C246" s="44"/>
      <c r="D246" s="222" t="s">
        <v>194</v>
      </c>
      <c r="E246" s="44"/>
      <c r="F246" s="223" t="s">
        <v>2245</v>
      </c>
      <c r="G246" s="44"/>
      <c r="H246" s="44"/>
      <c r="I246" s="224"/>
      <c r="J246" s="44"/>
      <c r="K246" s="44"/>
      <c r="L246" s="48"/>
      <c r="M246" s="225"/>
      <c r="N246" s="226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194</v>
      </c>
      <c r="AU246" s="20" t="s">
        <v>91</v>
      </c>
    </row>
    <row r="247" s="2" customFormat="1">
      <c r="A247" s="42"/>
      <c r="B247" s="43"/>
      <c r="C247" s="44"/>
      <c r="D247" s="222" t="s">
        <v>202</v>
      </c>
      <c r="E247" s="44"/>
      <c r="F247" s="227" t="s">
        <v>2247</v>
      </c>
      <c r="G247" s="44"/>
      <c r="H247" s="44"/>
      <c r="I247" s="224"/>
      <c r="J247" s="44"/>
      <c r="K247" s="44"/>
      <c r="L247" s="48"/>
      <c r="M247" s="225"/>
      <c r="N247" s="226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202</v>
      </c>
      <c r="AU247" s="20" t="s">
        <v>91</v>
      </c>
    </row>
    <row r="248" s="13" customFormat="1">
      <c r="A248" s="13"/>
      <c r="B248" s="241"/>
      <c r="C248" s="242"/>
      <c r="D248" s="222" t="s">
        <v>282</v>
      </c>
      <c r="E248" s="242"/>
      <c r="F248" s="244" t="s">
        <v>2248</v>
      </c>
      <c r="G248" s="242"/>
      <c r="H248" s="245">
        <v>4.673</v>
      </c>
      <c r="I248" s="246"/>
      <c r="J248" s="242"/>
      <c r="K248" s="242"/>
      <c r="L248" s="247"/>
      <c r="M248" s="248"/>
      <c r="N248" s="249"/>
      <c r="O248" s="249"/>
      <c r="P248" s="249"/>
      <c r="Q248" s="249"/>
      <c r="R248" s="249"/>
      <c r="S248" s="249"/>
      <c r="T248" s="25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1" t="s">
        <v>282</v>
      </c>
      <c r="AU248" s="251" t="s">
        <v>91</v>
      </c>
      <c r="AV248" s="13" t="s">
        <v>91</v>
      </c>
      <c r="AW248" s="13" t="s">
        <v>4</v>
      </c>
      <c r="AX248" s="13" t="s">
        <v>86</v>
      </c>
      <c r="AY248" s="251" t="s">
        <v>188</v>
      </c>
    </row>
    <row r="249" s="2" customFormat="1" ht="33" customHeight="1">
      <c r="A249" s="42"/>
      <c r="B249" s="43"/>
      <c r="C249" s="209" t="s">
        <v>681</v>
      </c>
      <c r="D249" s="209" t="s">
        <v>189</v>
      </c>
      <c r="E249" s="210" t="s">
        <v>2249</v>
      </c>
      <c r="F249" s="211" t="s">
        <v>2250</v>
      </c>
      <c r="G249" s="212" t="s">
        <v>278</v>
      </c>
      <c r="H249" s="213">
        <v>4.2480000000000002</v>
      </c>
      <c r="I249" s="214"/>
      <c r="J249" s="215">
        <f>ROUND(I249*H249,2)</f>
        <v>0</v>
      </c>
      <c r="K249" s="211" t="s">
        <v>236</v>
      </c>
      <c r="L249" s="48"/>
      <c r="M249" s="216" t="s">
        <v>32</v>
      </c>
      <c r="N249" s="217" t="s">
        <v>49</v>
      </c>
      <c r="O249" s="88"/>
      <c r="P249" s="218">
        <f>O249*H249</f>
        <v>0</v>
      </c>
      <c r="Q249" s="218">
        <v>0</v>
      </c>
      <c r="R249" s="218">
        <f>Q249*H249</f>
        <v>0</v>
      </c>
      <c r="S249" s="218">
        <v>0</v>
      </c>
      <c r="T249" s="219">
        <f>S249*H249</f>
        <v>0</v>
      </c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R249" s="220" t="s">
        <v>405</v>
      </c>
      <c r="AT249" s="220" t="s">
        <v>189</v>
      </c>
      <c r="AU249" s="220" t="s">
        <v>91</v>
      </c>
      <c r="AY249" s="20" t="s">
        <v>188</v>
      </c>
      <c r="BE249" s="221">
        <f>IF(N249="základní",J249,0)</f>
        <v>0</v>
      </c>
      <c r="BF249" s="221">
        <f>IF(N249="snížená",J249,0)</f>
        <v>0</v>
      </c>
      <c r="BG249" s="221">
        <f>IF(N249="zákl. přenesená",J249,0)</f>
        <v>0</v>
      </c>
      <c r="BH249" s="221">
        <f>IF(N249="sníž. přenesená",J249,0)</f>
        <v>0</v>
      </c>
      <c r="BI249" s="221">
        <f>IF(N249="nulová",J249,0)</f>
        <v>0</v>
      </c>
      <c r="BJ249" s="20" t="s">
        <v>86</v>
      </c>
      <c r="BK249" s="221">
        <f>ROUND(I249*H249,2)</f>
        <v>0</v>
      </c>
      <c r="BL249" s="20" t="s">
        <v>405</v>
      </c>
      <c r="BM249" s="220" t="s">
        <v>2251</v>
      </c>
    </row>
    <row r="250" s="2" customFormat="1">
      <c r="A250" s="42"/>
      <c r="B250" s="43"/>
      <c r="C250" s="44"/>
      <c r="D250" s="222" t="s">
        <v>194</v>
      </c>
      <c r="E250" s="44"/>
      <c r="F250" s="223" t="s">
        <v>2252</v>
      </c>
      <c r="G250" s="44"/>
      <c r="H250" s="44"/>
      <c r="I250" s="224"/>
      <c r="J250" s="44"/>
      <c r="K250" s="44"/>
      <c r="L250" s="48"/>
      <c r="M250" s="225"/>
      <c r="N250" s="226"/>
      <c r="O250" s="88"/>
      <c r="P250" s="88"/>
      <c r="Q250" s="88"/>
      <c r="R250" s="88"/>
      <c r="S250" s="88"/>
      <c r="T250" s="89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T250" s="20" t="s">
        <v>194</v>
      </c>
      <c r="AU250" s="20" t="s">
        <v>91</v>
      </c>
    </row>
    <row r="251" s="2" customFormat="1">
      <c r="A251" s="42"/>
      <c r="B251" s="43"/>
      <c r="C251" s="44"/>
      <c r="D251" s="239" t="s">
        <v>239</v>
      </c>
      <c r="E251" s="44"/>
      <c r="F251" s="240" t="s">
        <v>2253</v>
      </c>
      <c r="G251" s="44"/>
      <c r="H251" s="44"/>
      <c r="I251" s="224"/>
      <c r="J251" s="44"/>
      <c r="K251" s="44"/>
      <c r="L251" s="48"/>
      <c r="M251" s="225"/>
      <c r="N251" s="226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239</v>
      </c>
      <c r="AU251" s="20" t="s">
        <v>91</v>
      </c>
    </row>
    <row r="252" s="14" customFormat="1">
      <c r="A252" s="14"/>
      <c r="B252" s="252"/>
      <c r="C252" s="253"/>
      <c r="D252" s="222" t="s">
        <v>282</v>
      </c>
      <c r="E252" s="254" t="s">
        <v>32</v>
      </c>
      <c r="F252" s="255" t="s">
        <v>2236</v>
      </c>
      <c r="G252" s="253"/>
      <c r="H252" s="254" t="s">
        <v>32</v>
      </c>
      <c r="I252" s="256"/>
      <c r="J252" s="253"/>
      <c r="K252" s="253"/>
      <c r="L252" s="257"/>
      <c r="M252" s="258"/>
      <c r="N252" s="259"/>
      <c r="O252" s="259"/>
      <c r="P252" s="259"/>
      <c r="Q252" s="259"/>
      <c r="R252" s="259"/>
      <c r="S252" s="259"/>
      <c r="T252" s="26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1" t="s">
        <v>282</v>
      </c>
      <c r="AU252" s="261" t="s">
        <v>91</v>
      </c>
      <c r="AV252" s="14" t="s">
        <v>86</v>
      </c>
      <c r="AW252" s="14" t="s">
        <v>39</v>
      </c>
      <c r="AX252" s="14" t="s">
        <v>78</v>
      </c>
      <c r="AY252" s="261" t="s">
        <v>188</v>
      </c>
    </row>
    <row r="253" s="13" customFormat="1">
      <c r="A253" s="13"/>
      <c r="B253" s="241"/>
      <c r="C253" s="242"/>
      <c r="D253" s="222" t="s">
        <v>282</v>
      </c>
      <c r="E253" s="243" t="s">
        <v>32</v>
      </c>
      <c r="F253" s="244" t="s">
        <v>2237</v>
      </c>
      <c r="G253" s="242"/>
      <c r="H253" s="245">
        <v>4.2480000000000002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1" t="s">
        <v>282</v>
      </c>
      <c r="AU253" s="251" t="s">
        <v>91</v>
      </c>
      <c r="AV253" s="13" t="s">
        <v>91</v>
      </c>
      <c r="AW253" s="13" t="s">
        <v>39</v>
      </c>
      <c r="AX253" s="13" t="s">
        <v>86</v>
      </c>
      <c r="AY253" s="251" t="s">
        <v>188</v>
      </c>
    </row>
    <row r="254" s="2" customFormat="1" ht="24.15" customHeight="1">
      <c r="A254" s="42"/>
      <c r="B254" s="43"/>
      <c r="C254" s="209" t="s">
        <v>688</v>
      </c>
      <c r="D254" s="209" t="s">
        <v>189</v>
      </c>
      <c r="E254" s="210" t="s">
        <v>722</v>
      </c>
      <c r="F254" s="211" t="s">
        <v>723</v>
      </c>
      <c r="G254" s="212" t="s">
        <v>389</v>
      </c>
      <c r="H254" s="213">
        <v>0.16</v>
      </c>
      <c r="I254" s="214"/>
      <c r="J254" s="215">
        <f>ROUND(I254*H254,2)</f>
        <v>0</v>
      </c>
      <c r="K254" s="211" t="s">
        <v>236</v>
      </c>
      <c r="L254" s="48"/>
      <c r="M254" s="216" t="s">
        <v>32</v>
      </c>
      <c r="N254" s="217" t="s">
        <v>49</v>
      </c>
      <c r="O254" s="88"/>
      <c r="P254" s="218">
        <f>O254*H254</f>
        <v>0</v>
      </c>
      <c r="Q254" s="218">
        <v>0</v>
      </c>
      <c r="R254" s="218">
        <f>Q254*H254</f>
        <v>0</v>
      </c>
      <c r="S254" s="218">
        <v>0</v>
      </c>
      <c r="T254" s="219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20" t="s">
        <v>405</v>
      </c>
      <c r="AT254" s="220" t="s">
        <v>189</v>
      </c>
      <c r="AU254" s="220" t="s">
        <v>91</v>
      </c>
      <c r="AY254" s="20" t="s">
        <v>188</v>
      </c>
      <c r="BE254" s="221">
        <f>IF(N254="základní",J254,0)</f>
        <v>0</v>
      </c>
      <c r="BF254" s="221">
        <f>IF(N254="snížená",J254,0)</f>
        <v>0</v>
      </c>
      <c r="BG254" s="221">
        <f>IF(N254="zákl. přenesená",J254,0)</f>
        <v>0</v>
      </c>
      <c r="BH254" s="221">
        <f>IF(N254="sníž. přenesená",J254,0)</f>
        <v>0</v>
      </c>
      <c r="BI254" s="221">
        <f>IF(N254="nulová",J254,0)</f>
        <v>0</v>
      </c>
      <c r="BJ254" s="20" t="s">
        <v>86</v>
      </c>
      <c r="BK254" s="221">
        <f>ROUND(I254*H254,2)</f>
        <v>0</v>
      </c>
      <c r="BL254" s="20" t="s">
        <v>405</v>
      </c>
      <c r="BM254" s="220" t="s">
        <v>2254</v>
      </c>
    </row>
    <row r="255" s="2" customFormat="1">
      <c r="A255" s="42"/>
      <c r="B255" s="43"/>
      <c r="C255" s="44"/>
      <c r="D255" s="222" t="s">
        <v>194</v>
      </c>
      <c r="E255" s="44"/>
      <c r="F255" s="223" t="s">
        <v>725</v>
      </c>
      <c r="G255" s="44"/>
      <c r="H255" s="44"/>
      <c r="I255" s="224"/>
      <c r="J255" s="44"/>
      <c r="K255" s="44"/>
      <c r="L255" s="48"/>
      <c r="M255" s="225"/>
      <c r="N255" s="226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194</v>
      </c>
      <c r="AU255" s="20" t="s">
        <v>91</v>
      </c>
    </row>
    <row r="256" s="2" customFormat="1">
      <c r="A256" s="42"/>
      <c r="B256" s="43"/>
      <c r="C256" s="44"/>
      <c r="D256" s="239" t="s">
        <v>239</v>
      </c>
      <c r="E256" s="44"/>
      <c r="F256" s="240" t="s">
        <v>726</v>
      </c>
      <c r="G256" s="44"/>
      <c r="H256" s="44"/>
      <c r="I256" s="224"/>
      <c r="J256" s="44"/>
      <c r="K256" s="44"/>
      <c r="L256" s="48"/>
      <c r="M256" s="225"/>
      <c r="N256" s="226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0" t="s">
        <v>239</v>
      </c>
      <c r="AU256" s="20" t="s">
        <v>91</v>
      </c>
    </row>
    <row r="257" s="11" customFormat="1" ht="22.8" customHeight="1">
      <c r="A257" s="11"/>
      <c r="B257" s="195"/>
      <c r="C257" s="196"/>
      <c r="D257" s="197" t="s">
        <v>77</v>
      </c>
      <c r="E257" s="237" t="s">
        <v>2097</v>
      </c>
      <c r="F257" s="237" t="s">
        <v>2098</v>
      </c>
      <c r="G257" s="196"/>
      <c r="H257" s="196"/>
      <c r="I257" s="199"/>
      <c r="J257" s="238">
        <f>BK257</f>
        <v>0</v>
      </c>
      <c r="K257" s="196"/>
      <c r="L257" s="201"/>
      <c r="M257" s="202"/>
      <c r="N257" s="203"/>
      <c r="O257" s="203"/>
      <c r="P257" s="204">
        <f>SUM(P258:P276)</f>
        <v>0</v>
      </c>
      <c r="Q257" s="203"/>
      <c r="R257" s="204">
        <f>SUM(R258:R276)</f>
        <v>0.071345999999999993</v>
      </c>
      <c r="S257" s="203"/>
      <c r="T257" s="205">
        <f>SUM(T258:T276)</f>
        <v>0</v>
      </c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R257" s="206" t="s">
        <v>91</v>
      </c>
      <c r="AT257" s="207" t="s">
        <v>77</v>
      </c>
      <c r="AU257" s="207" t="s">
        <v>86</v>
      </c>
      <c r="AY257" s="206" t="s">
        <v>188</v>
      </c>
      <c r="BK257" s="208">
        <f>SUM(BK258:BK276)</f>
        <v>0</v>
      </c>
    </row>
    <row r="258" s="2" customFormat="1" ht="16.5" customHeight="1">
      <c r="A258" s="42"/>
      <c r="B258" s="43"/>
      <c r="C258" s="209" t="s">
        <v>445</v>
      </c>
      <c r="D258" s="209" t="s">
        <v>189</v>
      </c>
      <c r="E258" s="210" t="s">
        <v>2255</v>
      </c>
      <c r="F258" s="211" t="s">
        <v>2256</v>
      </c>
      <c r="G258" s="212" t="s">
        <v>278</v>
      </c>
      <c r="H258" s="213">
        <v>155.09999999999999</v>
      </c>
      <c r="I258" s="214"/>
      <c r="J258" s="215">
        <f>ROUND(I258*H258,2)</f>
        <v>0</v>
      </c>
      <c r="K258" s="211" t="s">
        <v>236</v>
      </c>
      <c r="L258" s="48"/>
      <c r="M258" s="216" t="s">
        <v>32</v>
      </c>
      <c r="N258" s="217" t="s">
        <v>49</v>
      </c>
      <c r="O258" s="88"/>
      <c r="P258" s="218">
        <f>O258*H258</f>
        <v>0</v>
      </c>
      <c r="Q258" s="218">
        <v>0.00016000000000000001</v>
      </c>
      <c r="R258" s="218">
        <f>Q258*H258</f>
        <v>0.024816000000000001</v>
      </c>
      <c r="S258" s="218">
        <v>0</v>
      </c>
      <c r="T258" s="219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20" t="s">
        <v>405</v>
      </c>
      <c r="AT258" s="220" t="s">
        <v>189</v>
      </c>
      <c r="AU258" s="220" t="s">
        <v>91</v>
      </c>
      <c r="AY258" s="20" t="s">
        <v>188</v>
      </c>
      <c r="BE258" s="221">
        <f>IF(N258="základní",J258,0)</f>
        <v>0</v>
      </c>
      <c r="BF258" s="221">
        <f>IF(N258="snížená",J258,0)</f>
        <v>0</v>
      </c>
      <c r="BG258" s="221">
        <f>IF(N258="zákl. přenesená",J258,0)</f>
        <v>0</v>
      </c>
      <c r="BH258" s="221">
        <f>IF(N258="sníž. přenesená",J258,0)</f>
        <v>0</v>
      </c>
      <c r="BI258" s="221">
        <f>IF(N258="nulová",J258,0)</f>
        <v>0</v>
      </c>
      <c r="BJ258" s="20" t="s">
        <v>86</v>
      </c>
      <c r="BK258" s="221">
        <f>ROUND(I258*H258,2)</f>
        <v>0</v>
      </c>
      <c r="BL258" s="20" t="s">
        <v>405</v>
      </c>
      <c r="BM258" s="220" t="s">
        <v>2257</v>
      </c>
    </row>
    <row r="259" s="2" customFormat="1">
      <c r="A259" s="42"/>
      <c r="B259" s="43"/>
      <c r="C259" s="44"/>
      <c r="D259" s="222" t="s">
        <v>194</v>
      </c>
      <c r="E259" s="44"/>
      <c r="F259" s="223" t="s">
        <v>2258</v>
      </c>
      <c r="G259" s="44"/>
      <c r="H259" s="44"/>
      <c r="I259" s="224"/>
      <c r="J259" s="44"/>
      <c r="K259" s="44"/>
      <c r="L259" s="48"/>
      <c r="M259" s="225"/>
      <c r="N259" s="226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194</v>
      </c>
      <c r="AU259" s="20" t="s">
        <v>91</v>
      </c>
    </row>
    <row r="260" s="2" customFormat="1">
      <c r="A260" s="42"/>
      <c r="B260" s="43"/>
      <c r="C260" s="44"/>
      <c r="D260" s="239" t="s">
        <v>239</v>
      </c>
      <c r="E260" s="44"/>
      <c r="F260" s="240" t="s">
        <v>2259</v>
      </c>
      <c r="G260" s="44"/>
      <c r="H260" s="44"/>
      <c r="I260" s="224"/>
      <c r="J260" s="44"/>
      <c r="K260" s="44"/>
      <c r="L260" s="48"/>
      <c r="M260" s="225"/>
      <c r="N260" s="226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239</v>
      </c>
      <c r="AU260" s="20" t="s">
        <v>91</v>
      </c>
    </row>
    <row r="261" s="13" customFormat="1">
      <c r="A261" s="13"/>
      <c r="B261" s="241"/>
      <c r="C261" s="242"/>
      <c r="D261" s="222" t="s">
        <v>282</v>
      </c>
      <c r="E261" s="243" t="s">
        <v>32</v>
      </c>
      <c r="F261" s="244" t="s">
        <v>2152</v>
      </c>
      <c r="G261" s="242"/>
      <c r="H261" s="245">
        <v>155.09999999999999</v>
      </c>
      <c r="I261" s="246"/>
      <c r="J261" s="242"/>
      <c r="K261" s="242"/>
      <c r="L261" s="247"/>
      <c r="M261" s="248"/>
      <c r="N261" s="249"/>
      <c r="O261" s="249"/>
      <c r="P261" s="249"/>
      <c r="Q261" s="249"/>
      <c r="R261" s="249"/>
      <c r="S261" s="249"/>
      <c r="T261" s="25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1" t="s">
        <v>282</v>
      </c>
      <c r="AU261" s="251" t="s">
        <v>91</v>
      </c>
      <c r="AV261" s="13" t="s">
        <v>91</v>
      </c>
      <c r="AW261" s="13" t="s">
        <v>39</v>
      </c>
      <c r="AX261" s="13" t="s">
        <v>86</v>
      </c>
      <c r="AY261" s="251" t="s">
        <v>188</v>
      </c>
    </row>
    <row r="262" s="2" customFormat="1" ht="21.75" customHeight="1">
      <c r="A262" s="42"/>
      <c r="B262" s="43"/>
      <c r="C262" s="209" t="s">
        <v>449</v>
      </c>
      <c r="D262" s="209" t="s">
        <v>189</v>
      </c>
      <c r="E262" s="210" t="s">
        <v>2260</v>
      </c>
      <c r="F262" s="211" t="s">
        <v>2261</v>
      </c>
      <c r="G262" s="212" t="s">
        <v>278</v>
      </c>
      <c r="H262" s="213">
        <v>155.09999999999999</v>
      </c>
      <c r="I262" s="214"/>
      <c r="J262" s="215">
        <f>ROUND(I262*H262,2)</f>
        <v>0</v>
      </c>
      <c r="K262" s="211" t="s">
        <v>236</v>
      </c>
      <c r="L262" s="48"/>
      <c r="M262" s="216" t="s">
        <v>32</v>
      </c>
      <c r="N262" s="217" t="s">
        <v>49</v>
      </c>
      <c r="O262" s="88"/>
      <c r="P262" s="218">
        <f>O262*H262</f>
        <v>0</v>
      </c>
      <c r="Q262" s="218">
        <v>0.00019000000000000001</v>
      </c>
      <c r="R262" s="218">
        <f>Q262*H262</f>
        <v>0.029469000000000002</v>
      </c>
      <c r="S262" s="218">
        <v>0</v>
      </c>
      <c r="T262" s="219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20" t="s">
        <v>405</v>
      </c>
      <c r="AT262" s="220" t="s">
        <v>189</v>
      </c>
      <c r="AU262" s="220" t="s">
        <v>91</v>
      </c>
      <c r="AY262" s="20" t="s">
        <v>188</v>
      </c>
      <c r="BE262" s="221">
        <f>IF(N262="základní",J262,0)</f>
        <v>0</v>
      </c>
      <c r="BF262" s="221">
        <f>IF(N262="snížená",J262,0)</f>
        <v>0</v>
      </c>
      <c r="BG262" s="221">
        <f>IF(N262="zákl. přenesená",J262,0)</f>
        <v>0</v>
      </c>
      <c r="BH262" s="221">
        <f>IF(N262="sníž. přenesená",J262,0)</f>
        <v>0</v>
      </c>
      <c r="BI262" s="221">
        <f>IF(N262="nulová",J262,0)</f>
        <v>0</v>
      </c>
      <c r="BJ262" s="20" t="s">
        <v>86</v>
      </c>
      <c r="BK262" s="221">
        <f>ROUND(I262*H262,2)</f>
        <v>0</v>
      </c>
      <c r="BL262" s="20" t="s">
        <v>405</v>
      </c>
      <c r="BM262" s="220" t="s">
        <v>2262</v>
      </c>
    </row>
    <row r="263" s="2" customFormat="1">
      <c r="A263" s="42"/>
      <c r="B263" s="43"/>
      <c r="C263" s="44"/>
      <c r="D263" s="222" t="s">
        <v>194</v>
      </c>
      <c r="E263" s="44"/>
      <c r="F263" s="223" t="s">
        <v>2263</v>
      </c>
      <c r="G263" s="44"/>
      <c r="H263" s="44"/>
      <c r="I263" s="224"/>
      <c r="J263" s="44"/>
      <c r="K263" s="44"/>
      <c r="L263" s="48"/>
      <c r="M263" s="225"/>
      <c r="N263" s="226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194</v>
      </c>
      <c r="AU263" s="20" t="s">
        <v>91</v>
      </c>
    </row>
    <row r="264" s="2" customFormat="1">
      <c r="A264" s="42"/>
      <c r="B264" s="43"/>
      <c r="C264" s="44"/>
      <c r="D264" s="239" t="s">
        <v>239</v>
      </c>
      <c r="E264" s="44"/>
      <c r="F264" s="240" t="s">
        <v>2264</v>
      </c>
      <c r="G264" s="44"/>
      <c r="H264" s="44"/>
      <c r="I264" s="224"/>
      <c r="J264" s="44"/>
      <c r="K264" s="44"/>
      <c r="L264" s="48"/>
      <c r="M264" s="225"/>
      <c r="N264" s="226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0" t="s">
        <v>239</v>
      </c>
      <c r="AU264" s="20" t="s">
        <v>91</v>
      </c>
    </row>
    <row r="265" s="13" customFormat="1">
      <c r="A265" s="13"/>
      <c r="B265" s="241"/>
      <c r="C265" s="242"/>
      <c r="D265" s="222" t="s">
        <v>282</v>
      </c>
      <c r="E265" s="243" t="s">
        <v>32</v>
      </c>
      <c r="F265" s="244" t="s">
        <v>2152</v>
      </c>
      <c r="G265" s="242"/>
      <c r="H265" s="245">
        <v>155.09999999999999</v>
      </c>
      <c r="I265" s="246"/>
      <c r="J265" s="242"/>
      <c r="K265" s="242"/>
      <c r="L265" s="247"/>
      <c r="M265" s="248"/>
      <c r="N265" s="249"/>
      <c r="O265" s="249"/>
      <c r="P265" s="249"/>
      <c r="Q265" s="249"/>
      <c r="R265" s="249"/>
      <c r="S265" s="249"/>
      <c r="T265" s="25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1" t="s">
        <v>282</v>
      </c>
      <c r="AU265" s="251" t="s">
        <v>91</v>
      </c>
      <c r="AV265" s="13" t="s">
        <v>91</v>
      </c>
      <c r="AW265" s="13" t="s">
        <v>39</v>
      </c>
      <c r="AX265" s="13" t="s">
        <v>86</v>
      </c>
      <c r="AY265" s="251" t="s">
        <v>188</v>
      </c>
    </row>
    <row r="266" s="2" customFormat="1" ht="21.75" customHeight="1">
      <c r="A266" s="42"/>
      <c r="B266" s="43"/>
      <c r="C266" s="209" t="s">
        <v>453</v>
      </c>
      <c r="D266" s="209" t="s">
        <v>189</v>
      </c>
      <c r="E266" s="210" t="s">
        <v>2265</v>
      </c>
      <c r="F266" s="211" t="s">
        <v>2266</v>
      </c>
      <c r="G266" s="212" t="s">
        <v>278</v>
      </c>
      <c r="H266" s="213">
        <v>155.09999999999999</v>
      </c>
      <c r="I266" s="214"/>
      <c r="J266" s="215">
        <f>ROUND(I266*H266,2)</f>
        <v>0</v>
      </c>
      <c r="K266" s="211" t="s">
        <v>236</v>
      </c>
      <c r="L266" s="48"/>
      <c r="M266" s="216" t="s">
        <v>32</v>
      </c>
      <c r="N266" s="217" t="s">
        <v>49</v>
      </c>
      <c r="O266" s="88"/>
      <c r="P266" s="218">
        <f>O266*H266</f>
        <v>0</v>
      </c>
      <c r="Q266" s="218">
        <v>1.0000000000000001E-05</v>
      </c>
      <c r="R266" s="218">
        <f>Q266*H266</f>
        <v>0.0015510000000000001</v>
      </c>
      <c r="S266" s="218">
        <v>0</v>
      </c>
      <c r="T266" s="219">
        <f>S266*H266</f>
        <v>0</v>
      </c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R266" s="220" t="s">
        <v>405</v>
      </c>
      <c r="AT266" s="220" t="s">
        <v>189</v>
      </c>
      <c r="AU266" s="220" t="s">
        <v>91</v>
      </c>
      <c r="AY266" s="20" t="s">
        <v>188</v>
      </c>
      <c r="BE266" s="221">
        <f>IF(N266="základní",J266,0)</f>
        <v>0</v>
      </c>
      <c r="BF266" s="221">
        <f>IF(N266="snížená",J266,0)</f>
        <v>0</v>
      </c>
      <c r="BG266" s="221">
        <f>IF(N266="zákl. přenesená",J266,0)</f>
        <v>0</v>
      </c>
      <c r="BH266" s="221">
        <f>IF(N266="sníž. přenesená",J266,0)</f>
        <v>0</v>
      </c>
      <c r="BI266" s="221">
        <f>IF(N266="nulová",J266,0)</f>
        <v>0</v>
      </c>
      <c r="BJ266" s="20" t="s">
        <v>86</v>
      </c>
      <c r="BK266" s="221">
        <f>ROUND(I266*H266,2)</f>
        <v>0</v>
      </c>
      <c r="BL266" s="20" t="s">
        <v>405</v>
      </c>
      <c r="BM266" s="220" t="s">
        <v>2267</v>
      </c>
    </row>
    <row r="267" s="2" customFormat="1">
      <c r="A267" s="42"/>
      <c r="B267" s="43"/>
      <c r="C267" s="44"/>
      <c r="D267" s="222" t="s">
        <v>194</v>
      </c>
      <c r="E267" s="44"/>
      <c r="F267" s="223" t="s">
        <v>2268</v>
      </c>
      <c r="G267" s="44"/>
      <c r="H267" s="44"/>
      <c r="I267" s="224"/>
      <c r="J267" s="44"/>
      <c r="K267" s="44"/>
      <c r="L267" s="48"/>
      <c r="M267" s="225"/>
      <c r="N267" s="226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194</v>
      </c>
      <c r="AU267" s="20" t="s">
        <v>91</v>
      </c>
    </row>
    <row r="268" s="2" customFormat="1">
      <c r="A268" s="42"/>
      <c r="B268" s="43"/>
      <c r="C268" s="44"/>
      <c r="D268" s="239" t="s">
        <v>239</v>
      </c>
      <c r="E268" s="44"/>
      <c r="F268" s="240" t="s">
        <v>2269</v>
      </c>
      <c r="G268" s="44"/>
      <c r="H268" s="44"/>
      <c r="I268" s="224"/>
      <c r="J268" s="44"/>
      <c r="K268" s="44"/>
      <c r="L268" s="48"/>
      <c r="M268" s="225"/>
      <c r="N268" s="226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T268" s="20" t="s">
        <v>239</v>
      </c>
      <c r="AU268" s="20" t="s">
        <v>91</v>
      </c>
    </row>
    <row r="269" s="13" customFormat="1">
      <c r="A269" s="13"/>
      <c r="B269" s="241"/>
      <c r="C269" s="242"/>
      <c r="D269" s="222" t="s">
        <v>282</v>
      </c>
      <c r="E269" s="243" t="s">
        <v>32</v>
      </c>
      <c r="F269" s="244" t="s">
        <v>2152</v>
      </c>
      <c r="G269" s="242"/>
      <c r="H269" s="245">
        <v>155.09999999999999</v>
      </c>
      <c r="I269" s="246"/>
      <c r="J269" s="242"/>
      <c r="K269" s="242"/>
      <c r="L269" s="247"/>
      <c r="M269" s="248"/>
      <c r="N269" s="249"/>
      <c r="O269" s="249"/>
      <c r="P269" s="249"/>
      <c r="Q269" s="249"/>
      <c r="R269" s="249"/>
      <c r="S269" s="249"/>
      <c r="T269" s="25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1" t="s">
        <v>282</v>
      </c>
      <c r="AU269" s="251" t="s">
        <v>91</v>
      </c>
      <c r="AV269" s="13" t="s">
        <v>91</v>
      </c>
      <c r="AW269" s="13" t="s">
        <v>39</v>
      </c>
      <c r="AX269" s="13" t="s">
        <v>86</v>
      </c>
      <c r="AY269" s="251" t="s">
        <v>188</v>
      </c>
    </row>
    <row r="270" s="2" customFormat="1" ht="16.5" customHeight="1">
      <c r="A270" s="42"/>
      <c r="B270" s="43"/>
      <c r="C270" s="209" t="s">
        <v>457</v>
      </c>
      <c r="D270" s="209" t="s">
        <v>189</v>
      </c>
      <c r="E270" s="210" t="s">
        <v>2270</v>
      </c>
      <c r="F270" s="211" t="s">
        <v>2271</v>
      </c>
      <c r="G270" s="212" t="s">
        <v>278</v>
      </c>
      <c r="H270" s="213">
        <v>155.09999999999999</v>
      </c>
      <c r="I270" s="214"/>
      <c r="J270" s="215">
        <f>ROUND(I270*H270,2)</f>
        <v>0</v>
      </c>
      <c r="K270" s="211" t="s">
        <v>236</v>
      </c>
      <c r="L270" s="48"/>
      <c r="M270" s="216" t="s">
        <v>32</v>
      </c>
      <c r="N270" s="217" t="s">
        <v>49</v>
      </c>
      <c r="O270" s="88"/>
      <c r="P270" s="218">
        <f>O270*H270</f>
        <v>0</v>
      </c>
      <c r="Q270" s="218">
        <v>0.00010000000000000001</v>
      </c>
      <c r="R270" s="218">
        <f>Q270*H270</f>
        <v>0.01551</v>
      </c>
      <c r="S270" s="218">
        <v>0</v>
      </c>
      <c r="T270" s="219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20" t="s">
        <v>405</v>
      </c>
      <c r="AT270" s="220" t="s">
        <v>189</v>
      </c>
      <c r="AU270" s="220" t="s">
        <v>91</v>
      </c>
      <c r="AY270" s="20" t="s">
        <v>188</v>
      </c>
      <c r="BE270" s="221">
        <f>IF(N270="základní",J270,0)</f>
        <v>0</v>
      </c>
      <c r="BF270" s="221">
        <f>IF(N270="snížená",J270,0)</f>
        <v>0</v>
      </c>
      <c r="BG270" s="221">
        <f>IF(N270="zákl. přenesená",J270,0)</f>
        <v>0</v>
      </c>
      <c r="BH270" s="221">
        <f>IF(N270="sníž. přenesená",J270,0)</f>
        <v>0</v>
      </c>
      <c r="BI270" s="221">
        <f>IF(N270="nulová",J270,0)</f>
        <v>0</v>
      </c>
      <c r="BJ270" s="20" t="s">
        <v>86</v>
      </c>
      <c r="BK270" s="221">
        <f>ROUND(I270*H270,2)</f>
        <v>0</v>
      </c>
      <c r="BL270" s="20" t="s">
        <v>405</v>
      </c>
      <c r="BM270" s="220" t="s">
        <v>2272</v>
      </c>
    </row>
    <row r="271" s="2" customFormat="1">
      <c r="A271" s="42"/>
      <c r="B271" s="43"/>
      <c r="C271" s="44"/>
      <c r="D271" s="222" t="s">
        <v>194</v>
      </c>
      <c r="E271" s="44"/>
      <c r="F271" s="223" t="s">
        <v>2273</v>
      </c>
      <c r="G271" s="44"/>
      <c r="H271" s="44"/>
      <c r="I271" s="224"/>
      <c r="J271" s="44"/>
      <c r="K271" s="44"/>
      <c r="L271" s="48"/>
      <c r="M271" s="225"/>
      <c r="N271" s="226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194</v>
      </c>
      <c r="AU271" s="20" t="s">
        <v>91</v>
      </c>
    </row>
    <row r="272" s="2" customFormat="1">
      <c r="A272" s="42"/>
      <c r="B272" s="43"/>
      <c r="C272" s="44"/>
      <c r="D272" s="239" t="s">
        <v>239</v>
      </c>
      <c r="E272" s="44"/>
      <c r="F272" s="240" t="s">
        <v>2274</v>
      </c>
      <c r="G272" s="44"/>
      <c r="H272" s="44"/>
      <c r="I272" s="224"/>
      <c r="J272" s="44"/>
      <c r="K272" s="44"/>
      <c r="L272" s="48"/>
      <c r="M272" s="225"/>
      <c r="N272" s="226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0" t="s">
        <v>239</v>
      </c>
      <c r="AU272" s="20" t="s">
        <v>91</v>
      </c>
    </row>
    <row r="273" s="13" customFormat="1">
      <c r="A273" s="13"/>
      <c r="B273" s="241"/>
      <c r="C273" s="242"/>
      <c r="D273" s="222" t="s">
        <v>282</v>
      </c>
      <c r="E273" s="243" t="s">
        <v>32</v>
      </c>
      <c r="F273" s="244" t="s">
        <v>2152</v>
      </c>
      <c r="G273" s="242"/>
      <c r="H273" s="245">
        <v>155.09999999999999</v>
      </c>
      <c r="I273" s="246"/>
      <c r="J273" s="242"/>
      <c r="K273" s="242"/>
      <c r="L273" s="247"/>
      <c r="M273" s="248"/>
      <c r="N273" s="249"/>
      <c r="O273" s="249"/>
      <c r="P273" s="249"/>
      <c r="Q273" s="249"/>
      <c r="R273" s="249"/>
      <c r="S273" s="249"/>
      <c r="T273" s="25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1" t="s">
        <v>282</v>
      </c>
      <c r="AU273" s="251" t="s">
        <v>91</v>
      </c>
      <c r="AV273" s="13" t="s">
        <v>91</v>
      </c>
      <c r="AW273" s="13" t="s">
        <v>39</v>
      </c>
      <c r="AX273" s="13" t="s">
        <v>86</v>
      </c>
      <c r="AY273" s="251" t="s">
        <v>188</v>
      </c>
    </row>
    <row r="274" s="2" customFormat="1" ht="24.15" customHeight="1">
      <c r="A274" s="42"/>
      <c r="B274" s="43"/>
      <c r="C274" s="209" t="s">
        <v>461</v>
      </c>
      <c r="D274" s="209" t="s">
        <v>189</v>
      </c>
      <c r="E274" s="210" t="s">
        <v>2275</v>
      </c>
      <c r="F274" s="211" t="s">
        <v>2276</v>
      </c>
      <c r="G274" s="212" t="s">
        <v>389</v>
      </c>
      <c r="H274" s="213">
        <v>0.070999999999999994</v>
      </c>
      <c r="I274" s="214"/>
      <c r="J274" s="215">
        <f>ROUND(I274*H274,2)</f>
        <v>0</v>
      </c>
      <c r="K274" s="211" t="s">
        <v>236</v>
      </c>
      <c r="L274" s="48"/>
      <c r="M274" s="216" t="s">
        <v>32</v>
      </c>
      <c r="N274" s="217" t="s">
        <v>49</v>
      </c>
      <c r="O274" s="88"/>
      <c r="P274" s="218">
        <f>O274*H274</f>
        <v>0</v>
      </c>
      <c r="Q274" s="218">
        <v>0</v>
      </c>
      <c r="R274" s="218">
        <f>Q274*H274</f>
        <v>0</v>
      </c>
      <c r="S274" s="218">
        <v>0</v>
      </c>
      <c r="T274" s="219">
        <f>S274*H274</f>
        <v>0</v>
      </c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R274" s="220" t="s">
        <v>405</v>
      </c>
      <c r="AT274" s="220" t="s">
        <v>189</v>
      </c>
      <c r="AU274" s="220" t="s">
        <v>91</v>
      </c>
      <c r="AY274" s="20" t="s">
        <v>188</v>
      </c>
      <c r="BE274" s="221">
        <f>IF(N274="základní",J274,0)</f>
        <v>0</v>
      </c>
      <c r="BF274" s="221">
        <f>IF(N274="snížená",J274,0)</f>
        <v>0</v>
      </c>
      <c r="BG274" s="221">
        <f>IF(N274="zákl. přenesená",J274,0)</f>
        <v>0</v>
      </c>
      <c r="BH274" s="221">
        <f>IF(N274="sníž. přenesená",J274,0)</f>
        <v>0</v>
      </c>
      <c r="BI274" s="221">
        <f>IF(N274="nulová",J274,0)</f>
        <v>0</v>
      </c>
      <c r="BJ274" s="20" t="s">
        <v>86</v>
      </c>
      <c r="BK274" s="221">
        <f>ROUND(I274*H274,2)</f>
        <v>0</v>
      </c>
      <c r="BL274" s="20" t="s">
        <v>405</v>
      </c>
      <c r="BM274" s="220" t="s">
        <v>2277</v>
      </c>
    </row>
    <row r="275" s="2" customFormat="1">
      <c r="A275" s="42"/>
      <c r="B275" s="43"/>
      <c r="C275" s="44"/>
      <c r="D275" s="222" t="s">
        <v>194</v>
      </c>
      <c r="E275" s="44"/>
      <c r="F275" s="223" t="s">
        <v>2278</v>
      </c>
      <c r="G275" s="44"/>
      <c r="H275" s="44"/>
      <c r="I275" s="224"/>
      <c r="J275" s="44"/>
      <c r="K275" s="44"/>
      <c r="L275" s="48"/>
      <c r="M275" s="225"/>
      <c r="N275" s="226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0" t="s">
        <v>194</v>
      </c>
      <c r="AU275" s="20" t="s">
        <v>91</v>
      </c>
    </row>
    <row r="276" s="2" customFormat="1">
      <c r="A276" s="42"/>
      <c r="B276" s="43"/>
      <c r="C276" s="44"/>
      <c r="D276" s="239" t="s">
        <v>239</v>
      </c>
      <c r="E276" s="44"/>
      <c r="F276" s="240" t="s">
        <v>2279</v>
      </c>
      <c r="G276" s="44"/>
      <c r="H276" s="44"/>
      <c r="I276" s="224"/>
      <c r="J276" s="44"/>
      <c r="K276" s="44"/>
      <c r="L276" s="48"/>
      <c r="M276" s="225"/>
      <c r="N276" s="226"/>
      <c r="O276" s="88"/>
      <c r="P276" s="88"/>
      <c r="Q276" s="88"/>
      <c r="R276" s="88"/>
      <c r="S276" s="88"/>
      <c r="T276" s="89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T276" s="20" t="s">
        <v>239</v>
      </c>
      <c r="AU276" s="20" t="s">
        <v>91</v>
      </c>
    </row>
    <row r="277" s="11" customFormat="1" ht="22.8" customHeight="1">
      <c r="A277" s="11"/>
      <c r="B277" s="195"/>
      <c r="C277" s="196"/>
      <c r="D277" s="197" t="s">
        <v>77</v>
      </c>
      <c r="E277" s="237" t="s">
        <v>742</v>
      </c>
      <c r="F277" s="237" t="s">
        <v>743</v>
      </c>
      <c r="G277" s="196"/>
      <c r="H277" s="196"/>
      <c r="I277" s="199"/>
      <c r="J277" s="238">
        <f>BK277</f>
        <v>0</v>
      </c>
      <c r="K277" s="196"/>
      <c r="L277" s="201"/>
      <c r="M277" s="202"/>
      <c r="N277" s="203"/>
      <c r="O277" s="203"/>
      <c r="P277" s="204">
        <f>SUM(P278:P296)</f>
        <v>0</v>
      </c>
      <c r="Q277" s="203"/>
      <c r="R277" s="204">
        <f>SUM(R278:R296)</f>
        <v>0.011552399999999999</v>
      </c>
      <c r="S277" s="203"/>
      <c r="T277" s="205">
        <f>SUM(T278:T296)</f>
        <v>0</v>
      </c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R277" s="206" t="s">
        <v>91</v>
      </c>
      <c r="AT277" s="207" t="s">
        <v>77</v>
      </c>
      <c r="AU277" s="207" t="s">
        <v>86</v>
      </c>
      <c r="AY277" s="206" t="s">
        <v>188</v>
      </c>
      <c r="BK277" s="208">
        <f>SUM(BK278:BK296)</f>
        <v>0</v>
      </c>
    </row>
    <row r="278" s="2" customFormat="1" ht="16.5" customHeight="1">
      <c r="A278" s="42"/>
      <c r="B278" s="43"/>
      <c r="C278" s="209" t="s">
        <v>466</v>
      </c>
      <c r="D278" s="209" t="s">
        <v>189</v>
      </c>
      <c r="E278" s="210" t="s">
        <v>2105</v>
      </c>
      <c r="F278" s="211" t="s">
        <v>2106</v>
      </c>
      <c r="G278" s="212" t="s">
        <v>314</v>
      </c>
      <c r="H278" s="213">
        <v>21</v>
      </c>
      <c r="I278" s="214"/>
      <c r="J278" s="215">
        <f>ROUND(I278*H278,2)</f>
        <v>0</v>
      </c>
      <c r="K278" s="211" t="s">
        <v>236</v>
      </c>
      <c r="L278" s="48"/>
      <c r="M278" s="216" t="s">
        <v>32</v>
      </c>
      <c r="N278" s="217" t="s">
        <v>49</v>
      </c>
      <c r="O278" s="88"/>
      <c r="P278" s="218">
        <f>O278*H278</f>
        <v>0</v>
      </c>
      <c r="Q278" s="218">
        <v>1.0000000000000001E-05</v>
      </c>
      <c r="R278" s="218">
        <f>Q278*H278</f>
        <v>0.00021000000000000001</v>
      </c>
      <c r="S278" s="218">
        <v>0</v>
      </c>
      <c r="T278" s="219">
        <f>S278*H278</f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R278" s="220" t="s">
        <v>405</v>
      </c>
      <c r="AT278" s="220" t="s">
        <v>189</v>
      </c>
      <c r="AU278" s="220" t="s">
        <v>91</v>
      </c>
      <c r="AY278" s="20" t="s">
        <v>188</v>
      </c>
      <c r="BE278" s="221">
        <f>IF(N278="základní",J278,0)</f>
        <v>0</v>
      </c>
      <c r="BF278" s="221">
        <f>IF(N278="snížená",J278,0)</f>
        <v>0</v>
      </c>
      <c r="BG278" s="221">
        <f>IF(N278="zákl. přenesená",J278,0)</f>
        <v>0</v>
      </c>
      <c r="BH278" s="221">
        <f>IF(N278="sníž. přenesená",J278,0)</f>
        <v>0</v>
      </c>
      <c r="BI278" s="221">
        <f>IF(N278="nulová",J278,0)</f>
        <v>0</v>
      </c>
      <c r="BJ278" s="20" t="s">
        <v>86</v>
      </c>
      <c r="BK278" s="221">
        <f>ROUND(I278*H278,2)</f>
        <v>0</v>
      </c>
      <c r="BL278" s="20" t="s">
        <v>405</v>
      </c>
      <c r="BM278" s="220" t="s">
        <v>2280</v>
      </c>
    </row>
    <row r="279" s="2" customFormat="1">
      <c r="A279" s="42"/>
      <c r="B279" s="43"/>
      <c r="C279" s="44"/>
      <c r="D279" s="222" t="s">
        <v>194</v>
      </c>
      <c r="E279" s="44"/>
      <c r="F279" s="223" t="s">
        <v>2108</v>
      </c>
      <c r="G279" s="44"/>
      <c r="H279" s="44"/>
      <c r="I279" s="224"/>
      <c r="J279" s="44"/>
      <c r="K279" s="44"/>
      <c r="L279" s="48"/>
      <c r="M279" s="225"/>
      <c r="N279" s="226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0" t="s">
        <v>194</v>
      </c>
      <c r="AU279" s="20" t="s">
        <v>91</v>
      </c>
    </row>
    <row r="280" s="2" customFormat="1">
      <c r="A280" s="42"/>
      <c r="B280" s="43"/>
      <c r="C280" s="44"/>
      <c r="D280" s="239" t="s">
        <v>239</v>
      </c>
      <c r="E280" s="44"/>
      <c r="F280" s="240" t="s">
        <v>2109</v>
      </c>
      <c r="G280" s="44"/>
      <c r="H280" s="44"/>
      <c r="I280" s="224"/>
      <c r="J280" s="44"/>
      <c r="K280" s="44"/>
      <c r="L280" s="48"/>
      <c r="M280" s="225"/>
      <c r="N280" s="226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0" t="s">
        <v>239</v>
      </c>
      <c r="AU280" s="20" t="s">
        <v>91</v>
      </c>
    </row>
    <row r="281" s="14" customFormat="1">
      <c r="A281" s="14"/>
      <c r="B281" s="252"/>
      <c r="C281" s="253"/>
      <c r="D281" s="222" t="s">
        <v>282</v>
      </c>
      <c r="E281" s="254" t="s">
        <v>32</v>
      </c>
      <c r="F281" s="255" t="s">
        <v>2110</v>
      </c>
      <c r="G281" s="253"/>
      <c r="H281" s="254" t="s">
        <v>32</v>
      </c>
      <c r="I281" s="256"/>
      <c r="J281" s="253"/>
      <c r="K281" s="253"/>
      <c r="L281" s="257"/>
      <c r="M281" s="258"/>
      <c r="N281" s="259"/>
      <c r="O281" s="259"/>
      <c r="P281" s="259"/>
      <c r="Q281" s="259"/>
      <c r="R281" s="259"/>
      <c r="S281" s="259"/>
      <c r="T281" s="26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1" t="s">
        <v>282</v>
      </c>
      <c r="AU281" s="261" t="s">
        <v>91</v>
      </c>
      <c r="AV281" s="14" t="s">
        <v>86</v>
      </c>
      <c r="AW281" s="14" t="s">
        <v>39</v>
      </c>
      <c r="AX281" s="14" t="s">
        <v>78</v>
      </c>
      <c r="AY281" s="261" t="s">
        <v>188</v>
      </c>
    </row>
    <row r="282" s="13" customFormat="1">
      <c r="A282" s="13"/>
      <c r="B282" s="241"/>
      <c r="C282" s="242"/>
      <c r="D282" s="222" t="s">
        <v>282</v>
      </c>
      <c r="E282" s="243" t="s">
        <v>32</v>
      </c>
      <c r="F282" s="244" t="s">
        <v>7</v>
      </c>
      <c r="G282" s="242"/>
      <c r="H282" s="245">
        <v>21</v>
      </c>
      <c r="I282" s="246"/>
      <c r="J282" s="242"/>
      <c r="K282" s="242"/>
      <c r="L282" s="247"/>
      <c r="M282" s="248"/>
      <c r="N282" s="249"/>
      <c r="O282" s="249"/>
      <c r="P282" s="249"/>
      <c r="Q282" s="249"/>
      <c r="R282" s="249"/>
      <c r="S282" s="249"/>
      <c r="T282" s="25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1" t="s">
        <v>282</v>
      </c>
      <c r="AU282" s="251" t="s">
        <v>91</v>
      </c>
      <c r="AV282" s="13" t="s">
        <v>91</v>
      </c>
      <c r="AW282" s="13" t="s">
        <v>39</v>
      </c>
      <c r="AX282" s="13" t="s">
        <v>86</v>
      </c>
      <c r="AY282" s="251" t="s">
        <v>188</v>
      </c>
    </row>
    <row r="283" s="2" customFormat="1" ht="16.5" customHeight="1">
      <c r="A283" s="42"/>
      <c r="B283" s="43"/>
      <c r="C283" s="262" t="s">
        <v>471</v>
      </c>
      <c r="D283" s="262" t="s">
        <v>319</v>
      </c>
      <c r="E283" s="263" t="s">
        <v>2116</v>
      </c>
      <c r="F283" s="264" t="s">
        <v>2117</v>
      </c>
      <c r="G283" s="265" t="s">
        <v>314</v>
      </c>
      <c r="H283" s="266">
        <v>21.420000000000002</v>
      </c>
      <c r="I283" s="267"/>
      <c r="J283" s="268">
        <f>ROUND(I283*H283,2)</f>
        <v>0</v>
      </c>
      <c r="K283" s="264" t="s">
        <v>236</v>
      </c>
      <c r="L283" s="269"/>
      <c r="M283" s="270" t="s">
        <v>32</v>
      </c>
      <c r="N283" s="271" t="s">
        <v>49</v>
      </c>
      <c r="O283" s="88"/>
      <c r="P283" s="218">
        <f>O283*H283</f>
        <v>0</v>
      </c>
      <c r="Q283" s="218">
        <v>0.00035</v>
      </c>
      <c r="R283" s="218">
        <f>Q283*H283</f>
        <v>0.0074970000000000002</v>
      </c>
      <c r="S283" s="218">
        <v>0</v>
      </c>
      <c r="T283" s="219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20" t="s">
        <v>484</v>
      </c>
      <c r="AT283" s="220" t="s">
        <v>319</v>
      </c>
      <c r="AU283" s="220" t="s">
        <v>91</v>
      </c>
      <c r="AY283" s="20" t="s">
        <v>188</v>
      </c>
      <c r="BE283" s="221">
        <f>IF(N283="základní",J283,0)</f>
        <v>0</v>
      </c>
      <c r="BF283" s="221">
        <f>IF(N283="snížená",J283,0)</f>
        <v>0</v>
      </c>
      <c r="BG283" s="221">
        <f>IF(N283="zákl. přenesená",J283,0)</f>
        <v>0</v>
      </c>
      <c r="BH283" s="221">
        <f>IF(N283="sníž. přenesená",J283,0)</f>
        <v>0</v>
      </c>
      <c r="BI283" s="221">
        <f>IF(N283="nulová",J283,0)</f>
        <v>0</v>
      </c>
      <c r="BJ283" s="20" t="s">
        <v>86</v>
      </c>
      <c r="BK283" s="221">
        <f>ROUND(I283*H283,2)</f>
        <v>0</v>
      </c>
      <c r="BL283" s="20" t="s">
        <v>405</v>
      </c>
      <c r="BM283" s="220" t="s">
        <v>2281</v>
      </c>
    </row>
    <row r="284" s="2" customFormat="1">
      <c r="A284" s="42"/>
      <c r="B284" s="43"/>
      <c r="C284" s="44"/>
      <c r="D284" s="222" t="s">
        <v>194</v>
      </c>
      <c r="E284" s="44"/>
      <c r="F284" s="223" t="s">
        <v>2117</v>
      </c>
      <c r="G284" s="44"/>
      <c r="H284" s="44"/>
      <c r="I284" s="224"/>
      <c r="J284" s="44"/>
      <c r="K284" s="44"/>
      <c r="L284" s="48"/>
      <c r="M284" s="225"/>
      <c r="N284" s="226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0" t="s">
        <v>194</v>
      </c>
      <c r="AU284" s="20" t="s">
        <v>91</v>
      </c>
    </row>
    <row r="285" s="13" customFormat="1">
      <c r="A285" s="13"/>
      <c r="B285" s="241"/>
      <c r="C285" s="242"/>
      <c r="D285" s="222" t="s">
        <v>282</v>
      </c>
      <c r="E285" s="242"/>
      <c r="F285" s="244" t="s">
        <v>2282</v>
      </c>
      <c r="G285" s="242"/>
      <c r="H285" s="245">
        <v>21.420000000000002</v>
      </c>
      <c r="I285" s="246"/>
      <c r="J285" s="242"/>
      <c r="K285" s="242"/>
      <c r="L285" s="247"/>
      <c r="M285" s="248"/>
      <c r="N285" s="249"/>
      <c r="O285" s="249"/>
      <c r="P285" s="249"/>
      <c r="Q285" s="249"/>
      <c r="R285" s="249"/>
      <c r="S285" s="249"/>
      <c r="T285" s="25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1" t="s">
        <v>282</v>
      </c>
      <c r="AU285" s="251" t="s">
        <v>91</v>
      </c>
      <c r="AV285" s="13" t="s">
        <v>91</v>
      </c>
      <c r="AW285" s="13" t="s">
        <v>4</v>
      </c>
      <c r="AX285" s="13" t="s">
        <v>86</v>
      </c>
      <c r="AY285" s="251" t="s">
        <v>188</v>
      </c>
    </row>
    <row r="286" s="2" customFormat="1" ht="16.5" customHeight="1">
      <c r="A286" s="42"/>
      <c r="B286" s="43"/>
      <c r="C286" s="209" t="s">
        <v>476</v>
      </c>
      <c r="D286" s="209" t="s">
        <v>189</v>
      </c>
      <c r="E286" s="210" t="s">
        <v>745</v>
      </c>
      <c r="F286" s="211" t="s">
        <v>746</v>
      </c>
      <c r="G286" s="212" t="s">
        <v>314</v>
      </c>
      <c r="H286" s="213">
        <v>14.5</v>
      </c>
      <c r="I286" s="214"/>
      <c r="J286" s="215">
        <f>ROUND(I286*H286,2)</f>
        <v>0</v>
      </c>
      <c r="K286" s="211" t="s">
        <v>236</v>
      </c>
      <c r="L286" s="48"/>
      <c r="M286" s="216" t="s">
        <v>32</v>
      </c>
      <c r="N286" s="217" t="s">
        <v>49</v>
      </c>
      <c r="O286" s="88"/>
      <c r="P286" s="218">
        <f>O286*H286</f>
        <v>0</v>
      </c>
      <c r="Q286" s="218">
        <v>0</v>
      </c>
      <c r="R286" s="218">
        <f>Q286*H286</f>
        <v>0</v>
      </c>
      <c r="S286" s="218">
        <v>0</v>
      </c>
      <c r="T286" s="219">
        <f>S286*H286</f>
        <v>0</v>
      </c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R286" s="220" t="s">
        <v>405</v>
      </c>
      <c r="AT286" s="220" t="s">
        <v>189</v>
      </c>
      <c r="AU286" s="220" t="s">
        <v>91</v>
      </c>
      <c r="AY286" s="20" t="s">
        <v>188</v>
      </c>
      <c r="BE286" s="221">
        <f>IF(N286="základní",J286,0)</f>
        <v>0</v>
      </c>
      <c r="BF286" s="221">
        <f>IF(N286="snížená",J286,0)</f>
        <v>0</v>
      </c>
      <c r="BG286" s="221">
        <f>IF(N286="zákl. přenesená",J286,0)</f>
        <v>0</v>
      </c>
      <c r="BH286" s="221">
        <f>IF(N286="sníž. přenesená",J286,0)</f>
        <v>0</v>
      </c>
      <c r="BI286" s="221">
        <f>IF(N286="nulová",J286,0)</f>
        <v>0</v>
      </c>
      <c r="BJ286" s="20" t="s">
        <v>86</v>
      </c>
      <c r="BK286" s="221">
        <f>ROUND(I286*H286,2)</f>
        <v>0</v>
      </c>
      <c r="BL286" s="20" t="s">
        <v>405</v>
      </c>
      <c r="BM286" s="220" t="s">
        <v>2283</v>
      </c>
    </row>
    <row r="287" s="2" customFormat="1">
      <c r="A287" s="42"/>
      <c r="B287" s="43"/>
      <c r="C287" s="44"/>
      <c r="D287" s="222" t="s">
        <v>194</v>
      </c>
      <c r="E287" s="44"/>
      <c r="F287" s="223" t="s">
        <v>748</v>
      </c>
      <c r="G287" s="44"/>
      <c r="H287" s="44"/>
      <c r="I287" s="224"/>
      <c r="J287" s="44"/>
      <c r="K287" s="44"/>
      <c r="L287" s="48"/>
      <c r="M287" s="225"/>
      <c r="N287" s="226"/>
      <c r="O287" s="88"/>
      <c r="P287" s="88"/>
      <c r="Q287" s="88"/>
      <c r="R287" s="88"/>
      <c r="S287" s="88"/>
      <c r="T287" s="89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T287" s="20" t="s">
        <v>194</v>
      </c>
      <c r="AU287" s="20" t="s">
        <v>91</v>
      </c>
    </row>
    <row r="288" s="2" customFormat="1">
      <c r="A288" s="42"/>
      <c r="B288" s="43"/>
      <c r="C288" s="44"/>
      <c r="D288" s="239" t="s">
        <v>239</v>
      </c>
      <c r="E288" s="44"/>
      <c r="F288" s="240" t="s">
        <v>749</v>
      </c>
      <c r="G288" s="44"/>
      <c r="H288" s="44"/>
      <c r="I288" s="224"/>
      <c r="J288" s="44"/>
      <c r="K288" s="44"/>
      <c r="L288" s="48"/>
      <c r="M288" s="225"/>
      <c r="N288" s="226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239</v>
      </c>
      <c r="AU288" s="20" t="s">
        <v>91</v>
      </c>
    </row>
    <row r="289" s="2" customFormat="1">
      <c r="A289" s="42"/>
      <c r="B289" s="43"/>
      <c r="C289" s="44"/>
      <c r="D289" s="222" t="s">
        <v>202</v>
      </c>
      <c r="E289" s="44"/>
      <c r="F289" s="227" t="s">
        <v>750</v>
      </c>
      <c r="G289" s="44"/>
      <c r="H289" s="44"/>
      <c r="I289" s="224"/>
      <c r="J289" s="44"/>
      <c r="K289" s="44"/>
      <c r="L289" s="48"/>
      <c r="M289" s="225"/>
      <c r="N289" s="226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202</v>
      </c>
      <c r="AU289" s="20" t="s">
        <v>91</v>
      </c>
    </row>
    <row r="290" s="13" customFormat="1">
      <c r="A290" s="13"/>
      <c r="B290" s="241"/>
      <c r="C290" s="242"/>
      <c r="D290" s="222" t="s">
        <v>282</v>
      </c>
      <c r="E290" s="243" t="s">
        <v>32</v>
      </c>
      <c r="F290" s="244" t="s">
        <v>2284</v>
      </c>
      <c r="G290" s="242"/>
      <c r="H290" s="245">
        <v>14.5</v>
      </c>
      <c r="I290" s="246"/>
      <c r="J290" s="242"/>
      <c r="K290" s="242"/>
      <c r="L290" s="247"/>
      <c r="M290" s="248"/>
      <c r="N290" s="249"/>
      <c r="O290" s="249"/>
      <c r="P290" s="249"/>
      <c r="Q290" s="249"/>
      <c r="R290" s="249"/>
      <c r="S290" s="249"/>
      <c r="T290" s="25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1" t="s">
        <v>282</v>
      </c>
      <c r="AU290" s="251" t="s">
        <v>91</v>
      </c>
      <c r="AV290" s="13" t="s">
        <v>91</v>
      </c>
      <c r="AW290" s="13" t="s">
        <v>39</v>
      </c>
      <c r="AX290" s="13" t="s">
        <v>86</v>
      </c>
      <c r="AY290" s="251" t="s">
        <v>188</v>
      </c>
    </row>
    <row r="291" s="2" customFormat="1" ht="16.5" customHeight="1">
      <c r="A291" s="42"/>
      <c r="B291" s="43"/>
      <c r="C291" s="262" t="s">
        <v>480</v>
      </c>
      <c r="D291" s="262" t="s">
        <v>319</v>
      </c>
      <c r="E291" s="263" t="s">
        <v>753</v>
      </c>
      <c r="F291" s="264" t="s">
        <v>754</v>
      </c>
      <c r="G291" s="265" t="s">
        <v>314</v>
      </c>
      <c r="H291" s="266">
        <v>14.789999999999999</v>
      </c>
      <c r="I291" s="267"/>
      <c r="J291" s="268">
        <f>ROUND(I291*H291,2)</f>
        <v>0</v>
      </c>
      <c r="K291" s="264" t="s">
        <v>32</v>
      </c>
      <c r="L291" s="269"/>
      <c r="M291" s="270" t="s">
        <v>32</v>
      </c>
      <c r="N291" s="271" t="s">
        <v>49</v>
      </c>
      <c r="O291" s="88"/>
      <c r="P291" s="218">
        <f>O291*H291</f>
        <v>0</v>
      </c>
      <c r="Q291" s="218">
        <v>0.00025999999999999998</v>
      </c>
      <c r="R291" s="218">
        <f>Q291*H291</f>
        <v>0.0038453999999999993</v>
      </c>
      <c r="S291" s="218">
        <v>0</v>
      </c>
      <c r="T291" s="219">
        <f>S291*H291</f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R291" s="220" t="s">
        <v>484</v>
      </c>
      <c r="AT291" s="220" t="s">
        <v>319</v>
      </c>
      <c r="AU291" s="220" t="s">
        <v>91</v>
      </c>
      <c r="AY291" s="20" t="s">
        <v>188</v>
      </c>
      <c r="BE291" s="221">
        <f>IF(N291="základní",J291,0)</f>
        <v>0</v>
      </c>
      <c r="BF291" s="221">
        <f>IF(N291="snížená",J291,0)</f>
        <v>0</v>
      </c>
      <c r="BG291" s="221">
        <f>IF(N291="zákl. přenesená",J291,0)</f>
        <v>0</v>
      </c>
      <c r="BH291" s="221">
        <f>IF(N291="sníž. přenesená",J291,0)</f>
        <v>0</v>
      </c>
      <c r="BI291" s="221">
        <f>IF(N291="nulová",J291,0)</f>
        <v>0</v>
      </c>
      <c r="BJ291" s="20" t="s">
        <v>86</v>
      </c>
      <c r="BK291" s="221">
        <f>ROUND(I291*H291,2)</f>
        <v>0</v>
      </c>
      <c r="BL291" s="20" t="s">
        <v>405</v>
      </c>
      <c r="BM291" s="220" t="s">
        <v>2285</v>
      </c>
    </row>
    <row r="292" s="2" customFormat="1">
      <c r="A292" s="42"/>
      <c r="B292" s="43"/>
      <c r="C292" s="44"/>
      <c r="D292" s="222" t="s">
        <v>194</v>
      </c>
      <c r="E292" s="44"/>
      <c r="F292" s="223" t="s">
        <v>754</v>
      </c>
      <c r="G292" s="44"/>
      <c r="H292" s="44"/>
      <c r="I292" s="224"/>
      <c r="J292" s="44"/>
      <c r="K292" s="44"/>
      <c r="L292" s="48"/>
      <c r="M292" s="225"/>
      <c r="N292" s="226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0" t="s">
        <v>194</v>
      </c>
      <c r="AU292" s="20" t="s">
        <v>91</v>
      </c>
    </row>
    <row r="293" s="13" customFormat="1">
      <c r="A293" s="13"/>
      <c r="B293" s="241"/>
      <c r="C293" s="242"/>
      <c r="D293" s="222" t="s">
        <v>282</v>
      </c>
      <c r="E293" s="242"/>
      <c r="F293" s="244" t="s">
        <v>2286</v>
      </c>
      <c r="G293" s="242"/>
      <c r="H293" s="245">
        <v>14.789999999999999</v>
      </c>
      <c r="I293" s="246"/>
      <c r="J293" s="242"/>
      <c r="K293" s="242"/>
      <c r="L293" s="247"/>
      <c r="M293" s="248"/>
      <c r="N293" s="249"/>
      <c r="O293" s="249"/>
      <c r="P293" s="249"/>
      <c r="Q293" s="249"/>
      <c r="R293" s="249"/>
      <c r="S293" s="249"/>
      <c r="T293" s="25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1" t="s">
        <v>282</v>
      </c>
      <c r="AU293" s="251" t="s">
        <v>91</v>
      </c>
      <c r="AV293" s="13" t="s">
        <v>91</v>
      </c>
      <c r="AW293" s="13" t="s">
        <v>4</v>
      </c>
      <c r="AX293" s="13" t="s">
        <v>86</v>
      </c>
      <c r="AY293" s="251" t="s">
        <v>188</v>
      </c>
    </row>
    <row r="294" s="2" customFormat="1" ht="24.15" customHeight="1">
      <c r="A294" s="42"/>
      <c r="B294" s="43"/>
      <c r="C294" s="209" t="s">
        <v>484</v>
      </c>
      <c r="D294" s="209" t="s">
        <v>189</v>
      </c>
      <c r="E294" s="210" t="s">
        <v>758</v>
      </c>
      <c r="F294" s="211" t="s">
        <v>759</v>
      </c>
      <c r="G294" s="212" t="s">
        <v>389</v>
      </c>
      <c r="H294" s="213">
        <v>0.012</v>
      </c>
      <c r="I294" s="214"/>
      <c r="J294" s="215">
        <f>ROUND(I294*H294,2)</f>
        <v>0</v>
      </c>
      <c r="K294" s="211" t="s">
        <v>236</v>
      </c>
      <c r="L294" s="48"/>
      <c r="M294" s="216" t="s">
        <v>32</v>
      </c>
      <c r="N294" s="217" t="s">
        <v>49</v>
      </c>
      <c r="O294" s="88"/>
      <c r="P294" s="218">
        <f>O294*H294</f>
        <v>0</v>
      </c>
      <c r="Q294" s="218">
        <v>0</v>
      </c>
      <c r="R294" s="218">
        <f>Q294*H294</f>
        <v>0</v>
      </c>
      <c r="S294" s="218">
        <v>0</v>
      </c>
      <c r="T294" s="219">
        <f>S294*H294</f>
        <v>0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R294" s="220" t="s">
        <v>405</v>
      </c>
      <c r="AT294" s="220" t="s">
        <v>189</v>
      </c>
      <c r="AU294" s="220" t="s">
        <v>91</v>
      </c>
      <c r="AY294" s="20" t="s">
        <v>188</v>
      </c>
      <c r="BE294" s="221">
        <f>IF(N294="základní",J294,0)</f>
        <v>0</v>
      </c>
      <c r="BF294" s="221">
        <f>IF(N294="snížená",J294,0)</f>
        <v>0</v>
      </c>
      <c r="BG294" s="221">
        <f>IF(N294="zákl. přenesená",J294,0)</f>
        <v>0</v>
      </c>
      <c r="BH294" s="221">
        <f>IF(N294="sníž. přenesená",J294,0)</f>
        <v>0</v>
      </c>
      <c r="BI294" s="221">
        <f>IF(N294="nulová",J294,0)</f>
        <v>0</v>
      </c>
      <c r="BJ294" s="20" t="s">
        <v>86</v>
      </c>
      <c r="BK294" s="221">
        <f>ROUND(I294*H294,2)</f>
        <v>0</v>
      </c>
      <c r="BL294" s="20" t="s">
        <v>405</v>
      </c>
      <c r="BM294" s="220" t="s">
        <v>2287</v>
      </c>
    </row>
    <row r="295" s="2" customFormat="1">
      <c r="A295" s="42"/>
      <c r="B295" s="43"/>
      <c r="C295" s="44"/>
      <c r="D295" s="222" t="s">
        <v>194</v>
      </c>
      <c r="E295" s="44"/>
      <c r="F295" s="223" t="s">
        <v>761</v>
      </c>
      <c r="G295" s="44"/>
      <c r="H295" s="44"/>
      <c r="I295" s="224"/>
      <c r="J295" s="44"/>
      <c r="K295" s="44"/>
      <c r="L295" s="48"/>
      <c r="M295" s="225"/>
      <c r="N295" s="226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194</v>
      </c>
      <c r="AU295" s="20" t="s">
        <v>91</v>
      </c>
    </row>
    <row r="296" s="2" customFormat="1">
      <c r="A296" s="42"/>
      <c r="B296" s="43"/>
      <c r="C296" s="44"/>
      <c r="D296" s="239" t="s">
        <v>239</v>
      </c>
      <c r="E296" s="44"/>
      <c r="F296" s="240" t="s">
        <v>762</v>
      </c>
      <c r="G296" s="44"/>
      <c r="H296" s="44"/>
      <c r="I296" s="224"/>
      <c r="J296" s="44"/>
      <c r="K296" s="44"/>
      <c r="L296" s="48"/>
      <c r="M296" s="225"/>
      <c r="N296" s="226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0" t="s">
        <v>239</v>
      </c>
      <c r="AU296" s="20" t="s">
        <v>91</v>
      </c>
    </row>
    <row r="297" s="11" customFormat="1" ht="22.8" customHeight="1">
      <c r="A297" s="11"/>
      <c r="B297" s="195"/>
      <c r="C297" s="196"/>
      <c r="D297" s="197" t="s">
        <v>77</v>
      </c>
      <c r="E297" s="237" t="s">
        <v>763</v>
      </c>
      <c r="F297" s="237" t="s">
        <v>764</v>
      </c>
      <c r="G297" s="196"/>
      <c r="H297" s="196"/>
      <c r="I297" s="199"/>
      <c r="J297" s="238">
        <f>BK297</f>
        <v>0</v>
      </c>
      <c r="K297" s="196"/>
      <c r="L297" s="201"/>
      <c r="M297" s="202"/>
      <c r="N297" s="203"/>
      <c r="O297" s="203"/>
      <c r="P297" s="204">
        <f>SUM(P298:P314)</f>
        <v>0</v>
      </c>
      <c r="Q297" s="203"/>
      <c r="R297" s="204">
        <f>SUM(R298:R314)</f>
        <v>0.17018300000000003</v>
      </c>
      <c r="S297" s="203"/>
      <c r="T297" s="205">
        <f>SUM(T298:T314)</f>
        <v>0.34816000000000003</v>
      </c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R297" s="206" t="s">
        <v>91</v>
      </c>
      <c r="AT297" s="207" t="s">
        <v>77</v>
      </c>
      <c r="AU297" s="207" t="s">
        <v>86</v>
      </c>
      <c r="AY297" s="206" t="s">
        <v>188</v>
      </c>
      <c r="BK297" s="208">
        <f>SUM(BK298:BK314)</f>
        <v>0</v>
      </c>
    </row>
    <row r="298" s="2" customFormat="1" ht="16.5" customHeight="1">
      <c r="A298" s="42"/>
      <c r="B298" s="43"/>
      <c r="C298" s="209" t="s">
        <v>494</v>
      </c>
      <c r="D298" s="209" t="s">
        <v>189</v>
      </c>
      <c r="E298" s="210" t="s">
        <v>2288</v>
      </c>
      <c r="F298" s="211" t="s">
        <v>2289</v>
      </c>
      <c r="G298" s="212" t="s">
        <v>278</v>
      </c>
      <c r="H298" s="213">
        <v>12.800000000000001</v>
      </c>
      <c r="I298" s="214"/>
      <c r="J298" s="215">
        <f>ROUND(I298*H298,2)</f>
        <v>0</v>
      </c>
      <c r="K298" s="211" t="s">
        <v>32</v>
      </c>
      <c r="L298" s="48"/>
      <c r="M298" s="216" t="s">
        <v>32</v>
      </c>
      <c r="N298" s="217" t="s">
        <v>49</v>
      </c>
      <c r="O298" s="88"/>
      <c r="P298" s="218">
        <f>O298*H298</f>
        <v>0</v>
      </c>
      <c r="Q298" s="218">
        <v>0</v>
      </c>
      <c r="R298" s="218">
        <f>Q298*H298</f>
        <v>0</v>
      </c>
      <c r="S298" s="218">
        <v>0.027199999999999998</v>
      </c>
      <c r="T298" s="219">
        <f>S298*H298</f>
        <v>0.34816000000000003</v>
      </c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R298" s="220" t="s">
        <v>405</v>
      </c>
      <c r="AT298" s="220" t="s">
        <v>189</v>
      </c>
      <c r="AU298" s="220" t="s">
        <v>91</v>
      </c>
      <c r="AY298" s="20" t="s">
        <v>188</v>
      </c>
      <c r="BE298" s="221">
        <f>IF(N298="základní",J298,0)</f>
        <v>0</v>
      </c>
      <c r="BF298" s="221">
        <f>IF(N298="snížená",J298,0)</f>
        <v>0</v>
      </c>
      <c r="BG298" s="221">
        <f>IF(N298="zákl. přenesená",J298,0)</f>
        <v>0</v>
      </c>
      <c r="BH298" s="221">
        <f>IF(N298="sníž. přenesená",J298,0)</f>
        <v>0</v>
      </c>
      <c r="BI298" s="221">
        <f>IF(N298="nulová",J298,0)</f>
        <v>0</v>
      </c>
      <c r="BJ298" s="20" t="s">
        <v>86</v>
      </c>
      <c r="BK298" s="221">
        <f>ROUND(I298*H298,2)</f>
        <v>0</v>
      </c>
      <c r="BL298" s="20" t="s">
        <v>405</v>
      </c>
      <c r="BM298" s="220" t="s">
        <v>2290</v>
      </c>
    </row>
    <row r="299" s="2" customFormat="1">
      <c r="A299" s="42"/>
      <c r="B299" s="43"/>
      <c r="C299" s="44"/>
      <c r="D299" s="222" t="s">
        <v>194</v>
      </c>
      <c r="E299" s="44"/>
      <c r="F299" s="223" t="s">
        <v>2289</v>
      </c>
      <c r="G299" s="44"/>
      <c r="H299" s="44"/>
      <c r="I299" s="224"/>
      <c r="J299" s="44"/>
      <c r="K299" s="44"/>
      <c r="L299" s="48"/>
      <c r="M299" s="225"/>
      <c r="N299" s="226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T299" s="20" t="s">
        <v>194</v>
      </c>
      <c r="AU299" s="20" t="s">
        <v>91</v>
      </c>
    </row>
    <row r="300" s="14" customFormat="1">
      <c r="A300" s="14"/>
      <c r="B300" s="252"/>
      <c r="C300" s="253"/>
      <c r="D300" s="222" t="s">
        <v>282</v>
      </c>
      <c r="E300" s="254" t="s">
        <v>32</v>
      </c>
      <c r="F300" s="255" t="s">
        <v>2291</v>
      </c>
      <c r="G300" s="253"/>
      <c r="H300" s="254" t="s">
        <v>32</v>
      </c>
      <c r="I300" s="256"/>
      <c r="J300" s="253"/>
      <c r="K300" s="253"/>
      <c r="L300" s="257"/>
      <c r="M300" s="258"/>
      <c r="N300" s="259"/>
      <c r="O300" s="259"/>
      <c r="P300" s="259"/>
      <c r="Q300" s="259"/>
      <c r="R300" s="259"/>
      <c r="S300" s="259"/>
      <c r="T300" s="26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1" t="s">
        <v>282</v>
      </c>
      <c r="AU300" s="261" t="s">
        <v>91</v>
      </c>
      <c r="AV300" s="14" t="s">
        <v>86</v>
      </c>
      <c r="AW300" s="14" t="s">
        <v>39</v>
      </c>
      <c r="AX300" s="14" t="s">
        <v>78</v>
      </c>
      <c r="AY300" s="261" t="s">
        <v>188</v>
      </c>
    </row>
    <row r="301" s="13" customFormat="1">
      <c r="A301" s="13"/>
      <c r="B301" s="241"/>
      <c r="C301" s="242"/>
      <c r="D301" s="222" t="s">
        <v>282</v>
      </c>
      <c r="E301" s="243" t="s">
        <v>32</v>
      </c>
      <c r="F301" s="244" t="s">
        <v>2292</v>
      </c>
      <c r="G301" s="242"/>
      <c r="H301" s="245">
        <v>12.800000000000001</v>
      </c>
      <c r="I301" s="246"/>
      <c r="J301" s="242"/>
      <c r="K301" s="242"/>
      <c r="L301" s="247"/>
      <c r="M301" s="248"/>
      <c r="N301" s="249"/>
      <c r="O301" s="249"/>
      <c r="P301" s="249"/>
      <c r="Q301" s="249"/>
      <c r="R301" s="249"/>
      <c r="S301" s="249"/>
      <c r="T301" s="25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1" t="s">
        <v>282</v>
      </c>
      <c r="AU301" s="251" t="s">
        <v>91</v>
      </c>
      <c r="AV301" s="13" t="s">
        <v>91</v>
      </c>
      <c r="AW301" s="13" t="s">
        <v>39</v>
      </c>
      <c r="AX301" s="13" t="s">
        <v>86</v>
      </c>
      <c r="AY301" s="251" t="s">
        <v>188</v>
      </c>
    </row>
    <row r="302" s="2" customFormat="1" ht="24.15" customHeight="1">
      <c r="A302" s="42"/>
      <c r="B302" s="43"/>
      <c r="C302" s="209" t="s">
        <v>500</v>
      </c>
      <c r="D302" s="209" t="s">
        <v>189</v>
      </c>
      <c r="E302" s="210" t="s">
        <v>766</v>
      </c>
      <c r="F302" s="211" t="s">
        <v>2293</v>
      </c>
      <c r="G302" s="212" t="s">
        <v>278</v>
      </c>
      <c r="H302" s="213">
        <v>12.35</v>
      </c>
      <c r="I302" s="214"/>
      <c r="J302" s="215">
        <f>ROUND(I302*H302,2)</f>
        <v>0</v>
      </c>
      <c r="K302" s="211" t="s">
        <v>236</v>
      </c>
      <c r="L302" s="48"/>
      <c r="M302" s="216" t="s">
        <v>32</v>
      </c>
      <c r="N302" s="217" t="s">
        <v>49</v>
      </c>
      <c r="O302" s="88"/>
      <c r="P302" s="218">
        <f>O302*H302</f>
        <v>0</v>
      </c>
      <c r="Q302" s="218">
        <v>0.00058</v>
      </c>
      <c r="R302" s="218">
        <f>Q302*H302</f>
        <v>0.0071630000000000001</v>
      </c>
      <c r="S302" s="218">
        <v>0</v>
      </c>
      <c r="T302" s="219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20" t="s">
        <v>405</v>
      </c>
      <c r="AT302" s="220" t="s">
        <v>189</v>
      </c>
      <c r="AU302" s="220" t="s">
        <v>91</v>
      </c>
      <c r="AY302" s="20" t="s">
        <v>188</v>
      </c>
      <c r="BE302" s="221">
        <f>IF(N302="základní",J302,0)</f>
        <v>0</v>
      </c>
      <c r="BF302" s="221">
        <f>IF(N302="snížená",J302,0)</f>
        <v>0</v>
      </c>
      <c r="BG302" s="221">
        <f>IF(N302="zákl. přenesená",J302,0)</f>
        <v>0</v>
      </c>
      <c r="BH302" s="221">
        <f>IF(N302="sníž. přenesená",J302,0)</f>
        <v>0</v>
      </c>
      <c r="BI302" s="221">
        <f>IF(N302="nulová",J302,0)</f>
        <v>0</v>
      </c>
      <c r="BJ302" s="20" t="s">
        <v>86</v>
      </c>
      <c r="BK302" s="221">
        <f>ROUND(I302*H302,2)</f>
        <v>0</v>
      </c>
      <c r="BL302" s="20" t="s">
        <v>405</v>
      </c>
      <c r="BM302" s="220" t="s">
        <v>2294</v>
      </c>
    </row>
    <row r="303" s="2" customFormat="1">
      <c r="A303" s="42"/>
      <c r="B303" s="43"/>
      <c r="C303" s="44"/>
      <c r="D303" s="222" t="s">
        <v>194</v>
      </c>
      <c r="E303" s="44"/>
      <c r="F303" s="223" t="s">
        <v>2295</v>
      </c>
      <c r="G303" s="44"/>
      <c r="H303" s="44"/>
      <c r="I303" s="224"/>
      <c r="J303" s="44"/>
      <c r="K303" s="44"/>
      <c r="L303" s="48"/>
      <c r="M303" s="225"/>
      <c r="N303" s="226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0" t="s">
        <v>194</v>
      </c>
      <c r="AU303" s="20" t="s">
        <v>91</v>
      </c>
    </row>
    <row r="304" s="2" customFormat="1">
      <c r="A304" s="42"/>
      <c r="B304" s="43"/>
      <c r="C304" s="44"/>
      <c r="D304" s="239" t="s">
        <v>239</v>
      </c>
      <c r="E304" s="44"/>
      <c r="F304" s="240" t="s">
        <v>769</v>
      </c>
      <c r="G304" s="44"/>
      <c r="H304" s="44"/>
      <c r="I304" s="224"/>
      <c r="J304" s="44"/>
      <c r="K304" s="44"/>
      <c r="L304" s="48"/>
      <c r="M304" s="225"/>
      <c r="N304" s="226"/>
      <c r="O304" s="88"/>
      <c r="P304" s="88"/>
      <c r="Q304" s="88"/>
      <c r="R304" s="88"/>
      <c r="S304" s="88"/>
      <c r="T304" s="89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T304" s="20" t="s">
        <v>239</v>
      </c>
      <c r="AU304" s="20" t="s">
        <v>91</v>
      </c>
    </row>
    <row r="305" s="2" customFormat="1">
      <c r="A305" s="42"/>
      <c r="B305" s="43"/>
      <c r="C305" s="44"/>
      <c r="D305" s="222" t="s">
        <v>202</v>
      </c>
      <c r="E305" s="44"/>
      <c r="F305" s="227" t="s">
        <v>2296</v>
      </c>
      <c r="G305" s="44"/>
      <c r="H305" s="44"/>
      <c r="I305" s="224"/>
      <c r="J305" s="44"/>
      <c r="K305" s="44"/>
      <c r="L305" s="48"/>
      <c r="M305" s="225"/>
      <c r="N305" s="226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0" t="s">
        <v>202</v>
      </c>
      <c r="AU305" s="20" t="s">
        <v>91</v>
      </c>
    </row>
    <row r="306" s="14" customFormat="1">
      <c r="A306" s="14"/>
      <c r="B306" s="252"/>
      <c r="C306" s="253"/>
      <c r="D306" s="222" t="s">
        <v>282</v>
      </c>
      <c r="E306" s="254" t="s">
        <v>32</v>
      </c>
      <c r="F306" s="255" t="s">
        <v>2297</v>
      </c>
      <c r="G306" s="253"/>
      <c r="H306" s="254" t="s">
        <v>32</v>
      </c>
      <c r="I306" s="256"/>
      <c r="J306" s="253"/>
      <c r="K306" s="253"/>
      <c r="L306" s="257"/>
      <c r="M306" s="258"/>
      <c r="N306" s="259"/>
      <c r="O306" s="259"/>
      <c r="P306" s="259"/>
      <c r="Q306" s="259"/>
      <c r="R306" s="259"/>
      <c r="S306" s="259"/>
      <c r="T306" s="260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1" t="s">
        <v>282</v>
      </c>
      <c r="AU306" s="261" t="s">
        <v>91</v>
      </c>
      <c r="AV306" s="14" t="s">
        <v>86</v>
      </c>
      <c r="AW306" s="14" t="s">
        <v>39</v>
      </c>
      <c r="AX306" s="14" t="s">
        <v>78</v>
      </c>
      <c r="AY306" s="261" t="s">
        <v>188</v>
      </c>
    </row>
    <row r="307" s="13" customFormat="1">
      <c r="A307" s="13"/>
      <c r="B307" s="241"/>
      <c r="C307" s="242"/>
      <c r="D307" s="222" t="s">
        <v>282</v>
      </c>
      <c r="E307" s="243" t="s">
        <v>32</v>
      </c>
      <c r="F307" s="244" t="s">
        <v>2298</v>
      </c>
      <c r="G307" s="242"/>
      <c r="H307" s="245">
        <v>12.35</v>
      </c>
      <c r="I307" s="246"/>
      <c r="J307" s="242"/>
      <c r="K307" s="242"/>
      <c r="L307" s="247"/>
      <c r="M307" s="248"/>
      <c r="N307" s="249"/>
      <c r="O307" s="249"/>
      <c r="P307" s="249"/>
      <c r="Q307" s="249"/>
      <c r="R307" s="249"/>
      <c r="S307" s="249"/>
      <c r="T307" s="25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1" t="s">
        <v>282</v>
      </c>
      <c r="AU307" s="251" t="s">
        <v>91</v>
      </c>
      <c r="AV307" s="13" t="s">
        <v>91</v>
      </c>
      <c r="AW307" s="13" t="s">
        <v>39</v>
      </c>
      <c r="AX307" s="13" t="s">
        <v>86</v>
      </c>
      <c r="AY307" s="251" t="s">
        <v>188</v>
      </c>
    </row>
    <row r="308" s="2" customFormat="1" ht="24.15" customHeight="1">
      <c r="A308" s="42"/>
      <c r="B308" s="43"/>
      <c r="C308" s="262" t="s">
        <v>506</v>
      </c>
      <c r="D308" s="262" t="s">
        <v>319</v>
      </c>
      <c r="E308" s="263" t="s">
        <v>2299</v>
      </c>
      <c r="F308" s="264" t="s">
        <v>2300</v>
      </c>
      <c r="G308" s="265" t="s">
        <v>278</v>
      </c>
      <c r="H308" s="266">
        <v>13.585000000000001</v>
      </c>
      <c r="I308" s="267"/>
      <c r="J308" s="268">
        <f>ROUND(I308*H308,2)</f>
        <v>0</v>
      </c>
      <c r="K308" s="264" t="s">
        <v>236</v>
      </c>
      <c r="L308" s="269"/>
      <c r="M308" s="270" t="s">
        <v>32</v>
      </c>
      <c r="N308" s="271" t="s">
        <v>49</v>
      </c>
      <c r="O308" s="88"/>
      <c r="P308" s="218">
        <f>O308*H308</f>
        <v>0</v>
      </c>
      <c r="Q308" s="218">
        <v>0.012</v>
      </c>
      <c r="R308" s="218">
        <f>Q308*H308</f>
        <v>0.16302000000000003</v>
      </c>
      <c r="S308" s="218">
        <v>0</v>
      </c>
      <c r="T308" s="219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R308" s="220" t="s">
        <v>484</v>
      </c>
      <c r="AT308" s="220" t="s">
        <v>319</v>
      </c>
      <c r="AU308" s="220" t="s">
        <v>91</v>
      </c>
      <c r="AY308" s="20" t="s">
        <v>188</v>
      </c>
      <c r="BE308" s="221">
        <f>IF(N308="základní",J308,0)</f>
        <v>0</v>
      </c>
      <c r="BF308" s="221">
        <f>IF(N308="snížená",J308,0)</f>
        <v>0</v>
      </c>
      <c r="BG308" s="221">
        <f>IF(N308="zákl. přenesená",J308,0)</f>
        <v>0</v>
      </c>
      <c r="BH308" s="221">
        <f>IF(N308="sníž. přenesená",J308,0)</f>
        <v>0</v>
      </c>
      <c r="BI308" s="221">
        <f>IF(N308="nulová",J308,0)</f>
        <v>0</v>
      </c>
      <c r="BJ308" s="20" t="s">
        <v>86</v>
      </c>
      <c r="BK308" s="221">
        <f>ROUND(I308*H308,2)</f>
        <v>0</v>
      </c>
      <c r="BL308" s="20" t="s">
        <v>405</v>
      </c>
      <c r="BM308" s="220" t="s">
        <v>2301</v>
      </c>
    </row>
    <row r="309" s="2" customFormat="1">
      <c r="A309" s="42"/>
      <c r="B309" s="43"/>
      <c r="C309" s="44"/>
      <c r="D309" s="222" t="s">
        <v>194</v>
      </c>
      <c r="E309" s="44"/>
      <c r="F309" s="223" t="s">
        <v>2300</v>
      </c>
      <c r="G309" s="44"/>
      <c r="H309" s="44"/>
      <c r="I309" s="224"/>
      <c r="J309" s="44"/>
      <c r="K309" s="44"/>
      <c r="L309" s="48"/>
      <c r="M309" s="225"/>
      <c r="N309" s="226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0" t="s">
        <v>194</v>
      </c>
      <c r="AU309" s="20" t="s">
        <v>91</v>
      </c>
    </row>
    <row r="310" s="2" customFormat="1">
      <c r="A310" s="42"/>
      <c r="B310" s="43"/>
      <c r="C310" s="44"/>
      <c r="D310" s="222" t="s">
        <v>202</v>
      </c>
      <c r="E310" s="44"/>
      <c r="F310" s="227" t="s">
        <v>2302</v>
      </c>
      <c r="G310" s="44"/>
      <c r="H310" s="44"/>
      <c r="I310" s="224"/>
      <c r="J310" s="44"/>
      <c r="K310" s="44"/>
      <c r="L310" s="48"/>
      <c r="M310" s="225"/>
      <c r="N310" s="226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202</v>
      </c>
      <c r="AU310" s="20" t="s">
        <v>91</v>
      </c>
    </row>
    <row r="311" s="13" customFormat="1">
      <c r="A311" s="13"/>
      <c r="B311" s="241"/>
      <c r="C311" s="242"/>
      <c r="D311" s="222" t="s">
        <v>282</v>
      </c>
      <c r="E311" s="242"/>
      <c r="F311" s="244" t="s">
        <v>2303</v>
      </c>
      <c r="G311" s="242"/>
      <c r="H311" s="245">
        <v>13.585000000000001</v>
      </c>
      <c r="I311" s="246"/>
      <c r="J311" s="242"/>
      <c r="K311" s="242"/>
      <c r="L311" s="247"/>
      <c r="M311" s="248"/>
      <c r="N311" s="249"/>
      <c r="O311" s="249"/>
      <c r="P311" s="249"/>
      <c r="Q311" s="249"/>
      <c r="R311" s="249"/>
      <c r="S311" s="249"/>
      <c r="T311" s="25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1" t="s">
        <v>282</v>
      </c>
      <c r="AU311" s="251" t="s">
        <v>91</v>
      </c>
      <c r="AV311" s="13" t="s">
        <v>91</v>
      </c>
      <c r="AW311" s="13" t="s">
        <v>4</v>
      </c>
      <c r="AX311" s="13" t="s">
        <v>86</v>
      </c>
      <c r="AY311" s="251" t="s">
        <v>188</v>
      </c>
    </row>
    <row r="312" s="2" customFormat="1" ht="24.15" customHeight="1">
      <c r="A312" s="42"/>
      <c r="B312" s="43"/>
      <c r="C312" s="209" t="s">
        <v>513</v>
      </c>
      <c r="D312" s="209" t="s">
        <v>189</v>
      </c>
      <c r="E312" s="210" t="s">
        <v>775</v>
      </c>
      <c r="F312" s="211" t="s">
        <v>776</v>
      </c>
      <c r="G312" s="212" t="s">
        <v>389</v>
      </c>
      <c r="H312" s="213">
        <v>0.17000000000000001</v>
      </c>
      <c r="I312" s="214"/>
      <c r="J312" s="215">
        <f>ROUND(I312*H312,2)</f>
        <v>0</v>
      </c>
      <c r="K312" s="211" t="s">
        <v>236</v>
      </c>
      <c r="L312" s="48"/>
      <c r="M312" s="216" t="s">
        <v>32</v>
      </c>
      <c r="N312" s="217" t="s">
        <v>49</v>
      </c>
      <c r="O312" s="88"/>
      <c r="P312" s="218">
        <f>O312*H312</f>
        <v>0</v>
      </c>
      <c r="Q312" s="218">
        <v>0</v>
      </c>
      <c r="R312" s="218">
        <f>Q312*H312</f>
        <v>0</v>
      </c>
      <c r="S312" s="218">
        <v>0</v>
      </c>
      <c r="T312" s="219">
        <f>S312*H312</f>
        <v>0</v>
      </c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R312" s="220" t="s">
        <v>405</v>
      </c>
      <c r="AT312" s="220" t="s">
        <v>189</v>
      </c>
      <c r="AU312" s="220" t="s">
        <v>91</v>
      </c>
      <c r="AY312" s="20" t="s">
        <v>188</v>
      </c>
      <c r="BE312" s="221">
        <f>IF(N312="základní",J312,0)</f>
        <v>0</v>
      </c>
      <c r="BF312" s="221">
        <f>IF(N312="snížená",J312,0)</f>
        <v>0</v>
      </c>
      <c r="BG312" s="221">
        <f>IF(N312="zákl. přenesená",J312,0)</f>
        <v>0</v>
      </c>
      <c r="BH312" s="221">
        <f>IF(N312="sníž. přenesená",J312,0)</f>
        <v>0</v>
      </c>
      <c r="BI312" s="221">
        <f>IF(N312="nulová",J312,0)</f>
        <v>0</v>
      </c>
      <c r="BJ312" s="20" t="s">
        <v>86</v>
      </c>
      <c r="BK312" s="221">
        <f>ROUND(I312*H312,2)</f>
        <v>0</v>
      </c>
      <c r="BL312" s="20" t="s">
        <v>405</v>
      </c>
      <c r="BM312" s="220" t="s">
        <v>2304</v>
      </c>
    </row>
    <row r="313" s="2" customFormat="1">
      <c r="A313" s="42"/>
      <c r="B313" s="43"/>
      <c r="C313" s="44"/>
      <c r="D313" s="222" t="s">
        <v>194</v>
      </c>
      <c r="E313" s="44"/>
      <c r="F313" s="223" t="s">
        <v>778</v>
      </c>
      <c r="G313" s="44"/>
      <c r="H313" s="44"/>
      <c r="I313" s="224"/>
      <c r="J313" s="44"/>
      <c r="K313" s="44"/>
      <c r="L313" s="48"/>
      <c r="M313" s="225"/>
      <c r="N313" s="226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0" t="s">
        <v>194</v>
      </c>
      <c r="AU313" s="20" t="s">
        <v>91</v>
      </c>
    </row>
    <row r="314" s="2" customFormat="1">
      <c r="A314" s="42"/>
      <c r="B314" s="43"/>
      <c r="C314" s="44"/>
      <c r="D314" s="239" t="s">
        <v>239</v>
      </c>
      <c r="E314" s="44"/>
      <c r="F314" s="240" t="s">
        <v>779</v>
      </c>
      <c r="G314" s="44"/>
      <c r="H314" s="44"/>
      <c r="I314" s="224"/>
      <c r="J314" s="44"/>
      <c r="K314" s="44"/>
      <c r="L314" s="48"/>
      <c r="M314" s="225"/>
      <c r="N314" s="226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239</v>
      </c>
      <c r="AU314" s="20" t="s">
        <v>91</v>
      </c>
    </row>
    <row r="315" s="11" customFormat="1" ht="22.8" customHeight="1">
      <c r="A315" s="11"/>
      <c r="B315" s="195"/>
      <c r="C315" s="196"/>
      <c r="D315" s="197" t="s">
        <v>77</v>
      </c>
      <c r="E315" s="237" t="s">
        <v>1669</v>
      </c>
      <c r="F315" s="237" t="s">
        <v>1670</v>
      </c>
      <c r="G315" s="196"/>
      <c r="H315" s="196"/>
      <c r="I315" s="199"/>
      <c r="J315" s="238">
        <f>BK315</f>
        <v>0</v>
      </c>
      <c r="K315" s="196"/>
      <c r="L315" s="201"/>
      <c r="M315" s="202"/>
      <c r="N315" s="203"/>
      <c r="O315" s="203"/>
      <c r="P315" s="204">
        <f>SUM(P316:P327)</f>
        <v>0</v>
      </c>
      <c r="Q315" s="203"/>
      <c r="R315" s="204">
        <f>SUM(R316:R327)</f>
        <v>0.00056000000000000006</v>
      </c>
      <c r="S315" s="203"/>
      <c r="T315" s="205">
        <f>SUM(T316:T327)</f>
        <v>0</v>
      </c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R315" s="206" t="s">
        <v>91</v>
      </c>
      <c r="AT315" s="207" t="s">
        <v>77</v>
      </c>
      <c r="AU315" s="207" t="s">
        <v>86</v>
      </c>
      <c r="AY315" s="206" t="s">
        <v>188</v>
      </c>
      <c r="BK315" s="208">
        <f>SUM(BK316:BK327)</f>
        <v>0</v>
      </c>
    </row>
    <row r="316" s="2" customFormat="1" ht="24.15" customHeight="1">
      <c r="A316" s="42"/>
      <c r="B316" s="43"/>
      <c r="C316" s="209" t="s">
        <v>525</v>
      </c>
      <c r="D316" s="209" t="s">
        <v>189</v>
      </c>
      <c r="E316" s="210" t="s">
        <v>1693</v>
      </c>
      <c r="F316" s="211" t="s">
        <v>1694</v>
      </c>
      <c r="G316" s="212" t="s">
        <v>314</v>
      </c>
      <c r="H316" s="213">
        <v>8</v>
      </c>
      <c r="I316" s="214"/>
      <c r="J316" s="215">
        <f>ROUND(I316*H316,2)</f>
        <v>0</v>
      </c>
      <c r="K316" s="211" t="s">
        <v>236</v>
      </c>
      <c r="L316" s="48"/>
      <c r="M316" s="216" t="s">
        <v>32</v>
      </c>
      <c r="N316" s="217" t="s">
        <v>49</v>
      </c>
      <c r="O316" s="88"/>
      <c r="P316" s="218">
        <f>O316*H316</f>
        <v>0</v>
      </c>
      <c r="Q316" s="218">
        <v>1.0000000000000001E-05</v>
      </c>
      <c r="R316" s="218">
        <f>Q316*H316</f>
        <v>8.0000000000000007E-05</v>
      </c>
      <c r="S316" s="218">
        <v>0</v>
      </c>
      <c r="T316" s="219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20" t="s">
        <v>405</v>
      </c>
      <c r="AT316" s="220" t="s">
        <v>189</v>
      </c>
      <c r="AU316" s="220" t="s">
        <v>91</v>
      </c>
      <c r="AY316" s="20" t="s">
        <v>188</v>
      </c>
      <c r="BE316" s="221">
        <f>IF(N316="základní",J316,0)</f>
        <v>0</v>
      </c>
      <c r="BF316" s="221">
        <f>IF(N316="snížená",J316,0)</f>
        <v>0</v>
      </c>
      <c r="BG316" s="221">
        <f>IF(N316="zákl. přenesená",J316,0)</f>
        <v>0</v>
      </c>
      <c r="BH316" s="221">
        <f>IF(N316="sníž. přenesená",J316,0)</f>
        <v>0</v>
      </c>
      <c r="BI316" s="221">
        <f>IF(N316="nulová",J316,0)</f>
        <v>0</v>
      </c>
      <c r="BJ316" s="20" t="s">
        <v>86</v>
      </c>
      <c r="BK316" s="221">
        <f>ROUND(I316*H316,2)</f>
        <v>0</v>
      </c>
      <c r="BL316" s="20" t="s">
        <v>405</v>
      </c>
      <c r="BM316" s="220" t="s">
        <v>2305</v>
      </c>
    </row>
    <row r="317" s="2" customFormat="1">
      <c r="A317" s="42"/>
      <c r="B317" s="43"/>
      <c r="C317" s="44"/>
      <c r="D317" s="222" t="s">
        <v>194</v>
      </c>
      <c r="E317" s="44"/>
      <c r="F317" s="223" t="s">
        <v>1696</v>
      </c>
      <c r="G317" s="44"/>
      <c r="H317" s="44"/>
      <c r="I317" s="224"/>
      <c r="J317" s="44"/>
      <c r="K317" s="44"/>
      <c r="L317" s="48"/>
      <c r="M317" s="225"/>
      <c r="N317" s="226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0" t="s">
        <v>194</v>
      </c>
      <c r="AU317" s="20" t="s">
        <v>91</v>
      </c>
    </row>
    <row r="318" s="2" customFormat="1">
      <c r="A318" s="42"/>
      <c r="B318" s="43"/>
      <c r="C318" s="44"/>
      <c r="D318" s="239" t="s">
        <v>239</v>
      </c>
      <c r="E318" s="44"/>
      <c r="F318" s="240" t="s">
        <v>1697</v>
      </c>
      <c r="G318" s="44"/>
      <c r="H318" s="44"/>
      <c r="I318" s="224"/>
      <c r="J318" s="44"/>
      <c r="K318" s="44"/>
      <c r="L318" s="48"/>
      <c r="M318" s="225"/>
      <c r="N318" s="226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239</v>
      </c>
      <c r="AU318" s="20" t="s">
        <v>91</v>
      </c>
    </row>
    <row r="319" s="2" customFormat="1" ht="24.15" customHeight="1">
      <c r="A319" s="42"/>
      <c r="B319" s="43"/>
      <c r="C319" s="209" t="s">
        <v>536</v>
      </c>
      <c r="D319" s="209" t="s">
        <v>189</v>
      </c>
      <c r="E319" s="210" t="s">
        <v>1698</v>
      </c>
      <c r="F319" s="211" t="s">
        <v>1699</v>
      </c>
      <c r="G319" s="212" t="s">
        <v>314</v>
      </c>
      <c r="H319" s="213">
        <v>8</v>
      </c>
      <c r="I319" s="214"/>
      <c r="J319" s="215">
        <f>ROUND(I319*H319,2)</f>
        <v>0</v>
      </c>
      <c r="K319" s="211" t="s">
        <v>236</v>
      </c>
      <c r="L319" s="48"/>
      <c r="M319" s="216" t="s">
        <v>32</v>
      </c>
      <c r="N319" s="217" t="s">
        <v>49</v>
      </c>
      <c r="O319" s="88"/>
      <c r="P319" s="218">
        <f>O319*H319</f>
        <v>0</v>
      </c>
      <c r="Q319" s="218">
        <v>2.0000000000000002E-05</v>
      </c>
      <c r="R319" s="218">
        <f>Q319*H319</f>
        <v>0.00016000000000000001</v>
      </c>
      <c r="S319" s="218">
        <v>0</v>
      </c>
      <c r="T319" s="219">
        <f>S319*H319</f>
        <v>0</v>
      </c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R319" s="220" t="s">
        <v>405</v>
      </c>
      <c r="AT319" s="220" t="s">
        <v>189</v>
      </c>
      <c r="AU319" s="220" t="s">
        <v>91</v>
      </c>
      <c r="AY319" s="20" t="s">
        <v>188</v>
      </c>
      <c r="BE319" s="221">
        <f>IF(N319="základní",J319,0)</f>
        <v>0</v>
      </c>
      <c r="BF319" s="221">
        <f>IF(N319="snížená",J319,0)</f>
        <v>0</v>
      </c>
      <c r="BG319" s="221">
        <f>IF(N319="zákl. přenesená",J319,0)</f>
        <v>0</v>
      </c>
      <c r="BH319" s="221">
        <f>IF(N319="sníž. přenesená",J319,0)</f>
        <v>0</v>
      </c>
      <c r="BI319" s="221">
        <f>IF(N319="nulová",J319,0)</f>
        <v>0</v>
      </c>
      <c r="BJ319" s="20" t="s">
        <v>86</v>
      </c>
      <c r="BK319" s="221">
        <f>ROUND(I319*H319,2)</f>
        <v>0</v>
      </c>
      <c r="BL319" s="20" t="s">
        <v>405</v>
      </c>
      <c r="BM319" s="220" t="s">
        <v>2306</v>
      </c>
    </row>
    <row r="320" s="2" customFormat="1">
      <c r="A320" s="42"/>
      <c r="B320" s="43"/>
      <c r="C320" s="44"/>
      <c r="D320" s="222" t="s">
        <v>194</v>
      </c>
      <c r="E320" s="44"/>
      <c r="F320" s="223" t="s">
        <v>1701</v>
      </c>
      <c r="G320" s="44"/>
      <c r="H320" s="44"/>
      <c r="I320" s="224"/>
      <c r="J320" s="44"/>
      <c r="K320" s="44"/>
      <c r="L320" s="48"/>
      <c r="M320" s="225"/>
      <c r="N320" s="226"/>
      <c r="O320" s="88"/>
      <c r="P320" s="88"/>
      <c r="Q320" s="88"/>
      <c r="R320" s="88"/>
      <c r="S320" s="88"/>
      <c r="T320" s="89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T320" s="20" t="s">
        <v>194</v>
      </c>
      <c r="AU320" s="20" t="s">
        <v>91</v>
      </c>
    </row>
    <row r="321" s="2" customFormat="1">
      <c r="A321" s="42"/>
      <c r="B321" s="43"/>
      <c r="C321" s="44"/>
      <c r="D321" s="239" t="s">
        <v>239</v>
      </c>
      <c r="E321" s="44"/>
      <c r="F321" s="240" t="s">
        <v>1702</v>
      </c>
      <c r="G321" s="44"/>
      <c r="H321" s="44"/>
      <c r="I321" s="224"/>
      <c r="J321" s="44"/>
      <c r="K321" s="44"/>
      <c r="L321" s="48"/>
      <c r="M321" s="225"/>
      <c r="N321" s="226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0" t="s">
        <v>239</v>
      </c>
      <c r="AU321" s="20" t="s">
        <v>91</v>
      </c>
    </row>
    <row r="322" s="2" customFormat="1" ht="24.15" customHeight="1">
      <c r="A322" s="42"/>
      <c r="B322" s="43"/>
      <c r="C322" s="209" t="s">
        <v>541</v>
      </c>
      <c r="D322" s="209" t="s">
        <v>189</v>
      </c>
      <c r="E322" s="210" t="s">
        <v>1703</v>
      </c>
      <c r="F322" s="211" t="s">
        <v>1704</v>
      </c>
      <c r="G322" s="212" t="s">
        <v>314</v>
      </c>
      <c r="H322" s="213">
        <v>8</v>
      </c>
      <c r="I322" s="214"/>
      <c r="J322" s="215">
        <f>ROUND(I322*H322,2)</f>
        <v>0</v>
      </c>
      <c r="K322" s="211" t="s">
        <v>236</v>
      </c>
      <c r="L322" s="48"/>
      <c r="M322" s="216" t="s">
        <v>32</v>
      </c>
      <c r="N322" s="217" t="s">
        <v>49</v>
      </c>
      <c r="O322" s="88"/>
      <c r="P322" s="218">
        <f>O322*H322</f>
        <v>0</v>
      </c>
      <c r="Q322" s="218">
        <v>2.0000000000000002E-05</v>
      </c>
      <c r="R322" s="218">
        <f>Q322*H322</f>
        <v>0.00016000000000000001</v>
      </c>
      <c r="S322" s="218">
        <v>0</v>
      </c>
      <c r="T322" s="219">
        <f>S322*H322</f>
        <v>0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R322" s="220" t="s">
        <v>405</v>
      </c>
      <c r="AT322" s="220" t="s">
        <v>189</v>
      </c>
      <c r="AU322" s="220" t="s">
        <v>91</v>
      </c>
      <c r="AY322" s="20" t="s">
        <v>188</v>
      </c>
      <c r="BE322" s="221">
        <f>IF(N322="základní",J322,0)</f>
        <v>0</v>
      </c>
      <c r="BF322" s="221">
        <f>IF(N322="snížená",J322,0)</f>
        <v>0</v>
      </c>
      <c r="BG322" s="221">
        <f>IF(N322="zákl. přenesená",J322,0)</f>
        <v>0</v>
      </c>
      <c r="BH322" s="221">
        <f>IF(N322="sníž. přenesená",J322,0)</f>
        <v>0</v>
      </c>
      <c r="BI322" s="221">
        <f>IF(N322="nulová",J322,0)</f>
        <v>0</v>
      </c>
      <c r="BJ322" s="20" t="s">
        <v>86</v>
      </c>
      <c r="BK322" s="221">
        <f>ROUND(I322*H322,2)</f>
        <v>0</v>
      </c>
      <c r="BL322" s="20" t="s">
        <v>405</v>
      </c>
      <c r="BM322" s="220" t="s">
        <v>2307</v>
      </c>
    </row>
    <row r="323" s="2" customFormat="1">
      <c r="A323" s="42"/>
      <c r="B323" s="43"/>
      <c r="C323" s="44"/>
      <c r="D323" s="222" t="s">
        <v>194</v>
      </c>
      <c r="E323" s="44"/>
      <c r="F323" s="223" t="s">
        <v>1706</v>
      </c>
      <c r="G323" s="44"/>
      <c r="H323" s="44"/>
      <c r="I323" s="224"/>
      <c r="J323" s="44"/>
      <c r="K323" s="44"/>
      <c r="L323" s="48"/>
      <c r="M323" s="225"/>
      <c r="N323" s="226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194</v>
      </c>
      <c r="AU323" s="20" t="s">
        <v>91</v>
      </c>
    </row>
    <row r="324" s="2" customFormat="1">
      <c r="A324" s="42"/>
      <c r="B324" s="43"/>
      <c r="C324" s="44"/>
      <c r="D324" s="239" t="s">
        <v>239</v>
      </c>
      <c r="E324" s="44"/>
      <c r="F324" s="240" t="s">
        <v>1707</v>
      </c>
      <c r="G324" s="44"/>
      <c r="H324" s="44"/>
      <c r="I324" s="224"/>
      <c r="J324" s="44"/>
      <c r="K324" s="44"/>
      <c r="L324" s="48"/>
      <c r="M324" s="225"/>
      <c r="N324" s="226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239</v>
      </c>
      <c r="AU324" s="20" t="s">
        <v>91</v>
      </c>
    </row>
    <row r="325" s="2" customFormat="1" ht="24.15" customHeight="1">
      <c r="A325" s="42"/>
      <c r="B325" s="43"/>
      <c r="C325" s="209" t="s">
        <v>552</v>
      </c>
      <c r="D325" s="209" t="s">
        <v>189</v>
      </c>
      <c r="E325" s="210" t="s">
        <v>1708</v>
      </c>
      <c r="F325" s="211" t="s">
        <v>1709</v>
      </c>
      <c r="G325" s="212" t="s">
        <v>314</v>
      </c>
      <c r="H325" s="213">
        <v>8</v>
      </c>
      <c r="I325" s="214"/>
      <c r="J325" s="215">
        <f>ROUND(I325*H325,2)</f>
        <v>0</v>
      </c>
      <c r="K325" s="211" t="s">
        <v>236</v>
      </c>
      <c r="L325" s="48"/>
      <c r="M325" s="216" t="s">
        <v>32</v>
      </c>
      <c r="N325" s="217" t="s">
        <v>49</v>
      </c>
      <c r="O325" s="88"/>
      <c r="P325" s="218">
        <f>O325*H325</f>
        <v>0</v>
      </c>
      <c r="Q325" s="218">
        <v>2.0000000000000002E-05</v>
      </c>
      <c r="R325" s="218">
        <f>Q325*H325</f>
        <v>0.00016000000000000001</v>
      </c>
      <c r="S325" s="218">
        <v>0</v>
      </c>
      <c r="T325" s="219">
        <f>S325*H325</f>
        <v>0</v>
      </c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R325" s="220" t="s">
        <v>405</v>
      </c>
      <c r="AT325" s="220" t="s">
        <v>189</v>
      </c>
      <c r="AU325" s="220" t="s">
        <v>91</v>
      </c>
      <c r="AY325" s="20" t="s">
        <v>188</v>
      </c>
      <c r="BE325" s="221">
        <f>IF(N325="základní",J325,0)</f>
        <v>0</v>
      </c>
      <c r="BF325" s="221">
        <f>IF(N325="snížená",J325,0)</f>
        <v>0</v>
      </c>
      <c r="BG325" s="221">
        <f>IF(N325="zákl. přenesená",J325,0)</f>
        <v>0</v>
      </c>
      <c r="BH325" s="221">
        <f>IF(N325="sníž. přenesená",J325,0)</f>
        <v>0</v>
      </c>
      <c r="BI325" s="221">
        <f>IF(N325="nulová",J325,0)</f>
        <v>0</v>
      </c>
      <c r="BJ325" s="20" t="s">
        <v>86</v>
      </c>
      <c r="BK325" s="221">
        <f>ROUND(I325*H325,2)</f>
        <v>0</v>
      </c>
      <c r="BL325" s="20" t="s">
        <v>405</v>
      </c>
      <c r="BM325" s="220" t="s">
        <v>2308</v>
      </c>
    </row>
    <row r="326" s="2" customFormat="1">
      <c r="A326" s="42"/>
      <c r="B326" s="43"/>
      <c r="C326" s="44"/>
      <c r="D326" s="222" t="s">
        <v>194</v>
      </c>
      <c r="E326" s="44"/>
      <c r="F326" s="223" t="s">
        <v>1711</v>
      </c>
      <c r="G326" s="44"/>
      <c r="H326" s="44"/>
      <c r="I326" s="224"/>
      <c r="J326" s="44"/>
      <c r="K326" s="44"/>
      <c r="L326" s="48"/>
      <c r="M326" s="225"/>
      <c r="N326" s="226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0" t="s">
        <v>194</v>
      </c>
      <c r="AU326" s="20" t="s">
        <v>91</v>
      </c>
    </row>
    <row r="327" s="2" customFormat="1">
      <c r="A327" s="42"/>
      <c r="B327" s="43"/>
      <c r="C327" s="44"/>
      <c r="D327" s="239" t="s">
        <v>239</v>
      </c>
      <c r="E327" s="44"/>
      <c r="F327" s="240" t="s">
        <v>1712</v>
      </c>
      <c r="G327" s="44"/>
      <c r="H327" s="44"/>
      <c r="I327" s="224"/>
      <c r="J327" s="44"/>
      <c r="K327" s="44"/>
      <c r="L327" s="48"/>
      <c r="M327" s="225"/>
      <c r="N327" s="226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0" t="s">
        <v>239</v>
      </c>
      <c r="AU327" s="20" t="s">
        <v>91</v>
      </c>
    </row>
    <row r="328" s="11" customFormat="1" ht="22.8" customHeight="1">
      <c r="A328" s="11"/>
      <c r="B328" s="195"/>
      <c r="C328" s="196"/>
      <c r="D328" s="197" t="s">
        <v>77</v>
      </c>
      <c r="E328" s="237" t="s">
        <v>805</v>
      </c>
      <c r="F328" s="237" t="s">
        <v>806</v>
      </c>
      <c r="G328" s="196"/>
      <c r="H328" s="196"/>
      <c r="I328" s="199"/>
      <c r="J328" s="238">
        <f>BK328</f>
        <v>0</v>
      </c>
      <c r="K328" s="196"/>
      <c r="L328" s="201"/>
      <c r="M328" s="202"/>
      <c r="N328" s="203"/>
      <c r="O328" s="203"/>
      <c r="P328" s="204">
        <f>SUM(P329:P500)</f>
        <v>0</v>
      </c>
      <c r="Q328" s="203"/>
      <c r="R328" s="204">
        <f>SUM(R329:R500)</f>
        <v>2.0553736000000002</v>
      </c>
      <c r="S328" s="203"/>
      <c r="T328" s="205">
        <f>SUM(T329:T500)</f>
        <v>0.30725385</v>
      </c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R328" s="206" t="s">
        <v>91</v>
      </c>
      <c r="AT328" s="207" t="s">
        <v>77</v>
      </c>
      <c r="AU328" s="207" t="s">
        <v>86</v>
      </c>
      <c r="AY328" s="206" t="s">
        <v>188</v>
      </c>
      <c r="BK328" s="208">
        <f>SUM(BK329:BK500)</f>
        <v>0</v>
      </c>
    </row>
    <row r="329" s="2" customFormat="1" ht="21.75" customHeight="1">
      <c r="A329" s="42"/>
      <c r="B329" s="43"/>
      <c r="C329" s="209" t="s">
        <v>557</v>
      </c>
      <c r="D329" s="209" t="s">
        <v>189</v>
      </c>
      <c r="E329" s="210" t="s">
        <v>808</v>
      </c>
      <c r="F329" s="211" t="s">
        <v>809</v>
      </c>
      <c r="G329" s="212" t="s">
        <v>278</v>
      </c>
      <c r="H329" s="213">
        <v>438.935</v>
      </c>
      <c r="I329" s="214"/>
      <c r="J329" s="215">
        <f>ROUND(I329*H329,2)</f>
        <v>0</v>
      </c>
      <c r="K329" s="211" t="s">
        <v>236</v>
      </c>
      <c r="L329" s="48"/>
      <c r="M329" s="216" t="s">
        <v>32</v>
      </c>
      <c r="N329" s="217" t="s">
        <v>49</v>
      </c>
      <c r="O329" s="88"/>
      <c r="P329" s="218">
        <f>O329*H329</f>
        <v>0</v>
      </c>
      <c r="Q329" s="218">
        <v>0.001</v>
      </c>
      <c r="R329" s="218">
        <f>Q329*H329</f>
        <v>0.43893500000000002</v>
      </c>
      <c r="S329" s="218">
        <v>0.00031</v>
      </c>
      <c r="T329" s="219">
        <f>S329*H329</f>
        <v>0.13606984999999999</v>
      </c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R329" s="220" t="s">
        <v>405</v>
      </c>
      <c r="AT329" s="220" t="s">
        <v>189</v>
      </c>
      <c r="AU329" s="220" t="s">
        <v>91</v>
      </c>
      <c r="AY329" s="20" t="s">
        <v>188</v>
      </c>
      <c r="BE329" s="221">
        <f>IF(N329="základní",J329,0)</f>
        <v>0</v>
      </c>
      <c r="BF329" s="221">
        <f>IF(N329="snížená",J329,0)</f>
        <v>0</v>
      </c>
      <c r="BG329" s="221">
        <f>IF(N329="zákl. přenesená",J329,0)</f>
        <v>0</v>
      </c>
      <c r="BH329" s="221">
        <f>IF(N329="sníž. přenesená",J329,0)</f>
        <v>0</v>
      </c>
      <c r="BI329" s="221">
        <f>IF(N329="nulová",J329,0)</f>
        <v>0</v>
      </c>
      <c r="BJ329" s="20" t="s">
        <v>86</v>
      </c>
      <c r="BK329" s="221">
        <f>ROUND(I329*H329,2)</f>
        <v>0</v>
      </c>
      <c r="BL329" s="20" t="s">
        <v>405</v>
      </c>
      <c r="BM329" s="220" t="s">
        <v>2309</v>
      </c>
    </row>
    <row r="330" s="2" customFormat="1">
      <c r="A330" s="42"/>
      <c r="B330" s="43"/>
      <c r="C330" s="44"/>
      <c r="D330" s="222" t="s">
        <v>194</v>
      </c>
      <c r="E330" s="44"/>
      <c r="F330" s="223" t="s">
        <v>811</v>
      </c>
      <c r="G330" s="44"/>
      <c r="H330" s="44"/>
      <c r="I330" s="224"/>
      <c r="J330" s="44"/>
      <c r="K330" s="44"/>
      <c r="L330" s="48"/>
      <c r="M330" s="225"/>
      <c r="N330" s="226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194</v>
      </c>
      <c r="AU330" s="20" t="s">
        <v>91</v>
      </c>
    </row>
    <row r="331" s="2" customFormat="1">
      <c r="A331" s="42"/>
      <c r="B331" s="43"/>
      <c r="C331" s="44"/>
      <c r="D331" s="239" t="s">
        <v>239</v>
      </c>
      <c r="E331" s="44"/>
      <c r="F331" s="240" t="s">
        <v>812</v>
      </c>
      <c r="G331" s="44"/>
      <c r="H331" s="44"/>
      <c r="I331" s="224"/>
      <c r="J331" s="44"/>
      <c r="K331" s="44"/>
      <c r="L331" s="48"/>
      <c r="M331" s="225"/>
      <c r="N331" s="226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239</v>
      </c>
      <c r="AU331" s="20" t="s">
        <v>91</v>
      </c>
    </row>
    <row r="332" s="14" customFormat="1">
      <c r="A332" s="14"/>
      <c r="B332" s="252"/>
      <c r="C332" s="253"/>
      <c r="D332" s="222" t="s">
        <v>282</v>
      </c>
      <c r="E332" s="254" t="s">
        <v>32</v>
      </c>
      <c r="F332" s="255" t="s">
        <v>813</v>
      </c>
      <c r="G332" s="253"/>
      <c r="H332" s="254" t="s">
        <v>32</v>
      </c>
      <c r="I332" s="256"/>
      <c r="J332" s="253"/>
      <c r="K332" s="253"/>
      <c r="L332" s="257"/>
      <c r="M332" s="258"/>
      <c r="N332" s="259"/>
      <c r="O332" s="259"/>
      <c r="P332" s="259"/>
      <c r="Q332" s="259"/>
      <c r="R332" s="259"/>
      <c r="S332" s="259"/>
      <c r="T332" s="260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1" t="s">
        <v>282</v>
      </c>
      <c r="AU332" s="261" t="s">
        <v>91</v>
      </c>
      <c r="AV332" s="14" t="s">
        <v>86</v>
      </c>
      <c r="AW332" s="14" t="s">
        <v>39</v>
      </c>
      <c r="AX332" s="14" t="s">
        <v>78</v>
      </c>
      <c r="AY332" s="261" t="s">
        <v>188</v>
      </c>
    </row>
    <row r="333" s="13" customFormat="1">
      <c r="A333" s="13"/>
      <c r="B333" s="241"/>
      <c r="C333" s="242"/>
      <c r="D333" s="222" t="s">
        <v>282</v>
      </c>
      <c r="E333" s="243" t="s">
        <v>32</v>
      </c>
      <c r="F333" s="244" t="s">
        <v>2152</v>
      </c>
      <c r="G333" s="242"/>
      <c r="H333" s="245">
        <v>155.09999999999999</v>
      </c>
      <c r="I333" s="246"/>
      <c r="J333" s="242"/>
      <c r="K333" s="242"/>
      <c r="L333" s="247"/>
      <c r="M333" s="248"/>
      <c r="N333" s="249"/>
      <c r="O333" s="249"/>
      <c r="P333" s="249"/>
      <c r="Q333" s="249"/>
      <c r="R333" s="249"/>
      <c r="S333" s="249"/>
      <c r="T333" s="25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1" t="s">
        <v>282</v>
      </c>
      <c r="AU333" s="251" t="s">
        <v>91</v>
      </c>
      <c r="AV333" s="13" t="s">
        <v>91</v>
      </c>
      <c r="AW333" s="13" t="s">
        <v>39</v>
      </c>
      <c r="AX333" s="13" t="s">
        <v>78</v>
      </c>
      <c r="AY333" s="251" t="s">
        <v>188</v>
      </c>
    </row>
    <row r="334" s="14" customFormat="1">
      <c r="A334" s="14"/>
      <c r="B334" s="252"/>
      <c r="C334" s="253"/>
      <c r="D334" s="222" t="s">
        <v>282</v>
      </c>
      <c r="E334" s="254" t="s">
        <v>32</v>
      </c>
      <c r="F334" s="255" t="s">
        <v>814</v>
      </c>
      <c r="G334" s="253"/>
      <c r="H334" s="254" t="s">
        <v>32</v>
      </c>
      <c r="I334" s="256"/>
      <c r="J334" s="253"/>
      <c r="K334" s="253"/>
      <c r="L334" s="257"/>
      <c r="M334" s="258"/>
      <c r="N334" s="259"/>
      <c r="O334" s="259"/>
      <c r="P334" s="259"/>
      <c r="Q334" s="259"/>
      <c r="R334" s="259"/>
      <c r="S334" s="259"/>
      <c r="T334" s="260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1" t="s">
        <v>282</v>
      </c>
      <c r="AU334" s="261" t="s">
        <v>91</v>
      </c>
      <c r="AV334" s="14" t="s">
        <v>86</v>
      </c>
      <c r="AW334" s="14" t="s">
        <v>39</v>
      </c>
      <c r="AX334" s="14" t="s">
        <v>78</v>
      </c>
      <c r="AY334" s="261" t="s">
        <v>188</v>
      </c>
    </row>
    <row r="335" s="13" customFormat="1">
      <c r="A335" s="13"/>
      <c r="B335" s="241"/>
      <c r="C335" s="242"/>
      <c r="D335" s="222" t="s">
        <v>282</v>
      </c>
      <c r="E335" s="243" t="s">
        <v>32</v>
      </c>
      <c r="F335" s="244" t="s">
        <v>2154</v>
      </c>
      <c r="G335" s="242"/>
      <c r="H335" s="245">
        <v>322.113</v>
      </c>
      <c r="I335" s="246"/>
      <c r="J335" s="242"/>
      <c r="K335" s="242"/>
      <c r="L335" s="247"/>
      <c r="M335" s="248"/>
      <c r="N335" s="249"/>
      <c r="O335" s="249"/>
      <c r="P335" s="249"/>
      <c r="Q335" s="249"/>
      <c r="R335" s="249"/>
      <c r="S335" s="249"/>
      <c r="T335" s="250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1" t="s">
        <v>282</v>
      </c>
      <c r="AU335" s="251" t="s">
        <v>91</v>
      </c>
      <c r="AV335" s="13" t="s">
        <v>91</v>
      </c>
      <c r="AW335" s="13" t="s">
        <v>39</v>
      </c>
      <c r="AX335" s="13" t="s">
        <v>78</v>
      </c>
      <c r="AY335" s="251" t="s">
        <v>188</v>
      </c>
    </row>
    <row r="336" s="13" customFormat="1">
      <c r="A336" s="13"/>
      <c r="B336" s="241"/>
      <c r="C336" s="242"/>
      <c r="D336" s="222" t="s">
        <v>282</v>
      </c>
      <c r="E336" s="243" t="s">
        <v>32</v>
      </c>
      <c r="F336" s="244" t="s">
        <v>2155</v>
      </c>
      <c r="G336" s="242"/>
      <c r="H336" s="245">
        <v>-16.388000000000002</v>
      </c>
      <c r="I336" s="246"/>
      <c r="J336" s="242"/>
      <c r="K336" s="242"/>
      <c r="L336" s="247"/>
      <c r="M336" s="248"/>
      <c r="N336" s="249"/>
      <c r="O336" s="249"/>
      <c r="P336" s="249"/>
      <c r="Q336" s="249"/>
      <c r="R336" s="249"/>
      <c r="S336" s="249"/>
      <c r="T336" s="25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1" t="s">
        <v>282</v>
      </c>
      <c r="AU336" s="251" t="s">
        <v>91</v>
      </c>
      <c r="AV336" s="13" t="s">
        <v>91</v>
      </c>
      <c r="AW336" s="13" t="s">
        <v>39</v>
      </c>
      <c r="AX336" s="13" t="s">
        <v>78</v>
      </c>
      <c r="AY336" s="251" t="s">
        <v>188</v>
      </c>
    </row>
    <row r="337" s="13" customFormat="1">
      <c r="A337" s="13"/>
      <c r="B337" s="241"/>
      <c r="C337" s="242"/>
      <c r="D337" s="222" t="s">
        <v>282</v>
      </c>
      <c r="E337" s="243" t="s">
        <v>32</v>
      </c>
      <c r="F337" s="244" t="s">
        <v>2156</v>
      </c>
      <c r="G337" s="242"/>
      <c r="H337" s="245">
        <v>11.65</v>
      </c>
      <c r="I337" s="246"/>
      <c r="J337" s="242"/>
      <c r="K337" s="242"/>
      <c r="L337" s="247"/>
      <c r="M337" s="248"/>
      <c r="N337" s="249"/>
      <c r="O337" s="249"/>
      <c r="P337" s="249"/>
      <c r="Q337" s="249"/>
      <c r="R337" s="249"/>
      <c r="S337" s="249"/>
      <c r="T337" s="250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1" t="s">
        <v>282</v>
      </c>
      <c r="AU337" s="251" t="s">
        <v>91</v>
      </c>
      <c r="AV337" s="13" t="s">
        <v>91</v>
      </c>
      <c r="AW337" s="13" t="s">
        <v>39</v>
      </c>
      <c r="AX337" s="13" t="s">
        <v>78</v>
      </c>
      <c r="AY337" s="251" t="s">
        <v>188</v>
      </c>
    </row>
    <row r="338" s="13" customFormat="1">
      <c r="A338" s="13"/>
      <c r="B338" s="241"/>
      <c r="C338" s="242"/>
      <c r="D338" s="222" t="s">
        <v>282</v>
      </c>
      <c r="E338" s="243" t="s">
        <v>32</v>
      </c>
      <c r="F338" s="244" t="s">
        <v>2157</v>
      </c>
      <c r="G338" s="242"/>
      <c r="H338" s="245">
        <v>-8.9700000000000006</v>
      </c>
      <c r="I338" s="246"/>
      <c r="J338" s="242"/>
      <c r="K338" s="242"/>
      <c r="L338" s="247"/>
      <c r="M338" s="248"/>
      <c r="N338" s="249"/>
      <c r="O338" s="249"/>
      <c r="P338" s="249"/>
      <c r="Q338" s="249"/>
      <c r="R338" s="249"/>
      <c r="S338" s="249"/>
      <c r="T338" s="25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1" t="s">
        <v>282</v>
      </c>
      <c r="AU338" s="251" t="s">
        <v>91</v>
      </c>
      <c r="AV338" s="13" t="s">
        <v>91</v>
      </c>
      <c r="AW338" s="13" t="s">
        <v>39</v>
      </c>
      <c r="AX338" s="13" t="s">
        <v>78</v>
      </c>
      <c r="AY338" s="251" t="s">
        <v>188</v>
      </c>
    </row>
    <row r="339" s="13" customFormat="1">
      <c r="A339" s="13"/>
      <c r="B339" s="241"/>
      <c r="C339" s="242"/>
      <c r="D339" s="222" t="s">
        <v>282</v>
      </c>
      <c r="E339" s="243" t="s">
        <v>32</v>
      </c>
      <c r="F339" s="244" t="s">
        <v>2158</v>
      </c>
      <c r="G339" s="242"/>
      <c r="H339" s="245">
        <v>9.5</v>
      </c>
      <c r="I339" s="246"/>
      <c r="J339" s="242"/>
      <c r="K339" s="242"/>
      <c r="L339" s="247"/>
      <c r="M339" s="248"/>
      <c r="N339" s="249"/>
      <c r="O339" s="249"/>
      <c r="P339" s="249"/>
      <c r="Q339" s="249"/>
      <c r="R339" s="249"/>
      <c r="S339" s="249"/>
      <c r="T339" s="25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1" t="s">
        <v>282</v>
      </c>
      <c r="AU339" s="251" t="s">
        <v>91</v>
      </c>
      <c r="AV339" s="13" t="s">
        <v>91</v>
      </c>
      <c r="AW339" s="13" t="s">
        <v>39</v>
      </c>
      <c r="AX339" s="13" t="s">
        <v>78</v>
      </c>
      <c r="AY339" s="251" t="s">
        <v>188</v>
      </c>
    </row>
    <row r="340" s="13" customFormat="1">
      <c r="A340" s="13"/>
      <c r="B340" s="241"/>
      <c r="C340" s="242"/>
      <c r="D340" s="222" t="s">
        <v>282</v>
      </c>
      <c r="E340" s="243" t="s">
        <v>32</v>
      </c>
      <c r="F340" s="244" t="s">
        <v>2159</v>
      </c>
      <c r="G340" s="242"/>
      <c r="H340" s="245">
        <v>-6.4000000000000004</v>
      </c>
      <c r="I340" s="246"/>
      <c r="J340" s="242"/>
      <c r="K340" s="242"/>
      <c r="L340" s="247"/>
      <c r="M340" s="248"/>
      <c r="N340" s="249"/>
      <c r="O340" s="249"/>
      <c r="P340" s="249"/>
      <c r="Q340" s="249"/>
      <c r="R340" s="249"/>
      <c r="S340" s="249"/>
      <c r="T340" s="25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1" t="s">
        <v>282</v>
      </c>
      <c r="AU340" s="251" t="s">
        <v>91</v>
      </c>
      <c r="AV340" s="13" t="s">
        <v>91</v>
      </c>
      <c r="AW340" s="13" t="s">
        <v>39</v>
      </c>
      <c r="AX340" s="13" t="s">
        <v>78</v>
      </c>
      <c r="AY340" s="251" t="s">
        <v>188</v>
      </c>
    </row>
    <row r="341" s="13" customFormat="1">
      <c r="A341" s="13"/>
      <c r="B341" s="241"/>
      <c r="C341" s="242"/>
      <c r="D341" s="222" t="s">
        <v>282</v>
      </c>
      <c r="E341" s="243" t="s">
        <v>32</v>
      </c>
      <c r="F341" s="244" t="s">
        <v>2160</v>
      </c>
      <c r="G341" s="242"/>
      <c r="H341" s="245">
        <v>-1.6000000000000001</v>
      </c>
      <c r="I341" s="246"/>
      <c r="J341" s="242"/>
      <c r="K341" s="242"/>
      <c r="L341" s="247"/>
      <c r="M341" s="248"/>
      <c r="N341" s="249"/>
      <c r="O341" s="249"/>
      <c r="P341" s="249"/>
      <c r="Q341" s="249"/>
      <c r="R341" s="249"/>
      <c r="S341" s="249"/>
      <c r="T341" s="25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1" t="s">
        <v>282</v>
      </c>
      <c r="AU341" s="251" t="s">
        <v>91</v>
      </c>
      <c r="AV341" s="13" t="s">
        <v>91</v>
      </c>
      <c r="AW341" s="13" t="s">
        <v>39</v>
      </c>
      <c r="AX341" s="13" t="s">
        <v>78</v>
      </c>
      <c r="AY341" s="251" t="s">
        <v>188</v>
      </c>
    </row>
    <row r="342" s="14" customFormat="1">
      <c r="A342" s="14"/>
      <c r="B342" s="252"/>
      <c r="C342" s="253"/>
      <c r="D342" s="222" t="s">
        <v>282</v>
      </c>
      <c r="E342" s="254" t="s">
        <v>32</v>
      </c>
      <c r="F342" s="255" t="s">
        <v>2161</v>
      </c>
      <c r="G342" s="253"/>
      <c r="H342" s="254" t="s">
        <v>32</v>
      </c>
      <c r="I342" s="256"/>
      <c r="J342" s="253"/>
      <c r="K342" s="253"/>
      <c r="L342" s="257"/>
      <c r="M342" s="258"/>
      <c r="N342" s="259"/>
      <c r="O342" s="259"/>
      <c r="P342" s="259"/>
      <c r="Q342" s="259"/>
      <c r="R342" s="259"/>
      <c r="S342" s="259"/>
      <c r="T342" s="26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1" t="s">
        <v>282</v>
      </c>
      <c r="AU342" s="261" t="s">
        <v>91</v>
      </c>
      <c r="AV342" s="14" t="s">
        <v>86</v>
      </c>
      <c r="AW342" s="14" t="s">
        <v>39</v>
      </c>
      <c r="AX342" s="14" t="s">
        <v>78</v>
      </c>
      <c r="AY342" s="261" t="s">
        <v>188</v>
      </c>
    </row>
    <row r="343" s="13" customFormat="1">
      <c r="A343" s="13"/>
      <c r="B343" s="241"/>
      <c r="C343" s="242"/>
      <c r="D343" s="222" t="s">
        <v>282</v>
      </c>
      <c r="E343" s="243" t="s">
        <v>32</v>
      </c>
      <c r="F343" s="244" t="s">
        <v>2162</v>
      </c>
      <c r="G343" s="242"/>
      <c r="H343" s="245">
        <v>-9.5</v>
      </c>
      <c r="I343" s="246"/>
      <c r="J343" s="242"/>
      <c r="K343" s="242"/>
      <c r="L343" s="247"/>
      <c r="M343" s="248"/>
      <c r="N343" s="249"/>
      <c r="O343" s="249"/>
      <c r="P343" s="249"/>
      <c r="Q343" s="249"/>
      <c r="R343" s="249"/>
      <c r="S343" s="249"/>
      <c r="T343" s="250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1" t="s">
        <v>282</v>
      </c>
      <c r="AU343" s="251" t="s">
        <v>91</v>
      </c>
      <c r="AV343" s="13" t="s">
        <v>91</v>
      </c>
      <c r="AW343" s="13" t="s">
        <v>39</v>
      </c>
      <c r="AX343" s="13" t="s">
        <v>78</v>
      </c>
      <c r="AY343" s="251" t="s">
        <v>188</v>
      </c>
    </row>
    <row r="344" s="13" customFormat="1">
      <c r="A344" s="13"/>
      <c r="B344" s="241"/>
      <c r="C344" s="242"/>
      <c r="D344" s="222" t="s">
        <v>282</v>
      </c>
      <c r="E344" s="243" t="s">
        <v>32</v>
      </c>
      <c r="F344" s="244" t="s">
        <v>2163</v>
      </c>
      <c r="G344" s="242"/>
      <c r="H344" s="245">
        <v>3.4500000000000002</v>
      </c>
      <c r="I344" s="246"/>
      <c r="J344" s="242"/>
      <c r="K344" s="242"/>
      <c r="L344" s="247"/>
      <c r="M344" s="248"/>
      <c r="N344" s="249"/>
      <c r="O344" s="249"/>
      <c r="P344" s="249"/>
      <c r="Q344" s="249"/>
      <c r="R344" s="249"/>
      <c r="S344" s="249"/>
      <c r="T344" s="250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1" t="s">
        <v>282</v>
      </c>
      <c r="AU344" s="251" t="s">
        <v>91</v>
      </c>
      <c r="AV344" s="13" t="s">
        <v>91</v>
      </c>
      <c r="AW344" s="13" t="s">
        <v>39</v>
      </c>
      <c r="AX344" s="13" t="s">
        <v>78</v>
      </c>
      <c r="AY344" s="251" t="s">
        <v>188</v>
      </c>
    </row>
    <row r="345" s="13" customFormat="1">
      <c r="A345" s="13"/>
      <c r="B345" s="241"/>
      <c r="C345" s="242"/>
      <c r="D345" s="222" t="s">
        <v>282</v>
      </c>
      <c r="E345" s="243" t="s">
        <v>32</v>
      </c>
      <c r="F345" s="244" t="s">
        <v>2164</v>
      </c>
      <c r="G345" s="242"/>
      <c r="H345" s="245">
        <v>-5.2000000000000002</v>
      </c>
      <c r="I345" s="246"/>
      <c r="J345" s="242"/>
      <c r="K345" s="242"/>
      <c r="L345" s="247"/>
      <c r="M345" s="248"/>
      <c r="N345" s="249"/>
      <c r="O345" s="249"/>
      <c r="P345" s="249"/>
      <c r="Q345" s="249"/>
      <c r="R345" s="249"/>
      <c r="S345" s="249"/>
      <c r="T345" s="250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1" t="s">
        <v>282</v>
      </c>
      <c r="AU345" s="251" t="s">
        <v>91</v>
      </c>
      <c r="AV345" s="13" t="s">
        <v>91</v>
      </c>
      <c r="AW345" s="13" t="s">
        <v>39</v>
      </c>
      <c r="AX345" s="13" t="s">
        <v>78</v>
      </c>
      <c r="AY345" s="251" t="s">
        <v>188</v>
      </c>
    </row>
    <row r="346" s="13" customFormat="1">
      <c r="A346" s="13"/>
      <c r="B346" s="241"/>
      <c r="C346" s="242"/>
      <c r="D346" s="222" t="s">
        <v>282</v>
      </c>
      <c r="E346" s="243" t="s">
        <v>32</v>
      </c>
      <c r="F346" s="244" t="s">
        <v>2165</v>
      </c>
      <c r="G346" s="242"/>
      <c r="H346" s="245">
        <v>2.1600000000000001</v>
      </c>
      <c r="I346" s="246"/>
      <c r="J346" s="242"/>
      <c r="K346" s="242"/>
      <c r="L346" s="247"/>
      <c r="M346" s="248"/>
      <c r="N346" s="249"/>
      <c r="O346" s="249"/>
      <c r="P346" s="249"/>
      <c r="Q346" s="249"/>
      <c r="R346" s="249"/>
      <c r="S346" s="249"/>
      <c r="T346" s="25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1" t="s">
        <v>282</v>
      </c>
      <c r="AU346" s="251" t="s">
        <v>91</v>
      </c>
      <c r="AV346" s="13" t="s">
        <v>91</v>
      </c>
      <c r="AW346" s="13" t="s">
        <v>39</v>
      </c>
      <c r="AX346" s="13" t="s">
        <v>78</v>
      </c>
      <c r="AY346" s="251" t="s">
        <v>188</v>
      </c>
    </row>
    <row r="347" s="13" customFormat="1">
      <c r="A347" s="13"/>
      <c r="B347" s="241"/>
      <c r="C347" s="242"/>
      <c r="D347" s="222" t="s">
        <v>282</v>
      </c>
      <c r="E347" s="243" t="s">
        <v>32</v>
      </c>
      <c r="F347" s="244" t="s">
        <v>2166</v>
      </c>
      <c r="G347" s="242"/>
      <c r="H347" s="245">
        <v>-9.4000000000000004</v>
      </c>
      <c r="I347" s="246"/>
      <c r="J347" s="242"/>
      <c r="K347" s="242"/>
      <c r="L347" s="247"/>
      <c r="M347" s="248"/>
      <c r="N347" s="249"/>
      <c r="O347" s="249"/>
      <c r="P347" s="249"/>
      <c r="Q347" s="249"/>
      <c r="R347" s="249"/>
      <c r="S347" s="249"/>
      <c r="T347" s="25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1" t="s">
        <v>282</v>
      </c>
      <c r="AU347" s="251" t="s">
        <v>91</v>
      </c>
      <c r="AV347" s="13" t="s">
        <v>91</v>
      </c>
      <c r="AW347" s="13" t="s">
        <v>39</v>
      </c>
      <c r="AX347" s="13" t="s">
        <v>78</v>
      </c>
      <c r="AY347" s="251" t="s">
        <v>188</v>
      </c>
    </row>
    <row r="348" s="13" customFormat="1">
      <c r="A348" s="13"/>
      <c r="B348" s="241"/>
      <c r="C348" s="242"/>
      <c r="D348" s="222" t="s">
        <v>282</v>
      </c>
      <c r="E348" s="243" t="s">
        <v>32</v>
      </c>
      <c r="F348" s="244" t="s">
        <v>2167</v>
      </c>
      <c r="G348" s="242"/>
      <c r="H348" s="245">
        <v>3.4199999999999999</v>
      </c>
      <c r="I348" s="246"/>
      <c r="J348" s="242"/>
      <c r="K348" s="242"/>
      <c r="L348" s="247"/>
      <c r="M348" s="248"/>
      <c r="N348" s="249"/>
      <c r="O348" s="249"/>
      <c r="P348" s="249"/>
      <c r="Q348" s="249"/>
      <c r="R348" s="249"/>
      <c r="S348" s="249"/>
      <c r="T348" s="25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1" t="s">
        <v>282</v>
      </c>
      <c r="AU348" s="251" t="s">
        <v>91</v>
      </c>
      <c r="AV348" s="13" t="s">
        <v>91</v>
      </c>
      <c r="AW348" s="13" t="s">
        <v>39</v>
      </c>
      <c r="AX348" s="13" t="s">
        <v>78</v>
      </c>
      <c r="AY348" s="251" t="s">
        <v>188</v>
      </c>
    </row>
    <row r="349" s="14" customFormat="1">
      <c r="A349" s="14"/>
      <c r="B349" s="252"/>
      <c r="C349" s="253"/>
      <c r="D349" s="222" t="s">
        <v>282</v>
      </c>
      <c r="E349" s="254" t="s">
        <v>32</v>
      </c>
      <c r="F349" s="255" t="s">
        <v>2168</v>
      </c>
      <c r="G349" s="253"/>
      <c r="H349" s="254" t="s">
        <v>32</v>
      </c>
      <c r="I349" s="256"/>
      <c r="J349" s="253"/>
      <c r="K349" s="253"/>
      <c r="L349" s="257"/>
      <c r="M349" s="258"/>
      <c r="N349" s="259"/>
      <c r="O349" s="259"/>
      <c r="P349" s="259"/>
      <c r="Q349" s="259"/>
      <c r="R349" s="259"/>
      <c r="S349" s="259"/>
      <c r="T349" s="26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1" t="s">
        <v>282</v>
      </c>
      <c r="AU349" s="261" t="s">
        <v>91</v>
      </c>
      <c r="AV349" s="14" t="s">
        <v>86</v>
      </c>
      <c r="AW349" s="14" t="s">
        <v>39</v>
      </c>
      <c r="AX349" s="14" t="s">
        <v>78</v>
      </c>
      <c r="AY349" s="261" t="s">
        <v>188</v>
      </c>
    </row>
    <row r="350" s="13" customFormat="1">
      <c r="A350" s="13"/>
      <c r="B350" s="241"/>
      <c r="C350" s="242"/>
      <c r="D350" s="222" t="s">
        <v>282</v>
      </c>
      <c r="E350" s="243" t="s">
        <v>32</v>
      </c>
      <c r="F350" s="244" t="s">
        <v>2169</v>
      </c>
      <c r="G350" s="242"/>
      <c r="H350" s="245">
        <v>-11</v>
      </c>
      <c r="I350" s="246"/>
      <c r="J350" s="242"/>
      <c r="K350" s="242"/>
      <c r="L350" s="247"/>
      <c r="M350" s="248"/>
      <c r="N350" s="249"/>
      <c r="O350" s="249"/>
      <c r="P350" s="249"/>
      <c r="Q350" s="249"/>
      <c r="R350" s="249"/>
      <c r="S350" s="249"/>
      <c r="T350" s="250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1" t="s">
        <v>282</v>
      </c>
      <c r="AU350" s="251" t="s">
        <v>91</v>
      </c>
      <c r="AV350" s="13" t="s">
        <v>91</v>
      </c>
      <c r="AW350" s="13" t="s">
        <v>39</v>
      </c>
      <c r="AX350" s="13" t="s">
        <v>78</v>
      </c>
      <c r="AY350" s="251" t="s">
        <v>188</v>
      </c>
    </row>
    <row r="351" s="15" customFormat="1">
      <c r="A351" s="15"/>
      <c r="B351" s="272"/>
      <c r="C351" s="273"/>
      <c r="D351" s="222" t="s">
        <v>282</v>
      </c>
      <c r="E351" s="274" t="s">
        <v>32</v>
      </c>
      <c r="F351" s="275" t="s">
        <v>338</v>
      </c>
      <c r="G351" s="273"/>
      <c r="H351" s="276">
        <v>438.935</v>
      </c>
      <c r="I351" s="277"/>
      <c r="J351" s="273"/>
      <c r="K351" s="273"/>
      <c r="L351" s="278"/>
      <c r="M351" s="279"/>
      <c r="N351" s="280"/>
      <c r="O351" s="280"/>
      <c r="P351" s="280"/>
      <c r="Q351" s="280"/>
      <c r="R351" s="280"/>
      <c r="S351" s="280"/>
      <c r="T351" s="281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82" t="s">
        <v>282</v>
      </c>
      <c r="AU351" s="282" t="s">
        <v>91</v>
      </c>
      <c r="AV351" s="15" t="s">
        <v>187</v>
      </c>
      <c r="AW351" s="15" t="s">
        <v>39</v>
      </c>
      <c r="AX351" s="15" t="s">
        <v>86</v>
      </c>
      <c r="AY351" s="282" t="s">
        <v>188</v>
      </c>
    </row>
    <row r="352" s="2" customFormat="1" ht="24.15" customHeight="1">
      <c r="A352" s="42"/>
      <c r="B352" s="43"/>
      <c r="C352" s="209" t="s">
        <v>565</v>
      </c>
      <c r="D352" s="209" t="s">
        <v>189</v>
      </c>
      <c r="E352" s="210" t="s">
        <v>822</v>
      </c>
      <c r="F352" s="211" t="s">
        <v>823</v>
      </c>
      <c r="G352" s="212" t="s">
        <v>278</v>
      </c>
      <c r="H352" s="213">
        <v>438.935</v>
      </c>
      <c r="I352" s="214"/>
      <c r="J352" s="215">
        <f>ROUND(I352*H352,2)</f>
        <v>0</v>
      </c>
      <c r="K352" s="211" t="s">
        <v>236</v>
      </c>
      <c r="L352" s="48"/>
      <c r="M352" s="216" t="s">
        <v>32</v>
      </c>
      <c r="N352" s="217" t="s">
        <v>49</v>
      </c>
      <c r="O352" s="88"/>
      <c r="P352" s="218">
        <f>O352*H352</f>
        <v>0</v>
      </c>
      <c r="Q352" s="218">
        <v>0</v>
      </c>
      <c r="R352" s="218">
        <f>Q352*H352</f>
        <v>0</v>
      </c>
      <c r="S352" s="218">
        <v>0</v>
      </c>
      <c r="T352" s="219">
        <f>S352*H352</f>
        <v>0</v>
      </c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R352" s="220" t="s">
        <v>405</v>
      </c>
      <c r="AT352" s="220" t="s">
        <v>189</v>
      </c>
      <c r="AU352" s="220" t="s">
        <v>91</v>
      </c>
      <c r="AY352" s="20" t="s">
        <v>188</v>
      </c>
      <c r="BE352" s="221">
        <f>IF(N352="základní",J352,0)</f>
        <v>0</v>
      </c>
      <c r="BF352" s="221">
        <f>IF(N352="snížená",J352,0)</f>
        <v>0</v>
      </c>
      <c r="BG352" s="221">
        <f>IF(N352="zákl. přenesená",J352,0)</f>
        <v>0</v>
      </c>
      <c r="BH352" s="221">
        <f>IF(N352="sníž. přenesená",J352,0)</f>
        <v>0</v>
      </c>
      <c r="BI352" s="221">
        <f>IF(N352="nulová",J352,0)</f>
        <v>0</v>
      </c>
      <c r="BJ352" s="20" t="s">
        <v>86</v>
      </c>
      <c r="BK352" s="221">
        <f>ROUND(I352*H352,2)</f>
        <v>0</v>
      </c>
      <c r="BL352" s="20" t="s">
        <v>405</v>
      </c>
      <c r="BM352" s="220" t="s">
        <v>2310</v>
      </c>
    </row>
    <row r="353" s="2" customFormat="1">
      <c r="A353" s="42"/>
      <c r="B353" s="43"/>
      <c r="C353" s="44"/>
      <c r="D353" s="222" t="s">
        <v>194</v>
      </c>
      <c r="E353" s="44"/>
      <c r="F353" s="223" t="s">
        <v>825</v>
      </c>
      <c r="G353" s="44"/>
      <c r="H353" s="44"/>
      <c r="I353" s="224"/>
      <c r="J353" s="44"/>
      <c r="K353" s="44"/>
      <c r="L353" s="48"/>
      <c r="M353" s="225"/>
      <c r="N353" s="226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0" t="s">
        <v>194</v>
      </c>
      <c r="AU353" s="20" t="s">
        <v>91</v>
      </c>
    </row>
    <row r="354" s="2" customFormat="1">
      <c r="A354" s="42"/>
      <c r="B354" s="43"/>
      <c r="C354" s="44"/>
      <c r="D354" s="239" t="s">
        <v>239</v>
      </c>
      <c r="E354" s="44"/>
      <c r="F354" s="240" t="s">
        <v>826</v>
      </c>
      <c r="G354" s="44"/>
      <c r="H354" s="44"/>
      <c r="I354" s="224"/>
      <c r="J354" s="44"/>
      <c r="K354" s="44"/>
      <c r="L354" s="48"/>
      <c r="M354" s="225"/>
      <c r="N354" s="226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0" t="s">
        <v>239</v>
      </c>
      <c r="AU354" s="20" t="s">
        <v>91</v>
      </c>
    </row>
    <row r="355" s="14" customFormat="1">
      <c r="A355" s="14"/>
      <c r="B355" s="252"/>
      <c r="C355" s="253"/>
      <c r="D355" s="222" t="s">
        <v>282</v>
      </c>
      <c r="E355" s="254" t="s">
        <v>32</v>
      </c>
      <c r="F355" s="255" t="s">
        <v>813</v>
      </c>
      <c r="G355" s="253"/>
      <c r="H355" s="254" t="s">
        <v>32</v>
      </c>
      <c r="I355" s="256"/>
      <c r="J355" s="253"/>
      <c r="K355" s="253"/>
      <c r="L355" s="257"/>
      <c r="M355" s="258"/>
      <c r="N355" s="259"/>
      <c r="O355" s="259"/>
      <c r="P355" s="259"/>
      <c r="Q355" s="259"/>
      <c r="R355" s="259"/>
      <c r="S355" s="259"/>
      <c r="T355" s="260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1" t="s">
        <v>282</v>
      </c>
      <c r="AU355" s="261" t="s">
        <v>91</v>
      </c>
      <c r="AV355" s="14" t="s">
        <v>86</v>
      </c>
      <c r="AW355" s="14" t="s">
        <v>39</v>
      </c>
      <c r="AX355" s="14" t="s">
        <v>78</v>
      </c>
      <c r="AY355" s="261" t="s">
        <v>188</v>
      </c>
    </row>
    <row r="356" s="13" customFormat="1">
      <c r="A356" s="13"/>
      <c r="B356" s="241"/>
      <c r="C356" s="242"/>
      <c r="D356" s="222" t="s">
        <v>282</v>
      </c>
      <c r="E356" s="243" t="s">
        <v>32</v>
      </c>
      <c r="F356" s="244" t="s">
        <v>2152</v>
      </c>
      <c r="G356" s="242"/>
      <c r="H356" s="245">
        <v>155.09999999999999</v>
      </c>
      <c r="I356" s="246"/>
      <c r="J356" s="242"/>
      <c r="K356" s="242"/>
      <c r="L356" s="247"/>
      <c r="M356" s="248"/>
      <c r="N356" s="249"/>
      <c r="O356" s="249"/>
      <c r="P356" s="249"/>
      <c r="Q356" s="249"/>
      <c r="R356" s="249"/>
      <c r="S356" s="249"/>
      <c r="T356" s="25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1" t="s">
        <v>282</v>
      </c>
      <c r="AU356" s="251" t="s">
        <v>91</v>
      </c>
      <c r="AV356" s="13" t="s">
        <v>91</v>
      </c>
      <c r="AW356" s="13" t="s">
        <v>39</v>
      </c>
      <c r="AX356" s="13" t="s">
        <v>78</v>
      </c>
      <c r="AY356" s="251" t="s">
        <v>188</v>
      </c>
    </row>
    <row r="357" s="14" customFormat="1">
      <c r="A357" s="14"/>
      <c r="B357" s="252"/>
      <c r="C357" s="253"/>
      <c r="D357" s="222" t="s">
        <v>282</v>
      </c>
      <c r="E357" s="254" t="s">
        <v>32</v>
      </c>
      <c r="F357" s="255" t="s">
        <v>814</v>
      </c>
      <c r="G357" s="253"/>
      <c r="H357" s="254" t="s">
        <v>32</v>
      </c>
      <c r="I357" s="256"/>
      <c r="J357" s="253"/>
      <c r="K357" s="253"/>
      <c r="L357" s="257"/>
      <c r="M357" s="258"/>
      <c r="N357" s="259"/>
      <c r="O357" s="259"/>
      <c r="P357" s="259"/>
      <c r="Q357" s="259"/>
      <c r="R357" s="259"/>
      <c r="S357" s="259"/>
      <c r="T357" s="26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1" t="s">
        <v>282</v>
      </c>
      <c r="AU357" s="261" t="s">
        <v>91</v>
      </c>
      <c r="AV357" s="14" t="s">
        <v>86</v>
      </c>
      <c r="AW357" s="14" t="s">
        <v>39</v>
      </c>
      <c r="AX357" s="14" t="s">
        <v>78</v>
      </c>
      <c r="AY357" s="261" t="s">
        <v>188</v>
      </c>
    </row>
    <row r="358" s="13" customFormat="1">
      <c r="A358" s="13"/>
      <c r="B358" s="241"/>
      <c r="C358" s="242"/>
      <c r="D358" s="222" t="s">
        <v>282</v>
      </c>
      <c r="E358" s="243" t="s">
        <v>32</v>
      </c>
      <c r="F358" s="244" t="s">
        <v>2154</v>
      </c>
      <c r="G358" s="242"/>
      <c r="H358" s="245">
        <v>322.113</v>
      </c>
      <c r="I358" s="246"/>
      <c r="J358" s="242"/>
      <c r="K358" s="242"/>
      <c r="L358" s="247"/>
      <c r="M358" s="248"/>
      <c r="N358" s="249"/>
      <c r="O358" s="249"/>
      <c r="P358" s="249"/>
      <c r="Q358" s="249"/>
      <c r="R358" s="249"/>
      <c r="S358" s="249"/>
      <c r="T358" s="250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1" t="s">
        <v>282</v>
      </c>
      <c r="AU358" s="251" t="s">
        <v>91</v>
      </c>
      <c r="AV358" s="13" t="s">
        <v>91</v>
      </c>
      <c r="AW358" s="13" t="s">
        <v>39</v>
      </c>
      <c r="AX358" s="13" t="s">
        <v>78</v>
      </c>
      <c r="AY358" s="251" t="s">
        <v>188</v>
      </c>
    </row>
    <row r="359" s="13" customFormat="1">
      <c r="A359" s="13"/>
      <c r="B359" s="241"/>
      <c r="C359" s="242"/>
      <c r="D359" s="222" t="s">
        <v>282</v>
      </c>
      <c r="E359" s="243" t="s">
        <v>32</v>
      </c>
      <c r="F359" s="244" t="s">
        <v>2155</v>
      </c>
      <c r="G359" s="242"/>
      <c r="H359" s="245">
        <v>-16.388000000000002</v>
      </c>
      <c r="I359" s="246"/>
      <c r="J359" s="242"/>
      <c r="K359" s="242"/>
      <c r="L359" s="247"/>
      <c r="M359" s="248"/>
      <c r="N359" s="249"/>
      <c r="O359" s="249"/>
      <c r="P359" s="249"/>
      <c r="Q359" s="249"/>
      <c r="R359" s="249"/>
      <c r="S359" s="249"/>
      <c r="T359" s="250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1" t="s">
        <v>282</v>
      </c>
      <c r="AU359" s="251" t="s">
        <v>91</v>
      </c>
      <c r="AV359" s="13" t="s">
        <v>91</v>
      </c>
      <c r="AW359" s="13" t="s">
        <v>39</v>
      </c>
      <c r="AX359" s="13" t="s">
        <v>78</v>
      </c>
      <c r="AY359" s="251" t="s">
        <v>188</v>
      </c>
    </row>
    <row r="360" s="13" customFormat="1">
      <c r="A360" s="13"/>
      <c r="B360" s="241"/>
      <c r="C360" s="242"/>
      <c r="D360" s="222" t="s">
        <v>282</v>
      </c>
      <c r="E360" s="243" t="s">
        <v>32</v>
      </c>
      <c r="F360" s="244" t="s">
        <v>2156</v>
      </c>
      <c r="G360" s="242"/>
      <c r="H360" s="245">
        <v>11.65</v>
      </c>
      <c r="I360" s="246"/>
      <c r="J360" s="242"/>
      <c r="K360" s="242"/>
      <c r="L360" s="247"/>
      <c r="M360" s="248"/>
      <c r="N360" s="249"/>
      <c r="O360" s="249"/>
      <c r="P360" s="249"/>
      <c r="Q360" s="249"/>
      <c r="R360" s="249"/>
      <c r="S360" s="249"/>
      <c r="T360" s="25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1" t="s">
        <v>282</v>
      </c>
      <c r="AU360" s="251" t="s">
        <v>91</v>
      </c>
      <c r="AV360" s="13" t="s">
        <v>91</v>
      </c>
      <c r="AW360" s="13" t="s">
        <v>39</v>
      </c>
      <c r="AX360" s="13" t="s">
        <v>78</v>
      </c>
      <c r="AY360" s="251" t="s">
        <v>188</v>
      </c>
    </row>
    <row r="361" s="13" customFormat="1">
      <c r="A361" s="13"/>
      <c r="B361" s="241"/>
      <c r="C361" s="242"/>
      <c r="D361" s="222" t="s">
        <v>282</v>
      </c>
      <c r="E361" s="243" t="s">
        <v>32</v>
      </c>
      <c r="F361" s="244" t="s">
        <v>2157</v>
      </c>
      <c r="G361" s="242"/>
      <c r="H361" s="245">
        <v>-8.9700000000000006</v>
      </c>
      <c r="I361" s="246"/>
      <c r="J361" s="242"/>
      <c r="K361" s="242"/>
      <c r="L361" s="247"/>
      <c r="M361" s="248"/>
      <c r="N361" s="249"/>
      <c r="O361" s="249"/>
      <c r="P361" s="249"/>
      <c r="Q361" s="249"/>
      <c r="R361" s="249"/>
      <c r="S361" s="249"/>
      <c r="T361" s="250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1" t="s">
        <v>282</v>
      </c>
      <c r="AU361" s="251" t="s">
        <v>91</v>
      </c>
      <c r="AV361" s="13" t="s">
        <v>91</v>
      </c>
      <c r="AW361" s="13" t="s">
        <v>39</v>
      </c>
      <c r="AX361" s="13" t="s">
        <v>78</v>
      </c>
      <c r="AY361" s="251" t="s">
        <v>188</v>
      </c>
    </row>
    <row r="362" s="13" customFormat="1">
      <c r="A362" s="13"/>
      <c r="B362" s="241"/>
      <c r="C362" s="242"/>
      <c r="D362" s="222" t="s">
        <v>282</v>
      </c>
      <c r="E362" s="243" t="s">
        <v>32</v>
      </c>
      <c r="F362" s="244" t="s">
        <v>2158</v>
      </c>
      <c r="G362" s="242"/>
      <c r="H362" s="245">
        <v>9.5</v>
      </c>
      <c r="I362" s="246"/>
      <c r="J362" s="242"/>
      <c r="K362" s="242"/>
      <c r="L362" s="247"/>
      <c r="M362" s="248"/>
      <c r="N362" s="249"/>
      <c r="O362" s="249"/>
      <c r="P362" s="249"/>
      <c r="Q362" s="249"/>
      <c r="R362" s="249"/>
      <c r="S362" s="249"/>
      <c r="T362" s="250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1" t="s">
        <v>282</v>
      </c>
      <c r="AU362" s="251" t="s">
        <v>91</v>
      </c>
      <c r="AV362" s="13" t="s">
        <v>91</v>
      </c>
      <c r="AW362" s="13" t="s">
        <v>39</v>
      </c>
      <c r="AX362" s="13" t="s">
        <v>78</v>
      </c>
      <c r="AY362" s="251" t="s">
        <v>188</v>
      </c>
    </row>
    <row r="363" s="13" customFormat="1">
      <c r="A363" s="13"/>
      <c r="B363" s="241"/>
      <c r="C363" s="242"/>
      <c r="D363" s="222" t="s">
        <v>282</v>
      </c>
      <c r="E363" s="243" t="s">
        <v>32</v>
      </c>
      <c r="F363" s="244" t="s">
        <v>2159</v>
      </c>
      <c r="G363" s="242"/>
      <c r="H363" s="245">
        <v>-6.4000000000000004</v>
      </c>
      <c r="I363" s="246"/>
      <c r="J363" s="242"/>
      <c r="K363" s="242"/>
      <c r="L363" s="247"/>
      <c r="M363" s="248"/>
      <c r="N363" s="249"/>
      <c r="O363" s="249"/>
      <c r="P363" s="249"/>
      <c r="Q363" s="249"/>
      <c r="R363" s="249"/>
      <c r="S363" s="249"/>
      <c r="T363" s="25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1" t="s">
        <v>282</v>
      </c>
      <c r="AU363" s="251" t="s">
        <v>91</v>
      </c>
      <c r="AV363" s="13" t="s">
        <v>91</v>
      </c>
      <c r="AW363" s="13" t="s">
        <v>39</v>
      </c>
      <c r="AX363" s="13" t="s">
        <v>78</v>
      </c>
      <c r="AY363" s="251" t="s">
        <v>188</v>
      </c>
    </row>
    <row r="364" s="13" customFormat="1">
      <c r="A364" s="13"/>
      <c r="B364" s="241"/>
      <c r="C364" s="242"/>
      <c r="D364" s="222" t="s">
        <v>282</v>
      </c>
      <c r="E364" s="243" t="s">
        <v>32</v>
      </c>
      <c r="F364" s="244" t="s">
        <v>2160</v>
      </c>
      <c r="G364" s="242"/>
      <c r="H364" s="245">
        <v>-1.6000000000000001</v>
      </c>
      <c r="I364" s="246"/>
      <c r="J364" s="242"/>
      <c r="K364" s="242"/>
      <c r="L364" s="247"/>
      <c r="M364" s="248"/>
      <c r="N364" s="249"/>
      <c r="O364" s="249"/>
      <c r="P364" s="249"/>
      <c r="Q364" s="249"/>
      <c r="R364" s="249"/>
      <c r="S364" s="249"/>
      <c r="T364" s="250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1" t="s">
        <v>282</v>
      </c>
      <c r="AU364" s="251" t="s">
        <v>91</v>
      </c>
      <c r="AV364" s="13" t="s">
        <v>91</v>
      </c>
      <c r="AW364" s="13" t="s">
        <v>39</v>
      </c>
      <c r="AX364" s="13" t="s">
        <v>78</v>
      </c>
      <c r="AY364" s="251" t="s">
        <v>188</v>
      </c>
    </row>
    <row r="365" s="14" customFormat="1">
      <c r="A365" s="14"/>
      <c r="B365" s="252"/>
      <c r="C365" s="253"/>
      <c r="D365" s="222" t="s">
        <v>282</v>
      </c>
      <c r="E365" s="254" t="s">
        <v>32</v>
      </c>
      <c r="F365" s="255" t="s">
        <v>2161</v>
      </c>
      <c r="G365" s="253"/>
      <c r="H365" s="254" t="s">
        <v>32</v>
      </c>
      <c r="I365" s="256"/>
      <c r="J365" s="253"/>
      <c r="K365" s="253"/>
      <c r="L365" s="257"/>
      <c r="M365" s="258"/>
      <c r="N365" s="259"/>
      <c r="O365" s="259"/>
      <c r="P365" s="259"/>
      <c r="Q365" s="259"/>
      <c r="R365" s="259"/>
      <c r="S365" s="259"/>
      <c r="T365" s="260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1" t="s">
        <v>282</v>
      </c>
      <c r="AU365" s="261" t="s">
        <v>91</v>
      </c>
      <c r="AV365" s="14" t="s">
        <v>86</v>
      </c>
      <c r="AW365" s="14" t="s">
        <v>39</v>
      </c>
      <c r="AX365" s="14" t="s">
        <v>78</v>
      </c>
      <c r="AY365" s="261" t="s">
        <v>188</v>
      </c>
    </row>
    <row r="366" s="13" customFormat="1">
      <c r="A366" s="13"/>
      <c r="B366" s="241"/>
      <c r="C366" s="242"/>
      <c r="D366" s="222" t="s">
        <v>282</v>
      </c>
      <c r="E366" s="243" t="s">
        <v>32</v>
      </c>
      <c r="F366" s="244" t="s">
        <v>2162</v>
      </c>
      <c r="G366" s="242"/>
      <c r="H366" s="245">
        <v>-9.5</v>
      </c>
      <c r="I366" s="246"/>
      <c r="J366" s="242"/>
      <c r="K366" s="242"/>
      <c r="L366" s="247"/>
      <c r="M366" s="248"/>
      <c r="N366" s="249"/>
      <c r="O366" s="249"/>
      <c r="P366" s="249"/>
      <c r="Q366" s="249"/>
      <c r="R366" s="249"/>
      <c r="S366" s="249"/>
      <c r="T366" s="25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1" t="s">
        <v>282</v>
      </c>
      <c r="AU366" s="251" t="s">
        <v>91</v>
      </c>
      <c r="AV366" s="13" t="s">
        <v>91</v>
      </c>
      <c r="AW366" s="13" t="s">
        <v>39</v>
      </c>
      <c r="AX366" s="13" t="s">
        <v>78</v>
      </c>
      <c r="AY366" s="251" t="s">
        <v>188</v>
      </c>
    </row>
    <row r="367" s="13" customFormat="1">
      <c r="A367" s="13"/>
      <c r="B367" s="241"/>
      <c r="C367" s="242"/>
      <c r="D367" s="222" t="s">
        <v>282</v>
      </c>
      <c r="E367" s="243" t="s">
        <v>32</v>
      </c>
      <c r="F367" s="244" t="s">
        <v>2163</v>
      </c>
      <c r="G367" s="242"/>
      <c r="H367" s="245">
        <v>3.4500000000000002</v>
      </c>
      <c r="I367" s="246"/>
      <c r="J367" s="242"/>
      <c r="K367" s="242"/>
      <c r="L367" s="247"/>
      <c r="M367" s="248"/>
      <c r="N367" s="249"/>
      <c r="O367" s="249"/>
      <c r="P367" s="249"/>
      <c r="Q367" s="249"/>
      <c r="R367" s="249"/>
      <c r="S367" s="249"/>
      <c r="T367" s="250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1" t="s">
        <v>282</v>
      </c>
      <c r="AU367" s="251" t="s">
        <v>91</v>
      </c>
      <c r="AV367" s="13" t="s">
        <v>91</v>
      </c>
      <c r="AW367" s="13" t="s">
        <v>39</v>
      </c>
      <c r="AX367" s="13" t="s">
        <v>78</v>
      </c>
      <c r="AY367" s="251" t="s">
        <v>188</v>
      </c>
    </row>
    <row r="368" s="13" customFormat="1">
      <c r="A368" s="13"/>
      <c r="B368" s="241"/>
      <c r="C368" s="242"/>
      <c r="D368" s="222" t="s">
        <v>282</v>
      </c>
      <c r="E368" s="243" t="s">
        <v>32</v>
      </c>
      <c r="F368" s="244" t="s">
        <v>2164</v>
      </c>
      <c r="G368" s="242"/>
      <c r="H368" s="245">
        <v>-5.2000000000000002</v>
      </c>
      <c r="I368" s="246"/>
      <c r="J368" s="242"/>
      <c r="K368" s="242"/>
      <c r="L368" s="247"/>
      <c r="M368" s="248"/>
      <c r="N368" s="249"/>
      <c r="O368" s="249"/>
      <c r="P368" s="249"/>
      <c r="Q368" s="249"/>
      <c r="R368" s="249"/>
      <c r="S368" s="249"/>
      <c r="T368" s="250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1" t="s">
        <v>282</v>
      </c>
      <c r="AU368" s="251" t="s">
        <v>91</v>
      </c>
      <c r="AV368" s="13" t="s">
        <v>91</v>
      </c>
      <c r="AW368" s="13" t="s">
        <v>39</v>
      </c>
      <c r="AX368" s="13" t="s">
        <v>78</v>
      </c>
      <c r="AY368" s="251" t="s">
        <v>188</v>
      </c>
    </row>
    <row r="369" s="13" customFormat="1">
      <c r="A369" s="13"/>
      <c r="B369" s="241"/>
      <c r="C369" s="242"/>
      <c r="D369" s="222" t="s">
        <v>282</v>
      </c>
      <c r="E369" s="243" t="s">
        <v>32</v>
      </c>
      <c r="F369" s="244" t="s">
        <v>2165</v>
      </c>
      <c r="G369" s="242"/>
      <c r="H369" s="245">
        <v>2.1600000000000001</v>
      </c>
      <c r="I369" s="246"/>
      <c r="J369" s="242"/>
      <c r="K369" s="242"/>
      <c r="L369" s="247"/>
      <c r="M369" s="248"/>
      <c r="N369" s="249"/>
      <c r="O369" s="249"/>
      <c r="P369" s="249"/>
      <c r="Q369" s="249"/>
      <c r="R369" s="249"/>
      <c r="S369" s="249"/>
      <c r="T369" s="250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1" t="s">
        <v>282</v>
      </c>
      <c r="AU369" s="251" t="s">
        <v>91</v>
      </c>
      <c r="AV369" s="13" t="s">
        <v>91</v>
      </c>
      <c r="AW369" s="13" t="s">
        <v>39</v>
      </c>
      <c r="AX369" s="13" t="s">
        <v>78</v>
      </c>
      <c r="AY369" s="251" t="s">
        <v>188</v>
      </c>
    </row>
    <row r="370" s="13" customFormat="1">
      <c r="A370" s="13"/>
      <c r="B370" s="241"/>
      <c r="C370" s="242"/>
      <c r="D370" s="222" t="s">
        <v>282</v>
      </c>
      <c r="E370" s="243" t="s">
        <v>32</v>
      </c>
      <c r="F370" s="244" t="s">
        <v>2166</v>
      </c>
      <c r="G370" s="242"/>
      <c r="H370" s="245">
        <v>-9.4000000000000004</v>
      </c>
      <c r="I370" s="246"/>
      <c r="J370" s="242"/>
      <c r="K370" s="242"/>
      <c r="L370" s="247"/>
      <c r="M370" s="248"/>
      <c r="N370" s="249"/>
      <c r="O370" s="249"/>
      <c r="P370" s="249"/>
      <c r="Q370" s="249"/>
      <c r="R370" s="249"/>
      <c r="S370" s="249"/>
      <c r="T370" s="250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1" t="s">
        <v>282</v>
      </c>
      <c r="AU370" s="251" t="s">
        <v>91</v>
      </c>
      <c r="AV370" s="13" t="s">
        <v>91</v>
      </c>
      <c r="AW370" s="13" t="s">
        <v>39</v>
      </c>
      <c r="AX370" s="13" t="s">
        <v>78</v>
      </c>
      <c r="AY370" s="251" t="s">
        <v>188</v>
      </c>
    </row>
    <row r="371" s="13" customFormat="1">
      <c r="A371" s="13"/>
      <c r="B371" s="241"/>
      <c r="C371" s="242"/>
      <c r="D371" s="222" t="s">
        <v>282</v>
      </c>
      <c r="E371" s="243" t="s">
        <v>32</v>
      </c>
      <c r="F371" s="244" t="s">
        <v>2167</v>
      </c>
      <c r="G371" s="242"/>
      <c r="H371" s="245">
        <v>3.4199999999999999</v>
      </c>
      <c r="I371" s="246"/>
      <c r="J371" s="242"/>
      <c r="K371" s="242"/>
      <c r="L371" s="247"/>
      <c r="M371" s="248"/>
      <c r="N371" s="249"/>
      <c r="O371" s="249"/>
      <c r="P371" s="249"/>
      <c r="Q371" s="249"/>
      <c r="R371" s="249"/>
      <c r="S371" s="249"/>
      <c r="T371" s="25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1" t="s">
        <v>282</v>
      </c>
      <c r="AU371" s="251" t="s">
        <v>91</v>
      </c>
      <c r="AV371" s="13" t="s">
        <v>91</v>
      </c>
      <c r="AW371" s="13" t="s">
        <v>39</v>
      </c>
      <c r="AX371" s="13" t="s">
        <v>78</v>
      </c>
      <c r="AY371" s="251" t="s">
        <v>188</v>
      </c>
    </row>
    <row r="372" s="14" customFormat="1">
      <c r="A372" s="14"/>
      <c r="B372" s="252"/>
      <c r="C372" s="253"/>
      <c r="D372" s="222" t="s">
        <v>282</v>
      </c>
      <c r="E372" s="254" t="s">
        <v>32</v>
      </c>
      <c r="F372" s="255" t="s">
        <v>2168</v>
      </c>
      <c r="G372" s="253"/>
      <c r="H372" s="254" t="s">
        <v>32</v>
      </c>
      <c r="I372" s="256"/>
      <c r="J372" s="253"/>
      <c r="K372" s="253"/>
      <c r="L372" s="257"/>
      <c r="M372" s="258"/>
      <c r="N372" s="259"/>
      <c r="O372" s="259"/>
      <c r="P372" s="259"/>
      <c r="Q372" s="259"/>
      <c r="R372" s="259"/>
      <c r="S372" s="259"/>
      <c r="T372" s="260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1" t="s">
        <v>282</v>
      </c>
      <c r="AU372" s="261" t="s">
        <v>91</v>
      </c>
      <c r="AV372" s="14" t="s">
        <v>86</v>
      </c>
      <c r="AW372" s="14" t="s">
        <v>39</v>
      </c>
      <c r="AX372" s="14" t="s">
        <v>78</v>
      </c>
      <c r="AY372" s="261" t="s">
        <v>188</v>
      </c>
    </row>
    <row r="373" s="13" customFormat="1">
      <c r="A373" s="13"/>
      <c r="B373" s="241"/>
      <c r="C373" s="242"/>
      <c r="D373" s="222" t="s">
        <v>282</v>
      </c>
      <c r="E373" s="243" t="s">
        <v>32</v>
      </c>
      <c r="F373" s="244" t="s">
        <v>2169</v>
      </c>
      <c r="G373" s="242"/>
      <c r="H373" s="245">
        <v>-11</v>
      </c>
      <c r="I373" s="246"/>
      <c r="J373" s="242"/>
      <c r="K373" s="242"/>
      <c r="L373" s="247"/>
      <c r="M373" s="248"/>
      <c r="N373" s="249"/>
      <c r="O373" s="249"/>
      <c r="P373" s="249"/>
      <c r="Q373" s="249"/>
      <c r="R373" s="249"/>
      <c r="S373" s="249"/>
      <c r="T373" s="250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1" t="s">
        <v>282</v>
      </c>
      <c r="AU373" s="251" t="s">
        <v>91</v>
      </c>
      <c r="AV373" s="13" t="s">
        <v>91</v>
      </c>
      <c r="AW373" s="13" t="s">
        <v>39</v>
      </c>
      <c r="AX373" s="13" t="s">
        <v>78</v>
      </c>
      <c r="AY373" s="251" t="s">
        <v>188</v>
      </c>
    </row>
    <row r="374" s="15" customFormat="1">
      <c r="A374" s="15"/>
      <c r="B374" s="272"/>
      <c r="C374" s="273"/>
      <c r="D374" s="222" t="s">
        <v>282</v>
      </c>
      <c r="E374" s="274" t="s">
        <v>32</v>
      </c>
      <c r="F374" s="275" t="s">
        <v>338</v>
      </c>
      <c r="G374" s="273"/>
      <c r="H374" s="276">
        <v>438.935</v>
      </c>
      <c r="I374" s="277"/>
      <c r="J374" s="273"/>
      <c r="K374" s="273"/>
      <c r="L374" s="278"/>
      <c r="M374" s="279"/>
      <c r="N374" s="280"/>
      <c r="O374" s="280"/>
      <c r="P374" s="280"/>
      <c r="Q374" s="280"/>
      <c r="R374" s="280"/>
      <c r="S374" s="280"/>
      <c r="T374" s="281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82" t="s">
        <v>282</v>
      </c>
      <c r="AU374" s="282" t="s">
        <v>91</v>
      </c>
      <c r="AV374" s="15" t="s">
        <v>187</v>
      </c>
      <c r="AW374" s="15" t="s">
        <v>39</v>
      </c>
      <c r="AX374" s="15" t="s">
        <v>86</v>
      </c>
      <c r="AY374" s="282" t="s">
        <v>188</v>
      </c>
    </row>
    <row r="375" s="2" customFormat="1" ht="21.75" customHeight="1">
      <c r="A375" s="42"/>
      <c r="B375" s="43"/>
      <c r="C375" s="209" t="s">
        <v>570</v>
      </c>
      <c r="D375" s="209" t="s">
        <v>189</v>
      </c>
      <c r="E375" s="210" t="s">
        <v>828</v>
      </c>
      <c r="F375" s="211" t="s">
        <v>829</v>
      </c>
      <c r="G375" s="212" t="s">
        <v>278</v>
      </c>
      <c r="H375" s="213">
        <v>65.840000000000003</v>
      </c>
      <c r="I375" s="214"/>
      <c r="J375" s="215">
        <f>ROUND(I375*H375,2)</f>
        <v>0</v>
      </c>
      <c r="K375" s="211" t="s">
        <v>32</v>
      </c>
      <c r="L375" s="48"/>
      <c r="M375" s="216" t="s">
        <v>32</v>
      </c>
      <c r="N375" s="217" t="s">
        <v>49</v>
      </c>
      <c r="O375" s="88"/>
      <c r="P375" s="218">
        <f>O375*H375</f>
        <v>0</v>
      </c>
      <c r="Q375" s="218">
        <v>0</v>
      </c>
      <c r="R375" s="218">
        <f>Q375*H375</f>
        <v>0</v>
      </c>
      <c r="S375" s="218">
        <v>0.0025999999999999999</v>
      </c>
      <c r="T375" s="219">
        <f>S375*H375</f>
        <v>0.171184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20" t="s">
        <v>405</v>
      </c>
      <c r="AT375" s="220" t="s">
        <v>189</v>
      </c>
      <c r="AU375" s="220" t="s">
        <v>91</v>
      </c>
      <c r="AY375" s="20" t="s">
        <v>188</v>
      </c>
      <c r="BE375" s="221">
        <f>IF(N375="základní",J375,0)</f>
        <v>0</v>
      </c>
      <c r="BF375" s="221">
        <f>IF(N375="snížená",J375,0)</f>
        <v>0</v>
      </c>
      <c r="BG375" s="221">
        <f>IF(N375="zákl. přenesená",J375,0)</f>
        <v>0</v>
      </c>
      <c r="BH375" s="221">
        <f>IF(N375="sníž. přenesená",J375,0)</f>
        <v>0</v>
      </c>
      <c r="BI375" s="221">
        <f>IF(N375="nulová",J375,0)</f>
        <v>0</v>
      </c>
      <c r="BJ375" s="20" t="s">
        <v>86</v>
      </c>
      <c r="BK375" s="221">
        <f>ROUND(I375*H375,2)</f>
        <v>0</v>
      </c>
      <c r="BL375" s="20" t="s">
        <v>405</v>
      </c>
      <c r="BM375" s="220" t="s">
        <v>2311</v>
      </c>
    </row>
    <row r="376" s="2" customFormat="1">
      <c r="A376" s="42"/>
      <c r="B376" s="43"/>
      <c r="C376" s="44"/>
      <c r="D376" s="222" t="s">
        <v>194</v>
      </c>
      <c r="E376" s="44"/>
      <c r="F376" s="223" t="s">
        <v>2312</v>
      </c>
      <c r="G376" s="44"/>
      <c r="H376" s="44"/>
      <c r="I376" s="224"/>
      <c r="J376" s="44"/>
      <c r="K376" s="44"/>
      <c r="L376" s="48"/>
      <c r="M376" s="225"/>
      <c r="N376" s="226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0" t="s">
        <v>194</v>
      </c>
      <c r="AU376" s="20" t="s">
        <v>91</v>
      </c>
    </row>
    <row r="377" s="14" customFormat="1">
      <c r="A377" s="14"/>
      <c r="B377" s="252"/>
      <c r="C377" s="253"/>
      <c r="D377" s="222" t="s">
        <v>282</v>
      </c>
      <c r="E377" s="254" t="s">
        <v>32</v>
      </c>
      <c r="F377" s="255" t="s">
        <v>832</v>
      </c>
      <c r="G377" s="253"/>
      <c r="H377" s="254" t="s">
        <v>32</v>
      </c>
      <c r="I377" s="256"/>
      <c r="J377" s="253"/>
      <c r="K377" s="253"/>
      <c r="L377" s="257"/>
      <c r="M377" s="258"/>
      <c r="N377" s="259"/>
      <c r="O377" s="259"/>
      <c r="P377" s="259"/>
      <c r="Q377" s="259"/>
      <c r="R377" s="259"/>
      <c r="S377" s="259"/>
      <c r="T377" s="260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1" t="s">
        <v>282</v>
      </c>
      <c r="AU377" s="261" t="s">
        <v>91</v>
      </c>
      <c r="AV377" s="14" t="s">
        <v>86</v>
      </c>
      <c r="AW377" s="14" t="s">
        <v>39</v>
      </c>
      <c r="AX377" s="14" t="s">
        <v>78</v>
      </c>
      <c r="AY377" s="261" t="s">
        <v>188</v>
      </c>
    </row>
    <row r="378" s="13" customFormat="1">
      <c r="A378" s="13"/>
      <c r="B378" s="241"/>
      <c r="C378" s="242"/>
      <c r="D378" s="222" t="s">
        <v>282</v>
      </c>
      <c r="E378" s="243" t="s">
        <v>32</v>
      </c>
      <c r="F378" s="244" t="s">
        <v>2313</v>
      </c>
      <c r="G378" s="242"/>
      <c r="H378" s="245">
        <v>65.840000000000003</v>
      </c>
      <c r="I378" s="246"/>
      <c r="J378" s="242"/>
      <c r="K378" s="242"/>
      <c r="L378" s="247"/>
      <c r="M378" s="248"/>
      <c r="N378" s="249"/>
      <c r="O378" s="249"/>
      <c r="P378" s="249"/>
      <c r="Q378" s="249"/>
      <c r="R378" s="249"/>
      <c r="S378" s="249"/>
      <c r="T378" s="250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1" t="s">
        <v>282</v>
      </c>
      <c r="AU378" s="251" t="s">
        <v>91</v>
      </c>
      <c r="AV378" s="13" t="s">
        <v>91</v>
      </c>
      <c r="AW378" s="13" t="s">
        <v>39</v>
      </c>
      <c r="AX378" s="13" t="s">
        <v>86</v>
      </c>
      <c r="AY378" s="251" t="s">
        <v>188</v>
      </c>
    </row>
    <row r="379" s="2" customFormat="1" ht="24.15" customHeight="1">
      <c r="A379" s="42"/>
      <c r="B379" s="43"/>
      <c r="C379" s="209" t="s">
        <v>575</v>
      </c>
      <c r="D379" s="209" t="s">
        <v>189</v>
      </c>
      <c r="E379" s="210" t="s">
        <v>835</v>
      </c>
      <c r="F379" s="211" t="s">
        <v>836</v>
      </c>
      <c r="G379" s="212" t="s">
        <v>278</v>
      </c>
      <c r="H379" s="213">
        <v>438.935</v>
      </c>
      <c r="I379" s="214"/>
      <c r="J379" s="215">
        <f>ROUND(I379*H379,2)</f>
        <v>0</v>
      </c>
      <c r="K379" s="211" t="s">
        <v>236</v>
      </c>
      <c r="L379" s="48"/>
      <c r="M379" s="216" t="s">
        <v>32</v>
      </c>
      <c r="N379" s="217" t="s">
        <v>49</v>
      </c>
      <c r="O379" s="88"/>
      <c r="P379" s="218">
        <f>O379*H379</f>
        <v>0</v>
      </c>
      <c r="Q379" s="218">
        <v>0.0031800000000000001</v>
      </c>
      <c r="R379" s="218">
        <f>Q379*H379</f>
        <v>1.3958133000000002</v>
      </c>
      <c r="S379" s="218">
        <v>0</v>
      </c>
      <c r="T379" s="219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20" t="s">
        <v>405</v>
      </c>
      <c r="AT379" s="220" t="s">
        <v>189</v>
      </c>
      <c r="AU379" s="220" t="s">
        <v>91</v>
      </c>
      <c r="AY379" s="20" t="s">
        <v>188</v>
      </c>
      <c r="BE379" s="221">
        <f>IF(N379="základní",J379,0)</f>
        <v>0</v>
      </c>
      <c r="BF379" s="221">
        <f>IF(N379="snížená",J379,0)</f>
        <v>0</v>
      </c>
      <c r="BG379" s="221">
        <f>IF(N379="zákl. přenesená",J379,0)</f>
        <v>0</v>
      </c>
      <c r="BH379" s="221">
        <f>IF(N379="sníž. přenesená",J379,0)</f>
        <v>0</v>
      </c>
      <c r="BI379" s="221">
        <f>IF(N379="nulová",J379,0)</f>
        <v>0</v>
      </c>
      <c r="BJ379" s="20" t="s">
        <v>86</v>
      </c>
      <c r="BK379" s="221">
        <f>ROUND(I379*H379,2)</f>
        <v>0</v>
      </c>
      <c r="BL379" s="20" t="s">
        <v>405</v>
      </c>
      <c r="BM379" s="220" t="s">
        <v>2314</v>
      </c>
    </row>
    <row r="380" s="2" customFormat="1">
      <c r="A380" s="42"/>
      <c r="B380" s="43"/>
      <c r="C380" s="44"/>
      <c r="D380" s="222" t="s">
        <v>194</v>
      </c>
      <c r="E380" s="44"/>
      <c r="F380" s="223" t="s">
        <v>838</v>
      </c>
      <c r="G380" s="44"/>
      <c r="H380" s="44"/>
      <c r="I380" s="224"/>
      <c r="J380" s="44"/>
      <c r="K380" s="44"/>
      <c r="L380" s="48"/>
      <c r="M380" s="225"/>
      <c r="N380" s="226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0" t="s">
        <v>194</v>
      </c>
      <c r="AU380" s="20" t="s">
        <v>91</v>
      </c>
    </row>
    <row r="381" s="2" customFormat="1">
      <c r="A381" s="42"/>
      <c r="B381" s="43"/>
      <c r="C381" s="44"/>
      <c r="D381" s="239" t="s">
        <v>239</v>
      </c>
      <c r="E381" s="44"/>
      <c r="F381" s="240" t="s">
        <v>839</v>
      </c>
      <c r="G381" s="44"/>
      <c r="H381" s="44"/>
      <c r="I381" s="224"/>
      <c r="J381" s="44"/>
      <c r="K381" s="44"/>
      <c r="L381" s="48"/>
      <c r="M381" s="225"/>
      <c r="N381" s="226"/>
      <c r="O381" s="88"/>
      <c r="P381" s="88"/>
      <c r="Q381" s="88"/>
      <c r="R381" s="88"/>
      <c r="S381" s="88"/>
      <c r="T381" s="89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T381" s="20" t="s">
        <v>239</v>
      </c>
      <c r="AU381" s="20" t="s">
        <v>91</v>
      </c>
    </row>
    <row r="382" s="14" customFormat="1">
      <c r="A382" s="14"/>
      <c r="B382" s="252"/>
      <c r="C382" s="253"/>
      <c r="D382" s="222" t="s">
        <v>282</v>
      </c>
      <c r="E382" s="254" t="s">
        <v>32</v>
      </c>
      <c r="F382" s="255" t="s">
        <v>813</v>
      </c>
      <c r="G382" s="253"/>
      <c r="H382" s="254" t="s">
        <v>32</v>
      </c>
      <c r="I382" s="256"/>
      <c r="J382" s="253"/>
      <c r="K382" s="253"/>
      <c r="L382" s="257"/>
      <c r="M382" s="258"/>
      <c r="N382" s="259"/>
      <c r="O382" s="259"/>
      <c r="P382" s="259"/>
      <c r="Q382" s="259"/>
      <c r="R382" s="259"/>
      <c r="S382" s="259"/>
      <c r="T382" s="260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1" t="s">
        <v>282</v>
      </c>
      <c r="AU382" s="261" t="s">
        <v>91</v>
      </c>
      <c r="AV382" s="14" t="s">
        <v>86</v>
      </c>
      <c r="AW382" s="14" t="s">
        <v>39</v>
      </c>
      <c r="AX382" s="14" t="s">
        <v>78</v>
      </c>
      <c r="AY382" s="261" t="s">
        <v>188</v>
      </c>
    </row>
    <row r="383" s="13" customFormat="1">
      <c r="A383" s="13"/>
      <c r="B383" s="241"/>
      <c r="C383" s="242"/>
      <c r="D383" s="222" t="s">
        <v>282</v>
      </c>
      <c r="E383" s="243" t="s">
        <v>32</v>
      </c>
      <c r="F383" s="244" t="s">
        <v>2152</v>
      </c>
      <c r="G383" s="242"/>
      <c r="H383" s="245">
        <v>155.09999999999999</v>
      </c>
      <c r="I383" s="246"/>
      <c r="J383" s="242"/>
      <c r="K383" s="242"/>
      <c r="L383" s="247"/>
      <c r="M383" s="248"/>
      <c r="N383" s="249"/>
      <c r="O383" s="249"/>
      <c r="P383" s="249"/>
      <c r="Q383" s="249"/>
      <c r="R383" s="249"/>
      <c r="S383" s="249"/>
      <c r="T383" s="250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1" t="s">
        <v>282</v>
      </c>
      <c r="AU383" s="251" t="s">
        <v>91</v>
      </c>
      <c r="AV383" s="13" t="s">
        <v>91</v>
      </c>
      <c r="AW383" s="13" t="s">
        <v>39</v>
      </c>
      <c r="AX383" s="13" t="s">
        <v>78</v>
      </c>
      <c r="AY383" s="251" t="s">
        <v>188</v>
      </c>
    </row>
    <row r="384" s="14" customFormat="1">
      <c r="A384" s="14"/>
      <c r="B384" s="252"/>
      <c r="C384" s="253"/>
      <c r="D384" s="222" t="s">
        <v>282</v>
      </c>
      <c r="E384" s="254" t="s">
        <v>32</v>
      </c>
      <c r="F384" s="255" t="s">
        <v>814</v>
      </c>
      <c r="G384" s="253"/>
      <c r="H384" s="254" t="s">
        <v>32</v>
      </c>
      <c r="I384" s="256"/>
      <c r="J384" s="253"/>
      <c r="K384" s="253"/>
      <c r="L384" s="257"/>
      <c r="M384" s="258"/>
      <c r="N384" s="259"/>
      <c r="O384" s="259"/>
      <c r="P384" s="259"/>
      <c r="Q384" s="259"/>
      <c r="R384" s="259"/>
      <c r="S384" s="259"/>
      <c r="T384" s="260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1" t="s">
        <v>282</v>
      </c>
      <c r="AU384" s="261" t="s">
        <v>91</v>
      </c>
      <c r="AV384" s="14" t="s">
        <v>86</v>
      </c>
      <c r="AW384" s="14" t="s">
        <v>39</v>
      </c>
      <c r="AX384" s="14" t="s">
        <v>78</v>
      </c>
      <c r="AY384" s="261" t="s">
        <v>188</v>
      </c>
    </row>
    <row r="385" s="13" customFormat="1">
      <c r="A385" s="13"/>
      <c r="B385" s="241"/>
      <c r="C385" s="242"/>
      <c r="D385" s="222" t="s">
        <v>282</v>
      </c>
      <c r="E385" s="243" t="s">
        <v>32</v>
      </c>
      <c r="F385" s="244" t="s">
        <v>2154</v>
      </c>
      <c r="G385" s="242"/>
      <c r="H385" s="245">
        <v>322.113</v>
      </c>
      <c r="I385" s="246"/>
      <c r="J385" s="242"/>
      <c r="K385" s="242"/>
      <c r="L385" s="247"/>
      <c r="M385" s="248"/>
      <c r="N385" s="249"/>
      <c r="O385" s="249"/>
      <c r="P385" s="249"/>
      <c r="Q385" s="249"/>
      <c r="R385" s="249"/>
      <c r="S385" s="249"/>
      <c r="T385" s="250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1" t="s">
        <v>282</v>
      </c>
      <c r="AU385" s="251" t="s">
        <v>91</v>
      </c>
      <c r="AV385" s="13" t="s">
        <v>91</v>
      </c>
      <c r="AW385" s="13" t="s">
        <v>39</v>
      </c>
      <c r="AX385" s="13" t="s">
        <v>78</v>
      </c>
      <c r="AY385" s="251" t="s">
        <v>188</v>
      </c>
    </row>
    <row r="386" s="13" customFormat="1">
      <c r="A386" s="13"/>
      <c r="B386" s="241"/>
      <c r="C386" s="242"/>
      <c r="D386" s="222" t="s">
        <v>282</v>
      </c>
      <c r="E386" s="243" t="s">
        <v>32</v>
      </c>
      <c r="F386" s="244" t="s">
        <v>2155</v>
      </c>
      <c r="G386" s="242"/>
      <c r="H386" s="245">
        <v>-16.388000000000002</v>
      </c>
      <c r="I386" s="246"/>
      <c r="J386" s="242"/>
      <c r="K386" s="242"/>
      <c r="L386" s="247"/>
      <c r="M386" s="248"/>
      <c r="N386" s="249"/>
      <c r="O386" s="249"/>
      <c r="P386" s="249"/>
      <c r="Q386" s="249"/>
      <c r="R386" s="249"/>
      <c r="S386" s="249"/>
      <c r="T386" s="25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1" t="s">
        <v>282</v>
      </c>
      <c r="AU386" s="251" t="s">
        <v>91</v>
      </c>
      <c r="AV386" s="13" t="s">
        <v>91</v>
      </c>
      <c r="AW386" s="13" t="s">
        <v>39</v>
      </c>
      <c r="AX386" s="13" t="s">
        <v>78</v>
      </c>
      <c r="AY386" s="251" t="s">
        <v>188</v>
      </c>
    </row>
    <row r="387" s="13" customFormat="1">
      <c r="A387" s="13"/>
      <c r="B387" s="241"/>
      <c r="C387" s="242"/>
      <c r="D387" s="222" t="s">
        <v>282</v>
      </c>
      <c r="E387" s="243" t="s">
        <v>32</v>
      </c>
      <c r="F387" s="244" t="s">
        <v>2156</v>
      </c>
      <c r="G387" s="242"/>
      <c r="H387" s="245">
        <v>11.65</v>
      </c>
      <c r="I387" s="246"/>
      <c r="J387" s="242"/>
      <c r="K387" s="242"/>
      <c r="L387" s="247"/>
      <c r="M387" s="248"/>
      <c r="N387" s="249"/>
      <c r="O387" s="249"/>
      <c r="P387" s="249"/>
      <c r="Q387" s="249"/>
      <c r="R387" s="249"/>
      <c r="S387" s="249"/>
      <c r="T387" s="250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1" t="s">
        <v>282</v>
      </c>
      <c r="AU387" s="251" t="s">
        <v>91</v>
      </c>
      <c r="AV387" s="13" t="s">
        <v>91</v>
      </c>
      <c r="AW387" s="13" t="s">
        <v>39</v>
      </c>
      <c r="AX387" s="13" t="s">
        <v>78</v>
      </c>
      <c r="AY387" s="251" t="s">
        <v>188</v>
      </c>
    </row>
    <row r="388" s="13" customFormat="1">
      <c r="A388" s="13"/>
      <c r="B388" s="241"/>
      <c r="C388" s="242"/>
      <c r="D388" s="222" t="s">
        <v>282</v>
      </c>
      <c r="E388" s="243" t="s">
        <v>32</v>
      </c>
      <c r="F388" s="244" t="s">
        <v>2157</v>
      </c>
      <c r="G388" s="242"/>
      <c r="H388" s="245">
        <v>-8.9700000000000006</v>
      </c>
      <c r="I388" s="246"/>
      <c r="J388" s="242"/>
      <c r="K388" s="242"/>
      <c r="L388" s="247"/>
      <c r="M388" s="248"/>
      <c r="N388" s="249"/>
      <c r="O388" s="249"/>
      <c r="P388" s="249"/>
      <c r="Q388" s="249"/>
      <c r="R388" s="249"/>
      <c r="S388" s="249"/>
      <c r="T388" s="250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1" t="s">
        <v>282</v>
      </c>
      <c r="AU388" s="251" t="s">
        <v>91</v>
      </c>
      <c r="AV388" s="13" t="s">
        <v>91</v>
      </c>
      <c r="AW388" s="13" t="s">
        <v>39</v>
      </c>
      <c r="AX388" s="13" t="s">
        <v>78</v>
      </c>
      <c r="AY388" s="251" t="s">
        <v>188</v>
      </c>
    </row>
    <row r="389" s="13" customFormat="1">
      <c r="A389" s="13"/>
      <c r="B389" s="241"/>
      <c r="C389" s="242"/>
      <c r="D389" s="222" t="s">
        <v>282</v>
      </c>
      <c r="E389" s="243" t="s">
        <v>32</v>
      </c>
      <c r="F389" s="244" t="s">
        <v>2158</v>
      </c>
      <c r="G389" s="242"/>
      <c r="H389" s="245">
        <v>9.5</v>
      </c>
      <c r="I389" s="246"/>
      <c r="J389" s="242"/>
      <c r="K389" s="242"/>
      <c r="L389" s="247"/>
      <c r="M389" s="248"/>
      <c r="N389" s="249"/>
      <c r="O389" s="249"/>
      <c r="P389" s="249"/>
      <c r="Q389" s="249"/>
      <c r="R389" s="249"/>
      <c r="S389" s="249"/>
      <c r="T389" s="250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1" t="s">
        <v>282</v>
      </c>
      <c r="AU389" s="251" t="s">
        <v>91</v>
      </c>
      <c r="AV389" s="13" t="s">
        <v>91</v>
      </c>
      <c r="AW389" s="13" t="s">
        <v>39</v>
      </c>
      <c r="AX389" s="13" t="s">
        <v>78</v>
      </c>
      <c r="AY389" s="251" t="s">
        <v>188</v>
      </c>
    </row>
    <row r="390" s="13" customFormat="1">
      <c r="A390" s="13"/>
      <c r="B390" s="241"/>
      <c r="C390" s="242"/>
      <c r="D390" s="222" t="s">
        <v>282</v>
      </c>
      <c r="E390" s="243" t="s">
        <v>32</v>
      </c>
      <c r="F390" s="244" t="s">
        <v>2159</v>
      </c>
      <c r="G390" s="242"/>
      <c r="H390" s="245">
        <v>-6.4000000000000004</v>
      </c>
      <c r="I390" s="246"/>
      <c r="J390" s="242"/>
      <c r="K390" s="242"/>
      <c r="L390" s="247"/>
      <c r="M390" s="248"/>
      <c r="N390" s="249"/>
      <c r="O390" s="249"/>
      <c r="P390" s="249"/>
      <c r="Q390" s="249"/>
      <c r="R390" s="249"/>
      <c r="S390" s="249"/>
      <c r="T390" s="250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1" t="s">
        <v>282</v>
      </c>
      <c r="AU390" s="251" t="s">
        <v>91</v>
      </c>
      <c r="AV390" s="13" t="s">
        <v>91</v>
      </c>
      <c r="AW390" s="13" t="s">
        <v>39</v>
      </c>
      <c r="AX390" s="13" t="s">
        <v>78</v>
      </c>
      <c r="AY390" s="251" t="s">
        <v>188</v>
      </c>
    </row>
    <row r="391" s="13" customFormat="1">
      <c r="A391" s="13"/>
      <c r="B391" s="241"/>
      <c r="C391" s="242"/>
      <c r="D391" s="222" t="s">
        <v>282</v>
      </c>
      <c r="E391" s="243" t="s">
        <v>32</v>
      </c>
      <c r="F391" s="244" t="s">
        <v>2160</v>
      </c>
      <c r="G391" s="242"/>
      <c r="H391" s="245">
        <v>-1.6000000000000001</v>
      </c>
      <c r="I391" s="246"/>
      <c r="J391" s="242"/>
      <c r="K391" s="242"/>
      <c r="L391" s="247"/>
      <c r="M391" s="248"/>
      <c r="N391" s="249"/>
      <c r="O391" s="249"/>
      <c r="P391" s="249"/>
      <c r="Q391" s="249"/>
      <c r="R391" s="249"/>
      <c r="S391" s="249"/>
      <c r="T391" s="25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1" t="s">
        <v>282</v>
      </c>
      <c r="AU391" s="251" t="s">
        <v>91</v>
      </c>
      <c r="AV391" s="13" t="s">
        <v>91</v>
      </c>
      <c r="AW391" s="13" t="s">
        <v>39</v>
      </c>
      <c r="AX391" s="13" t="s">
        <v>78</v>
      </c>
      <c r="AY391" s="251" t="s">
        <v>188</v>
      </c>
    </row>
    <row r="392" s="14" customFormat="1">
      <c r="A392" s="14"/>
      <c r="B392" s="252"/>
      <c r="C392" s="253"/>
      <c r="D392" s="222" t="s">
        <v>282</v>
      </c>
      <c r="E392" s="254" t="s">
        <v>32</v>
      </c>
      <c r="F392" s="255" t="s">
        <v>2161</v>
      </c>
      <c r="G392" s="253"/>
      <c r="H392" s="254" t="s">
        <v>32</v>
      </c>
      <c r="I392" s="256"/>
      <c r="J392" s="253"/>
      <c r="K392" s="253"/>
      <c r="L392" s="257"/>
      <c r="M392" s="258"/>
      <c r="N392" s="259"/>
      <c r="O392" s="259"/>
      <c r="P392" s="259"/>
      <c r="Q392" s="259"/>
      <c r="R392" s="259"/>
      <c r="S392" s="259"/>
      <c r="T392" s="260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1" t="s">
        <v>282</v>
      </c>
      <c r="AU392" s="261" t="s">
        <v>91</v>
      </c>
      <c r="AV392" s="14" t="s">
        <v>86</v>
      </c>
      <c r="AW392" s="14" t="s">
        <v>39</v>
      </c>
      <c r="AX392" s="14" t="s">
        <v>78</v>
      </c>
      <c r="AY392" s="261" t="s">
        <v>188</v>
      </c>
    </row>
    <row r="393" s="13" customFormat="1">
      <c r="A393" s="13"/>
      <c r="B393" s="241"/>
      <c r="C393" s="242"/>
      <c r="D393" s="222" t="s">
        <v>282</v>
      </c>
      <c r="E393" s="243" t="s">
        <v>32</v>
      </c>
      <c r="F393" s="244" t="s">
        <v>2162</v>
      </c>
      <c r="G393" s="242"/>
      <c r="H393" s="245">
        <v>-9.5</v>
      </c>
      <c r="I393" s="246"/>
      <c r="J393" s="242"/>
      <c r="K393" s="242"/>
      <c r="L393" s="247"/>
      <c r="M393" s="248"/>
      <c r="N393" s="249"/>
      <c r="O393" s="249"/>
      <c r="P393" s="249"/>
      <c r="Q393" s="249"/>
      <c r="R393" s="249"/>
      <c r="S393" s="249"/>
      <c r="T393" s="250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1" t="s">
        <v>282</v>
      </c>
      <c r="AU393" s="251" t="s">
        <v>91</v>
      </c>
      <c r="AV393" s="13" t="s">
        <v>91</v>
      </c>
      <c r="AW393" s="13" t="s">
        <v>39</v>
      </c>
      <c r="AX393" s="13" t="s">
        <v>78</v>
      </c>
      <c r="AY393" s="251" t="s">
        <v>188</v>
      </c>
    </row>
    <row r="394" s="13" customFormat="1">
      <c r="A394" s="13"/>
      <c r="B394" s="241"/>
      <c r="C394" s="242"/>
      <c r="D394" s="222" t="s">
        <v>282</v>
      </c>
      <c r="E394" s="243" t="s">
        <v>32</v>
      </c>
      <c r="F394" s="244" t="s">
        <v>2163</v>
      </c>
      <c r="G394" s="242"/>
      <c r="H394" s="245">
        <v>3.4500000000000002</v>
      </c>
      <c r="I394" s="246"/>
      <c r="J394" s="242"/>
      <c r="K394" s="242"/>
      <c r="L394" s="247"/>
      <c r="M394" s="248"/>
      <c r="N394" s="249"/>
      <c r="O394" s="249"/>
      <c r="P394" s="249"/>
      <c r="Q394" s="249"/>
      <c r="R394" s="249"/>
      <c r="S394" s="249"/>
      <c r="T394" s="25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1" t="s">
        <v>282</v>
      </c>
      <c r="AU394" s="251" t="s">
        <v>91</v>
      </c>
      <c r="AV394" s="13" t="s">
        <v>91</v>
      </c>
      <c r="AW394" s="13" t="s">
        <v>39</v>
      </c>
      <c r="AX394" s="13" t="s">
        <v>78</v>
      </c>
      <c r="AY394" s="251" t="s">
        <v>188</v>
      </c>
    </row>
    <row r="395" s="13" customFormat="1">
      <c r="A395" s="13"/>
      <c r="B395" s="241"/>
      <c r="C395" s="242"/>
      <c r="D395" s="222" t="s">
        <v>282</v>
      </c>
      <c r="E395" s="243" t="s">
        <v>32</v>
      </c>
      <c r="F395" s="244" t="s">
        <v>2164</v>
      </c>
      <c r="G395" s="242"/>
      <c r="H395" s="245">
        <v>-5.2000000000000002</v>
      </c>
      <c r="I395" s="246"/>
      <c r="J395" s="242"/>
      <c r="K395" s="242"/>
      <c r="L395" s="247"/>
      <c r="M395" s="248"/>
      <c r="N395" s="249"/>
      <c r="O395" s="249"/>
      <c r="P395" s="249"/>
      <c r="Q395" s="249"/>
      <c r="R395" s="249"/>
      <c r="S395" s="249"/>
      <c r="T395" s="250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1" t="s">
        <v>282</v>
      </c>
      <c r="AU395" s="251" t="s">
        <v>91</v>
      </c>
      <c r="AV395" s="13" t="s">
        <v>91</v>
      </c>
      <c r="AW395" s="13" t="s">
        <v>39</v>
      </c>
      <c r="AX395" s="13" t="s">
        <v>78</v>
      </c>
      <c r="AY395" s="251" t="s">
        <v>188</v>
      </c>
    </row>
    <row r="396" s="13" customFormat="1">
      <c r="A396" s="13"/>
      <c r="B396" s="241"/>
      <c r="C396" s="242"/>
      <c r="D396" s="222" t="s">
        <v>282</v>
      </c>
      <c r="E396" s="243" t="s">
        <v>32</v>
      </c>
      <c r="F396" s="244" t="s">
        <v>2165</v>
      </c>
      <c r="G396" s="242"/>
      <c r="H396" s="245">
        <v>2.1600000000000001</v>
      </c>
      <c r="I396" s="246"/>
      <c r="J396" s="242"/>
      <c r="K396" s="242"/>
      <c r="L396" s="247"/>
      <c r="M396" s="248"/>
      <c r="N396" s="249"/>
      <c r="O396" s="249"/>
      <c r="P396" s="249"/>
      <c r="Q396" s="249"/>
      <c r="R396" s="249"/>
      <c r="S396" s="249"/>
      <c r="T396" s="250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1" t="s">
        <v>282</v>
      </c>
      <c r="AU396" s="251" t="s">
        <v>91</v>
      </c>
      <c r="AV396" s="13" t="s">
        <v>91</v>
      </c>
      <c r="AW396" s="13" t="s">
        <v>39</v>
      </c>
      <c r="AX396" s="13" t="s">
        <v>78</v>
      </c>
      <c r="AY396" s="251" t="s">
        <v>188</v>
      </c>
    </row>
    <row r="397" s="13" customFormat="1">
      <c r="A397" s="13"/>
      <c r="B397" s="241"/>
      <c r="C397" s="242"/>
      <c r="D397" s="222" t="s">
        <v>282</v>
      </c>
      <c r="E397" s="243" t="s">
        <v>32</v>
      </c>
      <c r="F397" s="244" t="s">
        <v>2166</v>
      </c>
      <c r="G397" s="242"/>
      <c r="H397" s="245">
        <v>-9.4000000000000004</v>
      </c>
      <c r="I397" s="246"/>
      <c r="J397" s="242"/>
      <c r="K397" s="242"/>
      <c r="L397" s="247"/>
      <c r="M397" s="248"/>
      <c r="N397" s="249"/>
      <c r="O397" s="249"/>
      <c r="P397" s="249"/>
      <c r="Q397" s="249"/>
      <c r="R397" s="249"/>
      <c r="S397" s="249"/>
      <c r="T397" s="250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1" t="s">
        <v>282</v>
      </c>
      <c r="AU397" s="251" t="s">
        <v>91</v>
      </c>
      <c r="AV397" s="13" t="s">
        <v>91</v>
      </c>
      <c r="AW397" s="13" t="s">
        <v>39</v>
      </c>
      <c r="AX397" s="13" t="s">
        <v>78</v>
      </c>
      <c r="AY397" s="251" t="s">
        <v>188</v>
      </c>
    </row>
    <row r="398" s="13" customFormat="1">
      <c r="A398" s="13"/>
      <c r="B398" s="241"/>
      <c r="C398" s="242"/>
      <c r="D398" s="222" t="s">
        <v>282</v>
      </c>
      <c r="E398" s="243" t="s">
        <v>32</v>
      </c>
      <c r="F398" s="244" t="s">
        <v>2167</v>
      </c>
      <c r="G398" s="242"/>
      <c r="H398" s="245">
        <v>3.4199999999999999</v>
      </c>
      <c r="I398" s="246"/>
      <c r="J398" s="242"/>
      <c r="K398" s="242"/>
      <c r="L398" s="247"/>
      <c r="M398" s="248"/>
      <c r="N398" s="249"/>
      <c r="O398" s="249"/>
      <c r="P398" s="249"/>
      <c r="Q398" s="249"/>
      <c r="R398" s="249"/>
      <c r="S398" s="249"/>
      <c r="T398" s="25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1" t="s">
        <v>282</v>
      </c>
      <c r="AU398" s="251" t="s">
        <v>91</v>
      </c>
      <c r="AV398" s="13" t="s">
        <v>91</v>
      </c>
      <c r="AW398" s="13" t="s">
        <v>39</v>
      </c>
      <c r="AX398" s="13" t="s">
        <v>78</v>
      </c>
      <c r="AY398" s="251" t="s">
        <v>188</v>
      </c>
    </row>
    <row r="399" s="14" customFormat="1">
      <c r="A399" s="14"/>
      <c r="B399" s="252"/>
      <c r="C399" s="253"/>
      <c r="D399" s="222" t="s">
        <v>282</v>
      </c>
      <c r="E399" s="254" t="s">
        <v>32</v>
      </c>
      <c r="F399" s="255" t="s">
        <v>2168</v>
      </c>
      <c r="G399" s="253"/>
      <c r="H399" s="254" t="s">
        <v>32</v>
      </c>
      <c r="I399" s="256"/>
      <c r="J399" s="253"/>
      <c r="K399" s="253"/>
      <c r="L399" s="257"/>
      <c r="M399" s="258"/>
      <c r="N399" s="259"/>
      <c r="O399" s="259"/>
      <c r="P399" s="259"/>
      <c r="Q399" s="259"/>
      <c r="R399" s="259"/>
      <c r="S399" s="259"/>
      <c r="T399" s="26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1" t="s">
        <v>282</v>
      </c>
      <c r="AU399" s="261" t="s">
        <v>91</v>
      </c>
      <c r="AV399" s="14" t="s">
        <v>86</v>
      </c>
      <c r="AW399" s="14" t="s">
        <v>39</v>
      </c>
      <c r="AX399" s="14" t="s">
        <v>78</v>
      </c>
      <c r="AY399" s="261" t="s">
        <v>188</v>
      </c>
    </row>
    <row r="400" s="13" customFormat="1">
      <c r="A400" s="13"/>
      <c r="B400" s="241"/>
      <c r="C400" s="242"/>
      <c r="D400" s="222" t="s">
        <v>282</v>
      </c>
      <c r="E400" s="243" t="s">
        <v>32</v>
      </c>
      <c r="F400" s="244" t="s">
        <v>2169</v>
      </c>
      <c r="G400" s="242"/>
      <c r="H400" s="245">
        <v>-11</v>
      </c>
      <c r="I400" s="246"/>
      <c r="J400" s="242"/>
      <c r="K400" s="242"/>
      <c r="L400" s="247"/>
      <c r="M400" s="248"/>
      <c r="N400" s="249"/>
      <c r="O400" s="249"/>
      <c r="P400" s="249"/>
      <c r="Q400" s="249"/>
      <c r="R400" s="249"/>
      <c r="S400" s="249"/>
      <c r="T400" s="250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1" t="s">
        <v>282</v>
      </c>
      <c r="AU400" s="251" t="s">
        <v>91</v>
      </c>
      <c r="AV400" s="13" t="s">
        <v>91</v>
      </c>
      <c r="AW400" s="13" t="s">
        <v>39</v>
      </c>
      <c r="AX400" s="13" t="s">
        <v>78</v>
      </c>
      <c r="AY400" s="251" t="s">
        <v>188</v>
      </c>
    </row>
    <row r="401" s="15" customFormat="1">
      <c r="A401" s="15"/>
      <c r="B401" s="272"/>
      <c r="C401" s="273"/>
      <c r="D401" s="222" t="s">
        <v>282</v>
      </c>
      <c r="E401" s="274" t="s">
        <v>32</v>
      </c>
      <c r="F401" s="275" t="s">
        <v>338</v>
      </c>
      <c r="G401" s="273"/>
      <c r="H401" s="276">
        <v>438.935</v>
      </c>
      <c r="I401" s="277"/>
      <c r="J401" s="273"/>
      <c r="K401" s="273"/>
      <c r="L401" s="278"/>
      <c r="M401" s="279"/>
      <c r="N401" s="280"/>
      <c r="O401" s="280"/>
      <c r="P401" s="280"/>
      <c r="Q401" s="280"/>
      <c r="R401" s="280"/>
      <c r="S401" s="280"/>
      <c r="T401" s="281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82" t="s">
        <v>282</v>
      </c>
      <c r="AU401" s="282" t="s">
        <v>91</v>
      </c>
      <c r="AV401" s="15" t="s">
        <v>187</v>
      </c>
      <c r="AW401" s="15" t="s">
        <v>39</v>
      </c>
      <c r="AX401" s="15" t="s">
        <v>86</v>
      </c>
      <c r="AY401" s="282" t="s">
        <v>188</v>
      </c>
    </row>
    <row r="402" s="2" customFormat="1" ht="24.15" customHeight="1">
      <c r="A402" s="42"/>
      <c r="B402" s="43"/>
      <c r="C402" s="209" t="s">
        <v>580</v>
      </c>
      <c r="D402" s="209" t="s">
        <v>189</v>
      </c>
      <c r="E402" s="210" t="s">
        <v>841</v>
      </c>
      <c r="F402" s="211" t="s">
        <v>842</v>
      </c>
      <c r="G402" s="212" t="s">
        <v>278</v>
      </c>
      <c r="H402" s="213">
        <v>105.66</v>
      </c>
      <c r="I402" s="214"/>
      <c r="J402" s="215">
        <f>ROUND(I402*H402,2)</f>
        <v>0</v>
      </c>
      <c r="K402" s="211" t="s">
        <v>236</v>
      </c>
      <c r="L402" s="48"/>
      <c r="M402" s="216" t="s">
        <v>32</v>
      </c>
      <c r="N402" s="217" t="s">
        <v>49</v>
      </c>
      <c r="O402" s="88"/>
      <c r="P402" s="218">
        <f>O402*H402</f>
        <v>0</v>
      </c>
      <c r="Q402" s="218">
        <v>0</v>
      </c>
      <c r="R402" s="218">
        <f>Q402*H402</f>
        <v>0</v>
      </c>
      <c r="S402" s="218">
        <v>0</v>
      </c>
      <c r="T402" s="219">
        <f>S402*H402</f>
        <v>0</v>
      </c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R402" s="220" t="s">
        <v>405</v>
      </c>
      <c r="AT402" s="220" t="s">
        <v>189</v>
      </c>
      <c r="AU402" s="220" t="s">
        <v>91</v>
      </c>
      <c r="AY402" s="20" t="s">
        <v>188</v>
      </c>
      <c r="BE402" s="221">
        <f>IF(N402="základní",J402,0)</f>
        <v>0</v>
      </c>
      <c r="BF402" s="221">
        <f>IF(N402="snížená",J402,0)</f>
        <v>0</v>
      </c>
      <c r="BG402" s="221">
        <f>IF(N402="zákl. přenesená",J402,0)</f>
        <v>0</v>
      </c>
      <c r="BH402" s="221">
        <f>IF(N402="sníž. přenesená",J402,0)</f>
        <v>0</v>
      </c>
      <c r="BI402" s="221">
        <f>IF(N402="nulová",J402,0)</f>
        <v>0</v>
      </c>
      <c r="BJ402" s="20" t="s">
        <v>86</v>
      </c>
      <c r="BK402" s="221">
        <f>ROUND(I402*H402,2)</f>
        <v>0</v>
      </c>
      <c r="BL402" s="20" t="s">
        <v>405</v>
      </c>
      <c r="BM402" s="220" t="s">
        <v>2315</v>
      </c>
    </row>
    <row r="403" s="2" customFormat="1">
      <c r="A403" s="42"/>
      <c r="B403" s="43"/>
      <c r="C403" s="44"/>
      <c r="D403" s="222" t="s">
        <v>194</v>
      </c>
      <c r="E403" s="44"/>
      <c r="F403" s="223" t="s">
        <v>844</v>
      </c>
      <c r="G403" s="44"/>
      <c r="H403" s="44"/>
      <c r="I403" s="224"/>
      <c r="J403" s="44"/>
      <c r="K403" s="44"/>
      <c r="L403" s="48"/>
      <c r="M403" s="225"/>
      <c r="N403" s="226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T403" s="20" t="s">
        <v>194</v>
      </c>
      <c r="AU403" s="20" t="s">
        <v>91</v>
      </c>
    </row>
    <row r="404" s="2" customFormat="1">
      <c r="A404" s="42"/>
      <c r="B404" s="43"/>
      <c r="C404" s="44"/>
      <c r="D404" s="239" t="s">
        <v>239</v>
      </c>
      <c r="E404" s="44"/>
      <c r="F404" s="240" t="s">
        <v>845</v>
      </c>
      <c r="G404" s="44"/>
      <c r="H404" s="44"/>
      <c r="I404" s="224"/>
      <c r="J404" s="44"/>
      <c r="K404" s="44"/>
      <c r="L404" s="48"/>
      <c r="M404" s="225"/>
      <c r="N404" s="226"/>
      <c r="O404" s="88"/>
      <c r="P404" s="88"/>
      <c r="Q404" s="88"/>
      <c r="R404" s="88"/>
      <c r="S404" s="88"/>
      <c r="T404" s="89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T404" s="20" t="s">
        <v>239</v>
      </c>
      <c r="AU404" s="20" t="s">
        <v>91</v>
      </c>
    </row>
    <row r="405" s="14" customFormat="1">
      <c r="A405" s="14"/>
      <c r="B405" s="252"/>
      <c r="C405" s="253"/>
      <c r="D405" s="222" t="s">
        <v>282</v>
      </c>
      <c r="E405" s="254" t="s">
        <v>32</v>
      </c>
      <c r="F405" s="255" t="s">
        <v>2316</v>
      </c>
      <c r="G405" s="253"/>
      <c r="H405" s="254" t="s">
        <v>32</v>
      </c>
      <c r="I405" s="256"/>
      <c r="J405" s="253"/>
      <c r="K405" s="253"/>
      <c r="L405" s="257"/>
      <c r="M405" s="258"/>
      <c r="N405" s="259"/>
      <c r="O405" s="259"/>
      <c r="P405" s="259"/>
      <c r="Q405" s="259"/>
      <c r="R405" s="259"/>
      <c r="S405" s="259"/>
      <c r="T405" s="260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1" t="s">
        <v>282</v>
      </c>
      <c r="AU405" s="261" t="s">
        <v>91</v>
      </c>
      <c r="AV405" s="14" t="s">
        <v>86</v>
      </c>
      <c r="AW405" s="14" t="s">
        <v>39</v>
      </c>
      <c r="AX405" s="14" t="s">
        <v>78</v>
      </c>
      <c r="AY405" s="261" t="s">
        <v>188</v>
      </c>
    </row>
    <row r="406" s="13" customFormat="1">
      <c r="A406" s="13"/>
      <c r="B406" s="241"/>
      <c r="C406" s="242"/>
      <c r="D406" s="222" t="s">
        <v>282</v>
      </c>
      <c r="E406" s="243" t="s">
        <v>32</v>
      </c>
      <c r="F406" s="244" t="s">
        <v>2317</v>
      </c>
      <c r="G406" s="242"/>
      <c r="H406" s="245">
        <v>70.560000000000002</v>
      </c>
      <c r="I406" s="246"/>
      <c r="J406" s="242"/>
      <c r="K406" s="242"/>
      <c r="L406" s="247"/>
      <c r="M406" s="248"/>
      <c r="N406" s="249"/>
      <c r="O406" s="249"/>
      <c r="P406" s="249"/>
      <c r="Q406" s="249"/>
      <c r="R406" s="249"/>
      <c r="S406" s="249"/>
      <c r="T406" s="25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1" t="s">
        <v>282</v>
      </c>
      <c r="AU406" s="251" t="s">
        <v>91</v>
      </c>
      <c r="AV406" s="13" t="s">
        <v>91</v>
      </c>
      <c r="AW406" s="13" t="s">
        <v>39</v>
      </c>
      <c r="AX406" s="13" t="s">
        <v>78</v>
      </c>
      <c r="AY406" s="251" t="s">
        <v>188</v>
      </c>
    </row>
    <row r="407" s="14" customFormat="1">
      <c r="A407" s="14"/>
      <c r="B407" s="252"/>
      <c r="C407" s="253"/>
      <c r="D407" s="222" t="s">
        <v>282</v>
      </c>
      <c r="E407" s="254" t="s">
        <v>32</v>
      </c>
      <c r="F407" s="255" t="s">
        <v>2161</v>
      </c>
      <c r="G407" s="253"/>
      <c r="H407" s="254" t="s">
        <v>32</v>
      </c>
      <c r="I407" s="256"/>
      <c r="J407" s="253"/>
      <c r="K407" s="253"/>
      <c r="L407" s="257"/>
      <c r="M407" s="258"/>
      <c r="N407" s="259"/>
      <c r="O407" s="259"/>
      <c r="P407" s="259"/>
      <c r="Q407" s="259"/>
      <c r="R407" s="259"/>
      <c r="S407" s="259"/>
      <c r="T407" s="260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1" t="s">
        <v>282</v>
      </c>
      <c r="AU407" s="261" t="s">
        <v>91</v>
      </c>
      <c r="AV407" s="14" t="s">
        <v>86</v>
      </c>
      <c r="AW407" s="14" t="s">
        <v>39</v>
      </c>
      <c r="AX407" s="14" t="s">
        <v>78</v>
      </c>
      <c r="AY407" s="261" t="s">
        <v>188</v>
      </c>
    </row>
    <row r="408" s="13" customFormat="1">
      <c r="A408" s="13"/>
      <c r="B408" s="241"/>
      <c r="C408" s="242"/>
      <c r="D408" s="222" t="s">
        <v>282</v>
      </c>
      <c r="E408" s="243" t="s">
        <v>32</v>
      </c>
      <c r="F408" s="244" t="s">
        <v>2318</v>
      </c>
      <c r="G408" s="242"/>
      <c r="H408" s="245">
        <v>9.5</v>
      </c>
      <c r="I408" s="246"/>
      <c r="J408" s="242"/>
      <c r="K408" s="242"/>
      <c r="L408" s="247"/>
      <c r="M408" s="248"/>
      <c r="N408" s="249"/>
      <c r="O408" s="249"/>
      <c r="P408" s="249"/>
      <c r="Q408" s="249"/>
      <c r="R408" s="249"/>
      <c r="S408" s="249"/>
      <c r="T408" s="250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1" t="s">
        <v>282</v>
      </c>
      <c r="AU408" s="251" t="s">
        <v>91</v>
      </c>
      <c r="AV408" s="13" t="s">
        <v>91</v>
      </c>
      <c r="AW408" s="13" t="s">
        <v>39</v>
      </c>
      <c r="AX408" s="13" t="s">
        <v>78</v>
      </c>
      <c r="AY408" s="251" t="s">
        <v>188</v>
      </c>
    </row>
    <row r="409" s="13" customFormat="1">
      <c r="A409" s="13"/>
      <c r="B409" s="241"/>
      <c r="C409" s="242"/>
      <c r="D409" s="222" t="s">
        <v>282</v>
      </c>
      <c r="E409" s="243" t="s">
        <v>32</v>
      </c>
      <c r="F409" s="244" t="s">
        <v>2319</v>
      </c>
      <c r="G409" s="242"/>
      <c r="H409" s="245">
        <v>5.2000000000000002</v>
      </c>
      <c r="I409" s="246"/>
      <c r="J409" s="242"/>
      <c r="K409" s="242"/>
      <c r="L409" s="247"/>
      <c r="M409" s="248"/>
      <c r="N409" s="249"/>
      <c r="O409" s="249"/>
      <c r="P409" s="249"/>
      <c r="Q409" s="249"/>
      <c r="R409" s="249"/>
      <c r="S409" s="249"/>
      <c r="T409" s="250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1" t="s">
        <v>282</v>
      </c>
      <c r="AU409" s="251" t="s">
        <v>91</v>
      </c>
      <c r="AV409" s="13" t="s">
        <v>91</v>
      </c>
      <c r="AW409" s="13" t="s">
        <v>39</v>
      </c>
      <c r="AX409" s="13" t="s">
        <v>78</v>
      </c>
      <c r="AY409" s="251" t="s">
        <v>188</v>
      </c>
    </row>
    <row r="410" s="13" customFormat="1">
      <c r="A410" s="13"/>
      <c r="B410" s="241"/>
      <c r="C410" s="242"/>
      <c r="D410" s="222" t="s">
        <v>282</v>
      </c>
      <c r="E410" s="243" t="s">
        <v>32</v>
      </c>
      <c r="F410" s="244" t="s">
        <v>2320</v>
      </c>
      <c r="G410" s="242"/>
      <c r="H410" s="245">
        <v>9.4000000000000004</v>
      </c>
      <c r="I410" s="246"/>
      <c r="J410" s="242"/>
      <c r="K410" s="242"/>
      <c r="L410" s="247"/>
      <c r="M410" s="248"/>
      <c r="N410" s="249"/>
      <c r="O410" s="249"/>
      <c r="P410" s="249"/>
      <c r="Q410" s="249"/>
      <c r="R410" s="249"/>
      <c r="S410" s="249"/>
      <c r="T410" s="250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1" t="s">
        <v>282</v>
      </c>
      <c r="AU410" s="251" t="s">
        <v>91</v>
      </c>
      <c r="AV410" s="13" t="s">
        <v>91</v>
      </c>
      <c r="AW410" s="13" t="s">
        <v>39</v>
      </c>
      <c r="AX410" s="13" t="s">
        <v>78</v>
      </c>
      <c r="AY410" s="251" t="s">
        <v>188</v>
      </c>
    </row>
    <row r="411" s="14" customFormat="1">
      <c r="A411" s="14"/>
      <c r="B411" s="252"/>
      <c r="C411" s="253"/>
      <c r="D411" s="222" t="s">
        <v>282</v>
      </c>
      <c r="E411" s="254" t="s">
        <v>32</v>
      </c>
      <c r="F411" s="255" t="s">
        <v>2168</v>
      </c>
      <c r="G411" s="253"/>
      <c r="H411" s="254" t="s">
        <v>32</v>
      </c>
      <c r="I411" s="256"/>
      <c r="J411" s="253"/>
      <c r="K411" s="253"/>
      <c r="L411" s="257"/>
      <c r="M411" s="258"/>
      <c r="N411" s="259"/>
      <c r="O411" s="259"/>
      <c r="P411" s="259"/>
      <c r="Q411" s="259"/>
      <c r="R411" s="259"/>
      <c r="S411" s="259"/>
      <c r="T411" s="260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1" t="s">
        <v>282</v>
      </c>
      <c r="AU411" s="261" t="s">
        <v>91</v>
      </c>
      <c r="AV411" s="14" t="s">
        <v>86</v>
      </c>
      <c r="AW411" s="14" t="s">
        <v>39</v>
      </c>
      <c r="AX411" s="14" t="s">
        <v>78</v>
      </c>
      <c r="AY411" s="261" t="s">
        <v>188</v>
      </c>
    </row>
    <row r="412" s="13" customFormat="1">
      <c r="A412" s="13"/>
      <c r="B412" s="241"/>
      <c r="C412" s="242"/>
      <c r="D412" s="222" t="s">
        <v>282</v>
      </c>
      <c r="E412" s="243" t="s">
        <v>32</v>
      </c>
      <c r="F412" s="244" t="s">
        <v>2321</v>
      </c>
      <c r="G412" s="242"/>
      <c r="H412" s="245">
        <v>11</v>
      </c>
      <c r="I412" s="246"/>
      <c r="J412" s="242"/>
      <c r="K412" s="242"/>
      <c r="L412" s="247"/>
      <c r="M412" s="248"/>
      <c r="N412" s="249"/>
      <c r="O412" s="249"/>
      <c r="P412" s="249"/>
      <c r="Q412" s="249"/>
      <c r="R412" s="249"/>
      <c r="S412" s="249"/>
      <c r="T412" s="250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1" t="s">
        <v>282</v>
      </c>
      <c r="AU412" s="251" t="s">
        <v>91</v>
      </c>
      <c r="AV412" s="13" t="s">
        <v>91</v>
      </c>
      <c r="AW412" s="13" t="s">
        <v>39</v>
      </c>
      <c r="AX412" s="13" t="s">
        <v>78</v>
      </c>
      <c r="AY412" s="251" t="s">
        <v>188</v>
      </c>
    </row>
    <row r="413" s="15" customFormat="1">
      <c r="A413" s="15"/>
      <c r="B413" s="272"/>
      <c r="C413" s="273"/>
      <c r="D413" s="222" t="s">
        <v>282</v>
      </c>
      <c r="E413" s="274" t="s">
        <v>32</v>
      </c>
      <c r="F413" s="275" t="s">
        <v>338</v>
      </c>
      <c r="G413" s="273"/>
      <c r="H413" s="276">
        <v>105.66000000000001</v>
      </c>
      <c r="I413" s="277"/>
      <c r="J413" s="273"/>
      <c r="K413" s="273"/>
      <c r="L413" s="278"/>
      <c r="M413" s="279"/>
      <c r="N413" s="280"/>
      <c r="O413" s="280"/>
      <c r="P413" s="280"/>
      <c r="Q413" s="280"/>
      <c r="R413" s="280"/>
      <c r="S413" s="280"/>
      <c r="T413" s="281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82" t="s">
        <v>282</v>
      </c>
      <c r="AU413" s="282" t="s">
        <v>91</v>
      </c>
      <c r="AV413" s="15" t="s">
        <v>187</v>
      </c>
      <c r="AW413" s="15" t="s">
        <v>39</v>
      </c>
      <c r="AX413" s="15" t="s">
        <v>86</v>
      </c>
      <c r="AY413" s="282" t="s">
        <v>188</v>
      </c>
    </row>
    <row r="414" s="2" customFormat="1" ht="16.5" customHeight="1">
      <c r="A414" s="42"/>
      <c r="B414" s="43"/>
      <c r="C414" s="262" t="s">
        <v>586</v>
      </c>
      <c r="D414" s="262" t="s">
        <v>319</v>
      </c>
      <c r="E414" s="263" t="s">
        <v>847</v>
      </c>
      <c r="F414" s="264" t="s">
        <v>848</v>
      </c>
      <c r="G414" s="265" t="s">
        <v>278</v>
      </c>
      <c r="H414" s="266">
        <v>110.943</v>
      </c>
      <c r="I414" s="267"/>
      <c r="J414" s="268">
        <f>ROUND(I414*H414,2)</f>
        <v>0</v>
      </c>
      <c r="K414" s="264" t="s">
        <v>236</v>
      </c>
      <c r="L414" s="269"/>
      <c r="M414" s="270" t="s">
        <v>32</v>
      </c>
      <c r="N414" s="271" t="s">
        <v>49</v>
      </c>
      <c r="O414" s="88"/>
      <c r="P414" s="218">
        <f>O414*H414</f>
        <v>0</v>
      </c>
      <c r="Q414" s="218">
        <v>5.0000000000000002E-05</v>
      </c>
      <c r="R414" s="218">
        <f>Q414*H414</f>
        <v>0.0055471499999999998</v>
      </c>
      <c r="S414" s="218">
        <v>0</v>
      </c>
      <c r="T414" s="219">
        <f>S414*H414</f>
        <v>0</v>
      </c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R414" s="220" t="s">
        <v>484</v>
      </c>
      <c r="AT414" s="220" t="s">
        <v>319</v>
      </c>
      <c r="AU414" s="220" t="s">
        <v>91</v>
      </c>
      <c r="AY414" s="20" t="s">
        <v>188</v>
      </c>
      <c r="BE414" s="221">
        <f>IF(N414="základní",J414,0)</f>
        <v>0</v>
      </c>
      <c r="BF414" s="221">
        <f>IF(N414="snížená",J414,0)</f>
        <v>0</v>
      </c>
      <c r="BG414" s="221">
        <f>IF(N414="zákl. přenesená",J414,0)</f>
        <v>0</v>
      </c>
      <c r="BH414" s="221">
        <f>IF(N414="sníž. přenesená",J414,0)</f>
        <v>0</v>
      </c>
      <c r="BI414" s="221">
        <f>IF(N414="nulová",J414,0)</f>
        <v>0</v>
      </c>
      <c r="BJ414" s="20" t="s">
        <v>86</v>
      </c>
      <c r="BK414" s="221">
        <f>ROUND(I414*H414,2)</f>
        <v>0</v>
      </c>
      <c r="BL414" s="20" t="s">
        <v>405</v>
      </c>
      <c r="BM414" s="220" t="s">
        <v>2322</v>
      </c>
    </row>
    <row r="415" s="2" customFormat="1">
      <c r="A415" s="42"/>
      <c r="B415" s="43"/>
      <c r="C415" s="44"/>
      <c r="D415" s="222" t="s">
        <v>194</v>
      </c>
      <c r="E415" s="44"/>
      <c r="F415" s="223" t="s">
        <v>848</v>
      </c>
      <c r="G415" s="44"/>
      <c r="H415" s="44"/>
      <c r="I415" s="224"/>
      <c r="J415" s="44"/>
      <c r="K415" s="44"/>
      <c r="L415" s="48"/>
      <c r="M415" s="225"/>
      <c r="N415" s="226"/>
      <c r="O415" s="88"/>
      <c r="P415" s="88"/>
      <c r="Q415" s="88"/>
      <c r="R415" s="88"/>
      <c r="S415" s="88"/>
      <c r="T415" s="89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T415" s="20" t="s">
        <v>194</v>
      </c>
      <c r="AU415" s="20" t="s">
        <v>91</v>
      </c>
    </row>
    <row r="416" s="13" customFormat="1">
      <c r="A416" s="13"/>
      <c r="B416" s="241"/>
      <c r="C416" s="242"/>
      <c r="D416" s="222" t="s">
        <v>282</v>
      </c>
      <c r="E416" s="242"/>
      <c r="F416" s="244" t="s">
        <v>2323</v>
      </c>
      <c r="G416" s="242"/>
      <c r="H416" s="245">
        <v>110.943</v>
      </c>
      <c r="I416" s="246"/>
      <c r="J416" s="242"/>
      <c r="K416" s="242"/>
      <c r="L416" s="247"/>
      <c r="M416" s="248"/>
      <c r="N416" s="249"/>
      <c r="O416" s="249"/>
      <c r="P416" s="249"/>
      <c r="Q416" s="249"/>
      <c r="R416" s="249"/>
      <c r="S416" s="249"/>
      <c r="T416" s="250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1" t="s">
        <v>282</v>
      </c>
      <c r="AU416" s="251" t="s">
        <v>91</v>
      </c>
      <c r="AV416" s="13" t="s">
        <v>91</v>
      </c>
      <c r="AW416" s="13" t="s">
        <v>4</v>
      </c>
      <c r="AX416" s="13" t="s">
        <v>86</v>
      </c>
      <c r="AY416" s="251" t="s">
        <v>188</v>
      </c>
    </row>
    <row r="417" s="2" customFormat="1" ht="33" customHeight="1">
      <c r="A417" s="42"/>
      <c r="B417" s="43"/>
      <c r="C417" s="209" t="s">
        <v>591</v>
      </c>
      <c r="D417" s="209" t="s">
        <v>189</v>
      </c>
      <c r="E417" s="210" t="s">
        <v>852</v>
      </c>
      <c r="F417" s="211" t="s">
        <v>853</v>
      </c>
      <c r="G417" s="212" t="s">
        <v>278</v>
      </c>
      <c r="H417" s="213">
        <v>438.935</v>
      </c>
      <c r="I417" s="214"/>
      <c r="J417" s="215">
        <f>ROUND(I417*H417,2)</f>
        <v>0</v>
      </c>
      <c r="K417" s="211" t="s">
        <v>236</v>
      </c>
      <c r="L417" s="48"/>
      <c r="M417" s="216" t="s">
        <v>32</v>
      </c>
      <c r="N417" s="217" t="s">
        <v>49</v>
      </c>
      <c r="O417" s="88"/>
      <c r="P417" s="218">
        <f>O417*H417</f>
        <v>0</v>
      </c>
      <c r="Q417" s="218">
        <v>0.00020000000000000001</v>
      </c>
      <c r="R417" s="218">
        <f>Q417*H417</f>
        <v>0.087787000000000004</v>
      </c>
      <c r="S417" s="218">
        <v>0</v>
      </c>
      <c r="T417" s="219">
        <f>S417*H417</f>
        <v>0</v>
      </c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R417" s="220" t="s">
        <v>405</v>
      </c>
      <c r="AT417" s="220" t="s">
        <v>189</v>
      </c>
      <c r="AU417" s="220" t="s">
        <v>91</v>
      </c>
      <c r="AY417" s="20" t="s">
        <v>188</v>
      </c>
      <c r="BE417" s="221">
        <f>IF(N417="základní",J417,0)</f>
        <v>0</v>
      </c>
      <c r="BF417" s="221">
        <f>IF(N417="snížená",J417,0)</f>
        <v>0</v>
      </c>
      <c r="BG417" s="221">
        <f>IF(N417="zákl. přenesená",J417,0)</f>
        <v>0</v>
      </c>
      <c r="BH417" s="221">
        <f>IF(N417="sníž. přenesená",J417,0)</f>
        <v>0</v>
      </c>
      <c r="BI417" s="221">
        <f>IF(N417="nulová",J417,0)</f>
        <v>0</v>
      </c>
      <c r="BJ417" s="20" t="s">
        <v>86</v>
      </c>
      <c r="BK417" s="221">
        <f>ROUND(I417*H417,2)</f>
        <v>0</v>
      </c>
      <c r="BL417" s="20" t="s">
        <v>405</v>
      </c>
      <c r="BM417" s="220" t="s">
        <v>2324</v>
      </c>
    </row>
    <row r="418" s="2" customFormat="1">
      <c r="A418" s="42"/>
      <c r="B418" s="43"/>
      <c r="C418" s="44"/>
      <c r="D418" s="222" t="s">
        <v>194</v>
      </c>
      <c r="E418" s="44"/>
      <c r="F418" s="223" t="s">
        <v>855</v>
      </c>
      <c r="G418" s="44"/>
      <c r="H418" s="44"/>
      <c r="I418" s="224"/>
      <c r="J418" s="44"/>
      <c r="K418" s="44"/>
      <c r="L418" s="48"/>
      <c r="M418" s="225"/>
      <c r="N418" s="226"/>
      <c r="O418" s="88"/>
      <c r="P418" s="88"/>
      <c r="Q418" s="88"/>
      <c r="R418" s="88"/>
      <c r="S418" s="88"/>
      <c r="T418" s="89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T418" s="20" t="s">
        <v>194</v>
      </c>
      <c r="AU418" s="20" t="s">
        <v>91</v>
      </c>
    </row>
    <row r="419" s="2" customFormat="1">
      <c r="A419" s="42"/>
      <c r="B419" s="43"/>
      <c r="C419" s="44"/>
      <c r="D419" s="239" t="s">
        <v>239</v>
      </c>
      <c r="E419" s="44"/>
      <c r="F419" s="240" t="s">
        <v>856</v>
      </c>
      <c r="G419" s="44"/>
      <c r="H419" s="44"/>
      <c r="I419" s="224"/>
      <c r="J419" s="44"/>
      <c r="K419" s="44"/>
      <c r="L419" s="48"/>
      <c r="M419" s="225"/>
      <c r="N419" s="226"/>
      <c r="O419" s="88"/>
      <c r="P419" s="88"/>
      <c r="Q419" s="88"/>
      <c r="R419" s="88"/>
      <c r="S419" s="88"/>
      <c r="T419" s="89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T419" s="20" t="s">
        <v>239</v>
      </c>
      <c r="AU419" s="20" t="s">
        <v>91</v>
      </c>
    </row>
    <row r="420" s="14" customFormat="1">
      <c r="A420" s="14"/>
      <c r="B420" s="252"/>
      <c r="C420" s="253"/>
      <c r="D420" s="222" t="s">
        <v>282</v>
      </c>
      <c r="E420" s="254" t="s">
        <v>32</v>
      </c>
      <c r="F420" s="255" t="s">
        <v>813</v>
      </c>
      <c r="G420" s="253"/>
      <c r="H420" s="254" t="s">
        <v>32</v>
      </c>
      <c r="I420" s="256"/>
      <c r="J420" s="253"/>
      <c r="K420" s="253"/>
      <c r="L420" s="257"/>
      <c r="M420" s="258"/>
      <c r="N420" s="259"/>
      <c r="O420" s="259"/>
      <c r="P420" s="259"/>
      <c r="Q420" s="259"/>
      <c r="R420" s="259"/>
      <c r="S420" s="259"/>
      <c r="T420" s="260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1" t="s">
        <v>282</v>
      </c>
      <c r="AU420" s="261" t="s">
        <v>91</v>
      </c>
      <c r="AV420" s="14" t="s">
        <v>86</v>
      </c>
      <c r="AW420" s="14" t="s">
        <v>39</v>
      </c>
      <c r="AX420" s="14" t="s">
        <v>78</v>
      </c>
      <c r="AY420" s="261" t="s">
        <v>188</v>
      </c>
    </row>
    <row r="421" s="13" customFormat="1">
      <c r="A421" s="13"/>
      <c r="B421" s="241"/>
      <c r="C421" s="242"/>
      <c r="D421" s="222" t="s">
        <v>282</v>
      </c>
      <c r="E421" s="243" t="s">
        <v>32</v>
      </c>
      <c r="F421" s="244" t="s">
        <v>2152</v>
      </c>
      <c r="G421" s="242"/>
      <c r="H421" s="245">
        <v>155.09999999999999</v>
      </c>
      <c r="I421" s="246"/>
      <c r="J421" s="242"/>
      <c r="K421" s="242"/>
      <c r="L421" s="247"/>
      <c r="M421" s="248"/>
      <c r="N421" s="249"/>
      <c r="O421" s="249"/>
      <c r="P421" s="249"/>
      <c r="Q421" s="249"/>
      <c r="R421" s="249"/>
      <c r="S421" s="249"/>
      <c r="T421" s="250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1" t="s">
        <v>282</v>
      </c>
      <c r="AU421" s="251" t="s">
        <v>91</v>
      </c>
      <c r="AV421" s="13" t="s">
        <v>91</v>
      </c>
      <c r="AW421" s="13" t="s">
        <v>39</v>
      </c>
      <c r="AX421" s="13" t="s">
        <v>78</v>
      </c>
      <c r="AY421" s="251" t="s">
        <v>188</v>
      </c>
    </row>
    <row r="422" s="14" customFormat="1">
      <c r="A422" s="14"/>
      <c r="B422" s="252"/>
      <c r="C422" s="253"/>
      <c r="D422" s="222" t="s">
        <v>282</v>
      </c>
      <c r="E422" s="254" t="s">
        <v>32</v>
      </c>
      <c r="F422" s="255" t="s">
        <v>814</v>
      </c>
      <c r="G422" s="253"/>
      <c r="H422" s="254" t="s">
        <v>32</v>
      </c>
      <c r="I422" s="256"/>
      <c r="J422" s="253"/>
      <c r="K422" s="253"/>
      <c r="L422" s="257"/>
      <c r="M422" s="258"/>
      <c r="N422" s="259"/>
      <c r="O422" s="259"/>
      <c r="P422" s="259"/>
      <c r="Q422" s="259"/>
      <c r="R422" s="259"/>
      <c r="S422" s="259"/>
      <c r="T422" s="260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1" t="s">
        <v>282</v>
      </c>
      <c r="AU422" s="261" t="s">
        <v>91</v>
      </c>
      <c r="AV422" s="14" t="s">
        <v>86</v>
      </c>
      <c r="AW422" s="14" t="s">
        <v>39</v>
      </c>
      <c r="AX422" s="14" t="s">
        <v>78</v>
      </c>
      <c r="AY422" s="261" t="s">
        <v>188</v>
      </c>
    </row>
    <row r="423" s="13" customFormat="1">
      <c r="A423" s="13"/>
      <c r="B423" s="241"/>
      <c r="C423" s="242"/>
      <c r="D423" s="222" t="s">
        <v>282</v>
      </c>
      <c r="E423" s="243" t="s">
        <v>32</v>
      </c>
      <c r="F423" s="244" t="s">
        <v>2154</v>
      </c>
      <c r="G423" s="242"/>
      <c r="H423" s="245">
        <v>322.113</v>
      </c>
      <c r="I423" s="246"/>
      <c r="J423" s="242"/>
      <c r="K423" s="242"/>
      <c r="L423" s="247"/>
      <c r="M423" s="248"/>
      <c r="N423" s="249"/>
      <c r="O423" s="249"/>
      <c r="P423" s="249"/>
      <c r="Q423" s="249"/>
      <c r="R423" s="249"/>
      <c r="S423" s="249"/>
      <c r="T423" s="250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1" t="s">
        <v>282</v>
      </c>
      <c r="AU423" s="251" t="s">
        <v>91</v>
      </c>
      <c r="AV423" s="13" t="s">
        <v>91</v>
      </c>
      <c r="AW423" s="13" t="s">
        <v>39</v>
      </c>
      <c r="AX423" s="13" t="s">
        <v>78</v>
      </c>
      <c r="AY423" s="251" t="s">
        <v>188</v>
      </c>
    </row>
    <row r="424" s="13" customFormat="1">
      <c r="A424" s="13"/>
      <c r="B424" s="241"/>
      <c r="C424" s="242"/>
      <c r="D424" s="222" t="s">
        <v>282</v>
      </c>
      <c r="E424" s="243" t="s">
        <v>32</v>
      </c>
      <c r="F424" s="244" t="s">
        <v>2155</v>
      </c>
      <c r="G424" s="242"/>
      <c r="H424" s="245">
        <v>-16.388000000000002</v>
      </c>
      <c r="I424" s="246"/>
      <c r="J424" s="242"/>
      <c r="K424" s="242"/>
      <c r="L424" s="247"/>
      <c r="M424" s="248"/>
      <c r="N424" s="249"/>
      <c r="O424" s="249"/>
      <c r="P424" s="249"/>
      <c r="Q424" s="249"/>
      <c r="R424" s="249"/>
      <c r="S424" s="249"/>
      <c r="T424" s="250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1" t="s">
        <v>282</v>
      </c>
      <c r="AU424" s="251" t="s">
        <v>91</v>
      </c>
      <c r="AV424" s="13" t="s">
        <v>91</v>
      </c>
      <c r="AW424" s="13" t="s">
        <v>39</v>
      </c>
      <c r="AX424" s="13" t="s">
        <v>78</v>
      </c>
      <c r="AY424" s="251" t="s">
        <v>188</v>
      </c>
    </row>
    <row r="425" s="13" customFormat="1">
      <c r="A425" s="13"/>
      <c r="B425" s="241"/>
      <c r="C425" s="242"/>
      <c r="D425" s="222" t="s">
        <v>282</v>
      </c>
      <c r="E425" s="243" t="s">
        <v>32</v>
      </c>
      <c r="F425" s="244" t="s">
        <v>2156</v>
      </c>
      <c r="G425" s="242"/>
      <c r="H425" s="245">
        <v>11.65</v>
      </c>
      <c r="I425" s="246"/>
      <c r="J425" s="242"/>
      <c r="K425" s="242"/>
      <c r="L425" s="247"/>
      <c r="M425" s="248"/>
      <c r="N425" s="249"/>
      <c r="O425" s="249"/>
      <c r="P425" s="249"/>
      <c r="Q425" s="249"/>
      <c r="R425" s="249"/>
      <c r="S425" s="249"/>
      <c r="T425" s="250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1" t="s">
        <v>282</v>
      </c>
      <c r="AU425" s="251" t="s">
        <v>91</v>
      </c>
      <c r="AV425" s="13" t="s">
        <v>91</v>
      </c>
      <c r="AW425" s="13" t="s">
        <v>39</v>
      </c>
      <c r="AX425" s="13" t="s">
        <v>78</v>
      </c>
      <c r="AY425" s="251" t="s">
        <v>188</v>
      </c>
    </row>
    <row r="426" s="13" customFormat="1">
      <c r="A426" s="13"/>
      <c r="B426" s="241"/>
      <c r="C426" s="242"/>
      <c r="D426" s="222" t="s">
        <v>282</v>
      </c>
      <c r="E426" s="243" t="s">
        <v>32</v>
      </c>
      <c r="F426" s="244" t="s">
        <v>2157</v>
      </c>
      <c r="G426" s="242"/>
      <c r="H426" s="245">
        <v>-8.9700000000000006</v>
      </c>
      <c r="I426" s="246"/>
      <c r="J426" s="242"/>
      <c r="K426" s="242"/>
      <c r="L426" s="247"/>
      <c r="M426" s="248"/>
      <c r="N426" s="249"/>
      <c r="O426" s="249"/>
      <c r="P426" s="249"/>
      <c r="Q426" s="249"/>
      <c r="R426" s="249"/>
      <c r="S426" s="249"/>
      <c r="T426" s="250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1" t="s">
        <v>282</v>
      </c>
      <c r="AU426" s="251" t="s">
        <v>91</v>
      </c>
      <c r="AV426" s="13" t="s">
        <v>91</v>
      </c>
      <c r="AW426" s="13" t="s">
        <v>39</v>
      </c>
      <c r="AX426" s="13" t="s">
        <v>78</v>
      </c>
      <c r="AY426" s="251" t="s">
        <v>188</v>
      </c>
    </row>
    <row r="427" s="13" customFormat="1">
      <c r="A427" s="13"/>
      <c r="B427" s="241"/>
      <c r="C427" s="242"/>
      <c r="D427" s="222" t="s">
        <v>282</v>
      </c>
      <c r="E427" s="243" t="s">
        <v>32</v>
      </c>
      <c r="F427" s="244" t="s">
        <v>2158</v>
      </c>
      <c r="G427" s="242"/>
      <c r="H427" s="245">
        <v>9.5</v>
      </c>
      <c r="I427" s="246"/>
      <c r="J427" s="242"/>
      <c r="K427" s="242"/>
      <c r="L427" s="247"/>
      <c r="M427" s="248"/>
      <c r="N427" s="249"/>
      <c r="O427" s="249"/>
      <c r="P427" s="249"/>
      <c r="Q427" s="249"/>
      <c r="R427" s="249"/>
      <c r="S427" s="249"/>
      <c r="T427" s="250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1" t="s">
        <v>282</v>
      </c>
      <c r="AU427" s="251" t="s">
        <v>91</v>
      </c>
      <c r="AV427" s="13" t="s">
        <v>91</v>
      </c>
      <c r="AW427" s="13" t="s">
        <v>39</v>
      </c>
      <c r="AX427" s="13" t="s">
        <v>78</v>
      </c>
      <c r="AY427" s="251" t="s">
        <v>188</v>
      </c>
    </row>
    <row r="428" s="13" customFormat="1">
      <c r="A428" s="13"/>
      <c r="B428" s="241"/>
      <c r="C428" s="242"/>
      <c r="D428" s="222" t="s">
        <v>282</v>
      </c>
      <c r="E428" s="243" t="s">
        <v>32</v>
      </c>
      <c r="F428" s="244" t="s">
        <v>2159</v>
      </c>
      <c r="G428" s="242"/>
      <c r="H428" s="245">
        <v>-6.4000000000000004</v>
      </c>
      <c r="I428" s="246"/>
      <c r="J428" s="242"/>
      <c r="K428" s="242"/>
      <c r="L428" s="247"/>
      <c r="M428" s="248"/>
      <c r="N428" s="249"/>
      <c r="O428" s="249"/>
      <c r="P428" s="249"/>
      <c r="Q428" s="249"/>
      <c r="R428" s="249"/>
      <c r="S428" s="249"/>
      <c r="T428" s="250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1" t="s">
        <v>282</v>
      </c>
      <c r="AU428" s="251" t="s">
        <v>91</v>
      </c>
      <c r="AV428" s="13" t="s">
        <v>91</v>
      </c>
      <c r="AW428" s="13" t="s">
        <v>39</v>
      </c>
      <c r="AX428" s="13" t="s">
        <v>78</v>
      </c>
      <c r="AY428" s="251" t="s">
        <v>188</v>
      </c>
    </row>
    <row r="429" s="13" customFormat="1">
      <c r="A429" s="13"/>
      <c r="B429" s="241"/>
      <c r="C429" s="242"/>
      <c r="D429" s="222" t="s">
        <v>282</v>
      </c>
      <c r="E429" s="243" t="s">
        <v>32</v>
      </c>
      <c r="F429" s="244" t="s">
        <v>2160</v>
      </c>
      <c r="G429" s="242"/>
      <c r="H429" s="245">
        <v>-1.6000000000000001</v>
      </c>
      <c r="I429" s="246"/>
      <c r="J429" s="242"/>
      <c r="K429" s="242"/>
      <c r="L429" s="247"/>
      <c r="M429" s="248"/>
      <c r="N429" s="249"/>
      <c r="O429" s="249"/>
      <c r="P429" s="249"/>
      <c r="Q429" s="249"/>
      <c r="R429" s="249"/>
      <c r="S429" s="249"/>
      <c r="T429" s="250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1" t="s">
        <v>282</v>
      </c>
      <c r="AU429" s="251" t="s">
        <v>91</v>
      </c>
      <c r="AV429" s="13" t="s">
        <v>91</v>
      </c>
      <c r="AW429" s="13" t="s">
        <v>39</v>
      </c>
      <c r="AX429" s="13" t="s">
        <v>78</v>
      </c>
      <c r="AY429" s="251" t="s">
        <v>188</v>
      </c>
    </row>
    <row r="430" s="14" customFormat="1">
      <c r="A430" s="14"/>
      <c r="B430" s="252"/>
      <c r="C430" s="253"/>
      <c r="D430" s="222" t="s">
        <v>282</v>
      </c>
      <c r="E430" s="254" t="s">
        <v>32</v>
      </c>
      <c r="F430" s="255" t="s">
        <v>2161</v>
      </c>
      <c r="G430" s="253"/>
      <c r="H430" s="254" t="s">
        <v>32</v>
      </c>
      <c r="I430" s="256"/>
      <c r="J430" s="253"/>
      <c r="K430" s="253"/>
      <c r="L430" s="257"/>
      <c r="M430" s="258"/>
      <c r="N430" s="259"/>
      <c r="O430" s="259"/>
      <c r="P430" s="259"/>
      <c r="Q430" s="259"/>
      <c r="R430" s="259"/>
      <c r="S430" s="259"/>
      <c r="T430" s="260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1" t="s">
        <v>282</v>
      </c>
      <c r="AU430" s="261" t="s">
        <v>91</v>
      </c>
      <c r="AV430" s="14" t="s">
        <v>86</v>
      </c>
      <c r="AW430" s="14" t="s">
        <v>39</v>
      </c>
      <c r="AX430" s="14" t="s">
        <v>78</v>
      </c>
      <c r="AY430" s="261" t="s">
        <v>188</v>
      </c>
    </row>
    <row r="431" s="13" customFormat="1">
      <c r="A431" s="13"/>
      <c r="B431" s="241"/>
      <c r="C431" s="242"/>
      <c r="D431" s="222" t="s">
        <v>282</v>
      </c>
      <c r="E431" s="243" t="s">
        <v>32</v>
      </c>
      <c r="F431" s="244" t="s">
        <v>2162</v>
      </c>
      <c r="G431" s="242"/>
      <c r="H431" s="245">
        <v>-9.5</v>
      </c>
      <c r="I431" s="246"/>
      <c r="J431" s="242"/>
      <c r="K431" s="242"/>
      <c r="L431" s="247"/>
      <c r="M431" s="248"/>
      <c r="N431" s="249"/>
      <c r="O431" s="249"/>
      <c r="P431" s="249"/>
      <c r="Q431" s="249"/>
      <c r="R431" s="249"/>
      <c r="S431" s="249"/>
      <c r="T431" s="250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1" t="s">
        <v>282</v>
      </c>
      <c r="AU431" s="251" t="s">
        <v>91</v>
      </c>
      <c r="AV431" s="13" t="s">
        <v>91</v>
      </c>
      <c r="AW431" s="13" t="s">
        <v>39</v>
      </c>
      <c r="AX431" s="13" t="s">
        <v>78</v>
      </c>
      <c r="AY431" s="251" t="s">
        <v>188</v>
      </c>
    </row>
    <row r="432" s="13" customFormat="1">
      <c r="A432" s="13"/>
      <c r="B432" s="241"/>
      <c r="C432" s="242"/>
      <c r="D432" s="222" t="s">
        <v>282</v>
      </c>
      <c r="E432" s="243" t="s">
        <v>32</v>
      </c>
      <c r="F432" s="244" t="s">
        <v>2163</v>
      </c>
      <c r="G432" s="242"/>
      <c r="H432" s="245">
        <v>3.4500000000000002</v>
      </c>
      <c r="I432" s="246"/>
      <c r="J432" s="242"/>
      <c r="K432" s="242"/>
      <c r="L432" s="247"/>
      <c r="M432" s="248"/>
      <c r="N432" s="249"/>
      <c r="O432" s="249"/>
      <c r="P432" s="249"/>
      <c r="Q432" s="249"/>
      <c r="R432" s="249"/>
      <c r="S432" s="249"/>
      <c r="T432" s="250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1" t="s">
        <v>282</v>
      </c>
      <c r="AU432" s="251" t="s">
        <v>91</v>
      </c>
      <c r="AV432" s="13" t="s">
        <v>91</v>
      </c>
      <c r="AW432" s="13" t="s">
        <v>39</v>
      </c>
      <c r="AX432" s="13" t="s">
        <v>78</v>
      </c>
      <c r="AY432" s="251" t="s">
        <v>188</v>
      </c>
    </row>
    <row r="433" s="13" customFormat="1">
      <c r="A433" s="13"/>
      <c r="B433" s="241"/>
      <c r="C433" s="242"/>
      <c r="D433" s="222" t="s">
        <v>282</v>
      </c>
      <c r="E433" s="243" t="s">
        <v>32</v>
      </c>
      <c r="F433" s="244" t="s">
        <v>2164</v>
      </c>
      <c r="G433" s="242"/>
      <c r="H433" s="245">
        <v>-5.2000000000000002</v>
      </c>
      <c r="I433" s="246"/>
      <c r="J433" s="242"/>
      <c r="K433" s="242"/>
      <c r="L433" s="247"/>
      <c r="M433" s="248"/>
      <c r="N433" s="249"/>
      <c r="O433" s="249"/>
      <c r="P433" s="249"/>
      <c r="Q433" s="249"/>
      <c r="R433" s="249"/>
      <c r="S433" s="249"/>
      <c r="T433" s="250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1" t="s">
        <v>282</v>
      </c>
      <c r="AU433" s="251" t="s">
        <v>91</v>
      </c>
      <c r="AV433" s="13" t="s">
        <v>91</v>
      </c>
      <c r="AW433" s="13" t="s">
        <v>39</v>
      </c>
      <c r="AX433" s="13" t="s">
        <v>78</v>
      </c>
      <c r="AY433" s="251" t="s">
        <v>188</v>
      </c>
    </row>
    <row r="434" s="13" customFormat="1">
      <c r="A434" s="13"/>
      <c r="B434" s="241"/>
      <c r="C434" s="242"/>
      <c r="D434" s="222" t="s">
        <v>282</v>
      </c>
      <c r="E434" s="243" t="s">
        <v>32</v>
      </c>
      <c r="F434" s="244" t="s">
        <v>2165</v>
      </c>
      <c r="G434" s="242"/>
      <c r="H434" s="245">
        <v>2.1600000000000001</v>
      </c>
      <c r="I434" s="246"/>
      <c r="J434" s="242"/>
      <c r="K434" s="242"/>
      <c r="L434" s="247"/>
      <c r="M434" s="248"/>
      <c r="N434" s="249"/>
      <c r="O434" s="249"/>
      <c r="P434" s="249"/>
      <c r="Q434" s="249"/>
      <c r="R434" s="249"/>
      <c r="S434" s="249"/>
      <c r="T434" s="250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1" t="s">
        <v>282</v>
      </c>
      <c r="AU434" s="251" t="s">
        <v>91</v>
      </c>
      <c r="AV434" s="13" t="s">
        <v>91</v>
      </c>
      <c r="AW434" s="13" t="s">
        <v>39</v>
      </c>
      <c r="AX434" s="13" t="s">
        <v>78</v>
      </c>
      <c r="AY434" s="251" t="s">
        <v>188</v>
      </c>
    </row>
    <row r="435" s="13" customFormat="1">
      <c r="A435" s="13"/>
      <c r="B435" s="241"/>
      <c r="C435" s="242"/>
      <c r="D435" s="222" t="s">
        <v>282</v>
      </c>
      <c r="E435" s="243" t="s">
        <v>32</v>
      </c>
      <c r="F435" s="244" t="s">
        <v>2166</v>
      </c>
      <c r="G435" s="242"/>
      <c r="H435" s="245">
        <v>-9.4000000000000004</v>
      </c>
      <c r="I435" s="246"/>
      <c r="J435" s="242"/>
      <c r="K435" s="242"/>
      <c r="L435" s="247"/>
      <c r="M435" s="248"/>
      <c r="N435" s="249"/>
      <c r="O435" s="249"/>
      <c r="P435" s="249"/>
      <c r="Q435" s="249"/>
      <c r="R435" s="249"/>
      <c r="S435" s="249"/>
      <c r="T435" s="250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1" t="s">
        <v>282</v>
      </c>
      <c r="AU435" s="251" t="s">
        <v>91</v>
      </c>
      <c r="AV435" s="13" t="s">
        <v>91</v>
      </c>
      <c r="AW435" s="13" t="s">
        <v>39</v>
      </c>
      <c r="AX435" s="13" t="s">
        <v>78</v>
      </c>
      <c r="AY435" s="251" t="s">
        <v>188</v>
      </c>
    </row>
    <row r="436" s="13" customFormat="1">
      <c r="A436" s="13"/>
      <c r="B436" s="241"/>
      <c r="C436" s="242"/>
      <c r="D436" s="222" t="s">
        <v>282</v>
      </c>
      <c r="E436" s="243" t="s">
        <v>32</v>
      </c>
      <c r="F436" s="244" t="s">
        <v>2167</v>
      </c>
      <c r="G436" s="242"/>
      <c r="H436" s="245">
        <v>3.4199999999999999</v>
      </c>
      <c r="I436" s="246"/>
      <c r="J436" s="242"/>
      <c r="K436" s="242"/>
      <c r="L436" s="247"/>
      <c r="M436" s="248"/>
      <c r="N436" s="249"/>
      <c r="O436" s="249"/>
      <c r="P436" s="249"/>
      <c r="Q436" s="249"/>
      <c r="R436" s="249"/>
      <c r="S436" s="249"/>
      <c r="T436" s="250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1" t="s">
        <v>282</v>
      </c>
      <c r="AU436" s="251" t="s">
        <v>91</v>
      </c>
      <c r="AV436" s="13" t="s">
        <v>91</v>
      </c>
      <c r="AW436" s="13" t="s">
        <v>39</v>
      </c>
      <c r="AX436" s="13" t="s">
        <v>78</v>
      </c>
      <c r="AY436" s="251" t="s">
        <v>188</v>
      </c>
    </row>
    <row r="437" s="14" customFormat="1">
      <c r="A437" s="14"/>
      <c r="B437" s="252"/>
      <c r="C437" s="253"/>
      <c r="D437" s="222" t="s">
        <v>282</v>
      </c>
      <c r="E437" s="254" t="s">
        <v>32</v>
      </c>
      <c r="F437" s="255" t="s">
        <v>2168</v>
      </c>
      <c r="G437" s="253"/>
      <c r="H437" s="254" t="s">
        <v>32</v>
      </c>
      <c r="I437" s="256"/>
      <c r="J437" s="253"/>
      <c r="K437" s="253"/>
      <c r="L437" s="257"/>
      <c r="M437" s="258"/>
      <c r="N437" s="259"/>
      <c r="O437" s="259"/>
      <c r="P437" s="259"/>
      <c r="Q437" s="259"/>
      <c r="R437" s="259"/>
      <c r="S437" s="259"/>
      <c r="T437" s="260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1" t="s">
        <v>282</v>
      </c>
      <c r="AU437" s="261" t="s">
        <v>91</v>
      </c>
      <c r="AV437" s="14" t="s">
        <v>86</v>
      </c>
      <c r="AW437" s="14" t="s">
        <v>39</v>
      </c>
      <c r="AX437" s="14" t="s">
        <v>78</v>
      </c>
      <c r="AY437" s="261" t="s">
        <v>188</v>
      </c>
    </row>
    <row r="438" s="13" customFormat="1">
      <c r="A438" s="13"/>
      <c r="B438" s="241"/>
      <c r="C438" s="242"/>
      <c r="D438" s="222" t="s">
        <v>282</v>
      </c>
      <c r="E438" s="243" t="s">
        <v>32</v>
      </c>
      <c r="F438" s="244" t="s">
        <v>2169</v>
      </c>
      <c r="G438" s="242"/>
      <c r="H438" s="245">
        <v>-11</v>
      </c>
      <c r="I438" s="246"/>
      <c r="J438" s="242"/>
      <c r="K438" s="242"/>
      <c r="L438" s="247"/>
      <c r="M438" s="248"/>
      <c r="N438" s="249"/>
      <c r="O438" s="249"/>
      <c r="P438" s="249"/>
      <c r="Q438" s="249"/>
      <c r="R438" s="249"/>
      <c r="S438" s="249"/>
      <c r="T438" s="250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1" t="s">
        <v>282</v>
      </c>
      <c r="AU438" s="251" t="s">
        <v>91</v>
      </c>
      <c r="AV438" s="13" t="s">
        <v>91</v>
      </c>
      <c r="AW438" s="13" t="s">
        <v>39</v>
      </c>
      <c r="AX438" s="13" t="s">
        <v>78</v>
      </c>
      <c r="AY438" s="251" t="s">
        <v>188</v>
      </c>
    </row>
    <row r="439" s="15" customFormat="1">
      <c r="A439" s="15"/>
      <c r="B439" s="272"/>
      <c r="C439" s="273"/>
      <c r="D439" s="222" t="s">
        <v>282</v>
      </c>
      <c r="E439" s="274" t="s">
        <v>32</v>
      </c>
      <c r="F439" s="275" t="s">
        <v>338</v>
      </c>
      <c r="G439" s="273"/>
      <c r="H439" s="276">
        <v>438.935</v>
      </c>
      <c r="I439" s="277"/>
      <c r="J439" s="273"/>
      <c r="K439" s="273"/>
      <c r="L439" s="278"/>
      <c r="M439" s="279"/>
      <c r="N439" s="280"/>
      <c r="O439" s="280"/>
      <c r="P439" s="280"/>
      <c r="Q439" s="280"/>
      <c r="R439" s="280"/>
      <c r="S439" s="280"/>
      <c r="T439" s="281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82" t="s">
        <v>282</v>
      </c>
      <c r="AU439" s="282" t="s">
        <v>91</v>
      </c>
      <c r="AV439" s="15" t="s">
        <v>187</v>
      </c>
      <c r="AW439" s="15" t="s">
        <v>39</v>
      </c>
      <c r="AX439" s="15" t="s">
        <v>86</v>
      </c>
      <c r="AY439" s="282" t="s">
        <v>188</v>
      </c>
    </row>
    <row r="440" s="2" customFormat="1" ht="33" customHeight="1">
      <c r="A440" s="42"/>
      <c r="B440" s="43"/>
      <c r="C440" s="209" t="s">
        <v>596</v>
      </c>
      <c r="D440" s="209" t="s">
        <v>189</v>
      </c>
      <c r="E440" s="210" t="s">
        <v>858</v>
      </c>
      <c r="F440" s="211" t="s">
        <v>859</v>
      </c>
      <c r="G440" s="212" t="s">
        <v>278</v>
      </c>
      <c r="H440" s="213">
        <v>438.935</v>
      </c>
      <c r="I440" s="214"/>
      <c r="J440" s="215">
        <f>ROUND(I440*H440,2)</f>
        <v>0</v>
      </c>
      <c r="K440" s="211" t="s">
        <v>236</v>
      </c>
      <c r="L440" s="48"/>
      <c r="M440" s="216" t="s">
        <v>32</v>
      </c>
      <c r="N440" s="217" t="s">
        <v>49</v>
      </c>
      <c r="O440" s="88"/>
      <c r="P440" s="218">
        <f>O440*H440</f>
        <v>0</v>
      </c>
      <c r="Q440" s="218">
        <v>0.00025999999999999998</v>
      </c>
      <c r="R440" s="218">
        <f>Q440*H440</f>
        <v>0.11412309999999999</v>
      </c>
      <c r="S440" s="218">
        <v>0</v>
      </c>
      <c r="T440" s="219">
        <f>S440*H440</f>
        <v>0</v>
      </c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R440" s="220" t="s">
        <v>405</v>
      </c>
      <c r="AT440" s="220" t="s">
        <v>189</v>
      </c>
      <c r="AU440" s="220" t="s">
        <v>91</v>
      </c>
      <c r="AY440" s="20" t="s">
        <v>188</v>
      </c>
      <c r="BE440" s="221">
        <f>IF(N440="základní",J440,0)</f>
        <v>0</v>
      </c>
      <c r="BF440" s="221">
        <f>IF(N440="snížená",J440,0)</f>
        <v>0</v>
      </c>
      <c r="BG440" s="221">
        <f>IF(N440="zákl. přenesená",J440,0)</f>
        <v>0</v>
      </c>
      <c r="BH440" s="221">
        <f>IF(N440="sníž. přenesená",J440,0)</f>
        <v>0</v>
      </c>
      <c r="BI440" s="221">
        <f>IF(N440="nulová",J440,0)</f>
        <v>0</v>
      </c>
      <c r="BJ440" s="20" t="s">
        <v>86</v>
      </c>
      <c r="BK440" s="221">
        <f>ROUND(I440*H440,2)</f>
        <v>0</v>
      </c>
      <c r="BL440" s="20" t="s">
        <v>405</v>
      </c>
      <c r="BM440" s="220" t="s">
        <v>2325</v>
      </c>
    </row>
    <row r="441" s="2" customFormat="1">
      <c r="A441" s="42"/>
      <c r="B441" s="43"/>
      <c r="C441" s="44"/>
      <c r="D441" s="222" t="s">
        <v>194</v>
      </c>
      <c r="E441" s="44"/>
      <c r="F441" s="223" t="s">
        <v>861</v>
      </c>
      <c r="G441" s="44"/>
      <c r="H441" s="44"/>
      <c r="I441" s="224"/>
      <c r="J441" s="44"/>
      <c r="K441" s="44"/>
      <c r="L441" s="48"/>
      <c r="M441" s="225"/>
      <c r="N441" s="226"/>
      <c r="O441" s="88"/>
      <c r="P441" s="88"/>
      <c r="Q441" s="88"/>
      <c r="R441" s="88"/>
      <c r="S441" s="88"/>
      <c r="T441" s="89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T441" s="20" t="s">
        <v>194</v>
      </c>
      <c r="AU441" s="20" t="s">
        <v>91</v>
      </c>
    </row>
    <row r="442" s="2" customFormat="1">
      <c r="A442" s="42"/>
      <c r="B442" s="43"/>
      <c r="C442" s="44"/>
      <c r="D442" s="239" t="s">
        <v>239</v>
      </c>
      <c r="E442" s="44"/>
      <c r="F442" s="240" t="s">
        <v>862</v>
      </c>
      <c r="G442" s="44"/>
      <c r="H442" s="44"/>
      <c r="I442" s="224"/>
      <c r="J442" s="44"/>
      <c r="K442" s="44"/>
      <c r="L442" s="48"/>
      <c r="M442" s="225"/>
      <c r="N442" s="226"/>
      <c r="O442" s="88"/>
      <c r="P442" s="88"/>
      <c r="Q442" s="88"/>
      <c r="R442" s="88"/>
      <c r="S442" s="88"/>
      <c r="T442" s="89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T442" s="20" t="s">
        <v>239</v>
      </c>
      <c r="AU442" s="20" t="s">
        <v>91</v>
      </c>
    </row>
    <row r="443" s="14" customFormat="1">
      <c r="A443" s="14"/>
      <c r="B443" s="252"/>
      <c r="C443" s="253"/>
      <c r="D443" s="222" t="s">
        <v>282</v>
      </c>
      <c r="E443" s="254" t="s">
        <v>32</v>
      </c>
      <c r="F443" s="255" t="s">
        <v>813</v>
      </c>
      <c r="G443" s="253"/>
      <c r="H443" s="254" t="s">
        <v>32</v>
      </c>
      <c r="I443" s="256"/>
      <c r="J443" s="253"/>
      <c r="K443" s="253"/>
      <c r="L443" s="257"/>
      <c r="M443" s="258"/>
      <c r="N443" s="259"/>
      <c r="O443" s="259"/>
      <c r="P443" s="259"/>
      <c r="Q443" s="259"/>
      <c r="R443" s="259"/>
      <c r="S443" s="259"/>
      <c r="T443" s="260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1" t="s">
        <v>282</v>
      </c>
      <c r="AU443" s="261" t="s">
        <v>91</v>
      </c>
      <c r="AV443" s="14" t="s">
        <v>86</v>
      </c>
      <c r="AW443" s="14" t="s">
        <v>39</v>
      </c>
      <c r="AX443" s="14" t="s">
        <v>78</v>
      </c>
      <c r="AY443" s="261" t="s">
        <v>188</v>
      </c>
    </row>
    <row r="444" s="13" customFormat="1">
      <c r="A444" s="13"/>
      <c r="B444" s="241"/>
      <c r="C444" s="242"/>
      <c r="D444" s="222" t="s">
        <v>282</v>
      </c>
      <c r="E444" s="243" t="s">
        <v>32</v>
      </c>
      <c r="F444" s="244" t="s">
        <v>2152</v>
      </c>
      <c r="G444" s="242"/>
      <c r="H444" s="245">
        <v>155.09999999999999</v>
      </c>
      <c r="I444" s="246"/>
      <c r="J444" s="242"/>
      <c r="K444" s="242"/>
      <c r="L444" s="247"/>
      <c r="M444" s="248"/>
      <c r="N444" s="249"/>
      <c r="O444" s="249"/>
      <c r="P444" s="249"/>
      <c r="Q444" s="249"/>
      <c r="R444" s="249"/>
      <c r="S444" s="249"/>
      <c r="T444" s="250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1" t="s">
        <v>282</v>
      </c>
      <c r="AU444" s="251" t="s">
        <v>91</v>
      </c>
      <c r="AV444" s="13" t="s">
        <v>91</v>
      </c>
      <c r="AW444" s="13" t="s">
        <v>39</v>
      </c>
      <c r="AX444" s="13" t="s">
        <v>78</v>
      </c>
      <c r="AY444" s="251" t="s">
        <v>188</v>
      </c>
    </row>
    <row r="445" s="14" customFormat="1">
      <c r="A445" s="14"/>
      <c r="B445" s="252"/>
      <c r="C445" s="253"/>
      <c r="D445" s="222" t="s">
        <v>282</v>
      </c>
      <c r="E445" s="254" t="s">
        <v>32</v>
      </c>
      <c r="F445" s="255" t="s">
        <v>814</v>
      </c>
      <c r="G445" s="253"/>
      <c r="H445" s="254" t="s">
        <v>32</v>
      </c>
      <c r="I445" s="256"/>
      <c r="J445" s="253"/>
      <c r="K445" s="253"/>
      <c r="L445" s="257"/>
      <c r="M445" s="258"/>
      <c r="N445" s="259"/>
      <c r="O445" s="259"/>
      <c r="P445" s="259"/>
      <c r="Q445" s="259"/>
      <c r="R445" s="259"/>
      <c r="S445" s="259"/>
      <c r="T445" s="260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1" t="s">
        <v>282</v>
      </c>
      <c r="AU445" s="261" t="s">
        <v>91</v>
      </c>
      <c r="AV445" s="14" t="s">
        <v>86</v>
      </c>
      <c r="AW445" s="14" t="s">
        <v>39</v>
      </c>
      <c r="AX445" s="14" t="s">
        <v>78</v>
      </c>
      <c r="AY445" s="261" t="s">
        <v>188</v>
      </c>
    </row>
    <row r="446" s="13" customFormat="1">
      <c r="A446" s="13"/>
      <c r="B446" s="241"/>
      <c r="C446" s="242"/>
      <c r="D446" s="222" t="s">
        <v>282</v>
      </c>
      <c r="E446" s="243" t="s">
        <v>32</v>
      </c>
      <c r="F446" s="244" t="s">
        <v>2154</v>
      </c>
      <c r="G446" s="242"/>
      <c r="H446" s="245">
        <v>322.113</v>
      </c>
      <c r="I446" s="246"/>
      <c r="J446" s="242"/>
      <c r="K446" s="242"/>
      <c r="L446" s="247"/>
      <c r="M446" s="248"/>
      <c r="N446" s="249"/>
      <c r="O446" s="249"/>
      <c r="P446" s="249"/>
      <c r="Q446" s="249"/>
      <c r="R446" s="249"/>
      <c r="S446" s="249"/>
      <c r="T446" s="250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1" t="s">
        <v>282</v>
      </c>
      <c r="AU446" s="251" t="s">
        <v>91</v>
      </c>
      <c r="AV446" s="13" t="s">
        <v>91</v>
      </c>
      <c r="AW446" s="13" t="s">
        <v>39</v>
      </c>
      <c r="AX446" s="13" t="s">
        <v>78</v>
      </c>
      <c r="AY446" s="251" t="s">
        <v>188</v>
      </c>
    </row>
    <row r="447" s="13" customFormat="1">
      <c r="A447" s="13"/>
      <c r="B447" s="241"/>
      <c r="C447" s="242"/>
      <c r="D447" s="222" t="s">
        <v>282</v>
      </c>
      <c r="E447" s="243" t="s">
        <v>32</v>
      </c>
      <c r="F447" s="244" t="s">
        <v>2155</v>
      </c>
      <c r="G447" s="242"/>
      <c r="H447" s="245">
        <v>-16.388000000000002</v>
      </c>
      <c r="I447" s="246"/>
      <c r="J447" s="242"/>
      <c r="K447" s="242"/>
      <c r="L447" s="247"/>
      <c r="M447" s="248"/>
      <c r="N447" s="249"/>
      <c r="O447" s="249"/>
      <c r="P447" s="249"/>
      <c r="Q447" s="249"/>
      <c r="R447" s="249"/>
      <c r="S447" s="249"/>
      <c r="T447" s="250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1" t="s">
        <v>282</v>
      </c>
      <c r="AU447" s="251" t="s">
        <v>91</v>
      </c>
      <c r="AV447" s="13" t="s">
        <v>91</v>
      </c>
      <c r="AW447" s="13" t="s">
        <v>39</v>
      </c>
      <c r="AX447" s="13" t="s">
        <v>78</v>
      </c>
      <c r="AY447" s="251" t="s">
        <v>188</v>
      </c>
    </row>
    <row r="448" s="13" customFormat="1">
      <c r="A448" s="13"/>
      <c r="B448" s="241"/>
      <c r="C448" s="242"/>
      <c r="D448" s="222" t="s">
        <v>282</v>
      </c>
      <c r="E448" s="243" t="s">
        <v>32</v>
      </c>
      <c r="F448" s="244" t="s">
        <v>2156</v>
      </c>
      <c r="G448" s="242"/>
      <c r="H448" s="245">
        <v>11.65</v>
      </c>
      <c r="I448" s="246"/>
      <c r="J448" s="242"/>
      <c r="K448" s="242"/>
      <c r="L448" s="247"/>
      <c r="M448" s="248"/>
      <c r="N448" s="249"/>
      <c r="O448" s="249"/>
      <c r="P448" s="249"/>
      <c r="Q448" s="249"/>
      <c r="R448" s="249"/>
      <c r="S448" s="249"/>
      <c r="T448" s="250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1" t="s">
        <v>282</v>
      </c>
      <c r="AU448" s="251" t="s">
        <v>91</v>
      </c>
      <c r="AV448" s="13" t="s">
        <v>91</v>
      </c>
      <c r="AW448" s="13" t="s">
        <v>39</v>
      </c>
      <c r="AX448" s="13" t="s">
        <v>78</v>
      </c>
      <c r="AY448" s="251" t="s">
        <v>188</v>
      </c>
    </row>
    <row r="449" s="13" customFormat="1">
      <c r="A449" s="13"/>
      <c r="B449" s="241"/>
      <c r="C449" s="242"/>
      <c r="D449" s="222" t="s">
        <v>282</v>
      </c>
      <c r="E449" s="243" t="s">
        <v>32</v>
      </c>
      <c r="F449" s="244" t="s">
        <v>2157</v>
      </c>
      <c r="G449" s="242"/>
      <c r="H449" s="245">
        <v>-8.9700000000000006</v>
      </c>
      <c r="I449" s="246"/>
      <c r="J449" s="242"/>
      <c r="K449" s="242"/>
      <c r="L449" s="247"/>
      <c r="M449" s="248"/>
      <c r="N449" s="249"/>
      <c r="O449" s="249"/>
      <c r="P449" s="249"/>
      <c r="Q449" s="249"/>
      <c r="R449" s="249"/>
      <c r="S449" s="249"/>
      <c r="T449" s="250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1" t="s">
        <v>282</v>
      </c>
      <c r="AU449" s="251" t="s">
        <v>91</v>
      </c>
      <c r="AV449" s="13" t="s">
        <v>91</v>
      </c>
      <c r="AW449" s="13" t="s">
        <v>39</v>
      </c>
      <c r="AX449" s="13" t="s">
        <v>78</v>
      </c>
      <c r="AY449" s="251" t="s">
        <v>188</v>
      </c>
    </row>
    <row r="450" s="13" customFormat="1">
      <c r="A450" s="13"/>
      <c r="B450" s="241"/>
      <c r="C450" s="242"/>
      <c r="D450" s="222" t="s">
        <v>282</v>
      </c>
      <c r="E450" s="243" t="s">
        <v>32</v>
      </c>
      <c r="F450" s="244" t="s">
        <v>2158</v>
      </c>
      <c r="G450" s="242"/>
      <c r="H450" s="245">
        <v>9.5</v>
      </c>
      <c r="I450" s="246"/>
      <c r="J450" s="242"/>
      <c r="K450" s="242"/>
      <c r="L450" s="247"/>
      <c r="M450" s="248"/>
      <c r="N450" s="249"/>
      <c r="O450" s="249"/>
      <c r="P450" s="249"/>
      <c r="Q450" s="249"/>
      <c r="R450" s="249"/>
      <c r="S450" s="249"/>
      <c r="T450" s="250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1" t="s">
        <v>282</v>
      </c>
      <c r="AU450" s="251" t="s">
        <v>91</v>
      </c>
      <c r="AV450" s="13" t="s">
        <v>91</v>
      </c>
      <c r="AW450" s="13" t="s">
        <v>39</v>
      </c>
      <c r="AX450" s="13" t="s">
        <v>78</v>
      </c>
      <c r="AY450" s="251" t="s">
        <v>188</v>
      </c>
    </row>
    <row r="451" s="13" customFormat="1">
      <c r="A451" s="13"/>
      <c r="B451" s="241"/>
      <c r="C451" s="242"/>
      <c r="D451" s="222" t="s">
        <v>282</v>
      </c>
      <c r="E451" s="243" t="s">
        <v>32</v>
      </c>
      <c r="F451" s="244" t="s">
        <v>2159</v>
      </c>
      <c r="G451" s="242"/>
      <c r="H451" s="245">
        <v>-6.4000000000000004</v>
      </c>
      <c r="I451" s="246"/>
      <c r="J451" s="242"/>
      <c r="K451" s="242"/>
      <c r="L451" s="247"/>
      <c r="M451" s="248"/>
      <c r="N451" s="249"/>
      <c r="O451" s="249"/>
      <c r="P451" s="249"/>
      <c r="Q451" s="249"/>
      <c r="R451" s="249"/>
      <c r="S451" s="249"/>
      <c r="T451" s="250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1" t="s">
        <v>282</v>
      </c>
      <c r="AU451" s="251" t="s">
        <v>91</v>
      </c>
      <c r="AV451" s="13" t="s">
        <v>91</v>
      </c>
      <c r="AW451" s="13" t="s">
        <v>39</v>
      </c>
      <c r="AX451" s="13" t="s">
        <v>78</v>
      </c>
      <c r="AY451" s="251" t="s">
        <v>188</v>
      </c>
    </row>
    <row r="452" s="13" customFormat="1">
      <c r="A452" s="13"/>
      <c r="B452" s="241"/>
      <c r="C452" s="242"/>
      <c r="D452" s="222" t="s">
        <v>282</v>
      </c>
      <c r="E452" s="243" t="s">
        <v>32</v>
      </c>
      <c r="F452" s="244" t="s">
        <v>2160</v>
      </c>
      <c r="G452" s="242"/>
      <c r="H452" s="245">
        <v>-1.6000000000000001</v>
      </c>
      <c r="I452" s="246"/>
      <c r="J452" s="242"/>
      <c r="K452" s="242"/>
      <c r="L452" s="247"/>
      <c r="M452" s="248"/>
      <c r="N452" s="249"/>
      <c r="O452" s="249"/>
      <c r="P452" s="249"/>
      <c r="Q452" s="249"/>
      <c r="R452" s="249"/>
      <c r="S452" s="249"/>
      <c r="T452" s="250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1" t="s">
        <v>282</v>
      </c>
      <c r="AU452" s="251" t="s">
        <v>91</v>
      </c>
      <c r="AV452" s="13" t="s">
        <v>91</v>
      </c>
      <c r="AW452" s="13" t="s">
        <v>39</v>
      </c>
      <c r="AX452" s="13" t="s">
        <v>78</v>
      </c>
      <c r="AY452" s="251" t="s">
        <v>188</v>
      </c>
    </row>
    <row r="453" s="14" customFormat="1">
      <c r="A453" s="14"/>
      <c r="B453" s="252"/>
      <c r="C453" s="253"/>
      <c r="D453" s="222" t="s">
        <v>282</v>
      </c>
      <c r="E453" s="254" t="s">
        <v>32</v>
      </c>
      <c r="F453" s="255" t="s">
        <v>2161</v>
      </c>
      <c r="G453" s="253"/>
      <c r="H453" s="254" t="s">
        <v>32</v>
      </c>
      <c r="I453" s="256"/>
      <c r="J453" s="253"/>
      <c r="K453" s="253"/>
      <c r="L453" s="257"/>
      <c r="M453" s="258"/>
      <c r="N453" s="259"/>
      <c r="O453" s="259"/>
      <c r="P453" s="259"/>
      <c r="Q453" s="259"/>
      <c r="R453" s="259"/>
      <c r="S453" s="259"/>
      <c r="T453" s="260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1" t="s">
        <v>282</v>
      </c>
      <c r="AU453" s="261" t="s">
        <v>91</v>
      </c>
      <c r="AV453" s="14" t="s">
        <v>86</v>
      </c>
      <c r="AW453" s="14" t="s">
        <v>39</v>
      </c>
      <c r="AX453" s="14" t="s">
        <v>78</v>
      </c>
      <c r="AY453" s="261" t="s">
        <v>188</v>
      </c>
    </row>
    <row r="454" s="13" customFormat="1">
      <c r="A454" s="13"/>
      <c r="B454" s="241"/>
      <c r="C454" s="242"/>
      <c r="D454" s="222" t="s">
        <v>282</v>
      </c>
      <c r="E454" s="243" t="s">
        <v>32</v>
      </c>
      <c r="F454" s="244" t="s">
        <v>2162</v>
      </c>
      <c r="G454" s="242"/>
      <c r="H454" s="245">
        <v>-9.5</v>
      </c>
      <c r="I454" s="246"/>
      <c r="J454" s="242"/>
      <c r="K454" s="242"/>
      <c r="L454" s="247"/>
      <c r="M454" s="248"/>
      <c r="N454" s="249"/>
      <c r="O454" s="249"/>
      <c r="P454" s="249"/>
      <c r="Q454" s="249"/>
      <c r="R454" s="249"/>
      <c r="S454" s="249"/>
      <c r="T454" s="250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1" t="s">
        <v>282</v>
      </c>
      <c r="AU454" s="251" t="s">
        <v>91</v>
      </c>
      <c r="AV454" s="13" t="s">
        <v>91</v>
      </c>
      <c r="AW454" s="13" t="s">
        <v>39</v>
      </c>
      <c r="AX454" s="13" t="s">
        <v>78</v>
      </c>
      <c r="AY454" s="251" t="s">
        <v>188</v>
      </c>
    </row>
    <row r="455" s="13" customFormat="1">
      <c r="A455" s="13"/>
      <c r="B455" s="241"/>
      <c r="C455" s="242"/>
      <c r="D455" s="222" t="s">
        <v>282</v>
      </c>
      <c r="E455" s="243" t="s">
        <v>32</v>
      </c>
      <c r="F455" s="244" t="s">
        <v>2163</v>
      </c>
      <c r="G455" s="242"/>
      <c r="H455" s="245">
        <v>3.4500000000000002</v>
      </c>
      <c r="I455" s="246"/>
      <c r="J455" s="242"/>
      <c r="K455" s="242"/>
      <c r="L455" s="247"/>
      <c r="M455" s="248"/>
      <c r="N455" s="249"/>
      <c r="O455" s="249"/>
      <c r="P455" s="249"/>
      <c r="Q455" s="249"/>
      <c r="R455" s="249"/>
      <c r="S455" s="249"/>
      <c r="T455" s="250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1" t="s">
        <v>282</v>
      </c>
      <c r="AU455" s="251" t="s">
        <v>91</v>
      </c>
      <c r="AV455" s="13" t="s">
        <v>91</v>
      </c>
      <c r="AW455" s="13" t="s">
        <v>39</v>
      </c>
      <c r="AX455" s="13" t="s">
        <v>78</v>
      </c>
      <c r="AY455" s="251" t="s">
        <v>188</v>
      </c>
    </row>
    <row r="456" s="13" customFormat="1">
      <c r="A456" s="13"/>
      <c r="B456" s="241"/>
      <c r="C456" s="242"/>
      <c r="D456" s="222" t="s">
        <v>282</v>
      </c>
      <c r="E456" s="243" t="s">
        <v>32</v>
      </c>
      <c r="F456" s="244" t="s">
        <v>2164</v>
      </c>
      <c r="G456" s="242"/>
      <c r="H456" s="245">
        <v>-5.2000000000000002</v>
      </c>
      <c r="I456" s="246"/>
      <c r="J456" s="242"/>
      <c r="K456" s="242"/>
      <c r="L456" s="247"/>
      <c r="M456" s="248"/>
      <c r="N456" s="249"/>
      <c r="O456" s="249"/>
      <c r="P456" s="249"/>
      <c r="Q456" s="249"/>
      <c r="R456" s="249"/>
      <c r="S456" s="249"/>
      <c r="T456" s="250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1" t="s">
        <v>282</v>
      </c>
      <c r="AU456" s="251" t="s">
        <v>91</v>
      </c>
      <c r="AV456" s="13" t="s">
        <v>91</v>
      </c>
      <c r="AW456" s="13" t="s">
        <v>39</v>
      </c>
      <c r="AX456" s="13" t="s">
        <v>78</v>
      </c>
      <c r="AY456" s="251" t="s">
        <v>188</v>
      </c>
    </row>
    <row r="457" s="13" customFormat="1">
      <c r="A457" s="13"/>
      <c r="B457" s="241"/>
      <c r="C457" s="242"/>
      <c r="D457" s="222" t="s">
        <v>282</v>
      </c>
      <c r="E457" s="243" t="s">
        <v>32</v>
      </c>
      <c r="F457" s="244" t="s">
        <v>2165</v>
      </c>
      <c r="G457" s="242"/>
      <c r="H457" s="245">
        <v>2.1600000000000001</v>
      </c>
      <c r="I457" s="246"/>
      <c r="J457" s="242"/>
      <c r="K457" s="242"/>
      <c r="L457" s="247"/>
      <c r="M457" s="248"/>
      <c r="N457" s="249"/>
      <c r="O457" s="249"/>
      <c r="P457" s="249"/>
      <c r="Q457" s="249"/>
      <c r="R457" s="249"/>
      <c r="S457" s="249"/>
      <c r="T457" s="250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1" t="s">
        <v>282</v>
      </c>
      <c r="AU457" s="251" t="s">
        <v>91</v>
      </c>
      <c r="AV457" s="13" t="s">
        <v>91</v>
      </c>
      <c r="AW457" s="13" t="s">
        <v>39</v>
      </c>
      <c r="AX457" s="13" t="s">
        <v>78</v>
      </c>
      <c r="AY457" s="251" t="s">
        <v>188</v>
      </c>
    </row>
    <row r="458" s="13" customFormat="1">
      <c r="A458" s="13"/>
      <c r="B458" s="241"/>
      <c r="C458" s="242"/>
      <c r="D458" s="222" t="s">
        <v>282</v>
      </c>
      <c r="E458" s="243" t="s">
        <v>32</v>
      </c>
      <c r="F458" s="244" t="s">
        <v>2166</v>
      </c>
      <c r="G458" s="242"/>
      <c r="H458" s="245">
        <v>-9.4000000000000004</v>
      </c>
      <c r="I458" s="246"/>
      <c r="J458" s="242"/>
      <c r="K458" s="242"/>
      <c r="L458" s="247"/>
      <c r="M458" s="248"/>
      <c r="N458" s="249"/>
      <c r="O458" s="249"/>
      <c r="P458" s="249"/>
      <c r="Q458" s="249"/>
      <c r="R458" s="249"/>
      <c r="S458" s="249"/>
      <c r="T458" s="250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1" t="s">
        <v>282</v>
      </c>
      <c r="AU458" s="251" t="s">
        <v>91</v>
      </c>
      <c r="AV458" s="13" t="s">
        <v>91</v>
      </c>
      <c r="AW458" s="13" t="s">
        <v>39</v>
      </c>
      <c r="AX458" s="13" t="s">
        <v>78</v>
      </c>
      <c r="AY458" s="251" t="s">
        <v>188</v>
      </c>
    </row>
    <row r="459" s="13" customFormat="1">
      <c r="A459" s="13"/>
      <c r="B459" s="241"/>
      <c r="C459" s="242"/>
      <c r="D459" s="222" t="s">
        <v>282</v>
      </c>
      <c r="E459" s="243" t="s">
        <v>32</v>
      </c>
      <c r="F459" s="244" t="s">
        <v>2167</v>
      </c>
      <c r="G459" s="242"/>
      <c r="H459" s="245">
        <v>3.4199999999999999</v>
      </c>
      <c r="I459" s="246"/>
      <c r="J459" s="242"/>
      <c r="K459" s="242"/>
      <c r="L459" s="247"/>
      <c r="M459" s="248"/>
      <c r="N459" s="249"/>
      <c r="O459" s="249"/>
      <c r="P459" s="249"/>
      <c r="Q459" s="249"/>
      <c r="R459" s="249"/>
      <c r="S459" s="249"/>
      <c r="T459" s="250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1" t="s">
        <v>282</v>
      </c>
      <c r="AU459" s="251" t="s">
        <v>91</v>
      </c>
      <c r="AV459" s="13" t="s">
        <v>91</v>
      </c>
      <c r="AW459" s="13" t="s">
        <v>39</v>
      </c>
      <c r="AX459" s="13" t="s">
        <v>78</v>
      </c>
      <c r="AY459" s="251" t="s">
        <v>188</v>
      </c>
    </row>
    <row r="460" s="14" customFormat="1">
      <c r="A460" s="14"/>
      <c r="B460" s="252"/>
      <c r="C460" s="253"/>
      <c r="D460" s="222" t="s">
        <v>282</v>
      </c>
      <c r="E460" s="254" t="s">
        <v>32</v>
      </c>
      <c r="F460" s="255" t="s">
        <v>2168</v>
      </c>
      <c r="G460" s="253"/>
      <c r="H460" s="254" t="s">
        <v>32</v>
      </c>
      <c r="I460" s="256"/>
      <c r="J460" s="253"/>
      <c r="K460" s="253"/>
      <c r="L460" s="257"/>
      <c r="M460" s="258"/>
      <c r="N460" s="259"/>
      <c r="O460" s="259"/>
      <c r="P460" s="259"/>
      <c r="Q460" s="259"/>
      <c r="R460" s="259"/>
      <c r="S460" s="259"/>
      <c r="T460" s="260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1" t="s">
        <v>282</v>
      </c>
      <c r="AU460" s="261" t="s">
        <v>91</v>
      </c>
      <c r="AV460" s="14" t="s">
        <v>86</v>
      </c>
      <c r="AW460" s="14" t="s">
        <v>39</v>
      </c>
      <c r="AX460" s="14" t="s">
        <v>78</v>
      </c>
      <c r="AY460" s="261" t="s">
        <v>188</v>
      </c>
    </row>
    <row r="461" s="13" customFormat="1">
      <c r="A461" s="13"/>
      <c r="B461" s="241"/>
      <c r="C461" s="242"/>
      <c r="D461" s="222" t="s">
        <v>282</v>
      </c>
      <c r="E461" s="243" t="s">
        <v>32</v>
      </c>
      <c r="F461" s="244" t="s">
        <v>2169</v>
      </c>
      <c r="G461" s="242"/>
      <c r="H461" s="245">
        <v>-11</v>
      </c>
      <c r="I461" s="246"/>
      <c r="J461" s="242"/>
      <c r="K461" s="242"/>
      <c r="L461" s="247"/>
      <c r="M461" s="248"/>
      <c r="N461" s="249"/>
      <c r="O461" s="249"/>
      <c r="P461" s="249"/>
      <c r="Q461" s="249"/>
      <c r="R461" s="249"/>
      <c r="S461" s="249"/>
      <c r="T461" s="250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1" t="s">
        <v>282</v>
      </c>
      <c r="AU461" s="251" t="s">
        <v>91</v>
      </c>
      <c r="AV461" s="13" t="s">
        <v>91</v>
      </c>
      <c r="AW461" s="13" t="s">
        <v>39</v>
      </c>
      <c r="AX461" s="13" t="s">
        <v>78</v>
      </c>
      <c r="AY461" s="251" t="s">
        <v>188</v>
      </c>
    </row>
    <row r="462" s="15" customFormat="1">
      <c r="A462" s="15"/>
      <c r="B462" s="272"/>
      <c r="C462" s="273"/>
      <c r="D462" s="222" t="s">
        <v>282</v>
      </c>
      <c r="E462" s="274" t="s">
        <v>32</v>
      </c>
      <c r="F462" s="275" t="s">
        <v>338</v>
      </c>
      <c r="G462" s="273"/>
      <c r="H462" s="276">
        <v>438.935</v>
      </c>
      <c r="I462" s="277"/>
      <c r="J462" s="273"/>
      <c r="K462" s="273"/>
      <c r="L462" s="278"/>
      <c r="M462" s="279"/>
      <c r="N462" s="280"/>
      <c r="O462" s="280"/>
      <c r="P462" s="280"/>
      <c r="Q462" s="280"/>
      <c r="R462" s="280"/>
      <c r="S462" s="280"/>
      <c r="T462" s="281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82" t="s">
        <v>282</v>
      </c>
      <c r="AU462" s="282" t="s">
        <v>91</v>
      </c>
      <c r="AV462" s="15" t="s">
        <v>187</v>
      </c>
      <c r="AW462" s="15" t="s">
        <v>39</v>
      </c>
      <c r="AX462" s="15" t="s">
        <v>86</v>
      </c>
      <c r="AY462" s="282" t="s">
        <v>188</v>
      </c>
    </row>
    <row r="463" s="2" customFormat="1" ht="33" customHeight="1">
      <c r="A463" s="42"/>
      <c r="B463" s="43"/>
      <c r="C463" s="209" t="s">
        <v>601</v>
      </c>
      <c r="D463" s="209" t="s">
        <v>189</v>
      </c>
      <c r="E463" s="210" t="s">
        <v>864</v>
      </c>
      <c r="F463" s="211" t="s">
        <v>865</v>
      </c>
      <c r="G463" s="212" t="s">
        <v>278</v>
      </c>
      <c r="H463" s="213">
        <v>438.935</v>
      </c>
      <c r="I463" s="214"/>
      <c r="J463" s="215">
        <f>ROUND(I463*H463,2)</f>
        <v>0</v>
      </c>
      <c r="K463" s="211" t="s">
        <v>236</v>
      </c>
      <c r="L463" s="48"/>
      <c r="M463" s="216" t="s">
        <v>32</v>
      </c>
      <c r="N463" s="217" t="s">
        <v>49</v>
      </c>
      <c r="O463" s="88"/>
      <c r="P463" s="218">
        <f>O463*H463</f>
        <v>0</v>
      </c>
      <c r="Q463" s="218">
        <v>3.0000000000000001E-05</v>
      </c>
      <c r="R463" s="218">
        <f>Q463*H463</f>
        <v>0.013168050000000001</v>
      </c>
      <c r="S463" s="218">
        <v>0</v>
      </c>
      <c r="T463" s="219">
        <f>S463*H463</f>
        <v>0</v>
      </c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R463" s="220" t="s">
        <v>405</v>
      </c>
      <c r="AT463" s="220" t="s">
        <v>189</v>
      </c>
      <c r="AU463" s="220" t="s">
        <v>91</v>
      </c>
      <c r="AY463" s="20" t="s">
        <v>188</v>
      </c>
      <c r="BE463" s="221">
        <f>IF(N463="základní",J463,0)</f>
        <v>0</v>
      </c>
      <c r="BF463" s="221">
        <f>IF(N463="snížená",J463,0)</f>
        <v>0</v>
      </c>
      <c r="BG463" s="221">
        <f>IF(N463="zákl. přenesená",J463,0)</f>
        <v>0</v>
      </c>
      <c r="BH463" s="221">
        <f>IF(N463="sníž. přenesená",J463,0)</f>
        <v>0</v>
      </c>
      <c r="BI463" s="221">
        <f>IF(N463="nulová",J463,0)</f>
        <v>0</v>
      </c>
      <c r="BJ463" s="20" t="s">
        <v>86</v>
      </c>
      <c r="BK463" s="221">
        <f>ROUND(I463*H463,2)</f>
        <v>0</v>
      </c>
      <c r="BL463" s="20" t="s">
        <v>405</v>
      </c>
      <c r="BM463" s="220" t="s">
        <v>2326</v>
      </c>
    </row>
    <row r="464" s="2" customFormat="1">
      <c r="A464" s="42"/>
      <c r="B464" s="43"/>
      <c r="C464" s="44"/>
      <c r="D464" s="222" t="s">
        <v>194</v>
      </c>
      <c r="E464" s="44"/>
      <c r="F464" s="223" t="s">
        <v>867</v>
      </c>
      <c r="G464" s="44"/>
      <c r="H464" s="44"/>
      <c r="I464" s="224"/>
      <c r="J464" s="44"/>
      <c r="K464" s="44"/>
      <c r="L464" s="48"/>
      <c r="M464" s="225"/>
      <c r="N464" s="226"/>
      <c r="O464" s="88"/>
      <c r="P464" s="88"/>
      <c r="Q464" s="88"/>
      <c r="R464" s="88"/>
      <c r="S464" s="88"/>
      <c r="T464" s="89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T464" s="20" t="s">
        <v>194</v>
      </c>
      <c r="AU464" s="20" t="s">
        <v>91</v>
      </c>
    </row>
    <row r="465" s="2" customFormat="1">
      <c r="A465" s="42"/>
      <c r="B465" s="43"/>
      <c r="C465" s="44"/>
      <c r="D465" s="239" t="s">
        <v>239</v>
      </c>
      <c r="E465" s="44"/>
      <c r="F465" s="240" t="s">
        <v>868</v>
      </c>
      <c r="G465" s="44"/>
      <c r="H465" s="44"/>
      <c r="I465" s="224"/>
      <c r="J465" s="44"/>
      <c r="K465" s="44"/>
      <c r="L465" s="48"/>
      <c r="M465" s="225"/>
      <c r="N465" s="226"/>
      <c r="O465" s="88"/>
      <c r="P465" s="88"/>
      <c r="Q465" s="88"/>
      <c r="R465" s="88"/>
      <c r="S465" s="88"/>
      <c r="T465" s="89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T465" s="20" t="s">
        <v>239</v>
      </c>
      <c r="AU465" s="20" t="s">
        <v>91</v>
      </c>
    </row>
    <row r="466" s="14" customFormat="1">
      <c r="A466" s="14"/>
      <c r="B466" s="252"/>
      <c r="C466" s="253"/>
      <c r="D466" s="222" t="s">
        <v>282</v>
      </c>
      <c r="E466" s="254" t="s">
        <v>32</v>
      </c>
      <c r="F466" s="255" t="s">
        <v>813</v>
      </c>
      <c r="G466" s="253"/>
      <c r="H466" s="254" t="s">
        <v>32</v>
      </c>
      <c r="I466" s="256"/>
      <c r="J466" s="253"/>
      <c r="K466" s="253"/>
      <c r="L466" s="257"/>
      <c r="M466" s="258"/>
      <c r="N466" s="259"/>
      <c r="O466" s="259"/>
      <c r="P466" s="259"/>
      <c r="Q466" s="259"/>
      <c r="R466" s="259"/>
      <c r="S466" s="259"/>
      <c r="T466" s="260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1" t="s">
        <v>282</v>
      </c>
      <c r="AU466" s="261" t="s">
        <v>91</v>
      </c>
      <c r="AV466" s="14" t="s">
        <v>86</v>
      </c>
      <c r="AW466" s="14" t="s">
        <v>39</v>
      </c>
      <c r="AX466" s="14" t="s">
        <v>78</v>
      </c>
      <c r="AY466" s="261" t="s">
        <v>188</v>
      </c>
    </row>
    <row r="467" s="13" customFormat="1">
      <c r="A467" s="13"/>
      <c r="B467" s="241"/>
      <c r="C467" s="242"/>
      <c r="D467" s="222" t="s">
        <v>282</v>
      </c>
      <c r="E467" s="243" t="s">
        <v>32</v>
      </c>
      <c r="F467" s="244" t="s">
        <v>2152</v>
      </c>
      <c r="G467" s="242"/>
      <c r="H467" s="245">
        <v>155.09999999999999</v>
      </c>
      <c r="I467" s="246"/>
      <c r="J467" s="242"/>
      <c r="K467" s="242"/>
      <c r="L467" s="247"/>
      <c r="M467" s="248"/>
      <c r="N467" s="249"/>
      <c r="O467" s="249"/>
      <c r="P467" s="249"/>
      <c r="Q467" s="249"/>
      <c r="R467" s="249"/>
      <c r="S467" s="249"/>
      <c r="T467" s="250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1" t="s">
        <v>282</v>
      </c>
      <c r="AU467" s="251" t="s">
        <v>91</v>
      </c>
      <c r="AV467" s="13" t="s">
        <v>91</v>
      </c>
      <c r="AW467" s="13" t="s">
        <v>39</v>
      </c>
      <c r="AX467" s="13" t="s">
        <v>78</v>
      </c>
      <c r="AY467" s="251" t="s">
        <v>188</v>
      </c>
    </row>
    <row r="468" s="14" customFormat="1">
      <c r="A468" s="14"/>
      <c r="B468" s="252"/>
      <c r="C468" s="253"/>
      <c r="D468" s="222" t="s">
        <v>282</v>
      </c>
      <c r="E468" s="254" t="s">
        <v>32</v>
      </c>
      <c r="F468" s="255" t="s">
        <v>814</v>
      </c>
      <c r="G468" s="253"/>
      <c r="H468" s="254" t="s">
        <v>32</v>
      </c>
      <c r="I468" s="256"/>
      <c r="J468" s="253"/>
      <c r="K468" s="253"/>
      <c r="L468" s="257"/>
      <c r="M468" s="258"/>
      <c r="N468" s="259"/>
      <c r="O468" s="259"/>
      <c r="P468" s="259"/>
      <c r="Q468" s="259"/>
      <c r="R468" s="259"/>
      <c r="S468" s="259"/>
      <c r="T468" s="260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1" t="s">
        <v>282</v>
      </c>
      <c r="AU468" s="261" t="s">
        <v>91</v>
      </c>
      <c r="AV468" s="14" t="s">
        <v>86</v>
      </c>
      <c r="AW468" s="14" t="s">
        <v>39</v>
      </c>
      <c r="AX468" s="14" t="s">
        <v>78</v>
      </c>
      <c r="AY468" s="261" t="s">
        <v>188</v>
      </c>
    </row>
    <row r="469" s="13" customFormat="1">
      <c r="A469" s="13"/>
      <c r="B469" s="241"/>
      <c r="C469" s="242"/>
      <c r="D469" s="222" t="s">
        <v>282</v>
      </c>
      <c r="E469" s="243" t="s">
        <v>32</v>
      </c>
      <c r="F469" s="244" t="s">
        <v>2154</v>
      </c>
      <c r="G469" s="242"/>
      <c r="H469" s="245">
        <v>322.113</v>
      </c>
      <c r="I469" s="246"/>
      <c r="J469" s="242"/>
      <c r="K469" s="242"/>
      <c r="L469" s="247"/>
      <c r="M469" s="248"/>
      <c r="N469" s="249"/>
      <c r="O469" s="249"/>
      <c r="P469" s="249"/>
      <c r="Q469" s="249"/>
      <c r="R469" s="249"/>
      <c r="S469" s="249"/>
      <c r="T469" s="250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1" t="s">
        <v>282</v>
      </c>
      <c r="AU469" s="251" t="s">
        <v>91</v>
      </c>
      <c r="AV469" s="13" t="s">
        <v>91</v>
      </c>
      <c r="AW469" s="13" t="s">
        <v>39</v>
      </c>
      <c r="AX469" s="13" t="s">
        <v>78</v>
      </c>
      <c r="AY469" s="251" t="s">
        <v>188</v>
      </c>
    </row>
    <row r="470" s="13" customFormat="1">
      <c r="A470" s="13"/>
      <c r="B470" s="241"/>
      <c r="C470" s="242"/>
      <c r="D470" s="222" t="s">
        <v>282</v>
      </c>
      <c r="E470" s="243" t="s">
        <v>32</v>
      </c>
      <c r="F470" s="244" t="s">
        <v>2155</v>
      </c>
      <c r="G470" s="242"/>
      <c r="H470" s="245">
        <v>-16.388000000000002</v>
      </c>
      <c r="I470" s="246"/>
      <c r="J470" s="242"/>
      <c r="K470" s="242"/>
      <c r="L470" s="247"/>
      <c r="M470" s="248"/>
      <c r="N470" s="249"/>
      <c r="O470" s="249"/>
      <c r="P470" s="249"/>
      <c r="Q470" s="249"/>
      <c r="R470" s="249"/>
      <c r="S470" s="249"/>
      <c r="T470" s="250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1" t="s">
        <v>282</v>
      </c>
      <c r="AU470" s="251" t="s">
        <v>91</v>
      </c>
      <c r="AV470" s="13" t="s">
        <v>91</v>
      </c>
      <c r="AW470" s="13" t="s">
        <v>39</v>
      </c>
      <c r="AX470" s="13" t="s">
        <v>78</v>
      </c>
      <c r="AY470" s="251" t="s">
        <v>188</v>
      </c>
    </row>
    <row r="471" s="13" customFormat="1">
      <c r="A471" s="13"/>
      <c r="B471" s="241"/>
      <c r="C471" s="242"/>
      <c r="D471" s="222" t="s">
        <v>282</v>
      </c>
      <c r="E471" s="243" t="s">
        <v>32</v>
      </c>
      <c r="F471" s="244" t="s">
        <v>2156</v>
      </c>
      <c r="G471" s="242"/>
      <c r="H471" s="245">
        <v>11.65</v>
      </c>
      <c r="I471" s="246"/>
      <c r="J471" s="242"/>
      <c r="K471" s="242"/>
      <c r="L471" s="247"/>
      <c r="M471" s="248"/>
      <c r="N471" s="249"/>
      <c r="O471" s="249"/>
      <c r="P471" s="249"/>
      <c r="Q471" s="249"/>
      <c r="R471" s="249"/>
      <c r="S471" s="249"/>
      <c r="T471" s="250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1" t="s">
        <v>282</v>
      </c>
      <c r="AU471" s="251" t="s">
        <v>91</v>
      </c>
      <c r="AV471" s="13" t="s">
        <v>91</v>
      </c>
      <c r="AW471" s="13" t="s">
        <v>39</v>
      </c>
      <c r="AX471" s="13" t="s">
        <v>78</v>
      </c>
      <c r="AY471" s="251" t="s">
        <v>188</v>
      </c>
    </row>
    <row r="472" s="13" customFormat="1">
      <c r="A472" s="13"/>
      <c r="B472" s="241"/>
      <c r="C472" s="242"/>
      <c r="D472" s="222" t="s">
        <v>282</v>
      </c>
      <c r="E472" s="243" t="s">
        <v>32</v>
      </c>
      <c r="F472" s="244" t="s">
        <v>2157</v>
      </c>
      <c r="G472" s="242"/>
      <c r="H472" s="245">
        <v>-8.9700000000000006</v>
      </c>
      <c r="I472" s="246"/>
      <c r="J472" s="242"/>
      <c r="K472" s="242"/>
      <c r="L472" s="247"/>
      <c r="M472" s="248"/>
      <c r="N472" s="249"/>
      <c r="O472" s="249"/>
      <c r="P472" s="249"/>
      <c r="Q472" s="249"/>
      <c r="R472" s="249"/>
      <c r="S472" s="249"/>
      <c r="T472" s="250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1" t="s">
        <v>282</v>
      </c>
      <c r="AU472" s="251" t="s">
        <v>91</v>
      </c>
      <c r="AV472" s="13" t="s">
        <v>91</v>
      </c>
      <c r="AW472" s="13" t="s">
        <v>39</v>
      </c>
      <c r="AX472" s="13" t="s">
        <v>78</v>
      </c>
      <c r="AY472" s="251" t="s">
        <v>188</v>
      </c>
    </row>
    <row r="473" s="13" customFormat="1">
      <c r="A473" s="13"/>
      <c r="B473" s="241"/>
      <c r="C473" s="242"/>
      <c r="D473" s="222" t="s">
        <v>282</v>
      </c>
      <c r="E473" s="243" t="s">
        <v>32</v>
      </c>
      <c r="F473" s="244" t="s">
        <v>2158</v>
      </c>
      <c r="G473" s="242"/>
      <c r="H473" s="245">
        <v>9.5</v>
      </c>
      <c r="I473" s="246"/>
      <c r="J473" s="242"/>
      <c r="K473" s="242"/>
      <c r="L473" s="247"/>
      <c r="M473" s="248"/>
      <c r="N473" s="249"/>
      <c r="O473" s="249"/>
      <c r="P473" s="249"/>
      <c r="Q473" s="249"/>
      <c r="R473" s="249"/>
      <c r="S473" s="249"/>
      <c r="T473" s="250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1" t="s">
        <v>282</v>
      </c>
      <c r="AU473" s="251" t="s">
        <v>91</v>
      </c>
      <c r="AV473" s="13" t="s">
        <v>91</v>
      </c>
      <c r="AW473" s="13" t="s">
        <v>39</v>
      </c>
      <c r="AX473" s="13" t="s">
        <v>78</v>
      </c>
      <c r="AY473" s="251" t="s">
        <v>188</v>
      </c>
    </row>
    <row r="474" s="13" customFormat="1">
      <c r="A474" s="13"/>
      <c r="B474" s="241"/>
      <c r="C474" s="242"/>
      <c r="D474" s="222" t="s">
        <v>282</v>
      </c>
      <c r="E474" s="243" t="s">
        <v>32</v>
      </c>
      <c r="F474" s="244" t="s">
        <v>2159</v>
      </c>
      <c r="G474" s="242"/>
      <c r="H474" s="245">
        <v>-6.4000000000000004</v>
      </c>
      <c r="I474" s="246"/>
      <c r="J474" s="242"/>
      <c r="K474" s="242"/>
      <c r="L474" s="247"/>
      <c r="M474" s="248"/>
      <c r="N474" s="249"/>
      <c r="O474" s="249"/>
      <c r="P474" s="249"/>
      <c r="Q474" s="249"/>
      <c r="R474" s="249"/>
      <c r="S474" s="249"/>
      <c r="T474" s="250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1" t="s">
        <v>282</v>
      </c>
      <c r="AU474" s="251" t="s">
        <v>91</v>
      </c>
      <c r="AV474" s="13" t="s">
        <v>91</v>
      </c>
      <c r="AW474" s="13" t="s">
        <v>39</v>
      </c>
      <c r="AX474" s="13" t="s">
        <v>78</v>
      </c>
      <c r="AY474" s="251" t="s">
        <v>188</v>
      </c>
    </row>
    <row r="475" s="13" customFormat="1">
      <c r="A475" s="13"/>
      <c r="B475" s="241"/>
      <c r="C475" s="242"/>
      <c r="D475" s="222" t="s">
        <v>282</v>
      </c>
      <c r="E475" s="243" t="s">
        <v>32</v>
      </c>
      <c r="F475" s="244" t="s">
        <v>2160</v>
      </c>
      <c r="G475" s="242"/>
      <c r="H475" s="245">
        <v>-1.6000000000000001</v>
      </c>
      <c r="I475" s="246"/>
      <c r="J475" s="242"/>
      <c r="K475" s="242"/>
      <c r="L475" s="247"/>
      <c r="M475" s="248"/>
      <c r="N475" s="249"/>
      <c r="O475" s="249"/>
      <c r="P475" s="249"/>
      <c r="Q475" s="249"/>
      <c r="R475" s="249"/>
      <c r="S475" s="249"/>
      <c r="T475" s="250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1" t="s">
        <v>282</v>
      </c>
      <c r="AU475" s="251" t="s">
        <v>91</v>
      </c>
      <c r="AV475" s="13" t="s">
        <v>91</v>
      </c>
      <c r="AW475" s="13" t="s">
        <v>39</v>
      </c>
      <c r="AX475" s="13" t="s">
        <v>78</v>
      </c>
      <c r="AY475" s="251" t="s">
        <v>188</v>
      </c>
    </row>
    <row r="476" s="14" customFormat="1">
      <c r="A476" s="14"/>
      <c r="B476" s="252"/>
      <c r="C476" s="253"/>
      <c r="D476" s="222" t="s">
        <v>282</v>
      </c>
      <c r="E476" s="254" t="s">
        <v>32</v>
      </c>
      <c r="F476" s="255" t="s">
        <v>2161</v>
      </c>
      <c r="G476" s="253"/>
      <c r="H476" s="254" t="s">
        <v>32</v>
      </c>
      <c r="I476" s="256"/>
      <c r="J476" s="253"/>
      <c r="K476" s="253"/>
      <c r="L476" s="257"/>
      <c r="M476" s="258"/>
      <c r="N476" s="259"/>
      <c r="O476" s="259"/>
      <c r="P476" s="259"/>
      <c r="Q476" s="259"/>
      <c r="R476" s="259"/>
      <c r="S476" s="259"/>
      <c r="T476" s="260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1" t="s">
        <v>282</v>
      </c>
      <c r="AU476" s="261" t="s">
        <v>91</v>
      </c>
      <c r="AV476" s="14" t="s">
        <v>86</v>
      </c>
      <c r="AW476" s="14" t="s">
        <v>39</v>
      </c>
      <c r="AX476" s="14" t="s">
        <v>78</v>
      </c>
      <c r="AY476" s="261" t="s">
        <v>188</v>
      </c>
    </row>
    <row r="477" s="13" customFormat="1">
      <c r="A477" s="13"/>
      <c r="B477" s="241"/>
      <c r="C477" s="242"/>
      <c r="D477" s="222" t="s">
        <v>282</v>
      </c>
      <c r="E477" s="243" t="s">
        <v>32</v>
      </c>
      <c r="F477" s="244" t="s">
        <v>2162</v>
      </c>
      <c r="G477" s="242"/>
      <c r="H477" s="245">
        <v>-9.5</v>
      </c>
      <c r="I477" s="246"/>
      <c r="J477" s="242"/>
      <c r="K477" s="242"/>
      <c r="L477" s="247"/>
      <c r="M477" s="248"/>
      <c r="N477" s="249"/>
      <c r="O477" s="249"/>
      <c r="P477" s="249"/>
      <c r="Q477" s="249"/>
      <c r="R477" s="249"/>
      <c r="S477" s="249"/>
      <c r="T477" s="250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1" t="s">
        <v>282</v>
      </c>
      <c r="AU477" s="251" t="s">
        <v>91</v>
      </c>
      <c r="AV477" s="13" t="s">
        <v>91</v>
      </c>
      <c r="AW477" s="13" t="s">
        <v>39</v>
      </c>
      <c r="AX477" s="13" t="s">
        <v>78</v>
      </c>
      <c r="AY477" s="251" t="s">
        <v>188</v>
      </c>
    </row>
    <row r="478" s="13" customFormat="1">
      <c r="A478" s="13"/>
      <c r="B478" s="241"/>
      <c r="C478" s="242"/>
      <c r="D478" s="222" t="s">
        <v>282</v>
      </c>
      <c r="E478" s="243" t="s">
        <v>32</v>
      </c>
      <c r="F478" s="244" t="s">
        <v>2163</v>
      </c>
      <c r="G478" s="242"/>
      <c r="H478" s="245">
        <v>3.4500000000000002</v>
      </c>
      <c r="I478" s="246"/>
      <c r="J478" s="242"/>
      <c r="K478" s="242"/>
      <c r="L478" s="247"/>
      <c r="M478" s="248"/>
      <c r="N478" s="249"/>
      <c r="O478" s="249"/>
      <c r="P478" s="249"/>
      <c r="Q478" s="249"/>
      <c r="R478" s="249"/>
      <c r="S478" s="249"/>
      <c r="T478" s="250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1" t="s">
        <v>282</v>
      </c>
      <c r="AU478" s="251" t="s">
        <v>91</v>
      </c>
      <c r="AV478" s="13" t="s">
        <v>91</v>
      </c>
      <c r="AW478" s="13" t="s">
        <v>39</v>
      </c>
      <c r="AX478" s="13" t="s">
        <v>78</v>
      </c>
      <c r="AY478" s="251" t="s">
        <v>188</v>
      </c>
    </row>
    <row r="479" s="13" customFormat="1">
      <c r="A479" s="13"/>
      <c r="B479" s="241"/>
      <c r="C479" s="242"/>
      <c r="D479" s="222" t="s">
        <v>282</v>
      </c>
      <c r="E479" s="243" t="s">
        <v>32</v>
      </c>
      <c r="F479" s="244" t="s">
        <v>2164</v>
      </c>
      <c r="G479" s="242"/>
      <c r="H479" s="245">
        <v>-5.2000000000000002</v>
      </c>
      <c r="I479" s="246"/>
      <c r="J479" s="242"/>
      <c r="K479" s="242"/>
      <c r="L479" s="247"/>
      <c r="M479" s="248"/>
      <c r="N479" s="249"/>
      <c r="O479" s="249"/>
      <c r="P479" s="249"/>
      <c r="Q479" s="249"/>
      <c r="R479" s="249"/>
      <c r="S479" s="249"/>
      <c r="T479" s="250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1" t="s">
        <v>282</v>
      </c>
      <c r="AU479" s="251" t="s">
        <v>91</v>
      </c>
      <c r="AV479" s="13" t="s">
        <v>91</v>
      </c>
      <c r="AW479" s="13" t="s">
        <v>39</v>
      </c>
      <c r="AX479" s="13" t="s">
        <v>78</v>
      </c>
      <c r="AY479" s="251" t="s">
        <v>188</v>
      </c>
    </row>
    <row r="480" s="13" customFormat="1">
      <c r="A480" s="13"/>
      <c r="B480" s="241"/>
      <c r="C480" s="242"/>
      <c r="D480" s="222" t="s">
        <v>282</v>
      </c>
      <c r="E480" s="243" t="s">
        <v>32</v>
      </c>
      <c r="F480" s="244" t="s">
        <v>2165</v>
      </c>
      <c r="G480" s="242"/>
      <c r="H480" s="245">
        <v>2.1600000000000001</v>
      </c>
      <c r="I480" s="246"/>
      <c r="J480" s="242"/>
      <c r="K480" s="242"/>
      <c r="L480" s="247"/>
      <c r="M480" s="248"/>
      <c r="N480" s="249"/>
      <c r="O480" s="249"/>
      <c r="P480" s="249"/>
      <c r="Q480" s="249"/>
      <c r="R480" s="249"/>
      <c r="S480" s="249"/>
      <c r="T480" s="250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1" t="s">
        <v>282</v>
      </c>
      <c r="AU480" s="251" t="s">
        <v>91</v>
      </c>
      <c r="AV480" s="13" t="s">
        <v>91</v>
      </c>
      <c r="AW480" s="13" t="s">
        <v>39</v>
      </c>
      <c r="AX480" s="13" t="s">
        <v>78</v>
      </c>
      <c r="AY480" s="251" t="s">
        <v>188</v>
      </c>
    </row>
    <row r="481" s="13" customFormat="1">
      <c r="A481" s="13"/>
      <c r="B481" s="241"/>
      <c r="C481" s="242"/>
      <c r="D481" s="222" t="s">
        <v>282</v>
      </c>
      <c r="E481" s="243" t="s">
        <v>32</v>
      </c>
      <c r="F481" s="244" t="s">
        <v>2166</v>
      </c>
      <c r="G481" s="242"/>
      <c r="H481" s="245">
        <v>-9.4000000000000004</v>
      </c>
      <c r="I481" s="246"/>
      <c r="J481" s="242"/>
      <c r="K481" s="242"/>
      <c r="L481" s="247"/>
      <c r="M481" s="248"/>
      <c r="N481" s="249"/>
      <c r="O481" s="249"/>
      <c r="P481" s="249"/>
      <c r="Q481" s="249"/>
      <c r="R481" s="249"/>
      <c r="S481" s="249"/>
      <c r="T481" s="250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1" t="s">
        <v>282</v>
      </c>
      <c r="AU481" s="251" t="s">
        <v>91</v>
      </c>
      <c r="AV481" s="13" t="s">
        <v>91</v>
      </c>
      <c r="AW481" s="13" t="s">
        <v>39</v>
      </c>
      <c r="AX481" s="13" t="s">
        <v>78</v>
      </c>
      <c r="AY481" s="251" t="s">
        <v>188</v>
      </c>
    </row>
    <row r="482" s="13" customFormat="1">
      <c r="A482" s="13"/>
      <c r="B482" s="241"/>
      <c r="C482" s="242"/>
      <c r="D482" s="222" t="s">
        <v>282</v>
      </c>
      <c r="E482" s="243" t="s">
        <v>32</v>
      </c>
      <c r="F482" s="244" t="s">
        <v>2167</v>
      </c>
      <c r="G482" s="242"/>
      <c r="H482" s="245">
        <v>3.4199999999999999</v>
      </c>
      <c r="I482" s="246"/>
      <c r="J482" s="242"/>
      <c r="K482" s="242"/>
      <c r="L482" s="247"/>
      <c r="M482" s="248"/>
      <c r="N482" s="249"/>
      <c r="O482" s="249"/>
      <c r="P482" s="249"/>
      <c r="Q482" s="249"/>
      <c r="R482" s="249"/>
      <c r="S482" s="249"/>
      <c r="T482" s="250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1" t="s">
        <v>282</v>
      </c>
      <c r="AU482" s="251" t="s">
        <v>91</v>
      </c>
      <c r="AV482" s="13" t="s">
        <v>91</v>
      </c>
      <c r="AW482" s="13" t="s">
        <v>39</v>
      </c>
      <c r="AX482" s="13" t="s">
        <v>78</v>
      </c>
      <c r="AY482" s="251" t="s">
        <v>188</v>
      </c>
    </row>
    <row r="483" s="14" customFormat="1">
      <c r="A483" s="14"/>
      <c r="B483" s="252"/>
      <c r="C483" s="253"/>
      <c r="D483" s="222" t="s">
        <v>282</v>
      </c>
      <c r="E483" s="254" t="s">
        <v>32</v>
      </c>
      <c r="F483" s="255" t="s">
        <v>2168</v>
      </c>
      <c r="G483" s="253"/>
      <c r="H483" s="254" t="s">
        <v>32</v>
      </c>
      <c r="I483" s="256"/>
      <c r="J483" s="253"/>
      <c r="K483" s="253"/>
      <c r="L483" s="257"/>
      <c r="M483" s="258"/>
      <c r="N483" s="259"/>
      <c r="O483" s="259"/>
      <c r="P483" s="259"/>
      <c r="Q483" s="259"/>
      <c r="R483" s="259"/>
      <c r="S483" s="259"/>
      <c r="T483" s="260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1" t="s">
        <v>282</v>
      </c>
      <c r="AU483" s="261" t="s">
        <v>91</v>
      </c>
      <c r="AV483" s="14" t="s">
        <v>86</v>
      </c>
      <c r="AW483" s="14" t="s">
        <v>39</v>
      </c>
      <c r="AX483" s="14" t="s">
        <v>78</v>
      </c>
      <c r="AY483" s="261" t="s">
        <v>188</v>
      </c>
    </row>
    <row r="484" s="13" customFormat="1">
      <c r="A484" s="13"/>
      <c r="B484" s="241"/>
      <c r="C484" s="242"/>
      <c r="D484" s="222" t="s">
        <v>282</v>
      </c>
      <c r="E484" s="243" t="s">
        <v>32</v>
      </c>
      <c r="F484" s="244" t="s">
        <v>2169</v>
      </c>
      <c r="G484" s="242"/>
      <c r="H484" s="245">
        <v>-11</v>
      </c>
      <c r="I484" s="246"/>
      <c r="J484" s="242"/>
      <c r="K484" s="242"/>
      <c r="L484" s="247"/>
      <c r="M484" s="248"/>
      <c r="N484" s="249"/>
      <c r="O484" s="249"/>
      <c r="P484" s="249"/>
      <c r="Q484" s="249"/>
      <c r="R484" s="249"/>
      <c r="S484" s="249"/>
      <c r="T484" s="250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1" t="s">
        <v>282</v>
      </c>
      <c r="AU484" s="251" t="s">
        <v>91</v>
      </c>
      <c r="AV484" s="13" t="s">
        <v>91</v>
      </c>
      <c r="AW484" s="13" t="s">
        <v>39</v>
      </c>
      <c r="AX484" s="13" t="s">
        <v>78</v>
      </c>
      <c r="AY484" s="251" t="s">
        <v>188</v>
      </c>
    </row>
    <row r="485" s="15" customFormat="1">
      <c r="A485" s="15"/>
      <c r="B485" s="272"/>
      <c r="C485" s="273"/>
      <c r="D485" s="222" t="s">
        <v>282</v>
      </c>
      <c r="E485" s="274" t="s">
        <v>32</v>
      </c>
      <c r="F485" s="275" t="s">
        <v>338</v>
      </c>
      <c r="G485" s="273"/>
      <c r="H485" s="276">
        <v>438.935</v>
      </c>
      <c r="I485" s="277"/>
      <c r="J485" s="273"/>
      <c r="K485" s="273"/>
      <c r="L485" s="278"/>
      <c r="M485" s="279"/>
      <c r="N485" s="280"/>
      <c r="O485" s="280"/>
      <c r="P485" s="280"/>
      <c r="Q485" s="280"/>
      <c r="R485" s="280"/>
      <c r="S485" s="280"/>
      <c r="T485" s="281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82" t="s">
        <v>282</v>
      </c>
      <c r="AU485" s="282" t="s">
        <v>91</v>
      </c>
      <c r="AV485" s="15" t="s">
        <v>187</v>
      </c>
      <c r="AW485" s="15" t="s">
        <v>39</v>
      </c>
      <c r="AX485" s="15" t="s">
        <v>86</v>
      </c>
      <c r="AY485" s="282" t="s">
        <v>188</v>
      </c>
    </row>
    <row r="486" s="2" customFormat="1" ht="21.75" customHeight="1">
      <c r="A486" s="42"/>
      <c r="B486" s="43"/>
      <c r="C486" s="209" t="s">
        <v>606</v>
      </c>
      <c r="D486" s="209" t="s">
        <v>189</v>
      </c>
      <c r="E486" s="210" t="s">
        <v>870</v>
      </c>
      <c r="F486" s="211" t="s">
        <v>2327</v>
      </c>
      <c r="G486" s="212" t="s">
        <v>278</v>
      </c>
      <c r="H486" s="213">
        <v>11</v>
      </c>
      <c r="I486" s="214"/>
      <c r="J486" s="215">
        <f>ROUND(I486*H486,2)</f>
        <v>0</v>
      </c>
      <c r="K486" s="211" t="s">
        <v>32</v>
      </c>
      <c r="L486" s="48"/>
      <c r="M486" s="216" t="s">
        <v>32</v>
      </c>
      <c r="N486" s="217" t="s">
        <v>49</v>
      </c>
      <c r="O486" s="88"/>
      <c r="P486" s="218">
        <f>O486*H486</f>
        <v>0</v>
      </c>
      <c r="Q486" s="218">
        <v>0</v>
      </c>
      <c r="R486" s="218">
        <f>Q486*H486</f>
        <v>0</v>
      </c>
      <c r="S486" s="218">
        <v>0</v>
      </c>
      <c r="T486" s="219">
        <f>S486*H486</f>
        <v>0</v>
      </c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R486" s="220" t="s">
        <v>405</v>
      </c>
      <c r="AT486" s="220" t="s">
        <v>189</v>
      </c>
      <c r="AU486" s="220" t="s">
        <v>91</v>
      </c>
      <c r="AY486" s="20" t="s">
        <v>188</v>
      </c>
      <c r="BE486" s="221">
        <f>IF(N486="základní",J486,0)</f>
        <v>0</v>
      </c>
      <c r="BF486" s="221">
        <f>IF(N486="snížená",J486,0)</f>
        <v>0</v>
      </c>
      <c r="BG486" s="221">
        <f>IF(N486="zákl. přenesená",J486,0)</f>
        <v>0</v>
      </c>
      <c r="BH486" s="221">
        <f>IF(N486="sníž. přenesená",J486,0)</f>
        <v>0</v>
      </c>
      <c r="BI486" s="221">
        <f>IF(N486="nulová",J486,0)</f>
        <v>0</v>
      </c>
      <c r="BJ486" s="20" t="s">
        <v>86</v>
      </c>
      <c r="BK486" s="221">
        <f>ROUND(I486*H486,2)</f>
        <v>0</v>
      </c>
      <c r="BL486" s="20" t="s">
        <v>405</v>
      </c>
      <c r="BM486" s="220" t="s">
        <v>2328</v>
      </c>
    </row>
    <row r="487" s="2" customFormat="1">
      <c r="A487" s="42"/>
      <c r="B487" s="43"/>
      <c r="C487" s="44"/>
      <c r="D487" s="222" t="s">
        <v>194</v>
      </c>
      <c r="E487" s="44"/>
      <c r="F487" s="223" t="s">
        <v>2327</v>
      </c>
      <c r="G487" s="44"/>
      <c r="H487" s="44"/>
      <c r="I487" s="224"/>
      <c r="J487" s="44"/>
      <c r="K487" s="44"/>
      <c r="L487" s="48"/>
      <c r="M487" s="225"/>
      <c r="N487" s="226"/>
      <c r="O487" s="88"/>
      <c r="P487" s="88"/>
      <c r="Q487" s="88"/>
      <c r="R487" s="88"/>
      <c r="S487" s="88"/>
      <c r="T487" s="89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T487" s="20" t="s">
        <v>194</v>
      </c>
      <c r="AU487" s="20" t="s">
        <v>91</v>
      </c>
    </row>
    <row r="488" s="2" customFormat="1">
      <c r="A488" s="42"/>
      <c r="B488" s="43"/>
      <c r="C488" s="44"/>
      <c r="D488" s="222" t="s">
        <v>202</v>
      </c>
      <c r="E488" s="44"/>
      <c r="F488" s="227" t="s">
        <v>2329</v>
      </c>
      <c r="G488" s="44"/>
      <c r="H488" s="44"/>
      <c r="I488" s="224"/>
      <c r="J488" s="44"/>
      <c r="K488" s="44"/>
      <c r="L488" s="48"/>
      <c r="M488" s="225"/>
      <c r="N488" s="226"/>
      <c r="O488" s="88"/>
      <c r="P488" s="88"/>
      <c r="Q488" s="88"/>
      <c r="R488" s="88"/>
      <c r="S488" s="88"/>
      <c r="T488" s="89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T488" s="20" t="s">
        <v>202</v>
      </c>
      <c r="AU488" s="20" t="s">
        <v>91</v>
      </c>
    </row>
    <row r="489" s="13" customFormat="1">
      <c r="A489" s="13"/>
      <c r="B489" s="241"/>
      <c r="C489" s="242"/>
      <c r="D489" s="222" t="s">
        <v>282</v>
      </c>
      <c r="E489" s="243" t="s">
        <v>32</v>
      </c>
      <c r="F489" s="244" t="s">
        <v>2321</v>
      </c>
      <c r="G489" s="242"/>
      <c r="H489" s="245">
        <v>11</v>
      </c>
      <c r="I489" s="246"/>
      <c r="J489" s="242"/>
      <c r="K489" s="242"/>
      <c r="L489" s="247"/>
      <c r="M489" s="248"/>
      <c r="N489" s="249"/>
      <c r="O489" s="249"/>
      <c r="P489" s="249"/>
      <c r="Q489" s="249"/>
      <c r="R489" s="249"/>
      <c r="S489" s="249"/>
      <c r="T489" s="250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1" t="s">
        <v>282</v>
      </c>
      <c r="AU489" s="251" t="s">
        <v>91</v>
      </c>
      <c r="AV489" s="13" t="s">
        <v>91</v>
      </c>
      <c r="AW489" s="13" t="s">
        <v>39</v>
      </c>
      <c r="AX489" s="13" t="s">
        <v>86</v>
      </c>
      <c r="AY489" s="251" t="s">
        <v>188</v>
      </c>
    </row>
    <row r="490" s="2" customFormat="1" ht="24.15" customHeight="1">
      <c r="A490" s="42"/>
      <c r="B490" s="43"/>
      <c r="C490" s="209" t="s">
        <v>612</v>
      </c>
      <c r="D490" s="209" t="s">
        <v>189</v>
      </c>
      <c r="E490" s="210" t="s">
        <v>2330</v>
      </c>
      <c r="F490" s="211" t="s">
        <v>2331</v>
      </c>
      <c r="G490" s="212" t="s">
        <v>278</v>
      </c>
      <c r="H490" s="213">
        <v>24.100000000000001</v>
      </c>
      <c r="I490" s="214"/>
      <c r="J490" s="215">
        <f>ROUND(I490*H490,2)</f>
        <v>0</v>
      </c>
      <c r="K490" s="211" t="s">
        <v>32</v>
      </c>
      <c r="L490" s="48"/>
      <c r="M490" s="216" t="s">
        <v>32</v>
      </c>
      <c r="N490" s="217" t="s">
        <v>49</v>
      </c>
      <c r="O490" s="88"/>
      <c r="P490" s="218">
        <f>O490*H490</f>
        <v>0</v>
      </c>
      <c r="Q490" s="218">
        <v>0</v>
      </c>
      <c r="R490" s="218">
        <f>Q490*H490</f>
        <v>0</v>
      </c>
      <c r="S490" s="218">
        <v>0</v>
      </c>
      <c r="T490" s="219">
        <f>S490*H490</f>
        <v>0</v>
      </c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R490" s="220" t="s">
        <v>405</v>
      </c>
      <c r="AT490" s="220" t="s">
        <v>189</v>
      </c>
      <c r="AU490" s="220" t="s">
        <v>91</v>
      </c>
      <c r="AY490" s="20" t="s">
        <v>188</v>
      </c>
      <c r="BE490" s="221">
        <f>IF(N490="základní",J490,0)</f>
        <v>0</v>
      </c>
      <c r="BF490" s="221">
        <f>IF(N490="snížená",J490,0)</f>
        <v>0</v>
      </c>
      <c r="BG490" s="221">
        <f>IF(N490="zákl. přenesená",J490,0)</f>
        <v>0</v>
      </c>
      <c r="BH490" s="221">
        <f>IF(N490="sníž. přenesená",J490,0)</f>
        <v>0</v>
      </c>
      <c r="BI490" s="221">
        <f>IF(N490="nulová",J490,0)</f>
        <v>0</v>
      </c>
      <c r="BJ490" s="20" t="s">
        <v>86</v>
      </c>
      <c r="BK490" s="221">
        <f>ROUND(I490*H490,2)</f>
        <v>0</v>
      </c>
      <c r="BL490" s="20" t="s">
        <v>405</v>
      </c>
      <c r="BM490" s="220" t="s">
        <v>2332</v>
      </c>
    </row>
    <row r="491" s="2" customFormat="1">
      <c r="A491" s="42"/>
      <c r="B491" s="43"/>
      <c r="C491" s="44"/>
      <c r="D491" s="222" t="s">
        <v>194</v>
      </c>
      <c r="E491" s="44"/>
      <c r="F491" s="223" t="s">
        <v>2331</v>
      </c>
      <c r="G491" s="44"/>
      <c r="H491" s="44"/>
      <c r="I491" s="224"/>
      <c r="J491" s="44"/>
      <c r="K491" s="44"/>
      <c r="L491" s="48"/>
      <c r="M491" s="225"/>
      <c r="N491" s="226"/>
      <c r="O491" s="88"/>
      <c r="P491" s="88"/>
      <c r="Q491" s="88"/>
      <c r="R491" s="88"/>
      <c r="S491" s="88"/>
      <c r="T491" s="89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T491" s="20" t="s">
        <v>194</v>
      </c>
      <c r="AU491" s="20" t="s">
        <v>91</v>
      </c>
    </row>
    <row r="492" s="2" customFormat="1">
      <c r="A492" s="42"/>
      <c r="B492" s="43"/>
      <c r="C492" s="44"/>
      <c r="D492" s="222" t="s">
        <v>202</v>
      </c>
      <c r="E492" s="44"/>
      <c r="F492" s="227" t="s">
        <v>2329</v>
      </c>
      <c r="G492" s="44"/>
      <c r="H492" s="44"/>
      <c r="I492" s="224"/>
      <c r="J492" s="44"/>
      <c r="K492" s="44"/>
      <c r="L492" s="48"/>
      <c r="M492" s="225"/>
      <c r="N492" s="226"/>
      <c r="O492" s="88"/>
      <c r="P492" s="88"/>
      <c r="Q492" s="88"/>
      <c r="R492" s="88"/>
      <c r="S492" s="88"/>
      <c r="T492" s="89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T492" s="20" t="s">
        <v>202</v>
      </c>
      <c r="AU492" s="20" t="s">
        <v>91</v>
      </c>
    </row>
    <row r="493" s="13" customFormat="1">
      <c r="A493" s="13"/>
      <c r="B493" s="241"/>
      <c r="C493" s="242"/>
      <c r="D493" s="222" t="s">
        <v>282</v>
      </c>
      <c r="E493" s="243" t="s">
        <v>32</v>
      </c>
      <c r="F493" s="244" t="s">
        <v>2333</v>
      </c>
      <c r="G493" s="242"/>
      <c r="H493" s="245">
        <v>9.5</v>
      </c>
      <c r="I493" s="246"/>
      <c r="J493" s="242"/>
      <c r="K493" s="242"/>
      <c r="L493" s="247"/>
      <c r="M493" s="248"/>
      <c r="N493" s="249"/>
      <c r="O493" s="249"/>
      <c r="P493" s="249"/>
      <c r="Q493" s="249"/>
      <c r="R493" s="249"/>
      <c r="S493" s="249"/>
      <c r="T493" s="250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1" t="s">
        <v>282</v>
      </c>
      <c r="AU493" s="251" t="s">
        <v>91</v>
      </c>
      <c r="AV493" s="13" t="s">
        <v>91</v>
      </c>
      <c r="AW493" s="13" t="s">
        <v>39</v>
      </c>
      <c r="AX493" s="13" t="s">
        <v>78</v>
      </c>
      <c r="AY493" s="251" t="s">
        <v>188</v>
      </c>
    </row>
    <row r="494" s="13" customFormat="1">
      <c r="A494" s="13"/>
      <c r="B494" s="241"/>
      <c r="C494" s="242"/>
      <c r="D494" s="222" t="s">
        <v>282</v>
      </c>
      <c r="E494" s="243" t="s">
        <v>32</v>
      </c>
      <c r="F494" s="244" t="s">
        <v>2334</v>
      </c>
      <c r="G494" s="242"/>
      <c r="H494" s="245">
        <v>5.2000000000000002</v>
      </c>
      <c r="I494" s="246"/>
      <c r="J494" s="242"/>
      <c r="K494" s="242"/>
      <c r="L494" s="247"/>
      <c r="M494" s="248"/>
      <c r="N494" s="249"/>
      <c r="O494" s="249"/>
      <c r="P494" s="249"/>
      <c r="Q494" s="249"/>
      <c r="R494" s="249"/>
      <c r="S494" s="249"/>
      <c r="T494" s="250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1" t="s">
        <v>282</v>
      </c>
      <c r="AU494" s="251" t="s">
        <v>91</v>
      </c>
      <c r="AV494" s="13" t="s">
        <v>91</v>
      </c>
      <c r="AW494" s="13" t="s">
        <v>39</v>
      </c>
      <c r="AX494" s="13" t="s">
        <v>78</v>
      </c>
      <c r="AY494" s="251" t="s">
        <v>188</v>
      </c>
    </row>
    <row r="495" s="13" customFormat="1">
      <c r="A495" s="13"/>
      <c r="B495" s="241"/>
      <c r="C495" s="242"/>
      <c r="D495" s="222" t="s">
        <v>282</v>
      </c>
      <c r="E495" s="243" t="s">
        <v>32</v>
      </c>
      <c r="F495" s="244" t="s">
        <v>2335</v>
      </c>
      <c r="G495" s="242"/>
      <c r="H495" s="245">
        <v>9.4000000000000004</v>
      </c>
      <c r="I495" s="246"/>
      <c r="J495" s="242"/>
      <c r="K495" s="242"/>
      <c r="L495" s="247"/>
      <c r="M495" s="248"/>
      <c r="N495" s="249"/>
      <c r="O495" s="249"/>
      <c r="P495" s="249"/>
      <c r="Q495" s="249"/>
      <c r="R495" s="249"/>
      <c r="S495" s="249"/>
      <c r="T495" s="250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1" t="s">
        <v>282</v>
      </c>
      <c r="AU495" s="251" t="s">
        <v>91</v>
      </c>
      <c r="AV495" s="13" t="s">
        <v>91</v>
      </c>
      <c r="AW495" s="13" t="s">
        <v>39</v>
      </c>
      <c r="AX495" s="13" t="s">
        <v>78</v>
      </c>
      <c r="AY495" s="251" t="s">
        <v>188</v>
      </c>
    </row>
    <row r="496" s="15" customFormat="1">
      <c r="A496" s="15"/>
      <c r="B496" s="272"/>
      <c r="C496" s="273"/>
      <c r="D496" s="222" t="s">
        <v>282</v>
      </c>
      <c r="E496" s="274" t="s">
        <v>32</v>
      </c>
      <c r="F496" s="275" t="s">
        <v>338</v>
      </c>
      <c r="G496" s="273"/>
      <c r="H496" s="276">
        <v>24.100000000000001</v>
      </c>
      <c r="I496" s="277"/>
      <c r="J496" s="273"/>
      <c r="K496" s="273"/>
      <c r="L496" s="278"/>
      <c r="M496" s="279"/>
      <c r="N496" s="280"/>
      <c r="O496" s="280"/>
      <c r="P496" s="280"/>
      <c r="Q496" s="280"/>
      <c r="R496" s="280"/>
      <c r="S496" s="280"/>
      <c r="T496" s="281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82" t="s">
        <v>282</v>
      </c>
      <c r="AU496" s="282" t="s">
        <v>91</v>
      </c>
      <c r="AV496" s="15" t="s">
        <v>187</v>
      </c>
      <c r="AW496" s="15" t="s">
        <v>39</v>
      </c>
      <c r="AX496" s="15" t="s">
        <v>86</v>
      </c>
      <c r="AY496" s="282" t="s">
        <v>188</v>
      </c>
    </row>
    <row r="497" s="2" customFormat="1" ht="24.15" customHeight="1">
      <c r="A497" s="42"/>
      <c r="B497" s="43"/>
      <c r="C497" s="209" t="s">
        <v>619</v>
      </c>
      <c r="D497" s="209" t="s">
        <v>189</v>
      </c>
      <c r="E497" s="210" t="s">
        <v>876</v>
      </c>
      <c r="F497" s="211" t="s">
        <v>877</v>
      </c>
      <c r="G497" s="212" t="s">
        <v>278</v>
      </c>
      <c r="H497" s="213">
        <v>65.840000000000003</v>
      </c>
      <c r="I497" s="214"/>
      <c r="J497" s="215">
        <f>ROUND(I497*H497,2)</f>
        <v>0</v>
      </c>
      <c r="K497" s="211" t="s">
        <v>32</v>
      </c>
      <c r="L497" s="48"/>
      <c r="M497" s="216" t="s">
        <v>32</v>
      </c>
      <c r="N497" s="217" t="s">
        <v>49</v>
      </c>
      <c r="O497" s="88"/>
      <c r="P497" s="218">
        <f>O497*H497</f>
        <v>0</v>
      </c>
      <c r="Q497" s="218">
        <v>0</v>
      </c>
      <c r="R497" s="218">
        <f>Q497*H497</f>
        <v>0</v>
      </c>
      <c r="S497" s="218">
        <v>0</v>
      </c>
      <c r="T497" s="219">
        <f>S497*H497</f>
        <v>0</v>
      </c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R497" s="220" t="s">
        <v>405</v>
      </c>
      <c r="AT497" s="220" t="s">
        <v>189</v>
      </c>
      <c r="AU497" s="220" t="s">
        <v>91</v>
      </c>
      <c r="AY497" s="20" t="s">
        <v>188</v>
      </c>
      <c r="BE497" s="221">
        <f>IF(N497="základní",J497,0)</f>
        <v>0</v>
      </c>
      <c r="BF497" s="221">
        <f>IF(N497="snížená",J497,0)</f>
        <v>0</v>
      </c>
      <c r="BG497" s="221">
        <f>IF(N497="zákl. přenesená",J497,0)</f>
        <v>0</v>
      </c>
      <c r="BH497" s="221">
        <f>IF(N497="sníž. přenesená",J497,0)</f>
        <v>0</v>
      </c>
      <c r="BI497" s="221">
        <f>IF(N497="nulová",J497,0)</f>
        <v>0</v>
      </c>
      <c r="BJ497" s="20" t="s">
        <v>86</v>
      </c>
      <c r="BK497" s="221">
        <f>ROUND(I497*H497,2)</f>
        <v>0</v>
      </c>
      <c r="BL497" s="20" t="s">
        <v>405</v>
      </c>
      <c r="BM497" s="220" t="s">
        <v>2336</v>
      </c>
    </row>
    <row r="498" s="2" customFormat="1">
      <c r="A498" s="42"/>
      <c r="B498" s="43"/>
      <c r="C498" s="44"/>
      <c r="D498" s="222" t="s">
        <v>194</v>
      </c>
      <c r="E498" s="44"/>
      <c r="F498" s="223" t="s">
        <v>877</v>
      </c>
      <c r="G498" s="44"/>
      <c r="H498" s="44"/>
      <c r="I498" s="224"/>
      <c r="J498" s="44"/>
      <c r="K498" s="44"/>
      <c r="L498" s="48"/>
      <c r="M498" s="225"/>
      <c r="N498" s="226"/>
      <c r="O498" s="88"/>
      <c r="P498" s="88"/>
      <c r="Q498" s="88"/>
      <c r="R498" s="88"/>
      <c r="S498" s="88"/>
      <c r="T498" s="89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T498" s="20" t="s">
        <v>194</v>
      </c>
      <c r="AU498" s="20" t="s">
        <v>91</v>
      </c>
    </row>
    <row r="499" s="14" customFormat="1">
      <c r="A499" s="14"/>
      <c r="B499" s="252"/>
      <c r="C499" s="253"/>
      <c r="D499" s="222" t="s">
        <v>282</v>
      </c>
      <c r="E499" s="254" t="s">
        <v>32</v>
      </c>
      <c r="F499" s="255" t="s">
        <v>879</v>
      </c>
      <c r="G499" s="253"/>
      <c r="H499" s="254" t="s">
        <v>32</v>
      </c>
      <c r="I499" s="256"/>
      <c r="J499" s="253"/>
      <c r="K499" s="253"/>
      <c r="L499" s="257"/>
      <c r="M499" s="258"/>
      <c r="N499" s="259"/>
      <c r="O499" s="259"/>
      <c r="P499" s="259"/>
      <c r="Q499" s="259"/>
      <c r="R499" s="259"/>
      <c r="S499" s="259"/>
      <c r="T499" s="260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1" t="s">
        <v>282</v>
      </c>
      <c r="AU499" s="261" t="s">
        <v>91</v>
      </c>
      <c r="AV499" s="14" t="s">
        <v>86</v>
      </c>
      <c r="AW499" s="14" t="s">
        <v>39</v>
      </c>
      <c r="AX499" s="14" t="s">
        <v>78</v>
      </c>
      <c r="AY499" s="261" t="s">
        <v>188</v>
      </c>
    </row>
    <row r="500" s="13" customFormat="1">
      <c r="A500" s="13"/>
      <c r="B500" s="241"/>
      <c r="C500" s="242"/>
      <c r="D500" s="222" t="s">
        <v>282</v>
      </c>
      <c r="E500" s="243" t="s">
        <v>32</v>
      </c>
      <c r="F500" s="244" t="s">
        <v>2313</v>
      </c>
      <c r="G500" s="242"/>
      <c r="H500" s="245">
        <v>65.840000000000003</v>
      </c>
      <c r="I500" s="246"/>
      <c r="J500" s="242"/>
      <c r="K500" s="242"/>
      <c r="L500" s="247"/>
      <c r="M500" s="248"/>
      <c r="N500" s="249"/>
      <c r="O500" s="249"/>
      <c r="P500" s="249"/>
      <c r="Q500" s="249"/>
      <c r="R500" s="249"/>
      <c r="S500" s="249"/>
      <c r="T500" s="250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1" t="s">
        <v>282</v>
      </c>
      <c r="AU500" s="251" t="s">
        <v>91</v>
      </c>
      <c r="AV500" s="13" t="s">
        <v>91</v>
      </c>
      <c r="AW500" s="13" t="s">
        <v>39</v>
      </c>
      <c r="AX500" s="13" t="s">
        <v>86</v>
      </c>
      <c r="AY500" s="251" t="s">
        <v>188</v>
      </c>
    </row>
    <row r="501" s="11" customFormat="1" ht="25.92" customHeight="1">
      <c r="A501" s="11"/>
      <c r="B501" s="195"/>
      <c r="C501" s="196"/>
      <c r="D501" s="197" t="s">
        <v>77</v>
      </c>
      <c r="E501" s="198" t="s">
        <v>881</v>
      </c>
      <c r="F501" s="198" t="s">
        <v>882</v>
      </c>
      <c r="G501" s="196"/>
      <c r="H501" s="196"/>
      <c r="I501" s="199"/>
      <c r="J501" s="200">
        <f>BK501</f>
        <v>0</v>
      </c>
      <c r="K501" s="196"/>
      <c r="L501" s="201"/>
      <c r="M501" s="202"/>
      <c r="N501" s="203"/>
      <c r="O501" s="203"/>
      <c r="P501" s="204">
        <f>SUM(P502:P512)</f>
        <v>0</v>
      </c>
      <c r="Q501" s="203"/>
      <c r="R501" s="204">
        <f>SUM(R502:R512)</f>
        <v>0</v>
      </c>
      <c r="S501" s="203"/>
      <c r="T501" s="205">
        <f>SUM(T502:T512)</f>
        <v>0</v>
      </c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R501" s="206" t="s">
        <v>187</v>
      </c>
      <c r="AT501" s="207" t="s">
        <v>77</v>
      </c>
      <c r="AU501" s="207" t="s">
        <v>78</v>
      </c>
      <c r="AY501" s="206" t="s">
        <v>188</v>
      </c>
      <c r="BK501" s="208">
        <f>SUM(BK502:BK512)</f>
        <v>0</v>
      </c>
    </row>
    <row r="502" s="2" customFormat="1" ht="21.75" customHeight="1">
      <c r="A502" s="42"/>
      <c r="B502" s="43"/>
      <c r="C502" s="209" t="s">
        <v>627</v>
      </c>
      <c r="D502" s="209" t="s">
        <v>189</v>
      </c>
      <c r="E502" s="210" t="s">
        <v>884</v>
      </c>
      <c r="F502" s="211" t="s">
        <v>885</v>
      </c>
      <c r="G502" s="212" t="s">
        <v>886</v>
      </c>
      <c r="H502" s="213">
        <v>178.5</v>
      </c>
      <c r="I502" s="214"/>
      <c r="J502" s="215">
        <f>ROUND(I502*H502,2)</f>
        <v>0</v>
      </c>
      <c r="K502" s="211" t="s">
        <v>236</v>
      </c>
      <c r="L502" s="48"/>
      <c r="M502" s="216" t="s">
        <v>32</v>
      </c>
      <c r="N502" s="217" t="s">
        <v>49</v>
      </c>
      <c r="O502" s="88"/>
      <c r="P502" s="218">
        <f>O502*H502</f>
        <v>0</v>
      </c>
      <c r="Q502" s="218">
        <v>0</v>
      </c>
      <c r="R502" s="218">
        <f>Q502*H502</f>
        <v>0</v>
      </c>
      <c r="S502" s="218">
        <v>0</v>
      </c>
      <c r="T502" s="219">
        <f>S502*H502</f>
        <v>0</v>
      </c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R502" s="220" t="s">
        <v>192</v>
      </c>
      <c r="AT502" s="220" t="s">
        <v>189</v>
      </c>
      <c r="AU502" s="220" t="s">
        <v>86</v>
      </c>
      <c r="AY502" s="20" t="s">
        <v>188</v>
      </c>
      <c r="BE502" s="221">
        <f>IF(N502="základní",J502,0)</f>
        <v>0</v>
      </c>
      <c r="BF502" s="221">
        <f>IF(N502="snížená",J502,0)</f>
        <v>0</v>
      </c>
      <c r="BG502" s="221">
        <f>IF(N502="zákl. přenesená",J502,0)</f>
        <v>0</v>
      </c>
      <c r="BH502" s="221">
        <f>IF(N502="sníž. přenesená",J502,0)</f>
        <v>0</v>
      </c>
      <c r="BI502" s="221">
        <f>IF(N502="nulová",J502,0)</f>
        <v>0</v>
      </c>
      <c r="BJ502" s="20" t="s">
        <v>86</v>
      </c>
      <c r="BK502" s="221">
        <f>ROUND(I502*H502,2)</f>
        <v>0</v>
      </c>
      <c r="BL502" s="20" t="s">
        <v>192</v>
      </c>
      <c r="BM502" s="220" t="s">
        <v>2337</v>
      </c>
    </row>
    <row r="503" s="2" customFormat="1">
      <c r="A503" s="42"/>
      <c r="B503" s="43"/>
      <c r="C503" s="44"/>
      <c r="D503" s="222" t="s">
        <v>194</v>
      </c>
      <c r="E503" s="44"/>
      <c r="F503" s="223" t="s">
        <v>888</v>
      </c>
      <c r="G503" s="44"/>
      <c r="H503" s="44"/>
      <c r="I503" s="224"/>
      <c r="J503" s="44"/>
      <c r="K503" s="44"/>
      <c r="L503" s="48"/>
      <c r="M503" s="225"/>
      <c r="N503" s="226"/>
      <c r="O503" s="88"/>
      <c r="P503" s="88"/>
      <c r="Q503" s="88"/>
      <c r="R503" s="88"/>
      <c r="S503" s="88"/>
      <c r="T503" s="89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T503" s="20" t="s">
        <v>194</v>
      </c>
      <c r="AU503" s="20" t="s">
        <v>86</v>
      </c>
    </row>
    <row r="504" s="2" customFormat="1">
      <c r="A504" s="42"/>
      <c r="B504" s="43"/>
      <c r="C504" s="44"/>
      <c r="D504" s="239" t="s">
        <v>239</v>
      </c>
      <c r="E504" s="44"/>
      <c r="F504" s="240" t="s">
        <v>889</v>
      </c>
      <c r="G504" s="44"/>
      <c r="H504" s="44"/>
      <c r="I504" s="224"/>
      <c r="J504" s="44"/>
      <c r="K504" s="44"/>
      <c r="L504" s="48"/>
      <c r="M504" s="225"/>
      <c r="N504" s="226"/>
      <c r="O504" s="88"/>
      <c r="P504" s="88"/>
      <c r="Q504" s="88"/>
      <c r="R504" s="88"/>
      <c r="S504" s="88"/>
      <c r="T504" s="89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T504" s="20" t="s">
        <v>239</v>
      </c>
      <c r="AU504" s="20" t="s">
        <v>86</v>
      </c>
    </row>
    <row r="505" s="14" customFormat="1">
      <c r="A505" s="14"/>
      <c r="B505" s="252"/>
      <c r="C505" s="253"/>
      <c r="D505" s="222" t="s">
        <v>282</v>
      </c>
      <c r="E505" s="254" t="s">
        <v>32</v>
      </c>
      <c r="F505" s="255" t="s">
        <v>890</v>
      </c>
      <c r="G505" s="253"/>
      <c r="H505" s="254" t="s">
        <v>32</v>
      </c>
      <c r="I505" s="256"/>
      <c r="J505" s="253"/>
      <c r="K505" s="253"/>
      <c r="L505" s="257"/>
      <c r="M505" s="258"/>
      <c r="N505" s="259"/>
      <c r="O505" s="259"/>
      <c r="P505" s="259"/>
      <c r="Q505" s="259"/>
      <c r="R505" s="259"/>
      <c r="S505" s="259"/>
      <c r="T505" s="260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1" t="s">
        <v>282</v>
      </c>
      <c r="AU505" s="261" t="s">
        <v>86</v>
      </c>
      <c r="AV505" s="14" t="s">
        <v>86</v>
      </c>
      <c r="AW505" s="14" t="s">
        <v>39</v>
      </c>
      <c r="AX505" s="14" t="s">
        <v>78</v>
      </c>
      <c r="AY505" s="261" t="s">
        <v>188</v>
      </c>
    </row>
    <row r="506" s="14" customFormat="1">
      <c r="A506" s="14"/>
      <c r="B506" s="252"/>
      <c r="C506" s="253"/>
      <c r="D506" s="222" t="s">
        <v>282</v>
      </c>
      <c r="E506" s="254" t="s">
        <v>32</v>
      </c>
      <c r="F506" s="255" t="s">
        <v>891</v>
      </c>
      <c r="G506" s="253"/>
      <c r="H506" s="254" t="s">
        <v>32</v>
      </c>
      <c r="I506" s="256"/>
      <c r="J506" s="253"/>
      <c r="K506" s="253"/>
      <c r="L506" s="257"/>
      <c r="M506" s="258"/>
      <c r="N506" s="259"/>
      <c r="O506" s="259"/>
      <c r="P506" s="259"/>
      <c r="Q506" s="259"/>
      <c r="R506" s="259"/>
      <c r="S506" s="259"/>
      <c r="T506" s="260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1" t="s">
        <v>282</v>
      </c>
      <c r="AU506" s="261" t="s">
        <v>86</v>
      </c>
      <c r="AV506" s="14" t="s">
        <v>86</v>
      </c>
      <c r="AW506" s="14" t="s">
        <v>39</v>
      </c>
      <c r="AX506" s="14" t="s">
        <v>78</v>
      </c>
      <c r="AY506" s="261" t="s">
        <v>188</v>
      </c>
    </row>
    <row r="507" s="14" customFormat="1">
      <c r="A507" s="14"/>
      <c r="B507" s="252"/>
      <c r="C507" s="253"/>
      <c r="D507" s="222" t="s">
        <v>282</v>
      </c>
      <c r="E507" s="254" t="s">
        <v>32</v>
      </c>
      <c r="F507" s="255" t="s">
        <v>892</v>
      </c>
      <c r="G507" s="253"/>
      <c r="H507" s="254" t="s">
        <v>32</v>
      </c>
      <c r="I507" s="256"/>
      <c r="J507" s="253"/>
      <c r="K507" s="253"/>
      <c r="L507" s="257"/>
      <c r="M507" s="258"/>
      <c r="N507" s="259"/>
      <c r="O507" s="259"/>
      <c r="P507" s="259"/>
      <c r="Q507" s="259"/>
      <c r="R507" s="259"/>
      <c r="S507" s="259"/>
      <c r="T507" s="260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1" t="s">
        <v>282</v>
      </c>
      <c r="AU507" s="261" t="s">
        <v>86</v>
      </c>
      <c r="AV507" s="14" t="s">
        <v>86</v>
      </c>
      <c r="AW507" s="14" t="s">
        <v>39</v>
      </c>
      <c r="AX507" s="14" t="s">
        <v>78</v>
      </c>
      <c r="AY507" s="261" t="s">
        <v>188</v>
      </c>
    </row>
    <row r="508" s="14" customFormat="1">
      <c r="A508" s="14"/>
      <c r="B508" s="252"/>
      <c r="C508" s="253"/>
      <c r="D508" s="222" t="s">
        <v>282</v>
      </c>
      <c r="E508" s="254" t="s">
        <v>32</v>
      </c>
      <c r="F508" s="255" t="s">
        <v>893</v>
      </c>
      <c r="G508" s="253"/>
      <c r="H508" s="254" t="s">
        <v>32</v>
      </c>
      <c r="I508" s="256"/>
      <c r="J508" s="253"/>
      <c r="K508" s="253"/>
      <c r="L508" s="257"/>
      <c r="M508" s="258"/>
      <c r="N508" s="259"/>
      <c r="O508" s="259"/>
      <c r="P508" s="259"/>
      <c r="Q508" s="259"/>
      <c r="R508" s="259"/>
      <c r="S508" s="259"/>
      <c r="T508" s="260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1" t="s">
        <v>282</v>
      </c>
      <c r="AU508" s="261" t="s">
        <v>86</v>
      </c>
      <c r="AV508" s="14" t="s">
        <v>86</v>
      </c>
      <c r="AW508" s="14" t="s">
        <v>39</v>
      </c>
      <c r="AX508" s="14" t="s">
        <v>78</v>
      </c>
      <c r="AY508" s="261" t="s">
        <v>188</v>
      </c>
    </row>
    <row r="509" s="14" customFormat="1">
      <c r="A509" s="14"/>
      <c r="B509" s="252"/>
      <c r="C509" s="253"/>
      <c r="D509" s="222" t="s">
        <v>282</v>
      </c>
      <c r="E509" s="254" t="s">
        <v>32</v>
      </c>
      <c r="F509" s="255" t="s">
        <v>894</v>
      </c>
      <c r="G509" s="253"/>
      <c r="H509" s="254" t="s">
        <v>32</v>
      </c>
      <c r="I509" s="256"/>
      <c r="J509" s="253"/>
      <c r="K509" s="253"/>
      <c r="L509" s="257"/>
      <c r="M509" s="258"/>
      <c r="N509" s="259"/>
      <c r="O509" s="259"/>
      <c r="P509" s="259"/>
      <c r="Q509" s="259"/>
      <c r="R509" s="259"/>
      <c r="S509" s="259"/>
      <c r="T509" s="260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1" t="s">
        <v>282</v>
      </c>
      <c r="AU509" s="261" t="s">
        <v>86</v>
      </c>
      <c r="AV509" s="14" t="s">
        <v>86</v>
      </c>
      <c r="AW509" s="14" t="s">
        <v>39</v>
      </c>
      <c r="AX509" s="14" t="s">
        <v>78</v>
      </c>
      <c r="AY509" s="261" t="s">
        <v>188</v>
      </c>
    </row>
    <row r="510" s="14" customFormat="1">
      <c r="A510" s="14"/>
      <c r="B510" s="252"/>
      <c r="C510" s="253"/>
      <c r="D510" s="222" t="s">
        <v>282</v>
      </c>
      <c r="E510" s="254" t="s">
        <v>32</v>
      </c>
      <c r="F510" s="255" t="s">
        <v>2338</v>
      </c>
      <c r="G510" s="253"/>
      <c r="H510" s="254" t="s">
        <v>32</v>
      </c>
      <c r="I510" s="256"/>
      <c r="J510" s="253"/>
      <c r="K510" s="253"/>
      <c r="L510" s="257"/>
      <c r="M510" s="258"/>
      <c r="N510" s="259"/>
      <c r="O510" s="259"/>
      <c r="P510" s="259"/>
      <c r="Q510" s="259"/>
      <c r="R510" s="259"/>
      <c r="S510" s="259"/>
      <c r="T510" s="260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1" t="s">
        <v>282</v>
      </c>
      <c r="AU510" s="261" t="s">
        <v>86</v>
      </c>
      <c r="AV510" s="14" t="s">
        <v>86</v>
      </c>
      <c r="AW510" s="14" t="s">
        <v>39</v>
      </c>
      <c r="AX510" s="14" t="s">
        <v>78</v>
      </c>
      <c r="AY510" s="261" t="s">
        <v>188</v>
      </c>
    </row>
    <row r="511" s="14" customFormat="1">
      <c r="A511" s="14"/>
      <c r="B511" s="252"/>
      <c r="C511" s="253"/>
      <c r="D511" s="222" t="s">
        <v>282</v>
      </c>
      <c r="E511" s="254" t="s">
        <v>32</v>
      </c>
      <c r="F511" s="255" t="s">
        <v>895</v>
      </c>
      <c r="G511" s="253"/>
      <c r="H511" s="254" t="s">
        <v>32</v>
      </c>
      <c r="I511" s="256"/>
      <c r="J511" s="253"/>
      <c r="K511" s="253"/>
      <c r="L511" s="257"/>
      <c r="M511" s="258"/>
      <c r="N511" s="259"/>
      <c r="O511" s="259"/>
      <c r="P511" s="259"/>
      <c r="Q511" s="259"/>
      <c r="R511" s="259"/>
      <c r="S511" s="259"/>
      <c r="T511" s="260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1" t="s">
        <v>282</v>
      </c>
      <c r="AU511" s="261" t="s">
        <v>86</v>
      </c>
      <c r="AV511" s="14" t="s">
        <v>86</v>
      </c>
      <c r="AW511" s="14" t="s">
        <v>39</v>
      </c>
      <c r="AX511" s="14" t="s">
        <v>78</v>
      </c>
      <c r="AY511" s="261" t="s">
        <v>188</v>
      </c>
    </row>
    <row r="512" s="13" customFormat="1">
      <c r="A512" s="13"/>
      <c r="B512" s="241"/>
      <c r="C512" s="242"/>
      <c r="D512" s="222" t="s">
        <v>282</v>
      </c>
      <c r="E512" s="243" t="s">
        <v>32</v>
      </c>
      <c r="F512" s="244" t="s">
        <v>2339</v>
      </c>
      <c r="G512" s="242"/>
      <c r="H512" s="245">
        <v>178.5</v>
      </c>
      <c r="I512" s="246"/>
      <c r="J512" s="242"/>
      <c r="K512" s="242"/>
      <c r="L512" s="247"/>
      <c r="M512" s="248"/>
      <c r="N512" s="249"/>
      <c r="O512" s="249"/>
      <c r="P512" s="249"/>
      <c r="Q512" s="249"/>
      <c r="R512" s="249"/>
      <c r="S512" s="249"/>
      <c r="T512" s="250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1" t="s">
        <v>282</v>
      </c>
      <c r="AU512" s="251" t="s">
        <v>86</v>
      </c>
      <c r="AV512" s="13" t="s">
        <v>91</v>
      </c>
      <c r="AW512" s="13" t="s">
        <v>39</v>
      </c>
      <c r="AX512" s="13" t="s">
        <v>86</v>
      </c>
      <c r="AY512" s="251" t="s">
        <v>188</v>
      </c>
    </row>
    <row r="513" s="11" customFormat="1" ht="25.92" customHeight="1">
      <c r="A513" s="11"/>
      <c r="B513" s="195"/>
      <c r="C513" s="196"/>
      <c r="D513" s="197" t="s">
        <v>77</v>
      </c>
      <c r="E513" s="198" t="s">
        <v>185</v>
      </c>
      <c r="F513" s="198" t="s">
        <v>186</v>
      </c>
      <c r="G513" s="196"/>
      <c r="H513" s="196"/>
      <c r="I513" s="199"/>
      <c r="J513" s="200">
        <f>BK513</f>
        <v>0</v>
      </c>
      <c r="K513" s="196"/>
      <c r="L513" s="201"/>
      <c r="M513" s="202"/>
      <c r="N513" s="203"/>
      <c r="O513" s="203"/>
      <c r="P513" s="204">
        <f>SUM(P514:P517)</f>
        <v>0</v>
      </c>
      <c r="Q513" s="203"/>
      <c r="R513" s="204">
        <f>SUM(R514:R517)</f>
        <v>0</v>
      </c>
      <c r="S513" s="203"/>
      <c r="T513" s="205">
        <f>SUM(T514:T517)</f>
        <v>0</v>
      </c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R513" s="206" t="s">
        <v>187</v>
      </c>
      <c r="AT513" s="207" t="s">
        <v>77</v>
      </c>
      <c r="AU513" s="207" t="s">
        <v>78</v>
      </c>
      <c r="AY513" s="206" t="s">
        <v>188</v>
      </c>
      <c r="BK513" s="208">
        <f>SUM(BK514:BK517)</f>
        <v>0</v>
      </c>
    </row>
    <row r="514" s="2" customFormat="1" ht="24.15" customHeight="1">
      <c r="A514" s="42"/>
      <c r="B514" s="43"/>
      <c r="C514" s="209" t="s">
        <v>631</v>
      </c>
      <c r="D514" s="209" t="s">
        <v>189</v>
      </c>
      <c r="E514" s="210" t="s">
        <v>2340</v>
      </c>
      <c r="F514" s="211" t="s">
        <v>2341</v>
      </c>
      <c r="G514" s="212" t="s">
        <v>900</v>
      </c>
      <c r="H514" s="213">
        <v>8</v>
      </c>
      <c r="I514" s="214"/>
      <c r="J514" s="215">
        <f>ROUND(I514*H514,2)</f>
        <v>0</v>
      </c>
      <c r="K514" s="211" t="s">
        <v>32</v>
      </c>
      <c r="L514" s="48"/>
      <c r="M514" s="216" t="s">
        <v>32</v>
      </c>
      <c r="N514" s="217" t="s">
        <v>49</v>
      </c>
      <c r="O514" s="88"/>
      <c r="P514" s="218">
        <f>O514*H514</f>
        <v>0</v>
      </c>
      <c r="Q514" s="218">
        <v>0</v>
      </c>
      <c r="R514" s="218">
        <f>Q514*H514</f>
        <v>0</v>
      </c>
      <c r="S514" s="218">
        <v>0</v>
      </c>
      <c r="T514" s="219">
        <f>S514*H514</f>
        <v>0</v>
      </c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R514" s="220" t="s">
        <v>192</v>
      </c>
      <c r="AT514" s="220" t="s">
        <v>189</v>
      </c>
      <c r="AU514" s="220" t="s">
        <v>86</v>
      </c>
      <c r="AY514" s="20" t="s">
        <v>188</v>
      </c>
      <c r="BE514" s="221">
        <f>IF(N514="základní",J514,0)</f>
        <v>0</v>
      </c>
      <c r="BF514" s="221">
        <f>IF(N514="snížená",J514,0)</f>
        <v>0</v>
      </c>
      <c r="BG514" s="221">
        <f>IF(N514="zákl. přenesená",J514,0)</f>
        <v>0</v>
      </c>
      <c r="BH514" s="221">
        <f>IF(N514="sníž. přenesená",J514,0)</f>
        <v>0</v>
      </c>
      <c r="BI514" s="221">
        <f>IF(N514="nulová",J514,0)</f>
        <v>0</v>
      </c>
      <c r="BJ514" s="20" t="s">
        <v>86</v>
      </c>
      <c r="BK514" s="221">
        <f>ROUND(I514*H514,2)</f>
        <v>0</v>
      </c>
      <c r="BL514" s="20" t="s">
        <v>192</v>
      </c>
      <c r="BM514" s="220" t="s">
        <v>2342</v>
      </c>
    </row>
    <row r="515" s="2" customFormat="1">
      <c r="A515" s="42"/>
      <c r="B515" s="43"/>
      <c r="C515" s="44"/>
      <c r="D515" s="222" t="s">
        <v>194</v>
      </c>
      <c r="E515" s="44"/>
      <c r="F515" s="223" t="s">
        <v>2341</v>
      </c>
      <c r="G515" s="44"/>
      <c r="H515" s="44"/>
      <c r="I515" s="224"/>
      <c r="J515" s="44"/>
      <c r="K515" s="44"/>
      <c r="L515" s="48"/>
      <c r="M515" s="225"/>
      <c r="N515" s="226"/>
      <c r="O515" s="88"/>
      <c r="P515" s="88"/>
      <c r="Q515" s="88"/>
      <c r="R515" s="88"/>
      <c r="S515" s="88"/>
      <c r="T515" s="89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T515" s="20" t="s">
        <v>194</v>
      </c>
      <c r="AU515" s="20" t="s">
        <v>86</v>
      </c>
    </row>
    <row r="516" s="2" customFormat="1">
      <c r="A516" s="42"/>
      <c r="B516" s="43"/>
      <c r="C516" s="44"/>
      <c r="D516" s="222" t="s">
        <v>202</v>
      </c>
      <c r="E516" s="44"/>
      <c r="F516" s="227" t="s">
        <v>2343</v>
      </c>
      <c r="G516" s="44"/>
      <c r="H516" s="44"/>
      <c r="I516" s="224"/>
      <c r="J516" s="44"/>
      <c r="K516" s="44"/>
      <c r="L516" s="48"/>
      <c r="M516" s="225"/>
      <c r="N516" s="226"/>
      <c r="O516" s="88"/>
      <c r="P516" s="88"/>
      <c r="Q516" s="88"/>
      <c r="R516" s="88"/>
      <c r="S516" s="88"/>
      <c r="T516" s="89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T516" s="20" t="s">
        <v>202</v>
      </c>
      <c r="AU516" s="20" t="s">
        <v>86</v>
      </c>
    </row>
    <row r="517" s="13" customFormat="1">
      <c r="A517" s="13"/>
      <c r="B517" s="241"/>
      <c r="C517" s="242"/>
      <c r="D517" s="222" t="s">
        <v>282</v>
      </c>
      <c r="E517" s="243" t="s">
        <v>32</v>
      </c>
      <c r="F517" s="244" t="s">
        <v>2344</v>
      </c>
      <c r="G517" s="242"/>
      <c r="H517" s="245">
        <v>8</v>
      </c>
      <c r="I517" s="246"/>
      <c r="J517" s="242"/>
      <c r="K517" s="242"/>
      <c r="L517" s="247"/>
      <c r="M517" s="283"/>
      <c r="N517" s="284"/>
      <c r="O517" s="284"/>
      <c r="P517" s="284"/>
      <c r="Q517" s="284"/>
      <c r="R517" s="284"/>
      <c r="S517" s="284"/>
      <c r="T517" s="285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1" t="s">
        <v>282</v>
      </c>
      <c r="AU517" s="251" t="s">
        <v>86</v>
      </c>
      <c r="AV517" s="13" t="s">
        <v>91</v>
      </c>
      <c r="AW517" s="13" t="s">
        <v>39</v>
      </c>
      <c r="AX517" s="13" t="s">
        <v>86</v>
      </c>
      <c r="AY517" s="251" t="s">
        <v>188</v>
      </c>
    </row>
    <row r="518" s="2" customFormat="1" ht="6.96" customHeight="1">
      <c r="A518" s="42"/>
      <c r="B518" s="63"/>
      <c r="C518" s="64"/>
      <c r="D518" s="64"/>
      <c r="E518" s="64"/>
      <c r="F518" s="64"/>
      <c r="G518" s="64"/>
      <c r="H518" s="64"/>
      <c r="I518" s="64"/>
      <c r="J518" s="64"/>
      <c r="K518" s="64"/>
      <c r="L518" s="48"/>
      <c r="M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</row>
  </sheetData>
  <sheetProtection sheet="1" autoFilter="0" formatColumns="0" formatRows="0" objects="1" scenarios="1" spinCount="100000" saltValue="0VM5CuEXyRRbrnwUrD0CcMOf1OyNj6OPG6gLqRy6ZZdP8qBA1IkSRKYsVSBPKyF6PcN+Bu8QyCMmFVc9NaOguw==" hashValue="82USarUVe2SFzc4ZiiVXT5CsegVNcXuJEm3zc8emrC3yahxH4qih3LTZ/JpzJvorMJtPL6DiTOsqHGd8Rjtf6g==" algorithmName="SHA-512" password="EC2B"/>
  <autoFilter ref="C101:K5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hyperlinks>
    <hyperlink ref="F107" r:id="rId1" display="https://podminky.urs.cz/item/CS_URS_2023_02/611325421"/>
    <hyperlink ref="F111" r:id="rId2" display="https://podminky.urs.cz/item/CS_URS_2023_02/612325421"/>
    <hyperlink ref="F132" r:id="rId3" display="https://podminky.urs.cz/item/CS_URS_2023_02/619996117"/>
    <hyperlink ref="F137" r:id="rId4" display="https://podminky.urs.cz/item/CS_URS_2023_02/949101112"/>
    <hyperlink ref="F141" r:id="rId5" display="https://podminky.urs.cz/item/CS_URS_2023_02/952901111"/>
    <hyperlink ref="F146" r:id="rId6" display="https://podminky.urs.cz/item/CS_URS_2023_02/997013211"/>
    <hyperlink ref="F149" r:id="rId7" display="https://podminky.urs.cz/item/CS_URS_2023_02/997013501"/>
    <hyperlink ref="F152" r:id="rId8" display="https://podminky.urs.cz/item/CS_URS_2023_02/997013509"/>
    <hyperlink ref="F156" r:id="rId9" display="https://podminky.urs.cz/item/CS_URS_2023_02/997013871"/>
    <hyperlink ref="F160" r:id="rId10" display="https://podminky.urs.cz/item/CS_URS_2023_02/998018001"/>
    <hyperlink ref="F219" r:id="rId11" display="https://podminky.urs.cz/item/CS_URS_2023_02/771111011"/>
    <hyperlink ref="F224" r:id="rId12" display="https://podminky.urs.cz/item/CS_URS_2023_02/771121011"/>
    <hyperlink ref="F229" r:id="rId13" display="https://podminky.urs.cz/item/CS_URS_2023_02/771151014"/>
    <hyperlink ref="F234" r:id="rId14" display="https://podminky.urs.cz/item/CS_URS_2023_02/771474113"/>
    <hyperlink ref="F242" r:id="rId15" display="https://podminky.urs.cz/item/CS_URS_2023_02/771574122"/>
    <hyperlink ref="F251" r:id="rId16" display="https://podminky.urs.cz/item/CS_URS_2023_02/771577111"/>
    <hyperlink ref="F256" r:id="rId17" display="https://podminky.urs.cz/item/CS_URS_2023_02/998771101"/>
    <hyperlink ref="F260" r:id="rId18" display="https://podminky.urs.cz/item/CS_URS_2023_02/775591311"/>
    <hyperlink ref="F264" r:id="rId19" display="https://podminky.urs.cz/item/CS_URS_2023_02/775591314"/>
    <hyperlink ref="F268" r:id="rId20" display="https://podminky.urs.cz/item/CS_URS_2023_02/775591316"/>
    <hyperlink ref="F272" r:id="rId21" display="https://podminky.urs.cz/item/CS_URS_2023_02/775591411"/>
    <hyperlink ref="F276" r:id="rId22" display="https://podminky.urs.cz/item/CS_URS_2023_02/998775102"/>
    <hyperlink ref="F280" r:id="rId23" display="https://podminky.urs.cz/item/CS_URS_2023_02/776411111"/>
    <hyperlink ref="F288" r:id="rId24" display="https://podminky.urs.cz/item/CS_URS_2023_02/776421312"/>
    <hyperlink ref="F296" r:id="rId25" display="https://podminky.urs.cz/item/CS_URS_2023_02/998776102"/>
    <hyperlink ref="F304" r:id="rId26" display="https://podminky.urs.cz/item/CS_URS_2023_02/781491011"/>
    <hyperlink ref="F314" r:id="rId27" display="https://podminky.urs.cz/item/CS_URS_2023_02/998781101"/>
    <hyperlink ref="F318" r:id="rId28" display="https://podminky.urs.cz/item/CS_URS_2023_02/783601715"/>
    <hyperlink ref="F321" r:id="rId29" display="https://podminky.urs.cz/item/CS_URS_2023_02/783614551"/>
    <hyperlink ref="F324" r:id="rId30" display="https://podminky.urs.cz/item/CS_URS_2023_02/783615551"/>
    <hyperlink ref="F327" r:id="rId31" display="https://podminky.urs.cz/item/CS_URS_2023_02/783617601"/>
    <hyperlink ref="F331" r:id="rId32" display="https://podminky.urs.cz/item/CS_URS_2023_02/784121003"/>
    <hyperlink ref="F354" r:id="rId33" display="https://podminky.urs.cz/item/CS_URS_2023_02/784121013"/>
    <hyperlink ref="F381" r:id="rId34" display="https://podminky.urs.cz/item/CS_URS_2023_02/784161413"/>
    <hyperlink ref="F404" r:id="rId35" display="https://podminky.urs.cz/item/CS_URS_2023_02/784171113"/>
    <hyperlink ref="F419" r:id="rId36" display="https://podminky.urs.cz/item/CS_URS_2023_02/784181103"/>
    <hyperlink ref="F442" r:id="rId37" display="https://podminky.urs.cz/item/CS_URS_2023_02/784211103"/>
    <hyperlink ref="F465" r:id="rId38" display="https://podminky.urs.cz/item/CS_URS_2023_02/784211165"/>
    <hyperlink ref="F504" r:id="rId39" display="https://podminky.urs.cz/item/CS_URS_2023_02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91</v>
      </c>
    </row>
    <row r="4" s="1" customFormat="1" ht="24.96" customHeight="1">
      <c r="B4" s="23"/>
      <c r="D4" s="144" t="s">
        <v>164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26.25" customHeight="1">
      <c r="B7" s="23"/>
      <c r="E7" s="147" t="str">
        <f>'Rekapitulace stavby'!K6</f>
        <v>Dům kultury v Ostrově - vybudování kulturního a kreativního centra (interiér)</v>
      </c>
      <c r="F7" s="146"/>
      <c r="G7" s="146"/>
      <c r="H7" s="146"/>
      <c r="L7" s="23"/>
    </row>
    <row r="8" s="1" customFormat="1" ht="12" customHeight="1">
      <c r="B8" s="23"/>
      <c r="D8" s="146" t="s">
        <v>165</v>
      </c>
      <c r="L8" s="23"/>
    </row>
    <row r="9" s="2" customFormat="1" ht="16.5" customHeight="1">
      <c r="A9" s="42"/>
      <c r="B9" s="48"/>
      <c r="C9" s="42"/>
      <c r="D9" s="42"/>
      <c r="E9" s="147" t="s">
        <v>254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255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2345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32</v>
      </c>
      <c r="G13" s="42"/>
      <c r="H13" s="42"/>
      <c r="I13" s="146" t="s">
        <v>20</v>
      </c>
      <c r="J13" s="137" t="s">
        <v>32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23</v>
      </c>
      <c r="G14" s="42"/>
      <c r="H14" s="42"/>
      <c r="I14" s="146" t="s">
        <v>24</v>
      </c>
      <c r="J14" s="150" t="str">
        <f>'Rekapitulace stavby'!AN8</f>
        <v>13. 3. 2024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30</v>
      </c>
      <c r="E16" s="42"/>
      <c r="F16" s="42"/>
      <c r="G16" s="42"/>
      <c r="H16" s="42"/>
      <c r="I16" s="146" t="s">
        <v>31</v>
      </c>
      <c r="J16" s="137" t="s">
        <v>32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33</v>
      </c>
      <c r="F17" s="42"/>
      <c r="G17" s="42"/>
      <c r="H17" s="42"/>
      <c r="I17" s="146" t="s">
        <v>34</v>
      </c>
      <c r="J17" s="137" t="s">
        <v>32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35</v>
      </c>
      <c r="E19" s="42"/>
      <c r="F19" s="42"/>
      <c r="G19" s="42"/>
      <c r="H19" s="42"/>
      <c r="I19" s="146" t="s">
        <v>31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34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37</v>
      </c>
      <c r="E22" s="42"/>
      <c r="F22" s="42"/>
      <c r="G22" s="42"/>
      <c r="H22" s="42"/>
      <c r="I22" s="146" t="s">
        <v>31</v>
      </c>
      <c r="J22" s="137" t="s">
        <v>32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38</v>
      </c>
      <c r="F23" s="42"/>
      <c r="G23" s="42"/>
      <c r="H23" s="42"/>
      <c r="I23" s="146" t="s">
        <v>34</v>
      </c>
      <c r="J23" s="137" t="s">
        <v>32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40</v>
      </c>
      <c r="E25" s="42"/>
      <c r="F25" s="42"/>
      <c r="G25" s="42"/>
      <c r="H25" s="42"/>
      <c r="I25" s="146" t="s">
        <v>31</v>
      </c>
      <c r="J25" s="137" t="s">
        <v>32</v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">
        <v>41</v>
      </c>
      <c r="F26" s="42"/>
      <c r="G26" s="42"/>
      <c r="H26" s="42"/>
      <c r="I26" s="146" t="s">
        <v>34</v>
      </c>
      <c r="J26" s="137" t="s">
        <v>32</v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42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71.25" customHeight="1">
      <c r="A29" s="151"/>
      <c r="B29" s="152"/>
      <c r="C29" s="151"/>
      <c r="D29" s="151"/>
      <c r="E29" s="153" t="s">
        <v>43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44</v>
      </c>
      <c r="E32" s="42"/>
      <c r="F32" s="42"/>
      <c r="G32" s="42"/>
      <c r="H32" s="42"/>
      <c r="I32" s="42"/>
      <c r="J32" s="157">
        <f>ROUND(J108,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46</v>
      </c>
      <c r="G34" s="42"/>
      <c r="H34" s="42"/>
      <c r="I34" s="158" t="s">
        <v>45</v>
      </c>
      <c r="J34" s="158" t="s">
        <v>47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48</v>
      </c>
      <c r="E35" s="146" t="s">
        <v>49</v>
      </c>
      <c r="F35" s="160">
        <f>ROUND((SUM(BE108:BE868)),  2)</f>
        <v>0</v>
      </c>
      <c r="G35" s="42"/>
      <c r="H35" s="42"/>
      <c r="I35" s="161">
        <v>0.20999999999999999</v>
      </c>
      <c r="J35" s="160">
        <f>ROUND(((SUM(BE108:BE868))*I35),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50</v>
      </c>
      <c r="F36" s="160">
        <f>ROUND((SUM(BF108:BF868)),  2)</f>
        <v>0</v>
      </c>
      <c r="G36" s="42"/>
      <c r="H36" s="42"/>
      <c r="I36" s="161">
        <v>0.14999999999999999</v>
      </c>
      <c r="J36" s="160">
        <f>ROUND(((SUM(BF108:BF868))*I36),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51</v>
      </c>
      <c r="F37" s="160">
        <f>ROUND((SUM(BG108:BG868)),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52</v>
      </c>
      <c r="F38" s="160">
        <f>ROUND((SUM(BH108:BH868)),  2)</f>
        <v>0</v>
      </c>
      <c r="G38" s="42"/>
      <c r="H38" s="42"/>
      <c r="I38" s="161">
        <v>0.14999999999999999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53</v>
      </c>
      <c r="F39" s="160">
        <f>ROUND((SUM(BI108:BI868)),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54</v>
      </c>
      <c r="E41" s="164"/>
      <c r="F41" s="164"/>
      <c r="G41" s="165" t="s">
        <v>55</v>
      </c>
      <c r="H41" s="166" t="s">
        <v>56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167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26.25" customHeight="1">
      <c r="A50" s="42"/>
      <c r="B50" s="43"/>
      <c r="C50" s="44"/>
      <c r="D50" s="44"/>
      <c r="E50" s="173" t="str">
        <f>E7</f>
        <v>Dům kultury v Ostrově - vybudování kulturního a kreativního centra (interiér)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165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3" t="s">
        <v>254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255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D11_TK - T-Klub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>Ostrov</v>
      </c>
      <c r="G56" s="44"/>
      <c r="H56" s="44"/>
      <c r="I56" s="35" t="s">
        <v>24</v>
      </c>
      <c r="J56" s="76" t="str">
        <f>IF(J14="","",J14)</f>
        <v>13. 3. 2024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54.45" customHeight="1">
      <c r="A58" s="42"/>
      <c r="B58" s="43"/>
      <c r="C58" s="35" t="s">
        <v>30</v>
      </c>
      <c r="D58" s="44"/>
      <c r="E58" s="44"/>
      <c r="F58" s="30" t="str">
        <f>E17</f>
        <v>Město Ostrov, Jáchymovská 1 , 363 01 Ostrov</v>
      </c>
      <c r="G58" s="44"/>
      <c r="H58" s="44"/>
      <c r="I58" s="35" t="s">
        <v>37</v>
      </c>
      <c r="J58" s="40" t="str">
        <f>E23</f>
        <v>Ing arch Olga Růžičková, Gagarinova, Karlovy Vary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5" t="s">
        <v>35</v>
      </c>
      <c r="D59" s="44"/>
      <c r="E59" s="44"/>
      <c r="F59" s="30" t="str">
        <f>IF(E20="","",E20)</f>
        <v>Vyplň údaj</v>
      </c>
      <c r="G59" s="44"/>
      <c r="H59" s="44"/>
      <c r="I59" s="35" t="s">
        <v>40</v>
      </c>
      <c r="J59" s="40" t="str">
        <f>E26</f>
        <v>Jakub Vilingr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168</v>
      </c>
      <c r="D61" s="175"/>
      <c r="E61" s="175"/>
      <c r="F61" s="175"/>
      <c r="G61" s="175"/>
      <c r="H61" s="175"/>
      <c r="I61" s="175"/>
      <c r="J61" s="176" t="s">
        <v>169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76</v>
      </c>
      <c r="D63" s="44"/>
      <c r="E63" s="44"/>
      <c r="F63" s="44"/>
      <c r="G63" s="44"/>
      <c r="H63" s="44"/>
      <c r="I63" s="44"/>
      <c r="J63" s="106">
        <f>J108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170</v>
      </c>
    </row>
    <row r="64" s="9" customFormat="1" ht="24.96" customHeight="1">
      <c r="A64" s="9"/>
      <c r="B64" s="178"/>
      <c r="C64" s="179"/>
      <c r="D64" s="180" t="s">
        <v>257</v>
      </c>
      <c r="E64" s="181"/>
      <c r="F64" s="181"/>
      <c r="G64" s="181"/>
      <c r="H64" s="181"/>
      <c r="I64" s="181"/>
      <c r="J64" s="182">
        <f>J109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2" customFormat="1" ht="19.92" customHeight="1">
      <c r="A65" s="12"/>
      <c r="B65" s="232"/>
      <c r="C65" s="129"/>
      <c r="D65" s="233" t="s">
        <v>923</v>
      </c>
      <c r="E65" s="234"/>
      <c r="F65" s="234"/>
      <c r="G65" s="234"/>
      <c r="H65" s="234"/>
      <c r="I65" s="234"/>
      <c r="J65" s="235">
        <f>J110</f>
        <v>0</v>
      </c>
      <c r="K65" s="129"/>
      <c r="L65" s="236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9.92" customHeight="1">
      <c r="A66" s="12"/>
      <c r="B66" s="232"/>
      <c r="C66" s="129"/>
      <c r="D66" s="233" t="s">
        <v>924</v>
      </c>
      <c r="E66" s="234"/>
      <c r="F66" s="234"/>
      <c r="G66" s="234"/>
      <c r="H66" s="234"/>
      <c r="I66" s="234"/>
      <c r="J66" s="235">
        <f>J147</f>
        <v>0</v>
      </c>
      <c r="K66" s="129"/>
      <c r="L66" s="236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12" customFormat="1" ht="19.92" customHeight="1">
      <c r="A67" s="12"/>
      <c r="B67" s="232"/>
      <c r="C67" s="129"/>
      <c r="D67" s="233" t="s">
        <v>258</v>
      </c>
      <c r="E67" s="234"/>
      <c r="F67" s="234"/>
      <c r="G67" s="234"/>
      <c r="H67" s="234"/>
      <c r="I67" s="234"/>
      <c r="J67" s="235">
        <f>J151</f>
        <v>0</v>
      </c>
      <c r="K67" s="129"/>
      <c r="L67" s="236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="12" customFormat="1" ht="19.92" customHeight="1">
      <c r="A68" s="12"/>
      <c r="B68" s="232"/>
      <c r="C68" s="129"/>
      <c r="D68" s="233" t="s">
        <v>259</v>
      </c>
      <c r="E68" s="234"/>
      <c r="F68" s="234"/>
      <c r="G68" s="234"/>
      <c r="H68" s="234"/>
      <c r="I68" s="234"/>
      <c r="J68" s="235">
        <f>J253</f>
        <v>0</v>
      </c>
      <c r="K68" s="129"/>
      <c r="L68" s="236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="12" customFormat="1" ht="19.92" customHeight="1">
      <c r="A69" s="12"/>
      <c r="B69" s="232"/>
      <c r="C69" s="129"/>
      <c r="D69" s="233" t="s">
        <v>260</v>
      </c>
      <c r="E69" s="234"/>
      <c r="F69" s="234"/>
      <c r="G69" s="234"/>
      <c r="H69" s="234"/>
      <c r="I69" s="234"/>
      <c r="J69" s="235">
        <f>J317</f>
        <v>0</v>
      </c>
      <c r="K69" s="129"/>
      <c r="L69" s="236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s="12" customFormat="1" ht="19.92" customHeight="1">
      <c r="A70" s="12"/>
      <c r="B70" s="232"/>
      <c r="C70" s="129"/>
      <c r="D70" s="233" t="s">
        <v>261</v>
      </c>
      <c r="E70" s="234"/>
      <c r="F70" s="234"/>
      <c r="G70" s="234"/>
      <c r="H70" s="234"/>
      <c r="I70" s="234"/>
      <c r="J70" s="235">
        <f>J331</f>
        <v>0</v>
      </c>
      <c r="K70" s="129"/>
      <c r="L70" s="236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s="9" customFormat="1" ht="24.96" customHeight="1">
      <c r="A71" s="9"/>
      <c r="B71" s="178"/>
      <c r="C71" s="179"/>
      <c r="D71" s="180" t="s">
        <v>262</v>
      </c>
      <c r="E71" s="181"/>
      <c r="F71" s="181"/>
      <c r="G71" s="181"/>
      <c r="H71" s="181"/>
      <c r="I71" s="181"/>
      <c r="J71" s="182">
        <f>J335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2" customFormat="1" ht="19.92" customHeight="1">
      <c r="A72" s="12"/>
      <c r="B72" s="232"/>
      <c r="C72" s="129"/>
      <c r="D72" s="233" t="s">
        <v>2346</v>
      </c>
      <c r="E72" s="234"/>
      <c r="F72" s="234"/>
      <c r="G72" s="234"/>
      <c r="H72" s="234"/>
      <c r="I72" s="234"/>
      <c r="J72" s="235">
        <f>J336</f>
        <v>0</v>
      </c>
      <c r="K72" s="129"/>
      <c r="L72" s="236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</row>
    <row r="73" s="12" customFormat="1" ht="19.92" customHeight="1">
      <c r="A73" s="12"/>
      <c r="B73" s="232"/>
      <c r="C73" s="129"/>
      <c r="D73" s="233" t="s">
        <v>263</v>
      </c>
      <c r="E73" s="234"/>
      <c r="F73" s="234"/>
      <c r="G73" s="234"/>
      <c r="H73" s="234"/>
      <c r="I73" s="234"/>
      <c r="J73" s="235">
        <f>J350</f>
        <v>0</v>
      </c>
      <c r="K73" s="129"/>
      <c r="L73" s="236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</row>
    <row r="74" s="12" customFormat="1" ht="19.92" customHeight="1">
      <c r="A74" s="12"/>
      <c r="B74" s="232"/>
      <c r="C74" s="129"/>
      <c r="D74" s="233" t="s">
        <v>2347</v>
      </c>
      <c r="E74" s="234"/>
      <c r="F74" s="234"/>
      <c r="G74" s="234"/>
      <c r="H74" s="234"/>
      <c r="I74" s="234"/>
      <c r="J74" s="235">
        <f>J368</f>
        <v>0</v>
      </c>
      <c r="K74" s="129"/>
      <c r="L74" s="236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</row>
    <row r="75" s="12" customFormat="1" ht="19.92" customHeight="1">
      <c r="A75" s="12"/>
      <c r="B75" s="232"/>
      <c r="C75" s="129"/>
      <c r="D75" s="233" t="s">
        <v>1263</v>
      </c>
      <c r="E75" s="234"/>
      <c r="F75" s="234"/>
      <c r="G75" s="234"/>
      <c r="H75" s="234"/>
      <c r="I75" s="234"/>
      <c r="J75" s="235">
        <f>J382</f>
        <v>0</v>
      </c>
      <c r="K75" s="129"/>
      <c r="L75" s="236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</row>
    <row r="76" s="12" customFormat="1" ht="19.92" customHeight="1">
      <c r="A76" s="12"/>
      <c r="B76" s="232"/>
      <c r="C76" s="129"/>
      <c r="D76" s="233" t="s">
        <v>264</v>
      </c>
      <c r="E76" s="234"/>
      <c r="F76" s="234"/>
      <c r="G76" s="234"/>
      <c r="H76" s="234"/>
      <c r="I76" s="234"/>
      <c r="J76" s="235">
        <f>J422</f>
        <v>0</v>
      </c>
      <c r="K76" s="129"/>
      <c r="L76" s="236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</row>
    <row r="77" s="12" customFormat="1" ht="19.92" customHeight="1">
      <c r="A77" s="12"/>
      <c r="B77" s="232"/>
      <c r="C77" s="129"/>
      <c r="D77" s="233" t="s">
        <v>265</v>
      </c>
      <c r="E77" s="234"/>
      <c r="F77" s="234"/>
      <c r="G77" s="234"/>
      <c r="H77" s="234"/>
      <c r="I77" s="234"/>
      <c r="J77" s="235">
        <f>J537</f>
        <v>0</v>
      </c>
      <c r="K77" s="129"/>
      <c r="L77" s="236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</row>
    <row r="78" s="12" customFormat="1" ht="19.92" customHeight="1">
      <c r="A78" s="12"/>
      <c r="B78" s="232"/>
      <c r="C78" s="129"/>
      <c r="D78" s="233" t="s">
        <v>266</v>
      </c>
      <c r="E78" s="234"/>
      <c r="F78" s="234"/>
      <c r="G78" s="234"/>
      <c r="H78" s="234"/>
      <c r="I78" s="234"/>
      <c r="J78" s="235">
        <f>J563</f>
        <v>0</v>
      </c>
      <c r="K78" s="129"/>
      <c r="L78" s="236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</row>
    <row r="79" s="12" customFormat="1" ht="19.92" customHeight="1">
      <c r="A79" s="12"/>
      <c r="B79" s="232"/>
      <c r="C79" s="129"/>
      <c r="D79" s="233" t="s">
        <v>2013</v>
      </c>
      <c r="E79" s="234"/>
      <c r="F79" s="234"/>
      <c r="G79" s="234"/>
      <c r="H79" s="234"/>
      <c r="I79" s="234"/>
      <c r="J79" s="235">
        <f>J636</f>
        <v>0</v>
      </c>
      <c r="K79" s="129"/>
      <c r="L79" s="236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</row>
    <row r="80" s="12" customFormat="1" ht="19.92" customHeight="1">
      <c r="A80" s="12"/>
      <c r="B80" s="232"/>
      <c r="C80" s="129"/>
      <c r="D80" s="233" t="s">
        <v>268</v>
      </c>
      <c r="E80" s="234"/>
      <c r="F80" s="234"/>
      <c r="G80" s="234"/>
      <c r="H80" s="234"/>
      <c r="I80" s="234"/>
      <c r="J80" s="235">
        <f>J658</f>
        <v>0</v>
      </c>
      <c r="K80" s="129"/>
      <c r="L80" s="236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</row>
    <row r="81" s="12" customFormat="1" ht="19.92" customHeight="1">
      <c r="A81" s="12"/>
      <c r="B81" s="232"/>
      <c r="C81" s="129"/>
      <c r="D81" s="233" t="s">
        <v>269</v>
      </c>
      <c r="E81" s="234"/>
      <c r="F81" s="234"/>
      <c r="G81" s="234"/>
      <c r="H81" s="234"/>
      <c r="I81" s="234"/>
      <c r="J81" s="235">
        <f>J753</f>
        <v>0</v>
      </c>
      <c r="K81" s="129"/>
      <c r="L81" s="236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</row>
    <row r="82" s="12" customFormat="1" ht="19.92" customHeight="1">
      <c r="A82" s="12"/>
      <c r="B82" s="232"/>
      <c r="C82" s="129"/>
      <c r="D82" s="233" t="s">
        <v>1264</v>
      </c>
      <c r="E82" s="234"/>
      <c r="F82" s="234"/>
      <c r="G82" s="234"/>
      <c r="H82" s="234"/>
      <c r="I82" s="234"/>
      <c r="J82" s="235">
        <f>J780</f>
        <v>0</v>
      </c>
      <c r="K82" s="129"/>
      <c r="L82" s="236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</row>
    <row r="83" s="12" customFormat="1" ht="19.92" customHeight="1">
      <c r="A83" s="12"/>
      <c r="B83" s="232"/>
      <c r="C83" s="129"/>
      <c r="D83" s="233" t="s">
        <v>271</v>
      </c>
      <c r="E83" s="234"/>
      <c r="F83" s="234"/>
      <c r="G83" s="234"/>
      <c r="H83" s="234"/>
      <c r="I83" s="234"/>
      <c r="J83" s="235">
        <f>J793</f>
        <v>0</v>
      </c>
      <c r="K83" s="129"/>
      <c r="L83" s="236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</row>
    <row r="84" s="12" customFormat="1" ht="19.92" customHeight="1">
      <c r="A84" s="12"/>
      <c r="B84" s="232"/>
      <c r="C84" s="129"/>
      <c r="D84" s="233" t="s">
        <v>2348</v>
      </c>
      <c r="E84" s="234"/>
      <c r="F84" s="234"/>
      <c r="G84" s="234"/>
      <c r="H84" s="234"/>
      <c r="I84" s="234"/>
      <c r="J84" s="235">
        <f>J850</f>
        <v>0</v>
      </c>
      <c r="K84" s="129"/>
      <c r="L84" s="236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</row>
    <row r="85" s="9" customFormat="1" ht="24.96" customHeight="1">
      <c r="A85" s="9"/>
      <c r="B85" s="178"/>
      <c r="C85" s="179"/>
      <c r="D85" s="180" t="s">
        <v>272</v>
      </c>
      <c r="E85" s="181"/>
      <c r="F85" s="181"/>
      <c r="G85" s="181"/>
      <c r="H85" s="181"/>
      <c r="I85" s="181"/>
      <c r="J85" s="182">
        <f>J853</f>
        <v>0</v>
      </c>
      <c r="K85" s="179"/>
      <c r="L85" s="183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9" customFormat="1" ht="24.96" customHeight="1">
      <c r="A86" s="9"/>
      <c r="B86" s="178"/>
      <c r="C86" s="179"/>
      <c r="D86" s="180" t="s">
        <v>171</v>
      </c>
      <c r="E86" s="181"/>
      <c r="F86" s="181"/>
      <c r="G86" s="181"/>
      <c r="H86" s="181"/>
      <c r="I86" s="181"/>
      <c r="J86" s="182">
        <f>J864</f>
        <v>0</v>
      </c>
      <c r="K86" s="179"/>
      <c r="L86" s="183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2" customFormat="1" ht="21.84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6.96" customHeight="1">
      <c r="A88" s="42"/>
      <c r="B88" s="63"/>
      <c r="C88" s="64"/>
      <c r="D88" s="64"/>
      <c r="E88" s="64"/>
      <c r="F88" s="64"/>
      <c r="G88" s="64"/>
      <c r="H88" s="64"/>
      <c r="I88" s="64"/>
      <c r="J88" s="64"/>
      <c r="K88" s="6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92" s="2" customFormat="1" ht="6.96" customHeight="1">
      <c r="A92" s="42"/>
      <c r="B92" s="65"/>
      <c r="C92" s="66"/>
      <c r="D92" s="66"/>
      <c r="E92" s="66"/>
      <c r="F92" s="66"/>
      <c r="G92" s="66"/>
      <c r="H92" s="66"/>
      <c r="I92" s="66"/>
      <c r="J92" s="66"/>
      <c r="K92" s="66"/>
      <c r="L92" s="14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24.96" customHeight="1">
      <c r="A93" s="42"/>
      <c r="B93" s="43"/>
      <c r="C93" s="26" t="s">
        <v>172</v>
      </c>
      <c r="D93" s="44"/>
      <c r="E93" s="44"/>
      <c r="F93" s="44"/>
      <c r="G93" s="44"/>
      <c r="H93" s="44"/>
      <c r="I93" s="44"/>
      <c r="J93" s="44"/>
      <c r="K93" s="44"/>
      <c r="L93" s="14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6.96" customHeight="1">
      <c r="A94" s="42"/>
      <c r="B94" s="43"/>
      <c r="C94" s="44"/>
      <c r="D94" s="44"/>
      <c r="E94" s="44"/>
      <c r="F94" s="44"/>
      <c r="G94" s="44"/>
      <c r="H94" s="44"/>
      <c r="I94" s="44"/>
      <c r="J94" s="44"/>
      <c r="K94" s="44"/>
      <c r="L94" s="14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2" customHeight="1">
      <c r="A95" s="42"/>
      <c r="B95" s="43"/>
      <c r="C95" s="35" t="s">
        <v>16</v>
      </c>
      <c r="D95" s="44"/>
      <c r="E95" s="44"/>
      <c r="F95" s="44"/>
      <c r="G95" s="44"/>
      <c r="H95" s="44"/>
      <c r="I95" s="44"/>
      <c r="J95" s="44"/>
      <c r="K95" s="44"/>
      <c r="L95" s="14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26.25" customHeight="1">
      <c r="A96" s="42"/>
      <c r="B96" s="43"/>
      <c r="C96" s="44"/>
      <c r="D96" s="44"/>
      <c r="E96" s="173" t="str">
        <f>E7</f>
        <v>Dům kultury v Ostrově - vybudování kulturního a kreativního centra (interiér)</v>
      </c>
      <c r="F96" s="35"/>
      <c r="G96" s="35"/>
      <c r="H96" s="35"/>
      <c r="I96" s="44"/>
      <c r="J96" s="44"/>
      <c r="K96" s="44"/>
      <c r="L96" s="14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1" customFormat="1" ht="12" customHeight="1">
      <c r="B97" s="24"/>
      <c r="C97" s="35" t="s">
        <v>165</v>
      </c>
      <c r="D97" s="25"/>
      <c r="E97" s="25"/>
      <c r="F97" s="25"/>
      <c r="G97" s="25"/>
      <c r="H97" s="25"/>
      <c r="I97" s="25"/>
      <c r="J97" s="25"/>
      <c r="K97" s="25"/>
      <c r="L97" s="23"/>
    </row>
    <row r="98" s="2" customFormat="1" ht="16.5" customHeight="1">
      <c r="A98" s="42"/>
      <c r="B98" s="43"/>
      <c r="C98" s="44"/>
      <c r="D98" s="44"/>
      <c r="E98" s="173" t="s">
        <v>254</v>
      </c>
      <c r="F98" s="44"/>
      <c r="G98" s="44"/>
      <c r="H98" s="44"/>
      <c r="I98" s="44"/>
      <c r="J98" s="44"/>
      <c r="K98" s="44"/>
      <c r="L98" s="148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2" customHeight="1">
      <c r="A99" s="42"/>
      <c r="B99" s="43"/>
      <c r="C99" s="35" t="s">
        <v>255</v>
      </c>
      <c r="D99" s="44"/>
      <c r="E99" s="44"/>
      <c r="F99" s="44"/>
      <c r="G99" s="44"/>
      <c r="H99" s="44"/>
      <c r="I99" s="44"/>
      <c r="J99" s="44"/>
      <c r="K99" s="44"/>
      <c r="L99" s="148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16.5" customHeight="1">
      <c r="A100" s="42"/>
      <c r="B100" s="43"/>
      <c r="C100" s="44"/>
      <c r="D100" s="44"/>
      <c r="E100" s="73" t="str">
        <f>E11</f>
        <v>D11_TK - T-Klub</v>
      </c>
      <c r="F100" s="44"/>
      <c r="G100" s="44"/>
      <c r="H100" s="44"/>
      <c r="I100" s="44"/>
      <c r="J100" s="44"/>
      <c r="K100" s="44"/>
      <c r="L100" s="148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2" customFormat="1" ht="6.96" customHeight="1">
      <c r="A101" s="42"/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148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2" customFormat="1" ht="12" customHeight="1">
      <c r="A102" s="42"/>
      <c r="B102" s="43"/>
      <c r="C102" s="35" t="s">
        <v>22</v>
      </c>
      <c r="D102" s="44"/>
      <c r="E102" s="44"/>
      <c r="F102" s="30" t="str">
        <f>F14</f>
        <v>Ostrov</v>
      </c>
      <c r="G102" s="44"/>
      <c r="H102" s="44"/>
      <c r="I102" s="35" t="s">
        <v>24</v>
      </c>
      <c r="J102" s="76" t="str">
        <f>IF(J14="","",J14)</f>
        <v>13. 3. 2024</v>
      </c>
      <c r="K102" s="44"/>
      <c r="L102" s="148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="2" customFormat="1" ht="6.96" customHeight="1">
      <c r="A103" s="42"/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148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="2" customFormat="1" ht="54.45" customHeight="1">
      <c r="A104" s="42"/>
      <c r="B104" s="43"/>
      <c r="C104" s="35" t="s">
        <v>30</v>
      </c>
      <c r="D104" s="44"/>
      <c r="E104" s="44"/>
      <c r="F104" s="30" t="str">
        <f>E17</f>
        <v>Město Ostrov, Jáchymovská 1 , 363 01 Ostrov</v>
      </c>
      <c r="G104" s="44"/>
      <c r="H104" s="44"/>
      <c r="I104" s="35" t="s">
        <v>37</v>
      </c>
      <c r="J104" s="40" t="str">
        <f>E23</f>
        <v>Ing arch Olga Růžičková, Gagarinova, Karlovy Vary</v>
      </c>
      <c r="K104" s="44"/>
      <c r="L104" s="148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="2" customFormat="1" ht="15.15" customHeight="1">
      <c r="A105" s="42"/>
      <c r="B105" s="43"/>
      <c r="C105" s="35" t="s">
        <v>35</v>
      </c>
      <c r="D105" s="44"/>
      <c r="E105" s="44"/>
      <c r="F105" s="30" t="str">
        <f>IF(E20="","",E20)</f>
        <v>Vyplň údaj</v>
      </c>
      <c r="G105" s="44"/>
      <c r="H105" s="44"/>
      <c r="I105" s="35" t="s">
        <v>40</v>
      </c>
      <c r="J105" s="40" t="str">
        <f>E26</f>
        <v>Jakub Vilingr</v>
      </c>
      <c r="K105" s="44"/>
      <c r="L105" s="148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</row>
    <row r="106" s="2" customFormat="1" ht="10.32" customHeight="1">
      <c r="A106" s="42"/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148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</row>
    <row r="107" s="10" customFormat="1" ht="29.28" customHeight="1">
      <c r="A107" s="184"/>
      <c r="B107" s="185"/>
      <c r="C107" s="186" t="s">
        <v>173</v>
      </c>
      <c r="D107" s="187" t="s">
        <v>63</v>
      </c>
      <c r="E107" s="187" t="s">
        <v>59</v>
      </c>
      <c r="F107" s="187" t="s">
        <v>60</v>
      </c>
      <c r="G107" s="187" t="s">
        <v>174</v>
      </c>
      <c r="H107" s="187" t="s">
        <v>175</v>
      </c>
      <c r="I107" s="187" t="s">
        <v>176</v>
      </c>
      <c r="J107" s="187" t="s">
        <v>169</v>
      </c>
      <c r="K107" s="188" t="s">
        <v>177</v>
      </c>
      <c r="L107" s="189"/>
      <c r="M107" s="96" t="s">
        <v>32</v>
      </c>
      <c r="N107" s="97" t="s">
        <v>48</v>
      </c>
      <c r="O107" s="97" t="s">
        <v>178</v>
      </c>
      <c r="P107" s="97" t="s">
        <v>179</v>
      </c>
      <c r="Q107" s="97" t="s">
        <v>180</v>
      </c>
      <c r="R107" s="97" t="s">
        <v>181</v>
      </c>
      <c r="S107" s="97" t="s">
        <v>182</v>
      </c>
      <c r="T107" s="98" t="s">
        <v>183</v>
      </c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</row>
    <row r="108" s="2" customFormat="1" ht="22.8" customHeight="1">
      <c r="A108" s="42"/>
      <c r="B108" s="43"/>
      <c r="C108" s="103" t="s">
        <v>184</v>
      </c>
      <c r="D108" s="44"/>
      <c r="E108" s="44"/>
      <c r="F108" s="44"/>
      <c r="G108" s="44"/>
      <c r="H108" s="44"/>
      <c r="I108" s="44"/>
      <c r="J108" s="190">
        <f>BK108</f>
        <v>0</v>
      </c>
      <c r="K108" s="44"/>
      <c r="L108" s="48"/>
      <c r="M108" s="99"/>
      <c r="N108" s="191"/>
      <c r="O108" s="100"/>
      <c r="P108" s="192">
        <f>P109+P335+P853+P864</f>
        <v>0</v>
      </c>
      <c r="Q108" s="100"/>
      <c r="R108" s="192">
        <f>R109+R335+R853+R864</f>
        <v>21.590576779999999</v>
      </c>
      <c r="S108" s="100"/>
      <c r="T108" s="193">
        <f>T109+T335+T853+T864</f>
        <v>5.3896447200000006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77</v>
      </c>
      <c r="AU108" s="20" t="s">
        <v>170</v>
      </c>
      <c r="BK108" s="194">
        <f>BK109+BK335+BK853+BK864</f>
        <v>0</v>
      </c>
    </row>
    <row r="109" s="11" customFormat="1" ht="25.92" customHeight="1">
      <c r="A109" s="11"/>
      <c r="B109" s="195"/>
      <c r="C109" s="196"/>
      <c r="D109" s="197" t="s">
        <v>77</v>
      </c>
      <c r="E109" s="198" t="s">
        <v>273</v>
      </c>
      <c r="F109" s="198" t="s">
        <v>274</v>
      </c>
      <c r="G109" s="196"/>
      <c r="H109" s="196"/>
      <c r="I109" s="199"/>
      <c r="J109" s="200">
        <f>BK109</f>
        <v>0</v>
      </c>
      <c r="K109" s="196"/>
      <c r="L109" s="201"/>
      <c r="M109" s="202"/>
      <c r="N109" s="203"/>
      <c r="O109" s="203"/>
      <c r="P109" s="204">
        <f>P110+P147+P151+P253+P317+P331</f>
        <v>0</v>
      </c>
      <c r="Q109" s="203"/>
      <c r="R109" s="204">
        <f>R110+R147+R151+R253+R317+R331</f>
        <v>13.44032116</v>
      </c>
      <c r="S109" s="203"/>
      <c r="T109" s="205">
        <f>T110+T147+T151+T253+T317+T331</f>
        <v>2.3615830000000004</v>
      </c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R109" s="206" t="s">
        <v>86</v>
      </c>
      <c r="AT109" s="207" t="s">
        <v>77</v>
      </c>
      <c r="AU109" s="207" t="s">
        <v>78</v>
      </c>
      <c r="AY109" s="206" t="s">
        <v>188</v>
      </c>
      <c r="BK109" s="208">
        <f>BK110+BK147+BK151+BK253+BK317+BK331</f>
        <v>0</v>
      </c>
    </row>
    <row r="110" s="11" customFormat="1" ht="22.8" customHeight="1">
      <c r="A110" s="11"/>
      <c r="B110" s="195"/>
      <c r="C110" s="196"/>
      <c r="D110" s="197" t="s">
        <v>77</v>
      </c>
      <c r="E110" s="237" t="s">
        <v>198</v>
      </c>
      <c r="F110" s="237" t="s">
        <v>925</v>
      </c>
      <c r="G110" s="196"/>
      <c r="H110" s="196"/>
      <c r="I110" s="199"/>
      <c r="J110" s="238">
        <f>BK110</f>
        <v>0</v>
      </c>
      <c r="K110" s="196"/>
      <c r="L110" s="201"/>
      <c r="M110" s="202"/>
      <c r="N110" s="203"/>
      <c r="O110" s="203"/>
      <c r="P110" s="204">
        <f>SUM(P111:P146)</f>
        <v>0</v>
      </c>
      <c r="Q110" s="203"/>
      <c r="R110" s="204">
        <f>SUM(R111:R146)</f>
        <v>1.86604466</v>
      </c>
      <c r="S110" s="203"/>
      <c r="T110" s="205">
        <f>SUM(T111:T146)</f>
        <v>0</v>
      </c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R110" s="206" t="s">
        <v>86</v>
      </c>
      <c r="AT110" s="207" t="s">
        <v>77</v>
      </c>
      <c r="AU110" s="207" t="s">
        <v>86</v>
      </c>
      <c r="AY110" s="206" t="s">
        <v>188</v>
      </c>
      <c r="BK110" s="208">
        <f>SUM(BK111:BK146)</f>
        <v>0</v>
      </c>
    </row>
    <row r="111" s="2" customFormat="1" ht="24.15" customHeight="1">
      <c r="A111" s="42"/>
      <c r="B111" s="43"/>
      <c r="C111" s="209" t="s">
        <v>86</v>
      </c>
      <c r="D111" s="209" t="s">
        <v>189</v>
      </c>
      <c r="E111" s="210" t="s">
        <v>2349</v>
      </c>
      <c r="F111" s="211" t="s">
        <v>2350</v>
      </c>
      <c r="G111" s="212" t="s">
        <v>941</v>
      </c>
      <c r="H111" s="213">
        <v>0.54000000000000004</v>
      </c>
      <c r="I111" s="214"/>
      <c r="J111" s="215">
        <f>ROUND(I111*H111,2)</f>
        <v>0</v>
      </c>
      <c r="K111" s="211" t="s">
        <v>236</v>
      </c>
      <c r="L111" s="48"/>
      <c r="M111" s="216" t="s">
        <v>32</v>
      </c>
      <c r="N111" s="217" t="s">
        <v>49</v>
      </c>
      <c r="O111" s="88"/>
      <c r="P111" s="218">
        <f>O111*H111</f>
        <v>0</v>
      </c>
      <c r="Q111" s="218">
        <v>1.8775</v>
      </c>
      <c r="R111" s="218">
        <f>Q111*H111</f>
        <v>1.0138500000000001</v>
      </c>
      <c r="S111" s="218">
        <v>0</v>
      </c>
      <c r="T111" s="219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20" t="s">
        <v>187</v>
      </c>
      <c r="AT111" s="220" t="s">
        <v>189</v>
      </c>
      <c r="AU111" s="220" t="s">
        <v>91</v>
      </c>
      <c r="AY111" s="20" t="s">
        <v>188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86</v>
      </c>
      <c r="BK111" s="221">
        <f>ROUND(I111*H111,2)</f>
        <v>0</v>
      </c>
      <c r="BL111" s="20" t="s">
        <v>187</v>
      </c>
      <c r="BM111" s="220" t="s">
        <v>2351</v>
      </c>
    </row>
    <row r="112" s="2" customFormat="1">
      <c r="A112" s="42"/>
      <c r="B112" s="43"/>
      <c r="C112" s="44"/>
      <c r="D112" s="222" t="s">
        <v>194</v>
      </c>
      <c r="E112" s="44"/>
      <c r="F112" s="223" t="s">
        <v>2352</v>
      </c>
      <c r="G112" s="44"/>
      <c r="H112" s="44"/>
      <c r="I112" s="224"/>
      <c r="J112" s="44"/>
      <c r="K112" s="44"/>
      <c r="L112" s="48"/>
      <c r="M112" s="225"/>
      <c r="N112" s="226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194</v>
      </c>
      <c r="AU112" s="20" t="s">
        <v>91</v>
      </c>
    </row>
    <row r="113" s="2" customFormat="1">
      <c r="A113" s="42"/>
      <c r="B113" s="43"/>
      <c r="C113" s="44"/>
      <c r="D113" s="239" t="s">
        <v>239</v>
      </c>
      <c r="E113" s="44"/>
      <c r="F113" s="240" t="s">
        <v>2353</v>
      </c>
      <c r="G113" s="44"/>
      <c r="H113" s="44"/>
      <c r="I113" s="224"/>
      <c r="J113" s="44"/>
      <c r="K113" s="44"/>
      <c r="L113" s="48"/>
      <c r="M113" s="225"/>
      <c r="N113" s="226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239</v>
      </c>
      <c r="AU113" s="20" t="s">
        <v>91</v>
      </c>
    </row>
    <row r="114" s="14" customFormat="1">
      <c r="A114" s="14"/>
      <c r="B114" s="252"/>
      <c r="C114" s="253"/>
      <c r="D114" s="222" t="s">
        <v>282</v>
      </c>
      <c r="E114" s="254" t="s">
        <v>32</v>
      </c>
      <c r="F114" s="255" t="s">
        <v>2354</v>
      </c>
      <c r="G114" s="253"/>
      <c r="H114" s="254" t="s">
        <v>32</v>
      </c>
      <c r="I114" s="256"/>
      <c r="J114" s="253"/>
      <c r="K114" s="253"/>
      <c r="L114" s="257"/>
      <c r="M114" s="258"/>
      <c r="N114" s="259"/>
      <c r="O114" s="259"/>
      <c r="P114" s="259"/>
      <c r="Q114" s="259"/>
      <c r="R114" s="259"/>
      <c r="S114" s="259"/>
      <c r="T114" s="26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61" t="s">
        <v>282</v>
      </c>
      <c r="AU114" s="261" t="s">
        <v>91</v>
      </c>
      <c r="AV114" s="14" t="s">
        <v>86</v>
      </c>
      <c r="AW114" s="14" t="s">
        <v>39</v>
      </c>
      <c r="AX114" s="14" t="s">
        <v>78</v>
      </c>
      <c r="AY114" s="261" t="s">
        <v>188</v>
      </c>
    </row>
    <row r="115" s="13" customFormat="1">
      <c r="A115" s="13"/>
      <c r="B115" s="241"/>
      <c r="C115" s="242"/>
      <c r="D115" s="222" t="s">
        <v>282</v>
      </c>
      <c r="E115" s="243" t="s">
        <v>32</v>
      </c>
      <c r="F115" s="244" t="s">
        <v>2355</v>
      </c>
      <c r="G115" s="242"/>
      <c r="H115" s="245">
        <v>0.27000000000000002</v>
      </c>
      <c r="I115" s="246"/>
      <c r="J115" s="242"/>
      <c r="K115" s="242"/>
      <c r="L115" s="247"/>
      <c r="M115" s="248"/>
      <c r="N115" s="249"/>
      <c r="O115" s="249"/>
      <c r="P115" s="249"/>
      <c r="Q115" s="249"/>
      <c r="R115" s="249"/>
      <c r="S115" s="249"/>
      <c r="T115" s="25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51" t="s">
        <v>282</v>
      </c>
      <c r="AU115" s="251" t="s">
        <v>91</v>
      </c>
      <c r="AV115" s="13" t="s">
        <v>91</v>
      </c>
      <c r="AW115" s="13" t="s">
        <v>39</v>
      </c>
      <c r="AX115" s="13" t="s">
        <v>78</v>
      </c>
      <c r="AY115" s="251" t="s">
        <v>188</v>
      </c>
    </row>
    <row r="116" s="14" customFormat="1">
      <c r="A116" s="14"/>
      <c r="B116" s="252"/>
      <c r="C116" s="253"/>
      <c r="D116" s="222" t="s">
        <v>282</v>
      </c>
      <c r="E116" s="254" t="s">
        <v>32</v>
      </c>
      <c r="F116" s="255" t="s">
        <v>2356</v>
      </c>
      <c r="G116" s="253"/>
      <c r="H116" s="254" t="s">
        <v>32</v>
      </c>
      <c r="I116" s="256"/>
      <c r="J116" s="253"/>
      <c r="K116" s="253"/>
      <c r="L116" s="257"/>
      <c r="M116" s="258"/>
      <c r="N116" s="259"/>
      <c r="O116" s="259"/>
      <c r="P116" s="259"/>
      <c r="Q116" s="259"/>
      <c r="R116" s="259"/>
      <c r="S116" s="259"/>
      <c r="T116" s="26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61" t="s">
        <v>282</v>
      </c>
      <c r="AU116" s="261" t="s">
        <v>91</v>
      </c>
      <c r="AV116" s="14" t="s">
        <v>86</v>
      </c>
      <c r="AW116" s="14" t="s">
        <v>39</v>
      </c>
      <c r="AX116" s="14" t="s">
        <v>78</v>
      </c>
      <c r="AY116" s="261" t="s">
        <v>188</v>
      </c>
    </row>
    <row r="117" s="13" customFormat="1">
      <c r="A117" s="13"/>
      <c r="B117" s="241"/>
      <c r="C117" s="242"/>
      <c r="D117" s="222" t="s">
        <v>282</v>
      </c>
      <c r="E117" s="243" t="s">
        <v>32</v>
      </c>
      <c r="F117" s="244" t="s">
        <v>2357</v>
      </c>
      <c r="G117" s="242"/>
      <c r="H117" s="245">
        <v>0.17999999999999999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51" t="s">
        <v>282</v>
      </c>
      <c r="AU117" s="251" t="s">
        <v>91</v>
      </c>
      <c r="AV117" s="13" t="s">
        <v>91</v>
      </c>
      <c r="AW117" s="13" t="s">
        <v>39</v>
      </c>
      <c r="AX117" s="13" t="s">
        <v>78</v>
      </c>
      <c r="AY117" s="251" t="s">
        <v>188</v>
      </c>
    </row>
    <row r="118" s="14" customFormat="1">
      <c r="A118" s="14"/>
      <c r="B118" s="252"/>
      <c r="C118" s="253"/>
      <c r="D118" s="222" t="s">
        <v>282</v>
      </c>
      <c r="E118" s="254" t="s">
        <v>32</v>
      </c>
      <c r="F118" s="255" t="s">
        <v>2358</v>
      </c>
      <c r="G118" s="253"/>
      <c r="H118" s="254" t="s">
        <v>32</v>
      </c>
      <c r="I118" s="256"/>
      <c r="J118" s="253"/>
      <c r="K118" s="253"/>
      <c r="L118" s="257"/>
      <c r="M118" s="258"/>
      <c r="N118" s="259"/>
      <c r="O118" s="259"/>
      <c r="P118" s="259"/>
      <c r="Q118" s="259"/>
      <c r="R118" s="259"/>
      <c r="S118" s="259"/>
      <c r="T118" s="26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61" t="s">
        <v>282</v>
      </c>
      <c r="AU118" s="261" t="s">
        <v>91</v>
      </c>
      <c r="AV118" s="14" t="s">
        <v>86</v>
      </c>
      <c r="AW118" s="14" t="s">
        <v>39</v>
      </c>
      <c r="AX118" s="14" t="s">
        <v>78</v>
      </c>
      <c r="AY118" s="261" t="s">
        <v>188</v>
      </c>
    </row>
    <row r="119" s="13" customFormat="1">
      <c r="A119" s="13"/>
      <c r="B119" s="241"/>
      <c r="C119" s="242"/>
      <c r="D119" s="222" t="s">
        <v>282</v>
      </c>
      <c r="E119" s="243" t="s">
        <v>32</v>
      </c>
      <c r="F119" s="244" t="s">
        <v>2359</v>
      </c>
      <c r="G119" s="242"/>
      <c r="H119" s="245">
        <v>0.089999999999999997</v>
      </c>
      <c r="I119" s="246"/>
      <c r="J119" s="242"/>
      <c r="K119" s="242"/>
      <c r="L119" s="247"/>
      <c r="M119" s="248"/>
      <c r="N119" s="249"/>
      <c r="O119" s="249"/>
      <c r="P119" s="249"/>
      <c r="Q119" s="249"/>
      <c r="R119" s="249"/>
      <c r="S119" s="249"/>
      <c r="T119" s="25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51" t="s">
        <v>282</v>
      </c>
      <c r="AU119" s="251" t="s">
        <v>91</v>
      </c>
      <c r="AV119" s="13" t="s">
        <v>91</v>
      </c>
      <c r="AW119" s="13" t="s">
        <v>39</v>
      </c>
      <c r="AX119" s="13" t="s">
        <v>78</v>
      </c>
      <c r="AY119" s="251" t="s">
        <v>188</v>
      </c>
    </row>
    <row r="120" s="15" customFormat="1">
      <c r="A120" s="15"/>
      <c r="B120" s="272"/>
      <c r="C120" s="273"/>
      <c r="D120" s="222" t="s">
        <v>282</v>
      </c>
      <c r="E120" s="274" t="s">
        <v>32</v>
      </c>
      <c r="F120" s="275" t="s">
        <v>338</v>
      </c>
      <c r="G120" s="273"/>
      <c r="H120" s="276">
        <v>0.54000000000000004</v>
      </c>
      <c r="I120" s="277"/>
      <c r="J120" s="273"/>
      <c r="K120" s="273"/>
      <c r="L120" s="278"/>
      <c r="M120" s="279"/>
      <c r="N120" s="280"/>
      <c r="O120" s="280"/>
      <c r="P120" s="280"/>
      <c r="Q120" s="280"/>
      <c r="R120" s="280"/>
      <c r="S120" s="280"/>
      <c r="T120" s="281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82" t="s">
        <v>282</v>
      </c>
      <c r="AU120" s="282" t="s">
        <v>91</v>
      </c>
      <c r="AV120" s="15" t="s">
        <v>187</v>
      </c>
      <c r="AW120" s="15" t="s">
        <v>39</v>
      </c>
      <c r="AX120" s="15" t="s">
        <v>86</v>
      </c>
      <c r="AY120" s="282" t="s">
        <v>188</v>
      </c>
    </row>
    <row r="121" s="2" customFormat="1" ht="33" customHeight="1">
      <c r="A121" s="42"/>
      <c r="B121" s="43"/>
      <c r="C121" s="209" t="s">
        <v>91</v>
      </c>
      <c r="D121" s="209" t="s">
        <v>189</v>
      </c>
      <c r="E121" s="210" t="s">
        <v>2360</v>
      </c>
      <c r="F121" s="211" t="s">
        <v>2361</v>
      </c>
      <c r="G121" s="212" t="s">
        <v>389</v>
      </c>
      <c r="H121" s="213">
        <v>0.017999999999999999</v>
      </c>
      <c r="I121" s="214"/>
      <c r="J121" s="215">
        <f>ROUND(I121*H121,2)</f>
        <v>0</v>
      </c>
      <c r="K121" s="211" t="s">
        <v>236</v>
      </c>
      <c r="L121" s="48"/>
      <c r="M121" s="216" t="s">
        <v>32</v>
      </c>
      <c r="N121" s="217" t="s">
        <v>49</v>
      </c>
      <c r="O121" s="88"/>
      <c r="P121" s="218">
        <f>O121*H121</f>
        <v>0</v>
      </c>
      <c r="Q121" s="218">
        <v>0.019539999999999998</v>
      </c>
      <c r="R121" s="218">
        <f>Q121*H121</f>
        <v>0.00035171999999999992</v>
      </c>
      <c r="S121" s="218">
        <v>0</v>
      </c>
      <c r="T121" s="219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20" t="s">
        <v>187</v>
      </c>
      <c r="AT121" s="220" t="s">
        <v>189</v>
      </c>
      <c r="AU121" s="220" t="s">
        <v>91</v>
      </c>
      <c r="AY121" s="20" t="s">
        <v>188</v>
      </c>
      <c r="BE121" s="221">
        <f>IF(N121="základní",J121,0)</f>
        <v>0</v>
      </c>
      <c r="BF121" s="221">
        <f>IF(N121="snížená",J121,0)</f>
        <v>0</v>
      </c>
      <c r="BG121" s="221">
        <f>IF(N121="zákl. přenesená",J121,0)</f>
        <v>0</v>
      </c>
      <c r="BH121" s="221">
        <f>IF(N121="sníž. přenesená",J121,0)</f>
        <v>0</v>
      </c>
      <c r="BI121" s="221">
        <f>IF(N121="nulová",J121,0)</f>
        <v>0</v>
      </c>
      <c r="BJ121" s="20" t="s">
        <v>86</v>
      </c>
      <c r="BK121" s="221">
        <f>ROUND(I121*H121,2)</f>
        <v>0</v>
      </c>
      <c r="BL121" s="20" t="s">
        <v>187</v>
      </c>
      <c r="BM121" s="220" t="s">
        <v>2362</v>
      </c>
    </row>
    <row r="122" s="2" customFormat="1">
      <c r="A122" s="42"/>
      <c r="B122" s="43"/>
      <c r="C122" s="44"/>
      <c r="D122" s="222" t="s">
        <v>194</v>
      </c>
      <c r="E122" s="44"/>
      <c r="F122" s="223" t="s">
        <v>2363</v>
      </c>
      <c r="G122" s="44"/>
      <c r="H122" s="44"/>
      <c r="I122" s="224"/>
      <c r="J122" s="44"/>
      <c r="K122" s="44"/>
      <c r="L122" s="48"/>
      <c r="M122" s="225"/>
      <c r="N122" s="226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194</v>
      </c>
      <c r="AU122" s="20" t="s">
        <v>91</v>
      </c>
    </row>
    <row r="123" s="2" customFormat="1">
      <c r="A123" s="42"/>
      <c r="B123" s="43"/>
      <c r="C123" s="44"/>
      <c r="D123" s="239" t="s">
        <v>239</v>
      </c>
      <c r="E123" s="44"/>
      <c r="F123" s="240" t="s">
        <v>2364</v>
      </c>
      <c r="G123" s="44"/>
      <c r="H123" s="44"/>
      <c r="I123" s="224"/>
      <c r="J123" s="44"/>
      <c r="K123" s="44"/>
      <c r="L123" s="48"/>
      <c r="M123" s="225"/>
      <c r="N123" s="226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239</v>
      </c>
      <c r="AU123" s="20" t="s">
        <v>91</v>
      </c>
    </row>
    <row r="124" s="14" customFormat="1">
      <c r="A124" s="14"/>
      <c r="B124" s="252"/>
      <c r="C124" s="253"/>
      <c r="D124" s="222" t="s">
        <v>282</v>
      </c>
      <c r="E124" s="254" t="s">
        <v>32</v>
      </c>
      <c r="F124" s="255" t="s">
        <v>2365</v>
      </c>
      <c r="G124" s="253"/>
      <c r="H124" s="254" t="s">
        <v>32</v>
      </c>
      <c r="I124" s="256"/>
      <c r="J124" s="253"/>
      <c r="K124" s="253"/>
      <c r="L124" s="257"/>
      <c r="M124" s="258"/>
      <c r="N124" s="259"/>
      <c r="O124" s="259"/>
      <c r="P124" s="259"/>
      <c r="Q124" s="259"/>
      <c r="R124" s="259"/>
      <c r="S124" s="259"/>
      <c r="T124" s="26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1" t="s">
        <v>282</v>
      </c>
      <c r="AU124" s="261" t="s">
        <v>91</v>
      </c>
      <c r="AV124" s="14" t="s">
        <v>86</v>
      </c>
      <c r="AW124" s="14" t="s">
        <v>39</v>
      </c>
      <c r="AX124" s="14" t="s">
        <v>78</v>
      </c>
      <c r="AY124" s="261" t="s">
        <v>188</v>
      </c>
    </row>
    <row r="125" s="13" customFormat="1">
      <c r="A125" s="13"/>
      <c r="B125" s="241"/>
      <c r="C125" s="242"/>
      <c r="D125" s="222" t="s">
        <v>282</v>
      </c>
      <c r="E125" s="243" t="s">
        <v>32</v>
      </c>
      <c r="F125" s="244" t="s">
        <v>2366</v>
      </c>
      <c r="G125" s="242"/>
      <c r="H125" s="245">
        <v>0.017999999999999999</v>
      </c>
      <c r="I125" s="246"/>
      <c r="J125" s="242"/>
      <c r="K125" s="242"/>
      <c r="L125" s="247"/>
      <c r="M125" s="248"/>
      <c r="N125" s="249"/>
      <c r="O125" s="249"/>
      <c r="P125" s="249"/>
      <c r="Q125" s="249"/>
      <c r="R125" s="249"/>
      <c r="S125" s="249"/>
      <c r="T125" s="25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1" t="s">
        <v>282</v>
      </c>
      <c r="AU125" s="251" t="s">
        <v>91</v>
      </c>
      <c r="AV125" s="13" t="s">
        <v>91</v>
      </c>
      <c r="AW125" s="13" t="s">
        <v>39</v>
      </c>
      <c r="AX125" s="13" t="s">
        <v>86</v>
      </c>
      <c r="AY125" s="251" t="s">
        <v>188</v>
      </c>
    </row>
    <row r="126" s="2" customFormat="1" ht="24.15" customHeight="1">
      <c r="A126" s="42"/>
      <c r="B126" s="43"/>
      <c r="C126" s="262" t="s">
        <v>198</v>
      </c>
      <c r="D126" s="262" t="s">
        <v>319</v>
      </c>
      <c r="E126" s="263" t="s">
        <v>2367</v>
      </c>
      <c r="F126" s="264" t="s">
        <v>2368</v>
      </c>
      <c r="G126" s="265" t="s">
        <v>389</v>
      </c>
      <c r="H126" s="266">
        <v>0.02</v>
      </c>
      <c r="I126" s="267"/>
      <c r="J126" s="268">
        <f>ROUND(I126*H126,2)</f>
        <v>0</v>
      </c>
      <c r="K126" s="264" t="s">
        <v>236</v>
      </c>
      <c r="L126" s="269"/>
      <c r="M126" s="270" t="s">
        <v>32</v>
      </c>
      <c r="N126" s="271" t="s">
        <v>49</v>
      </c>
      <c r="O126" s="88"/>
      <c r="P126" s="218">
        <f>O126*H126</f>
        <v>0</v>
      </c>
      <c r="Q126" s="218">
        <v>1</v>
      </c>
      <c r="R126" s="218">
        <f>Q126*H126</f>
        <v>0.02</v>
      </c>
      <c r="S126" s="218">
        <v>0</v>
      </c>
      <c r="T126" s="219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20" t="s">
        <v>221</v>
      </c>
      <c r="AT126" s="220" t="s">
        <v>319</v>
      </c>
      <c r="AU126" s="220" t="s">
        <v>91</v>
      </c>
      <c r="AY126" s="20" t="s">
        <v>188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20" t="s">
        <v>86</v>
      </c>
      <c r="BK126" s="221">
        <f>ROUND(I126*H126,2)</f>
        <v>0</v>
      </c>
      <c r="BL126" s="20" t="s">
        <v>187</v>
      </c>
      <c r="BM126" s="220" t="s">
        <v>2369</v>
      </c>
    </row>
    <row r="127" s="2" customFormat="1">
      <c r="A127" s="42"/>
      <c r="B127" s="43"/>
      <c r="C127" s="44"/>
      <c r="D127" s="222" t="s">
        <v>194</v>
      </c>
      <c r="E127" s="44"/>
      <c r="F127" s="223" t="s">
        <v>2368</v>
      </c>
      <c r="G127" s="44"/>
      <c r="H127" s="44"/>
      <c r="I127" s="224"/>
      <c r="J127" s="44"/>
      <c r="K127" s="44"/>
      <c r="L127" s="48"/>
      <c r="M127" s="225"/>
      <c r="N127" s="226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194</v>
      </c>
      <c r="AU127" s="20" t="s">
        <v>91</v>
      </c>
    </row>
    <row r="128" s="13" customFormat="1">
      <c r="A128" s="13"/>
      <c r="B128" s="241"/>
      <c r="C128" s="242"/>
      <c r="D128" s="222" t="s">
        <v>282</v>
      </c>
      <c r="E128" s="242"/>
      <c r="F128" s="244" t="s">
        <v>2370</v>
      </c>
      <c r="G128" s="242"/>
      <c r="H128" s="245">
        <v>0.02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1" t="s">
        <v>282</v>
      </c>
      <c r="AU128" s="251" t="s">
        <v>91</v>
      </c>
      <c r="AV128" s="13" t="s">
        <v>91</v>
      </c>
      <c r="AW128" s="13" t="s">
        <v>4</v>
      </c>
      <c r="AX128" s="13" t="s">
        <v>86</v>
      </c>
      <c r="AY128" s="251" t="s">
        <v>188</v>
      </c>
    </row>
    <row r="129" s="2" customFormat="1" ht="33" customHeight="1">
      <c r="A129" s="42"/>
      <c r="B129" s="43"/>
      <c r="C129" s="209" t="s">
        <v>187</v>
      </c>
      <c r="D129" s="209" t="s">
        <v>189</v>
      </c>
      <c r="E129" s="210" t="s">
        <v>2360</v>
      </c>
      <c r="F129" s="211" t="s">
        <v>2361</v>
      </c>
      <c r="G129" s="212" t="s">
        <v>389</v>
      </c>
      <c r="H129" s="213">
        <v>0.010999999999999999</v>
      </c>
      <c r="I129" s="214"/>
      <c r="J129" s="215">
        <f>ROUND(I129*H129,2)</f>
        <v>0</v>
      </c>
      <c r="K129" s="211" t="s">
        <v>236</v>
      </c>
      <c r="L129" s="48"/>
      <c r="M129" s="216" t="s">
        <v>32</v>
      </c>
      <c r="N129" s="217" t="s">
        <v>49</v>
      </c>
      <c r="O129" s="88"/>
      <c r="P129" s="218">
        <f>O129*H129</f>
        <v>0</v>
      </c>
      <c r="Q129" s="218">
        <v>0.019539999999999998</v>
      </c>
      <c r="R129" s="218">
        <f>Q129*H129</f>
        <v>0.00021493999999999997</v>
      </c>
      <c r="S129" s="218">
        <v>0</v>
      </c>
      <c r="T129" s="219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20" t="s">
        <v>187</v>
      </c>
      <c r="AT129" s="220" t="s">
        <v>189</v>
      </c>
      <c r="AU129" s="220" t="s">
        <v>91</v>
      </c>
      <c r="AY129" s="20" t="s">
        <v>188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20" t="s">
        <v>86</v>
      </c>
      <c r="BK129" s="221">
        <f>ROUND(I129*H129,2)</f>
        <v>0</v>
      </c>
      <c r="BL129" s="20" t="s">
        <v>187</v>
      </c>
      <c r="BM129" s="220" t="s">
        <v>2371</v>
      </c>
    </row>
    <row r="130" s="2" customFormat="1">
      <c r="A130" s="42"/>
      <c r="B130" s="43"/>
      <c r="C130" s="44"/>
      <c r="D130" s="222" t="s">
        <v>194</v>
      </c>
      <c r="E130" s="44"/>
      <c r="F130" s="223" t="s">
        <v>2363</v>
      </c>
      <c r="G130" s="44"/>
      <c r="H130" s="44"/>
      <c r="I130" s="224"/>
      <c r="J130" s="44"/>
      <c r="K130" s="44"/>
      <c r="L130" s="48"/>
      <c r="M130" s="225"/>
      <c r="N130" s="226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194</v>
      </c>
      <c r="AU130" s="20" t="s">
        <v>91</v>
      </c>
    </row>
    <row r="131" s="2" customFormat="1">
      <c r="A131" s="42"/>
      <c r="B131" s="43"/>
      <c r="C131" s="44"/>
      <c r="D131" s="239" t="s">
        <v>239</v>
      </c>
      <c r="E131" s="44"/>
      <c r="F131" s="240" t="s">
        <v>2364</v>
      </c>
      <c r="G131" s="44"/>
      <c r="H131" s="44"/>
      <c r="I131" s="224"/>
      <c r="J131" s="44"/>
      <c r="K131" s="44"/>
      <c r="L131" s="48"/>
      <c r="M131" s="225"/>
      <c r="N131" s="226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239</v>
      </c>
      <c r="AU131" s="20" t="s">
        <v>91</v>
      </c>
    </row>
    <row r="132" s="14" customFormat="1">
      <c r="A132" s="14"/>
      <c r="B132" s="252"/>
      <c r="C132" s="253"/>
      <c r="D132" s="222" t="s">
        <v>282</v>
      </c>
      <c r="E132" s="254" t="s">
        <v>32</v>
      </c>
      <c r="F132" s="255" t="s">
        <v>2372</v>
      </c>
      <c r="G132" s="253"/>
      <c r="H132" s="254" t="s">
        <v>32</v>
      </c>
      <c r="I132" s="256"/>
      <c r="J132" s="253"/>
      <c r="K132" s="253"/>
      <c r="L132" s="257"/>
      <c r="M132" s="258"/>
      <c r="N132" s="259"/>
      <c r="O132" s="259"/>
      <c r="P132" s="259"/>
      <c r="Q132" s="259"/>
      <c r="R132" s="259"/>
      <c r="S132" s="259"/>
      <c r="T132" s="26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1" t="s">
        <v>282</v>
      </c>
      <c r="AU132" s="261" t="s">
        <v>91</v>
      </c>
      <c r="AV132" s="14" t="s">
        <v>86</v>
      </c>
      <c r="AW132" s="14" t="s">
        <v>39</v>
      </c>
      <c r="AX132" s="14" t="s">
        <v>78</v>
      </c>
      <c r="AY132" s="261" t="s">
        <v>188</v>
      </c>
    </row>
    <row r="133" s="14" customFormat="1">
      <c r="A133" s="14"/>
      <c r="B133" s="252"/>
      <c r="C133" s="253"/>
      <c r="D133" s="222" t="s">
        <v>282</v>
      </c>
      <c r="E133" s="254" t="s">
        <v>32</v>
      </c>
      <c r="F133" s="255" t="s">
        <v>2373</v>
      </c>
      <c r="G133" s="253"/>
      <c r="H133" s="254" t="s">
        <v>32</v>
      </c>
      <c r="I133" s="256"/>
      <c r="J133" s="253"/>
      <c r="K133" s="253"/>
      <c r="L133" s="257"/>
      <c r="M133" s="258"/>
      <c r="N133" s="259"/>
      <c r="O133" s="259"/>
      <c r="P133" s="259"/>
      <c r="Q133" s="259"/>
      <c r="R133" s="259"/>
      <c r="S133" s="259"/>
      <c r="T133" s="26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1" t="s">
        <v>282</v>
      </c>
      <c r="AU133" s="261" t="s">
        <v>91</v>
      </c>
      <c r="AV133" s="14" t="s">
        <v>86</v>
      </c>
      <c r="AW133" s="14" t="s">
        <v>39</v>
      </c>
      <c r="AX133" s="14" t="s">
        <v>78</v>
      </c>
      <c r="AY133" s="261" t="s">
        <v>188</v>
      </c>
    </row>
    <row r="134" s="13" customFormat="1">
      <c r="A134" s="13"/>
      <c r="B134" s="241"/>
      <c r="C134" s="242"/>
      <c r="D134" s="222" t="s">
        <v>282</v>
      </c>
      <c r="E134" s="243" t="s">
        <v>32</v>
      </c>
      <c r="F134" s="244" t="s">
        <v>2374</v>
      </c>
      <c r="G134" s="242"/>
      <c r="H134" s="245">
        <v>0.010999999999999999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5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1" t="s">
        <v>282</v>
      </c>
      <c r="AU134" s="251" t="s">
        <v>91</v>
      </c>
      <c r="AV134" s="13" t="s">
        <v>91</v>
      </c>
      <c r="AW134" s="13" t="s">
        <v>39</v>
      </c>
      <c r="AX134" s="13" t="s">
        <v>86</v>
      </c>
      <c r="AY134" s="251" t="s">
        <v>188</v>
      </c>
    </row>
    <row r="135" s="2" customFormat="1" ht="24.15" customHeight="1">
      <c r="A135" s="42"/>
      <c r="B135" s="43"/>
      <c r="C135" s="262" t="s">
        <v>208</v>
      </c>
      <c r="D135" s="262" t="s">
        <v>319</v>
      </c>
      <c r="E135" s="263" t="s">
        <v>2375</v>
      </c>
      <c r="F135" s="264" t="s">
        <v>2376</v>
      </c>
      <c r="G135" s="265" t="s">
        <v>389</v>
      </c>
      <c r="H135" s="266">
        <v>0.012</v>
      </c>
      <c r="I135" s="267"/>
      <c r="J135" s="268">
        <f>ROUND(I135*H135,2)</f>
        <v>0</v>
      </c>
      <c r="K135" s="264" t="s">
        <v>236</v>
      </c>
      <c r="L135" s="269"/>
      <c r="M135" s="270" t="s">
        <v>32</v>
      </c>
      <c r="N135" s="271" t="s">
        <v>49</v>
      </c>
      <c r="O135" s="88"/>
      <c r="P135" s="218">
        <f>O135*H135</f>
        <v>0</v>
      </c>
      <c r="Q135" s="218">
        <v>1</v>
      </c>
      <c r="R135" s="218">
        <f>Q135*H135</f>
        <v>0.012</v>
      </c>
      <c r="S135" s="218">
        <v>0</v>
      </c>
      <c r="T135" s="219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20" t="s">
        <v>221</v>
      </c>
      <c r="AT135" s="220" t="s">
        <v>319</v>
      </c>
      <c r="AU135" s="220" t="s">
        <v>91</v>
      </c>
      <c r="AY135" s="20" t="s">
        <v>188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20" t="s">
        <v>86</v>
      </c>
      <c r="BK135" s="221">
        <f>ROUND(I135*H135,2)</f>
        <v>0</v>
      </c>
      <c r="BL135" s="20" t="s">
        <v>187</v>
      </c>
      <c r="BM135" s="220" t="s">
        <v>2377</v>
      </c>
    </row>
    <row r="136" s="2" customFormat="1">
      <c r="A136" s="42"/>
      <c r="B136" s="43"/>
      <c r="C136" s="44"/>
      <c r="D136" s="222" t="s">
        <v>194</v>
      </c>
      <c r="E136" s="44"/>
      <c r="F136" s="223" t="s">
        <v>2376</v>
      </c>
      <c r="G136" s="44"/>
      <c r="H136" s="44"/>
      <c r="I136" s="224"/>
      <c r="J136" s="44"/>
      <c r="K136" s="44"/>
      <c r="L136" s="48"/>
      <c r="M136" s="225"/>
      <c r="N136" s="226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194</v>
      </c>
      <c r="AU136" s="20" t="s">
        <v>91</v>
      </c>
    </row>
    <row r="137" s="13" customFormat="1">
      <c r="A137" s="13"/>
      <c r="B137" s="241"/>
      <c r="C137" s="242"/>
      <c r="D137" s="222" t="s">
        <v>282</v>
      </c>
      <c r="E137" s="242"/>
      <c r="F137" s="244" t="s">
        <v>2378</v>
      </c>
      <c r="G137" s="242"/>
      <c r="H137" s="245">
        <v>0.012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282</v>
      </c>
      <c r="AU137" s="251" t="s">
        <v>91</v>
      </c>
      <c r="AV137" s="13" t="s">
        <v>91</v>
      </c>
      <c r="AW137" s="13" t="s">
        <v>4</v>
      </c>
      <c r="AX137" s="13" t="s">
        <v>86</v>
      </c>
      <c r="AY137" s="251" t="s">
        <v>188</v>
      </c>
    </row>
    <row r="138" s="2" customFormat="1" ht="24.15" customHeight="1">
      <c r="A138" s="42"/>
      <c r="B138" s="43"/>
      <c r="C138" s="209" t="s">
        <v>213</v>
      </c>
      <c r="D138" s="209" t="s">
        <v>189</v>
      </c>
      <c r="E138" s="210" t="s">
        <v>2379</v>
      </c>
      <c r="F138" s="211" t="s">
        <v>2380</v>
      </c>
      <c r="G138" s="212" t="s">
        <v>278</v>
      </c>
      <c r="H138" s="213">
        <v>4.5999999999999996</v>
      </c>
      <c r="I138" s="214"/>
      <c r="J138" s="215">
        <f>ROUND(I138*H138,2)</f>
        <v>0</v>
      </c>
      <c r="K138" s="211" t="s">
        <v>236</v>
      </c>
      <c r="L138" s="48"/>
      <c r="M138" s="216" t="s">
        <v>32</v>
      </c>
      <c r="N138" s="217" t="s">
        <v>49</v>
      </c>
      <c r="O138" s="88"/>
      <c r="P138" s="218">
        <f>O138*H138</f>
        <v>0</v>
      </c>
      <c r="Q138" s="218">
        <v>0.17818000000000001</v>
      </c>
      <c r="R138" s="218">
        <f>Q138*H138</f>
        <v>0.81962799999999991</v>
      </c>
      <c r="S138" s="218">
        <v>0</v>
      </c>
      <c r="T138" s="219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20" t="s">
        <v>187</v>
      </c>
      <c r="AT138" s="220" t="s">
        <v>189</v>
      </c>
      <c r="AU138" s="220" t="s">
        <v>91</v>
      </c>
      <c r="AY138" s="20" t="s">
        <v>188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20" t="s">
        <v>86</v>
      </c>
      <c r="BK138" s="221">
        <f>ROUND(I138*H138,2)</f>
        <v>0</v>
      </c>
      <c r="BL138" s="20" t="s">
        <v>187</v>
      </c>
      <c r="BM138" s="220" t="s">
        <v>2381</v>
      </c>
    </row>
    <row r="139" s="2" customFormat="1">
      <c r="A139" s="42"/>
      <c r="B139" s="43"/>
      <c r="C139" s="44"/>
      <c r="D139" s="222" t="s">
        <v>194</v>
      </c>
      <c r="E139" s="44"/>
      <c r="F139" s="223" t="s">
        <v>2382</v>
      </c>
      <c r="G139" s="44"/>
      <c r="H139" s="44"/>
      <c r="I139" s="224"/>
      <c r="J139" s="44"/>
      <c r="K139" s="44"/>
      <c r="L139" s="48"/>
      <c r="M139" s="225"/>
      <c r="N139" s="226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0" t="s">
        <v>194</v>
      </c>
      <c r="AU139" s="20" t="s">
        <v>91</v>
      </c>
    </row>
    <row r="140" s="2" customFormat="1">
      <c r="A140" s="42"/>
      <c r="B140" s="43"/>
      <c r="C140" s="44"/>
      <c r="D140" s="239" t="s">
        <v>239</v>
      </c>
      <c r="E140" s="44"/>
      <c r="F140" s="240" t="s">
        <v>2383</v>
      </c>
      <c r="G140" s="44"/>
      <c r="H140" s="44"/>
      <c r="I140" s="224"/>
      <c r="J140" s="44"/>
      <c r="K140" s="44"/>
      <c r="L140" s="48"/>
      <c r="M140" s="225"/>
      <c r="N140" s="226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239</v>
      </c>
      <c r="AU140" s="20" t="s">
        <v>91</v>
      </c>
    </row>
    <row r="141" s="14" customFormat="1">
      <c r="A141" s="14"/>
      <c r="B141" s="252"/>
      <c r="C141" s="253"/>
      <c r="D141" s="222" t="s">
        <v>282</v>
      </c>
      <c r="E141" s="254" t="s">
        <v>32</v>
      </c>
      <c r="F141" s="255" t="s">
        <v>2365</v>
      </c>
      <c r="G141" s="253"/>
      <c r="H141" s="254" t="s">
        <v>32</v>
      </c>
      <c r="I141" s="256"/>
      <c r="J141" s="253"/>
      <c r="K141" s="253"/>
      <c r="L141" s="257"/>
      <c r="M141" s="258"/>
      <c r="N141" s="259"/>
      <c r="O141" s="259"/>
      <c r="P141" s="259"/>
      <c r="Q141" s="259"/>
      <c r="R141" s="259"/>
      <c r="S141" s="259"/>
      <c r="T141" s="26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1" t="s">
        <v>282</v>
      </c>
      <c r="AU141" s="261" t="s">
        <v>91</v>
      </c>
      <c r="AV141" s="14" t="s">
        <v>86</v>
      </c>
      <c r="AW141" s="14" t="s">
        <v>39</v>
      </c>
      <c r="AX141" s="14" t="s">
        <v>78</v>
      </c>
      <c r="AY141" s="261" t="s">
        <v>188</v>
      </c>
    </row>
    <row r="142" s="13" customFormat="1">
      <c r="A142" s="13"/>
      <c r="B142" s="241"/>
      <c r="C142" s="242"/>
      <c r="D142" s="222" t="s">
        <v>282</v>
      </c>
      <c r="E142" s="243" t="s">
        <v>32</v>
      </c>
      <c r="F142" s="244" t="s">
        <v>2384</v>
      </c>
      <c r="G142" s="242"/>
      <c r="H142" s="245">
        <v>2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282</v>
      </c>
      <c r="AU142" s="251" t="s">
        <v>91</v>
      </c>
      <c r="AV142" s="13" t="s">
        <v>91</v>
      </c>
      <c r="AW142" s="13" t="s">
        <v>39</v>
      </c>
      <c r="AX142" s="13" t="s">
        <v>78</v>
      </c>
      <c r="AY142" s="251" t="s">
        <v>188</v>
      </c>
    </row>
    <row r="143" s="14" customFormat="1">
      <c r="A143" s="14"/>
      <c r="B143" s="252"/>
      <c r="C143" s="253"/>
      <c r="D143" s="222" t="s">
        <v>282</v>
      </c>
      <c r="E143" s="254" t="s">
        <v>32</v>
      </c>
      <c r="F143" s="255" t="s">
        <v>2372</v>
      </c>
      <c r="G143" s="253"/>
      <c r="H143" s="254" t="s">
        <v>32</v>
      </c>
      <c r="I143" s="256"/>
      <c r="J143" s="253"/>
      <c r="K143" s="253"/>
      <c r="L143" s="257"/>
      <c r="M143" s="258"/>
      <c r="N143" s="259"/>
      <c r="O143" s="259"/>
      <c r="P143" s="259"/>
      <c r="Q143" s="259"/>
      <c r="R143" s="259"/>
      <c r="S143" s="259"/>
      <c r="T143" s="26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1" t="s">
        <v>282</v>
      </c>
      <c r="AU143" s="261" t="s">
        <v>91</v>
      </c>
      <c r="AV143" s="14" t="s">
        <v>86</v>
      </c>
      <c r="AW143" s="14" t="s">
        <v>39</v>
      </c>
      <c r="AX143" s="14" t="s">
        <v>78</v>
      </c>
      <c r="AY143" s="261" t="s">
        <v>188</v>
      </c>
    </row>
    <row r="144" s="14" customFormat="1">
      <c r="A144" s="14"/>
      <c r="B144" s="252"/>
      <c r="C144" s="253"/>
      <c r="D144" s="222" t="s">
        <v>282</v>
      </c>
      <c r="E144" s="254" t="s">
        <v>32</v>
      </c>
      <c r="F144" s="255" t="s">
        <v>2373</v>
      </c>
      <c r="G144" s="253"/>
      <c r="H144" s="254" t="s">
        <v>32</v>
      </c>
      <c r="I144" s="256"/>
      <c r="J144" s="253"/>
      <c r="K144" s="253"/>
      <c r="L144" s="257"/>
      <c r="M144" s="258"/>
      <c r="N144" s="259"/>
      <c r="O144" s="259"/>
      <c r="P144" s="259"/>
      <c r="Q144" s="259"/>
      <c r="R144" s="259"/>
      <c r="S144" s="259"/>
      <c r="T144" s="26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1" t="s">
        <v>282</v>
      </c>
      <c r="AU144" s="261" t="s">
        <v>91</v>
      </c>
      <c r="AV144" s="14" t="s">
        <v>86</v>
      </c>
      <c r="AW144" s="14" t="s">
        <v>39</v>
      </c>
      <c r="AX144" s="14" t="s">
        <v>78</v>
      </c>
      <c r="AY144" s="261" t="s">
        <v>188</v>
      </c>
    </row>
    <row r="145" s="13" customFormat="1">
      <c r="A145" s="13"/>
      <c r="B145" s="241"/>
      <c r="C145" s="242"/>
      <c r="D145" s="222" t="s">
        <v>282</v>
      </c>
      <c r="E145" s="243" t="s">
        <v>32</v>
      </c>
      <c r="F145" s="244" t="s">
        <v>2385</v>
      </c>
      <c r="G145" s="242"/>
      <c r="H145" s="245">
        <v>2.6000000000000001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282</v>
      </c>
      <c r="AU145" s="251" t="s">
        <v>91</v>
      </c>
      <c r="AV145" s="13" t="s">
        <v>91</v>
      </c>
      <c r="AW145" s="13" t="s">
        <v>39</v>
      </c>
      <c r="AX145" s="13" t="s">
        <v>78</v>
      </c>
      <c r="AY145" s="251" t="s">
        <v>188</v>
      </c>
    </row>
    <row r="146" s="15" customFormat="1">
      <c r="A146" s="15"/>
      <c r="B146" s="272"/>
      <c r="C146" s="273"/>
      <c r="D146" s="222" t="s">
        <v>282</v>
      </c>
      <c r="E146" s="274" t="s">
        <v>32</v>
      </c>
      <c r="F146" s="275" t="s">
        <v>338</v>
      </c>
      <c r="G146" s="273"/>
      <c r="H146" s="276">
        <v>4.5999999999999996</v>
      </c>
      <c r="I146" s="277"/>
      <c r="J146" s="273"/>
      <c r="K146" s="273"/>
      <c r="L146" s="278"/>
      <c r="M146" s="279"/>
      <c r="N146" s="280"/>
      <c r="O146" s="280"/>
      <c r="P146" s="280"/>
      <c r="Q146" s="280"/>
      <c r="R146" s="280"/>
      <c r="S146" s="280"/>
      <c r="T146" s="281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2" t="s">
        <v>282</v>
      </c>
      <c r="AU146" s="282" t="s">
        <v>91</v>
      </c>
      <c r="AV146" s="15" t="s">
        <v>187</v>
      </c>
      <c r="AW146" s="15" t="s">
        <v>39</v>
      </c>
      <c r="AX146" s="15" t="s">
        <v>86</v>
      </c>
      <c r="AY146" s="282" t="s">
        <v>188</v>
      </c>
    </row>
    <row r="147" s="11" customFormat="1" ht="22.8" customHeight="1">
      <c r="A147" s="11"/>
      <c r="B147" s="195"/>
      <c r="C147" s="196"/>
      <c r="D147" s="197" t="s">
        <v>77</v>
      </c>
      <c r="E147" s="237" t="s">
        <v>187</v>
      </c>
      <c r="F147" s="237" t="s">
        <v>967</v>
      </c>
      <c r="G147" s="196"/>
      <c r="H147" s="196"/>
      <c r="I147" s="199"/>
      <c r="J147" s="238">
        <f>BK147</f>
        <v>0</v>
      </c>
      <c r="K147" s="196"/>
      <c r="L147" s="201"/>
      <c r="M147" s="202"/>
      <c r="N147" s="203"/>
      <c r="O147" s="203"/>
      <c r="P147" s="204">
        <f>SUM(P148:P150)</f>
        <v>0</v>
      </c>
      <c r="Q147" s="203"/>
      <c r="R147" s="204">
        <f>SUM(R148:R150)</f>
        <v>0.091120000000000007</v>
      </c>
      <c r="S147" s="203"/>
      <c r="T147" s="205">
        <f>SUM(T148:T150)</f>
        <v>0</v>
      </c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R147" s="206" t="s">
        <v>86</v>
      </c>
      <c r="AT147" s="207" t="s">
        <v>77</v>
      </c>
      <c r="AU147" s="207" t="s">
        <v>86</v>
      </c>
      <c r="AY147" s="206" t="s">
        <v>188</v>
      </c>
      <c r="BK147" s="208">
        <f>SUM(BK148:BK150)</f>
        <v>0</v>
      </c>
    </row>
    <row r="148" s="2" customFormat="1" ht="21.75" customHeight="1">
      <c r="A148" s="42"/>
      <c r="B148" s="43"/>
      <c r="C148" s="209" t="s">
        <v>217</v>
      </c>
      <c r="D148" s="209" t="s">
        <v>189</v>
      </c>
      <c r="E148" s="210" t="s">
        <v>2386</v>
      </c>
      <c r="F148" s="211" t="s">
        <v>2387</v>
      </c>
      <c r="G148" s="212" t="s">
        <v>982</v>
      </c>
      <c r="H148" s="213">
        <v>4</v>
      </c>
      <c r="I148" s="214"/>
      <c r="J148" s="215">
        <f>ROUND(I148*H148,2)</f>
        <v>0</v>
      </c>
      <c r="K148" s="211" t="s">
        <v>236</v>
      </c>
      <c r="L148" s="48"/>
      <c r="M148" s="216" t="s">
        <v>32</v>
      </c>
      <c r="N148" s="217" t="s">
        <v>49</v>
      </c>
      <c r="O148" s="88"/>
      <c r="P148" s="218">
        <f>O148*H148</f>
        <v>0</v>
      </c>
      <c r="Q148" s="218">
        <v>0.022780000000000002</v>
      </c>
      <c r="R148" s="218">
        <f>Q148*H148</f>
        <v>0.091120000000000007</v>
      </c>
      <c r="S148" s="218">
        <v>0</v>
      </c>
      <c r="T148" s="219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20" t="s">
        <v>187</v>
      </c>
      <c r="AT148" s="220" t="s">
        <v>189</v>
      </c>
      <c r="AU148" s="220" t="s">
        <v>91</v>
      </c>
      <c r="AY148" s="20" t="s">
        <v>188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20" t="s">
        <v>86</v>
      </c>
      <c r="BK148" s="221">
        <f>ROUND(I148*H148,2)</f>
        <v>0</v>
      </c>
      <c r="BL148" s="20" t="s">
        <v>187</v>
      </c>
      <c r="BM148" s="220" t="s">
        <v>2388</v>
      </c>
    </row>
    <row r="149" s="2" customFormat="1">
      <c r="A149" s="42"/>
      <c r="B149" s="43"/>
      <c r="C149" s="44"/>
      <c r="D149" s="222" t="s">
        <v>194</v>
      </c>
      <c r="E149" s="44"/>
      <c r="F149" s="223" t="s">
        <v>2389</v>
      </c>
      <c r="G149" s="44"/>
      <c r="H149" s="44"/>
      <c r="I149" s="224"/>
      <c r="J149" s="44"/>
      <c r="K149" s="44"/>
      <c r="L149" s="48"/>
      <c r="M149" s="225"/>
      <c r="N149" s="226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194</v>
      </c>
      <c r="AU149" s="20" t="s">
        <v>91</v>
      </c>
    </row>
    <row r="150" s="2" customFormat="1">
      <c r="A150" s="42"/>
      <c r="B150" s="43"/>
      <c r="C150" s="44"/>
      <c r="D150" s="239" t="s">
        <v>239</v>
      </c>
      <c r="E150" s="44"/>
      <c r="F150" s="240" t="s">
        <v>2390</v>
      </c>
      <c r="G150" s="44"/>
      <c r="H150" s="44"/>
      <c r="I150" s="224"/>
      <c r="J150" s="44"/>
      <c r="K150" s="44"/>
      <c r="L150" s="48"/>
      <c r="M150" s="225"/>
      <c r="N150" s="226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239</v>
      </c>
      <c r="AU150" s="20" t="s">
        <v>91</v>
      </c>
    </row>
    <row r="151" s="11" customFormat="1" ht="22.8" customHeight="1">
      <c r="A151" s="11"/>
      <c r="B151" s="195"/>
      <c r="C151" s="196"/>
      <c r="D151" s="197" t="s">
        <v>77</v>
      </c>
      <c r="E151" s="237" t="s">
        <v>213</v>
      </c>
      <c r="F151" s="237" t="s">
        <v>275</v>
      </c>
      <c r="G151" s="196"/>
      <c r="H151" s="196"/>
      <c r="I151" s="199"/>
      <c r="J151" s="238">
        <f>BK151</f>
        <v>0</v>
      </c>
      <c r="K151" s="196"/>
      <c r="L151" s="201"/>
      <c r="M151" s="202"/>
      <c r="N151" s="203"/>
      <c r="O151" s="203"/>
      <c r="P151" s="204">
        <f>SUM(P152:P252)</f>
        <v>0</v>
      </c>
      <c r="Q151" s="203"/>
      <c r="R151" s="204">
        <f>SUM(R152:R252)</f>
        <v>11.43932</v>
      </c>
      <c r="S151" s="203"/>
      <c r="T151" s="205">
        <f>SUM(T152:T252)</f>
        <v>0</v>
      </c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R151" s="206" t="s">
        <v>86</v>
      </c>
      <c r="AT151" s="207" t="s">
        <v>77</v>
      </c>
      <c r="AU151" s="207" t="s">
        <v>86</v>
      </c>
      <c r="AY151" s="206" t="s">
        <v>188</v>
      </c>
      <c r="BK151" s="208">
        <f>SUM(BK152:BK252)</f>
        <v>0</v>
      </c>
    </row>
    <row r="152" s="2" customFormat="1" ht="24.15" customHeight="1">
      <c r="A152" s="42"/>
      <c r="B152" s="43"/>
      <c r="C152" s="209" t="s">
        <v>221</v>
      </c>
      <c r="D152" s="209" t="s">
        <v>189</v>
      </c>
      <c r="E152" s="210" t="s">
        <v>1277</v>
      </c>
      <c r="F152" s="211" t="s">
        <v>1278</v>
      </c>
      <c r="G152" s="212" t="s">
        <v>278</v>
      </c>
      <c r="H152" s="213">
        <v>172.69999999999999</v>
      </c>
      <c r="I152" s="214"/>
      <c r="J152" s="215">
        <f>ROUND(I152*H152,2)</f>
        <v>0</v>
      </c>
      <c r="K152" s="211" t="s">
        <v>236</v>
      </c>
      <c r="L152" s="48"/>
      <c r="M152" s="216" t="s">
        <v>32</v>
      </c>
      <c r="N152" s="217" t="s">
        <v>49</v>
      </c>
      <c r="O152" s="88"/>
      <c r="P152" s="218">
        <f>O152*H152</f>
        <v>0</v>
      </c>
      <c r="Q152" s="218">
        <v>0.017000000000000001</v>
      </c>
      <c r="R152" s="218">
        <f>Q152*H152</f>
        <v>2.9359000000000002</v>
      </c>
      <c r="S152" s="218">
        <v>0</v>
      </c>
      <c r="T152" s="219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20" t="s">
        <v>187</v>
      </c>
      <c r="AT152" s="220" t="s">
        <v>189</v>
      </c>
      <c r="AU152" s="220" t="s">
        <v>91</v>
      </c>
      <c r="AY152" s="20" t="s">
        <v>188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20" t="s">
        <v>86</v>
      </c>
      <c r="BK152" s="221">
        <f>ROUND(I152*H152,2)</f>
        <v>0</v>
      </c>
      <c r="BL152" s="20" t="s">
        <v>187</v>
      </c>
      <c r="BM152" s="220" t="s">
        <v>2391</v>
      </c>
    </row>
    <row r="153" s="2" customFormat="1">
      <c r="A153" s="42"/>
      <c r="B153" s="43"/>
      <c r="C153" s="44"/>
      <c r="D153" s="222" t="s">
        <v>194</v>
      </c>
      <c r="E153" s="44"/>
      <c r="F153" s="223" t="s">
        <v>1280</v>
      </c>
      <c r="G153" s="44"/>
      <c r="H153" s="44"/>
      <c r="I153" s="224"/>
      <c r="J153" s="44"/>
      <c r="K153" s="44"/>
      <c r="L153" s="48"/>
      <c r="M153" s="225"/>
      <c r="N153" s="226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194</v>
      </c>
      <c r="AU153" s="20" t="s">
        <v>91</v>
      </c>
    </row>
    <row r="154" s="2" customFormat="1">
      <c r="A154" s="42"/>
      <c r="B154" s="43"/>
      <c r="C154" s="44"/>
      <c r="D154" s="239" t="s">
        <v>239</v>
      </c>
      <c r="E154" s="44"/>
      <c r="F154" s="240" t="s">
        <v>1281</v>
      </c>
      <c r="G154" s="44"/>
      <c r="H154" s="44"/>
      <c r="I154" s="224"/>
      <c r="J154" s="44"/>
      <c r="K154" s="44"/>
      <c r="L154" s="48"/>
      <c r="M154" s="225"/>
      <c r="N154" s="226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239</v>
      </c>
      <c r="AU154" s="20" t="s">
        <v>91</v>
      </c>
    </row>
    <row r="155" s="13" customFormat="1">
      <c r="A155" s="13"/>
      <c r="B155" s="241"/>
      <c r="C155" s="242"/>
      <c r="D155" s="222" t="s">
        <v>282</v>
      </c>
      <c r="E155" s="243" t="s">
        <v>32</v>
      </c>
      <c r="F155" s="244" t="s">
        <v>2392</v>
      </c>
      <c r="G155" s="242"/>
      <c r="H155" s="245">
        <v>4.5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1" t="s">
        <v>282</v>
      </c>
      <c r="AU155" s="251" t="s">
        <v>91</v>
      </c>
      <c r="AV155" s="13" t="s">
        <v>91</v>
      </c>
      <c r="AW155" s="13" t="s">
        <v>39</v>
      </c>
      <c r="AX155" s="13" t="s">
        <v>78</v>
      </c>
      <c r="AY155" s="251" t="s">
        <v>188</v>
      </c>
    </row>
    <row r="156" s="13" customFormat="1">
      <c r="A156" s="13"/>
      <c r="B156" s="241"/>
      <c r="C156" s="242"/>
      <c r="D156" s="222" t="s">
        <v>282</v>
      </c>
      <c r="E156" s="243" t="s">
        <v>32</v>
      </c>
      <c r="F156" s="244" t="s">
        <v>2393</v>
      </c>
      <c r="G156" s="242"/>
      <c r="H156" s="245">
        <v>17.300000000000001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1" t="s">
        <v>282</v>
      </c>
      <c r="AU156" s="251" t="s">
        <v>91</v>
      </c>
      <c r="AV156" s="13" t="s">
        <v>91</v>
      </c>
      <c r="AW156" s="13" t="s">
        <v>39</v>
      </c>
      <c r="AX156" s="13" t="s">
        <v>78</v>
      </c>
      <c r="AY156" s="251" t="s">
        <v>188</v>
      </c>
    </row>
    <row r="157" s="13" customFormat="1">
      <c r="A157" s="13"/>
      <c r="B157" s="241"/>
      <c r="C157" s="242"/>
      <c r="D157" s="222" t="s">
        <v>282</v>
      </c>
      <c r="E157" s="243" t="s">
        <v>32</v>
      </c>
      <c r="F157" s="244" t="s">
        <v>2394</v>
      </c>
      <c r="G157" s="242"/>
      <c r="H157" s="245">
        <v>8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282</v>
      </c>
      <c r="AU157" s="251" t="s">
        <v>91</v>
      </c>
      <c r="AV157" s="13" t="s">
        <v>91</v>
      </c>
      <c r="AW157" s="13" t="s">
        <v>39</v>
      </c>
      <c r="AX157" s="13" t="s">
        <v>78</v>
      </c>
      <c r="AY157" s="251" t="s">
        <v>188</v>
      </c>
    </row>
    <row r="158" s="13" customFormat="1">
      <c r="A158" s="13"/>
      <c r="B158" s="241"/>
      <c r="C158" s="242"/>
      <c r="D158" s="222" t="s">
        <v>282</v>
      </c>
      <c r="E158" s="243" t="s">
        <v>32</v>
      </c>
      <c r="F158" s="244" t="s">
        <v>2395</v>
      </c>
      <c r="G158" s="242"/>
      <c r="H158" s="245">
        <v>4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282</v>
      </c>
      <c r="AU158" s="251" t="s">
        <v>91</v>
      </c>
      <c r="AV158" s="13" t="s">
        <v>91</v>
      </c>
      <c r="AW158" s="13" t="s">
        <v>39</v>
      </c>
      <c r="AX158" s="13" t="s">
        <v>78</v>
      </c>
      <c r="AY158" s="251" t="s">
        <v>188</v>
      </c>
    </row>
    <row r="159" s="13" customFormat="1">
      <c r="A159" s="13"/>
      <c r="B159" s="241"/>
      <c r="C159" s="242"/>
      <c r="D159" s="222" t="s">
        <v>282</v>
      </c>
      <c r="E159" s="243" t="s">
        <v>32</v>
      </c>
      <c r="F159" s="244" t="s">
        <v>2396</v>
      </c>
      <c r="G159" s="242"/>
      <c r="H159" s="245">
        <v>9.5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1" t="s">
        <v>282</v>
      </c>
      <c r="AU159" s="251" t="s">
        <v>91</v>
      </c>
      <c r="AV159" s="13" t="s">
        <v>91</v>
      </c>
      <c r="AW159" s="13" t="s">
        <v>39</v>
      </c>
      <c r="AX159" s="13" t="s">
        <v>78</v>
      </c>
      <c r="AY159" s="251" t="s">
        <v>188</v>
      </c>
    </row>
    <row r="160" s="13" customFormat="1">
      <c r="A160" s="13"/>
      <c r="B160" s="241"/>
      <c r="C160" s="242"/>
      <c r="D160" s="222" t="s">
        <v>282</v>
      </c>
      <c r="E160" s="243" t="s">
        <v>32</v>
      </c>
      <c r="F160" s="244" t="s">
        <v>2397</v>
      </c>
      <c r="G160" s="242"/>
      <c r="H160" s="245">
        <v>6.5999999999999996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1" t="s">
        <v>282</v>
      </c>
      <c r="AU160" s="251" t="s">
        <v>91</v>
      </c>
      <c r="AV160" s="13" t="s">
        <v>91</v>
      </c>
      <c r="AW160" s="13" t="s">
        <v>39</v>
      </c>
      <c r="AX160" s="13" t="s">
        <v>78</v>
      </c>
      <c r="AY160" s="251" t="s">
        <v>188</v>
      </c>
    </row>
    <row r="161" s="13" customFormat="1">
      <c r="A161" s="13"/>
      <c r="B161" s="241"/>
      <c r="C161" s="242"/>
      <c r="D161" s="222" t="s">
        <v>282</v>
      </c>
      <c r="E161" s="243" t="s">
        <v>32</v>
      </c>
      <c r="F161" s="244" t="s">
        <v>2398</v>
      </c>
      <c r="G161" s="242"/>
      <c r="H161" s="245">
        <v>101.59999999999999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282</v>
      </c>
      <c r="AU161" s="251" t="s">
        <v>91</v>
      </c>
      <c r="AV161" s="13" t="s">
        <v>91</v>
      </c>
      <c r="AW161" s="13" t="s">
        <v>39</v>
      </c>
      <c r="AX161" s="13" t="s">
        <v>78</v>
      </c>
      <c r="AY161" s="251" t="s">
        <v>188</v>
      </c>
    </row>
    <row r="162" s="13" customFormat="1">
      <c r="A162" s="13"/>
      <c r="B162" s="241"/>
      <c r="C162" s="242"/>
      <c r="D162" s="222" t="s">
        <v>282</v>
      </c>
      <c r="E162" s="243" t="s">
        <v>32</v>
      </c>
      <c r="F162" s="244" t="s">
        <v>2399</v>
      </c>
      <c r="G162" s="242"/>
      <c r="H162" s="245">
        <v>14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1" t="s">
        <v>282</v>
      </c>
      <c r="AU162" s="251" t="s">
        <v>91</v>
      </c>
      <c r="AV162" s="13" t="s">
        <v>91</v>
      </c>
      <c r="AW162" s="13" t="s">
        <v>39</v>
      </c>
      <c r="AX162" s="13" t="s">
        <v>78</v>
      </c>
      <c r="AY162" s="251" t="s">
        <v>188</v>
      </c>
    </row>
    <row r="163" s="13" customFormat="1">
      <c r="A163" s="13"/>
      <c r="B163" s="241"/>
      <c r="C163" s="242"/>
      <c r="D163" s="222" t="s">
        <v>282</v>
      </c>
      <c r="E163" s="243" t="s">
        <v>32</v>
      </c>
      <c r="F163" s="244" t="s">
        <v>2400</v>
      </c>
      <c r="G163" s="242"/>
      <c r="H163" s="245">
        <v>7.2000000000000002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282</v>
      </c>
      <c r="AU163" s="251" t="s">
        <v>91</v>
      </c>
      <c r="AV163" s="13" t="s">
        <v>91</v>
      </c>
      <c r="AW163" s="13" t="s">
        <v>39</v>
      </c>
      <c r="AX163" s="13" t="s">
        <v>78</v>
      </c>
      <c r="AY163" s="251" t="s">
        <v>188</v>
      </c>
    </row>
    <row r="164" s="15" customFormat="1">
      <c r="A164" s="15"/>
      <c r="B164" s="272"/>
      <c r="C164" s="273"/>
      <c r="D164" s="222" t="s">
        <v>282</v>
      </c>
      <c r="E164" s="274" t="s">
        <v>32</v>
      </c>
      <c r="F164" s="275" t="s">
        <v>338</v>
      </c>
      <c r="G164" s="273"/>
      <c r="H164" s="276">
        <v>172.69999999999999</v>
      </c>
      <c r="I164" s="277"/>
      <c r="J164" s="273"/>
      <c r="K164" s="273"/>
      <c r="L164" s="278"/>
      <c r="M164" s="279"/>
      <c r="N164" s="280"/>
      <c r="O164" s="280"/>
      <c r="P164" s="280"/>
      <c r="Q164" s="280"/>
      <c r="R164" s="280"/>
      <c r="S164" s="280"/>
      <c r="T164" s="281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2" t="s">
        <v>282</v>
      </c>
      <c r="AU164" s="282" t="s">
        <v>91</v>
      </c>
      <c r="AV164" s="15" t="s">
        <v>187</v>
      </c>
      <c r="AW164" s="15" t="s">
        <v>39</v>
      </c>
      <c r="AX164" s="15" t="s">
        <v>86</v>
      </c>
      <c r="AY164" s="282" t="s">
        <v>188</v>
      </c>
    </row>
    <row r="165" s="2" customFormat="1" ht="21.75" customHeight="1">
      <c r="A165" s="42"/>
      <c r="B165" s="43"/>
      <c r="C165" s="209" t="s">
        <v>324</v>
      </c>
      <c r="D165" s="209" t="s">
        <v>189</v>
      </c>
      <c r="E165" s="210" t="s">
        <v>2401</v>
      </c>
      <c r="F165" s="211" t="s">
        <v>2402</v>
      </c>
      <c r="G165" s="212" t="s">
        <v>278</v>
      </c>
      <c r="H165" s="213">
        <v>1.6000000000000001</v>
      </c>
      <c r="I165" s="214"/>
      <c r="J165" s="215">
        <f>ROUND(I165*H165,2)</f>
        <v>0</v>
      </c>
      <c r="K165" s="211" t="s">
        <v>236</v>
      </c>
      <c r="L165" s="48"/>
      <c r="M165" s="216" t="s">
        <v>32</v>
      </c>
      <c r="N165" s="217" t="s">
        <v>49</v>
      </c>
      <c r="O165" s="88"/>
      <c r="P165" s="218">
        <f>O165*H165</f>
        <v>0</v>
      </c>
      <c r="Q165" s="218">
        <v>0.056000000000000001</v>
      </c>
      <c r="R165" s="218">
        <f>Q165*H165</f>
        <v>0.089600000000000013</v>
      </c>
      <c r="S165" s="218">
        <v>0</v>
      </c>
      <c r="T165" s="219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20" t="s">
        <v>187</v>
      </c>
      <c r="AT165" s="220" t="s">
        <v>189</v>
      </c>
      <c r="AU165" s="220" t="s">
        <v>91</v>
      </c>
      <c r="AY165" s="20" t="s">
        <v>188</v>
      </c>
      <c r="BE165" s="221">
        <f>IF(N165="základní",J165,0)</f>
        <v>0</v>
      </c>
      <c r="BF165" s="221">
        <f>IF(N165="snížená",J165,0)</f>
        <v>0</v>
      </c>
      <c r="BG165" s="221">
        <f>IF(N165="zákl. přenesená",J165,0)</f>
        <v>0</v>
      </c>
      <c r="BH165" s="221">
        <f>IF(N165="sníž. přenesená",J165,0)</f>
        <v>0</v>
      </c>
      <c r="BI165" s="221">
        <f>IF(N165="nulová",J165,0)</f>
        <v>0</v>
      </c>
      <c r="BJ165" s="20" t="s">
        <v>86</v>
      </c>
      <c r="BK165" s="221">
        <f>ROUND(I165*H165,2)</f>
        <v>0</v>
      </c>
      <c r="BL165" s="20" t="s">
        <v>187</v>
      </c>
      <c r="BM165" s="220" t="s">
        <v>2403</v>
      </c>
    </row>
    <row r="166" s="2" customFormat="1">
      <c r="A166" s="42"/>
      <c r="B166" s="43"/>
      <c r="C166" s="44"/>
      <c r="D166" s="222" t="s">
        <v>194</v>
      </c>
      <c r="E166" s="44"/>
      <c r="F166" s="223" t="s">
        <v>2404</v>
      </c>
      <c r="G166" s="44"/>
      <c r="H166" s="44"/>
      <c r="I166" s="224"/>
      <c r="J166" s="44"/>
      <c r="K166" s="44"/>
      <c r="L166" s="48"/>
      <c r="M166" s="225"/>
      <c r="N166" s="226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194</v>
      </c>
      <c r="AU166" s="20" t="s">
        <v>91</v>
      </c>
    </row>
    <row r="167" s="2" customFormat="1">
      <c r="A167" s="42"/>
      <c r="B167" s="43"/>
      <c r="C167" s="44"/>
      <c r="D167" s="239" t="s">
        <v>239</v>
      </c>
      <c r="E167" s="44"/>
      <c r="F167" s="240" t="s">
        <v>2405</v>
      </c>
      <c r="G167" s="44"/>
      <c r="H167" s="44"/>
      <c r="I167" s="224"/>
      <c r="J167" s="44"/>
      <c r="K167" s="44"/>
      <c r="L167" s="48"/>
      <c r="M167" s="225"/>
      <c r="N167" s="226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239</v>
      </c>
      <c r="AU167" s="20" t="s">
        <v>91</v>
      </c>
    </row>
    <row r="168" s="14" customFormat="1">
      <c r="A168" s="14"/>
      <c r="B168" s="252"/>
      <c r="C168" s="253"/>
      <c r="D168" s="222" t="s">
        <v>282</v>
      </c>
      <c r="E168" s="254" t="s">
        <v>32</v>
      </c>
      <c r="F168" s="255" t="s">
        <v>2406</v>
      </c>
      <c r="G168" s="253"/>
      <c r="H168" s="254" t="s">
        <v>32</v>
      </c>
      <c r="I168" s="256"/>
      <c r="J168" s="253"/>
      <c r="K168" s="253"/>
      <c r="L168" s="257"/>
      <c r="M168" s="258"/>
      <c r="N168" s="259"/>
      <c r="O168" s="259"/>
      <c r="P168" s="259"/>
      <c r="Q168" s="259"/>
      <c r="R168" s="259"/>
      <c r="S168" s="259"/>
      <c r="T168" s="26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1" t="s">
        <v>282</v>
      </c>
      <c r="AU168" s="261" t="s">
        <v>91</v>
      </c>
      <c r="AV168" s="14" t="s">
        <v>86</v>
      </c>
      <c r="AW168" s="14" t="s">
        <v>39</v>
      </c>
      <c r="AX168" s="14" t="s">
        <v>78</v>
      </c>
      <c r="AY168" s="261" t="s">
        <v>188</v>
      </c>
    </row>
    <row r="169" s="13" customFormat="1">
      <c r="A169" s="13"/>
      <c r="B169" s="241"/>
      <c r="C169" s="242"/>
      <c r="D169" s="222" t="s">
        <v>282</v>
      </c>
      <c r="E169" s="243" t="s">
        <v>32</v>
      </c>
      <c r="F169" s="244" t="s">
        <v>2407</v>
      </c>
      <c r="G169" s="242"/>
      <c r="H169" s="245">
        <v>1.6000000000000001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1" t="s">
        <v>282</v>
      </c>
      <c r="AU169" s="251" t="s">
        <v>91</v>
      </c>
      <c r="AV169" s="13" t="s">
        <v>91</v>
      </c>
      <c r="AW169" s="13" t="s">
        <v>39</v>
      </c>
      <c r="AX169" s="13" t="s">
        <v>86</v>
      </c>
      <c r="AY169" s="251" t="s">
        <v>188</v>
      </c>
    </row>
    <row r="170" s="2" customFormat="1" ht="21.75" customHeight="1">
      <c r="A170" s="42"/>
      <c r="B170" s="43"/>
      <c r="C170" s="209" t="s">
        <v>340</v>
      </c>
      <c r="D170" s="209" t="s">
        <v>189</v>
      </c>
      <c r="E170" s="210" t="s">
        <v>2408</v>
      </c>
      <c r="F170" s="211" t="s">
        <v>2409</v>
      </c>
      <c r="G170" s="212" t="s">
        <v>278</v>
      </c>
      <c r="H170" s="213">
        <v>1.6000000000000001</v>
      </c>
      <c r="I170" s="214"/>
      <c r="J170" s="215">
        <f>ROUND(I170*H170,2)</f>
        <v>0</v>
      </c>
      <c r="K170" s="211" t="s">
        <v>236</v>
      </c>
      <c r="L170" s="48"/>
      <c r="M170" s="216" t="s">
        <v>32</v>
      </c>
      <c r="N170" s="217" t="s">
        <v>49</v>
      </c>
      <c r="O170" s="88"/>
      <c r="P170" s="218">
        <f>O170*H170</f>
        <v>0</v>
      </c>
      <c r="Q170" s="218">
        <v>0.040629999999999999</v>
      </c>
      <c r="R170" s="218">
        <f>Q170*H170</f>
        <v>0.065007999999999996</v>
      </c>
      <c r="S170" s="218">
        <v>0</v>
      </c>
      <c r="T170" s="219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20" t="s">
        <v>187</v>
      </c>
      <c r="AT170" s="220" t="s">
        <v>189</v>
      </c>
      <c r="AU170" s="220" t="s">
        <v>91</v>
      </c>
      <c r="AY170" s="20" t="s">
        <v>188</v>
      </c>
      <c r="BE170" s="221">
        <f>IF(N170="základní",J170,0)</f>
        <v>0</v>
      </c>
      <c r="BF170" s="221">
        <f>IF(N170="snížená",J170,0)</f>
        <v>0</v>
      </c>
      <c r="BG170" s="221">
        <f>IF(N170="zákl. přenesená",J170,0)</f>
        <v>0</v>
      </c>
      <c r="BH170" s="221">
        <f>IF(N170="sníž. přenesená",J170,0)</f>
        <v>0</v>
      </c>
      <c r="BI170" s="221">
        <f>IF(N170="nulová",J170,0)</f>
        <v>0</v>
      </c>
      <c r="BJ170" s="20" t="s">
        <v>86</v>
      </c>
      <c r="BK170" s="221">
        <f>ROUND(I170*H170,2)</f>
        <v>0</v>
      </c>
      <c r="BL170" s="20" t="s">
        <v>187</v>
      </c>
      <c r="BM170" s="220" t="s">
        <v>2410</v>
      </c>
    </row>
    <row r="171" s="2" customFormat="1">
      <c r="A171" s="42"/>
      <c r="B171" s="43"/>
      <c r="C171" s="44"/>
      <c r="D171" s="222" t="s">
        <v>194</v>
      </c>
      <c r="E171" s="44"/>
      <c r="F171" s="223" t="s">
        <v>2411</v>
      </c>
      <c r="G171" s="44"/>
      <c r="H171" s="44"/>
      <c r="I171" s="224"/>
      <c r="J171" s="44"/>
      <c r="K171" s="44"/>
      <c r="L171" s="48"/>
      <c r="M171" s="225"/>
      <c r="N171" s="226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194</v>
      </c>
      <c r="AU171" s="20" t="s">
        <v>91</v>
      </c>
    </row>
    <row r="172" s="2" customFormat="1">
      <c r="A172" s="42"/>
      <c r="B172" s="43"/>
      <c r="C172" s="44"/>
      <c r="D172" s="239" t="s">
        <v>239</v>
      </c>
      <c r="E172" s="44"/>
      <c r="F172" s="240" t="s">
        <v>2412</v>
      </c>
      <c r="G172" s="44"/>
      <c r="H172" s="44"/>
      <c r="I172" s="224"/>
      <c r="J172" s="44"/>
      <c r="K172" s="44"/>
      <c r="L172" s="48"/>
      <c r="M172" s="225"/>
      <c r="N172" s="226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239</v>
      </c>
      <c r="AU172" s="20" t="s">
        <v>91</v>
      </c>
    </row>
    <row r="173" s="14" customFormat="1">
      <c r="A173" s="14"/>
      <c r="B173" s="252"/>
      <c r="C173" s="253"/>
      <c r="D173" s="222" t="s">
        <v>282</v>
      </c>
      <c r="E173" s="254" t="s">
        <v>32</v>
      </c>
      <c r="F173" s="255" t="s">
        <v>2406</v>
      </c>
      <c r="G173" s="253"/>
      <c r="H173" s="254" t="s">
        <v>32</v>
      </c>
      <c r="I173" s="256"/>
      <c r="J173" s="253"/>
      <c r="K173" s="253"/>
      <c r="L173" s="257"/>
      <c r="M173" s="258"/>
      <c r="N173" s="259"/>
      <c r="O173" s="259"/>
      <c r="P173" s="259"/>
      <c r="Q173" s="259"/>
      <c r="R173" s="259"/>
      <c r="S173" s="259"/>
      <c r="T173" s="26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1" t="s">
        <v>282</v>
      </c>
      <c r="AU173" s="261" t="s">
        <v>91</v>
      </c>
      <c r="AV173" s="14" t="s">
        <v>86</v>
      </c>
      <c r="AW173" s="14" t="s">
        <v>39</v>
      </c>
      <c r="AX173" s="14" t="s">
        <v>78</v>
      </c>
      <c r="AY173" s="261" t="s">
        <v>188</v>
      </c>
    </row>
    <row r="174" s="13" customFormat="1">
      <c r="A174" s="13"/>
      <c r="B174" s="241"/>
      <c r="C174" s="242"/>
      <c r="D174" s="222" t="s">
        <v>282</v>
      </c>
      <c r="E174" s="243" t="s">
        <v>32</v>
      </c>
      <c r="F174" s="244" t="s">
        <v>2407</v>
      </c>
      <c r="G174" s="242"/>
      <c r="H174" s="245">
        <v>1.6000000000000001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1" t="s">
        <v>282</v>
      </c>
      <c r="AU174" s="251" t="s">
        <v>91</v>
      </c>
      <c r="AV174" s="13" t="s">
        <v>91</v>
      </c>
      <c r="AW174" s="13" t="s">
        <v>39</v>
      </c>
      <c r="AX174" s="13" t="s">
        <v>86</v>
      </c>
      <c r="AY174" s="251" t="s">
        <v>188</v>
      </c>
    </row>
    <row r="175" s="2" customFormat="1" ht="24.15" customHeight="1">
      <c r="A175" s="42"/>
      <c r="B175" s="43"/>
      <c r="C175" s="209" t="s">
        <v>360</v>
      </c>
      <c r="D175" s="209" t="s">
        <v>189</v>
      </c>
      <c r="E175" s="210" t="s">
        <v>1085</v>
      </c>
      <c r="F175" s="211" t="s">
        <v>1086</v>
      </c>
      <c r="G175" s="212" t="s">
        <v>278</v>
      </c>
      <c r="H175" s="213">
        <v>16.100000000000001</v>
      </c>
      <c r="I175" s="214"/>
      <c r="J175" s="215">
        <f>ROUND(I175*H175,2)</f>
        <v>0</v>
      </c>
      <c r="K175" s="211" t="s">
        <v>236</v>
      </c>
      <c r="L175" s="48"/>
      <c r="M175" s="216" t="s">
        <v>32</v>
      </c>
      <c r="N175" s="217" t="s">
        <v>49</v>
      </c>
      <c r="O175" s="88"/>
      <c r="P175" s="218">
        <f>O175*H175</f>
        <v>0</v>
      </c>
      <c r="Q175" s="218">
        <v>0.018380000000000001</v>
      </c>
      <c r="R175" s="218">
        <f>Q175*H175</f>
        <v>0.29591800000000001</v>
      </c>
      <c r="S175" s="218">
        <v>0</v>
      </c>
      <c r="T175" s="219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20" t="s">
        <v>187</v>
      </c>
      <c r="AT175" s="220" t="s">
        <v>189</v>
      </c>
      <c r="AU175" s="220" t="s">
        <v>91</v>
      </c>
      <c r="AY175" s="20" t="s">
        <v>188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20" t="s">
        <v>86</v>
      </c>
      <c r="BK175" s="221">
        <f>ROUND(I175*H175,2)</f>
        <v>0</v>
      </c>
      <c r="BL175" s="20" t="s">
        <v>187</v>
      </c>
      <c r="BM175" s="220" t="s">
        <v>2413</v>
      </c>
    </row>
    <row r="176" s="2" customFormat="1">
      <c r="A176" s="42"/>
      <c r="B176" s="43"/>
      <c r="C176" s="44"/>
      <c r="D176" s="222" t="s">
        <v>194</v>
      </c>
      <c r="E176" s="44"/>
      <c r="F176" s="223" t="s">
        <v>1088</v>
      </c>
      <c r="G176" s="44"/>
      <c r="H176" s="44"/>
      <c r="I176" s="224"/>
      <c r="J176" s="44"/>
      <c r="K176" s="44"/>
      <c r="L176" s="48"/>
      <c r="M176" s="225"/>
      <c r="N176" s="226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194</v>
      </c>
      <c r="AU176" s="20" t="s">
        <v>91</v>
      </c>
    </row>
    <row r="177" s="2" customFormat="1">
      <c r="A177" s="42"/>
      <c r="B177" s="43"/>
      <c r="C177" s="44"/>
      <c r="D177" s="239" t="s">
        <v>239</v>
      </c>
      <c r="E177" s="44"/>
      <c r="F177" s="240" t="s">
        <v>1089</v>
      </c>
      <c r="G177" s="44"/>
      <c r="H177" s="44"/>
      <c r="I177" s="224"/>
      <c r="J177" s="44"/>
      <c r="K177" s="44"/>
      <c r="L177" s="48"/>
      <c r="M177" s="225"/>
      <c r="N177" s="226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239</v>
      </c>
      <c r="AU177" s="20" t="s">
        <v>91</v>
      </c>
    </row>
    <row r="178" s="14" customFormat="1">
      <c r="A178" s="14"/>
      <c r="B178" s="252"/>
      <c r="C178" s="253"/>
      <c r="D178" s="222" t="s">
        <v>282</v>
      </c>
      <c r="E178" s="254" t="s">
        <v>32</v>
      </c>
      <c r="F178" s="255" t="s">
        <v>2414</v>
      </c>
      <c r="G178" s="253"/>
      <c r="H178" s="254" t="s">
        <v>32</v>
      </c>
      <c r="I178" s="256"/>
      <c r="J178" s="253"/>
      <c r="K178" s="253"/>
      <c r="L178" s="257"/>
      <c r="M178" s="258"/>
      <c r="N178" s="259"/>
      <c r="O178" s="259"/>
      <c r="P178" s="259"/>
      <c r="Q178" s="259"/>
      <c r="R178" s="259"/>
      <c r="S178" s="259"/>
      <c r="T178" s="26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1" t="s">
        <v>282</v>
      </c>
      <c r="AU178" s="261" t="s">
        <v>91</v>
      </c>
      <c r="AV178" s="14" t="s">
        <v>86</v>
      </c>
      <c r="AW178" s="14" t="s">
        <v>39</v>
      </c>
      <c r="AX178" s="14" t="s">
        <v>78</v>
      </c>
      <c r="AY178" s="261" t="s">
        <v>188</v>
      </c>
    </row>
    <row r="179" s="14" customFormat="1">
      <c r="A179" s="14"/>
      <c r="B179" s="252"/>
      <c r="C179" s="253"/>
      <c r="D179" s="222" t="s">
        <v>282</v>
      </c>
      <c r="E179" s="254" t="s">
        <v>32</v>
      </c>
      <c r="F179" s="255" t="s">
        <v>2415</v>
      </c>
      <c r="G179" s="253"/>
      <c r="H179" s="254" t="s">
        <v>32</v>
      </c>
      <c r="I179" s="256"/>
      <c r="J179" s="253"/>
      <c r="K179" s="253"/>
      <c r="L179" s="257"/>
      <c r="M179" s="258"/>
      <c r="N179" s="259"/>
      <c r="O179" s="259"/>
      <c r="P179" s="259"/>
      <c r="Q179" s="259"/>
      <c r="R179" s="259"/>
      <c r="S179" s="259"/>
      <c r="T179" s="26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1" t="s">
        <v>282</v>
      </c>
      <c r="AU179" s="261" t="s">
        <v>91</v>
      </c>
      <c r="AV179" s="14" t="s">
        <v>86</v>
      </c>
      <c r="AW179" s="14" t="s">
        <v>39</v>
      </c>
      <c r="AX179" s="14" t="s">
        <v>78</v>
      </c>
      <c r="AY179" s="261" t="s">
        <v>188</v>
      </c>
    </row>
    <row r="180" s="13" customFormat="1">
      <c r="A180" s="13"/>
      <c r="B180" s="241"/>
      <c r="C180" s="242"/>
      <c r="D180" s="222" t="s">
        <v>282</v>
      </c>
      <c r="E180" s="243" t="s">
        <v>32</v>
      </c>
      <c r="F180" s="244" t="s">
        <v>2416</v>
      </c>
      <c r="G180" s="242"/>
      <c r="H180" s="245">
        <v>16.100000000000001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1" t="s">
        <v>282</v>
      </c>
      <c r="AU180" s="251" t="s">
        <v>91</v>
      </c>
      <c r="AV180" s="13" t="s">
        <v>91</v>
      </c>
      <c r="AW180" s="13" t="s">
        <v>39</v>
      </c>
      <c r="AX180" s="13" t="s">
        <v>86</v>
      </c>
      <c r="AY180" s="251" t="s">
        <v>188</v>
      </c>
    </row>
    <row r="181" s="2" customFormat="1" ht="24.15" customHeight="1">
      <c r="A181" s="42"/>
      <c r="B181" s="43"/>
      <c r="C181" s="209" t="s">
        <v>366</v>
      </c>
      <c r="D181" s="209" t="s">
        <v>189</v>
      </c>
      <c r="E181" s="210" t="s">
        <v>1287</v>
      </c>
      <c r="F181" s="211" t="s">
        <v>1288</v>
      </c>
      <c r="G181" s="212" t="s">
        <v>278</v>
      </c>
      <c r="H181" s="213">
        <v>473.572</v>
      </c>
      <c r="I181" s="214"/>
      <c r="J181" s="215">
        <f>ROUND(I181*H181,2)</f>
        <v>0</v>
      </c>
      <c r="K181" s="211" t="s">
        <v>236</v>
      </c>
      <c r="L181" s="48"/>
      <c r="M181" s="216" t="s">
        <v>32</v>
      </c>
      <c r="N181" s="217" t="s">
        <v>49</v>
      </c>
      <c r="O181" s="88"/>
      <c r="P181" s="218">
        <f>O181*H181</f>
        <v>0</v>
      </c>
      <c r="Q181" s="218">
        <v>0.017000000000000001</v>
      </c>
      <c r="R181" s="218">
        <f>Q181*H181</f>
        <v>8.0507240000000007</v>
      </c>
      <c r="S181" s="218">
        <v>0</v>
      </c>
      <c r="T181" s="219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20" t="s">
        <v>187</v>
      </c>
      <c r="AT181" s="220" t="s">
        <v>189</v>
      </c>
      <c r="AU181" s="220" t="s">
        <v>91</v>
      </c>
      <c r="AY181" s="20" t="s">
        <v>188</v>
      </c>
      <c r="BE181" s="221">
        <f>IF(N181="základní",J181,0)</f>
        <v>0</v>
      </c>
      <c r="BF181" s="221">
        <f>IF(N181="snížená",J181,0)</f>
        <v>0</v>
      </c>
      <c r="BG181" s="221">
        <f>IF(N181="zákl. přenesená",J181,0)</f>
        <v>0</v>
      </c>
      <c r="BH181" s="221">
        <f>IF(N181="sníž. přenesená",J181,0)</f>
        <v>0</v>
      </c>
      <c r="BI181" s="221">
        <f>IF(N181="nulová",J181,0)</f>
        <v>0</v>
      </c>
      <c r="BJ181" s="20" t="s">
        <v>86</v>
      </c>
      <c r="BK181" s="221">
        <f>ROUND(I181*H181,2)</f>
        <v>0</v>
      </c>
      <c r="BL181" s="20" t="s">
        <v>187</v>
      </c>
      <c r="BM181" s="220" t="s">
        <v>2417</v>
      </c>
    </row>
    <row r="182" s="2" customFormat="1">
      <c r="A182" s="42"/>
      <c r="B182" s="43"/>
      <c r="C182" s="44"/>
      <c r="D182" s="222" t="s">
        <v>194</v>
      </c>
      <c r="E182" s="44"/>
      <c r="F182" s="223" t="s">
        <v>1290</v>
      </c>
      <c r="G182" s="44"/>
      <c r="H182" s="44"/>
      <c r="I182" s="224"/>
      <c r="J182" s="44"/>
      <c r="K182" s="44"/>
      <c r="L182" s="48"/>
      <c r="M182" s="225"/>
      <c r="N182" s="226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194</v>
      </c>
      <c r="AU182" s="20" t="s">
        <v>91</v>
      </c>
    </row>
    <row r="183" s="2" customFormat="1">
      <c r="A183" s="42"/>
      <c r="B183" s="43"/>
      <c r="C183" s="44"/>
      <c r="D183" s="239" t="s">
        <v>239</v>
      </c>
      <c r="E183" s="44"/>
      <c r="F183" s="240" t="s">
        <v>1291</v>
      </c>
      <c r="G183" s="44"/>
      <c r="H183" s="44"/>
      <c r="I183" s="224"/>
      <c r="J183" s="44"/>
      <c r="K183" s="44"/>
      <c r="L183" s="48"/>
      <c r="M183" s="225"/>
      <c r="N183" s="226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239</v>
      </c>
      <c r="AU183" s="20" t="s">
        <v>91</v>
      </c>
    </row>
    <row r="184" s="14" customFormat="1">
      <c r="A184" s="14"/>
      <c r="B184" s="252"/>
      <c r="C184" s="253"/>
      <c r="D184" s="222" t="s">
        <v>282</v>
      </c>
      <c r="E184" s="254" t="s">
        <v>32</v>
      </c>
      <c r="F184" s="255" t="s">
        <v>2418</v>
      </c>
      <c r="G184" s="253"/>
      <c r="H184" s="254" t="s">
        <v>32</v>
      </c>
      <c r="I184" s="256"/>
      <c r="J184" s="253"/>
      <c r="K184" s="253"/>
      <c r="L184" s="257"/>
      <c r="M184" s="258"/>
      <c r="N184" s="259"/>
      <c r="O184" s="259"/>
      <c r="P184" s="259"/>
      <c r="Q184" s="259"/>
      <c r="R184" s="259"/>
      <c r="S184" s="259"/>
      <c r="T184" s="26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1" t="s">
        <v>282</v>
      </c>
      <c r="AU184" s="261" t="s">
        <v>91</v>
      </c>
      <c r="AV184" s="14" t="s">
        <v>86</v>
      </c>
      <c r="AW184" s="14" t="s">
        <v>39</v>
      </c>
      <c r="AX184" s="14" t="s">
        <v>78</v>
      </c>
      <c r="AY184" s="261" t="s">
        <v>188</v>
      </c>
    </row>
    <row r="185" s="13" customFormat="1">
      <c r="A185" s="13"/>
      <c r="B185" s="241"/>
      <c r="C185" s="242"/>
      <c r="D185" s="222" t="s">
        <v>282</v>
      </c>
      <c r="E185" s="243" t="s">
        <v>32</v>
      </c>
      <c r="F185" s="244" t="s">
        <v>2419</v>
      </c>
      <c r="G185" s="242"/>
      <c r="H185" s="245">
        <v>34.439999999999998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1" t="s">
        <v>282</v>
      </c>
      <c r="AU185" s="251" t="s">
        <v>91</v>
      </c>
      <c r="AV185" s="13" t="s">
        <v>91</v>
      </c>
      <c r="AW185" s="13" t="s">
        <v>39</v>
      </c>
      <c r="AX185" s="13" t="s">
        <v>78</v>
      </c>
      <c r="AY185" s="251" t="s">
        <v>188</v>
      </c>
    </row>
    <row r="186" s="13" customFormat="1">
      <c r="A186" s="13"/>
      <c r="B186" s="241"/>
      <c r="C186" s="242"/>
      <c r="D186" s="222" t="s">
        <v>282</v>
      </c>
      <c r="E186" s="243" t="s">
        <v>32</v>
      </c>
      <c r="F186" s="244" t="s">
        <v>2420</v>
      </c>
      <c r="G186" s="242"/>
      <c r="H186" s="245">
        <v>-2.7000000000000002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1" t="s">
        <v>282</v>
      </c>
      <c r="AU186" s="251" t="s">
        <v>91</v>
      </c>
      <c r="AV186" s="13" t="s">
        <v>91</v>
      </c>
      <c r="AW186" s="13" t="s">
        <v>39</v>
      </c>
      <c r="AX186" s="13" t="s">
        <v>78</v>
      </c>
      <c r="AY186" s="251" t="s">
        <v>188</v>
      </c>
    </row>
    <row r="187" s="13" customFormat="1">
      <c r="A187" s="13"/>
      <c r="B187" s="241"/>
      <c r="C187" s="242"/>
      <c r="D187" s="222" t="s">
        <v>282</v>
      </c>
      <c r="E187" s="243" t="s">
        <v>32</v>
      </c>
      <c r="F187" s="244" t="s">
        <v>2421</v>
      </c>
      <c r="G187" s="242"/>
      <c r="H187" s="245">
        <v>4.4850000000000003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1" t="s">
        <v>282</v>
      </c>
      <c r="AU187" s="251" t="s">
        <v>91</v>
      </c>
      <c r="AV187" s="13" t="s">
        <v>91</v>
      </c>
      <c r="AW187" s="13" t="s">
        <v>39</v>
      </c>
      <c r="AX187" s="13" t="s">
        <v>78</v>
      </c>
      <c r="AY187" s="251" t="s">
        <v>188</v>
      </c>
    </row>
    <row r="188" s="14" customFormat="1">
      <c r="A188" s="14"/>
      <c r="B188" s="252"/>
      <c r="C188" s="253"/>
      <c r="D188" s="222" t="s">
        <v>282</v>
      </c>
      <c r="E188" s="254" t="s">
        <v>32</v>
      </c>
      <c r="F188" s="255" t="s">
        <v>2422</v>
      </c>
      <c r="G188" s="253"/>
      <c r="H188" s="254" t="s">
        <v>32</v>
      </c>
      <c r="I188" s="256"/>
      <c r="J188" s="253"/>
      <c r="K188" s="253"/>
      <c r="L188" s="257"/>
      <c r="M188" s="258"/>
      <c r="N188" s="259"/>
      <c r="O188" s="259"/>
      <c r="P188" s="259"/>
      <c r="Q188" s="259"/>
      <c r="R188" s="259"/>
      <c r="S188" s="259"/>
      <c r="T188" s="26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1" t="s">
        <v>282</v>
      </c>
      <c r="AU188" s="261" t="s">
        <v>91</v>
      </c>
      <c r="AV188" s="14" t="s">
        <v>86</v>
      </c>
      <c r="AW188" s="14" t="s">
        <v>39</v>
      </c>
      <c r="AX188" s="14" t="s">
        <v>78</v>
      </c>
      <c r="AY188" s="261" t="s">
        <v>188</v>
      </c>
    </row>
    <row r="189" s="13" customFormat="1">
      <c r="A189" s="13"/>
      <c r="B189" s="241"/>
      <c r="C189" s="242"/>
      <c r="D189" s="222" t="s">
        <v>282</v>
      </c>
      <c r="E189" s="243" t="s">
        <v>32</v>
      </c>
      <c r="F189" s="244" t="s">
        <v>2423</v>
      </c>
      <c r="G189" s="242"/>
      <c r="H189" s="245">
        <v>23.984999999999999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1" t="s">
        <v>282</v>
      </c>
      <c r="AU189" s="251" t="s">
        <v>91</v>
      </c>
      <c r="AV189" s="13" t="s">
        <v>91</v>
      </c>
      <c r="AW189" s="13" t="s">
        <v>39</v>
      </c>
      <c r="AX189" s="13" t="s">
        <v>78</v>
      </c>
      <c r="AY189" s="251" t="s">
        <v>188</v>
      </c>
    </row>
    <row r="190" s="13" customFormat="1">
      <c r="A190" s="13"/>
      <c r="B190" s="241"/>
      <c r="C190" s="242"/>
      <c r="D190" s="222" t="s">
        <v>282</v>
      </c>
      <c r="E190" s="243" t="s">
        <v>32</v>
      </c>
      <c r="F190" s="244" t="s">
        <v>2424</v>
      </c>
      <c r="G190" s="242"/>
      <c r="H190" s="245">
        <v>-6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1" t="s">
        <v>282</v>
      </c>
      <c r="AU190" s="251" t="s">
        <v>91</v>
      </c>
      <c r="AV190" s="13" t="s">
        <v>91</v>
      </c>
      <c r="AW190" s="13" t="s">
        <v>39</v>
      </c>
      <c r="AX190" s="13" t="s">
        <v>78</v>
      </c>
      <c r="AY190" s="251" t="s">
        <v>188</v>
      </c>
    </row>
    <row r="191" s="13" customFormat="1">
      <c r="A191" s="13"/>
      <c r="B191" s="241"/>
      <c r="C191" s="242"/>
      <c r="D191" s="222" t="s">
        <v>282</v>
      </c>
      <c r="E191" s="243" t="s">
        <v>32</v>
      </c>
      <c r="F191" s="244" t="s">
        <v>2425</v>
      </c>
      <c r="G191" s="242"/>
      <c r="H191" s="245">
        <v>3.52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1" t="s">
        <v>282</v>
      </c>
      <c r="AU191" s="251" t="s">
        <v>91</v>
      </c>
      <c r="AV191" s="13" t="s">
        <v>91</v>
      </c>
      <c r="AW191" s="13" t="s">
        <v>39</v>
      </c>
      <c r="AX191" s="13" t="s">
        <v>78</v>
      </c>
      <c r="AY191" s="251" t="s">
        <v>188</v>
      </c>
    </row>
    <row r="192" s="13" customFormat="1">
      <c r="A192" s="13"/>
      <c r="B192" s="241"/>
      <c r="C192" s="242"/>
      <c r="D192" s="222" t="s">
        <v>282</v>
      </c>
      <c r="E192" s="243" t="s">
        <v>32</v>
      </c>
      <c r="F192" s="244" t="s">
        <v>2426</v>
      </c>
      <c r="G192" s="242"/>
      <c r="H192" s="245">
        <v>30.132000000000001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1" t="s">
        <v>282</v>
      </c>
      <c r="AU192" s="251" t="s">
        <v>91</v>
      </c>
      <c r="AV192" s="13" t="s">
        <v>91</v>
      </c>
      <c r="AW192" s="13" t="s">
        <v>39</v>
      </c>
      <c r="AX192" s="13" t="s">
        <v>78</v>
      </c>
      <c r="AY192" s="251" t="s">
        <v>188</v>
      </c>
    </row>
    <row r="193" s="13" customFormat="1">
      <c r="A193" s="13"/>
      <c r="B193" s="241"/>
      <c r="C193" s="242"/>
      <c r="D193" s="222" t="s">
        <v>282</v>
      </c>
      <c r="E193" s="243" t="s">
        <v>32</v>
      </c>
      <c r="F193" s="244" t="s">
        <v>2427</v>
      </c>
      <c r="G193" s="242"/>
      <c r="H193" s="245">
        <v>3.2999999999999998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1" t="s">
        <v>282</v>
      </c>
      <c r="AU193" s="251" t="s">
        <v>91</v>
      </c>
      <c r="AV193" s="13" t="s">
        <v>91</v>
      </c>
      <c r="AW193" s="13" t="s">
        <v>39</v>
      </c>
      <c r="AX193" s="13" t="s">
        <v>78</v>
      </c>
      <c r="AY193" s="251" t="s">
        <v>188</v>
      </c>
    </row>
    <row r="194" s="13" customFormat="1">
      <c r="A194" s="13"/>
      <c r="B194" s="241"/>
      <c r="C194" s="242"/>
      <c r="D194" s="222" t="s">
        <v>282</v>
      </c>
      <c r="E194" s="243" t="s">
        <v>32</v>
      </c>
      <c r="F194" s="244" t="s">
        <v>2428</v>
      </c>
      <c r="G194" s="242"/>
      <c r="H194" s="245">
        <v>-1.7729999999999999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1" t="s">
        <v>282</v>
      </c>
      <c r="AU194" s="251" t="s">
        <v>91</v>
      </c>
      <c r="AV194" s="13" t="s">
        <v>91</v>
      </c>
      <c r="AW194" s="13" t="s">
        <v>39</v>
      </c>
      <c r="AX194" s="13" t="s">
        <v>78</v>
      </c>
      <c r="AY194" s="251" t="s">
        <v>188</v>
      </c>
    </row>
    <row r="195" s="14" customFormat="1">
      <c r="A195" s="14"/>
      <c r="B195" s="252"/>
      <c r="C195" s="253"/>
      <c r="D195" s="222" t="s">
        <v>282</v>
      </c>
      <c r="E195" s="254" t="s">
        <v>32</v>
      </c>
      <c r="F195" s="255" t="s">
        <v>2429</v>
      </c>
      <c r="G195" s="253"/>
      <c r="H195" s="254" t="s">
        <v>32</v>
      </c>
      <c r="I195" s="256"/>
      <c r="J195" s="253"/>
      <c r="K195" s="253"/>
      <c r="L195" s="257"/>
      <c r="M195" s="258"/>
      <c r="N195" s="259"/>
      <c r="O195" s="259"/>
      <c r="P195" s="259"/>
      <c r="Q195" s="259"/>
      <c r="R195" s="259"/>
      <c r="S195" s="259"/>
      <c r="T195" s="26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1" t="s">
        <v>282</v>
      </c>
      <c r="AU195" s="261" t="s">
        <v>91</v>
      </c>
      <c r="AV195" s="14" t="s">
        <v>86</v>
      </c>
      <c r="AW195" s="14" t="s">
        <v>39</v>
      </c>
      <c r="AX195" s="14" t="s">
        <v>78</v>
      </c>
      <c r="AY195" s="261" t="s">
        <v>188</v>
      </c>
    </row>
    <row r="196" s="13" customFormat="1">
      <c r="A196" s="13"/>
      <c r="B196" s="241"/>
      <c r="C196" s="242"/>
      <c r="D196" s="222" t="s">
        <v>282</v>
      </c>
      <c r="E196" s="243" t="s">
        <v>32</v>
      </c>
      <c r="F196" s="244" t="s">
        <v>2430</v>
      </c>
      <c r="G196" s="242"/>
      <c r="H196" s="245">
        <v>31.16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1" t="s">
        <v>282</v>
      </c>
      <c r="AU196" s="251" t="s">
        <v>91</v>
      </c>
      <c r="AV196" s="13" t="s">
        <v>91</v>
      </c>
      <c r="AW196" s="13" t="s">
        <v>39</v>
      </c>
      <c r="AX196" s="13" t="s">
        <v>78</v>
      </c>
      <c r="AY196" s="251" t="s">
        <v>188</v>
      </c>
    </row>
    <row r="197" s="13" customFormat="1">
      <c r="A197" s="13"/>
      <c r="B197" s="241"/>
      <c r="C197" s="242"/>
      <c r="D197" s="222" t="s">
        <v>282</v>
      </c>
      <c r="E197" s="243" t="s">
        <v>32</v>
      </c>
      <c r="F197" s="244" t="s">
        <v>2431</v>
      </c>
      <c r="G197" s="242"/>
      <c r="H197" s="245">
        <v>1.1220000000000001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1" t="s">
        <v>282</v>
      </c>
      <c r="AU197" s="251" t="s">
        <v>91</v>
      </c>
      <c r="AV197" s="13" t="s">
        <v>91</v>
      </c>
      <c r="AW197" s="13" t="s">
        <v>39</v>
      </c>
      <c r="AX197" s="13" t="s">
        <v>78</v>
      </c>
      <c r="AY197" s="251" t="s">
        <v>188</v>
      </c>
    </row>
    <row r="198" s="13" customFormat="1">
      <c r="A198" s="13"/>
      <c r="B198" s="241"/>
      <c r="C198" s="242"/>
      <c r="D198" s="222" t="s">
        <v>282</v>
      </c>
      <c r="E198" s="243" t="s">
        <v>32</v>
      </c>
      <c r="F198" s="244" t="s">
        <v>2432</v>
      </c>
      <c r="G198" s="242"/>
      <c r="H198" s="245">
        <v>0.82499999999999996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1" t="s">
        <v>282</v>
      </c>
      <c r="AU198" s="251" t="s">
        <v>91</v>
      </c>
      <c r="AV198" s="13" t="s">
        <v>91</v>
      </c>
      <c r="AW198" s="13" t="s">
        <v>39</v>
      </c>
      <c r="AX198" s="13" t="s">
        <v>78</v>
      </c>
      <c r="AY198" s="251" t="s">
        <v>188</v>
      </c>
    </row>
    <row r="199" s="13" customFormat="1">
      <c r="A199" s="13"/>
      <c r="B199" s="241"/>
      <c r="C199" s="242"/>
      <c r="D199" s="222" t="s">
        <v>282</v>
      </c>
      <c r="E199" s="243" t="s">
        <v>32</v>
      </c>
      <c r="F199" s="244" t="s">
        <v>2433</v>
      </c>
      <c r="G199" s="242"/>
      <c r="H199" s="245">
        <v>-3.383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1" t="s">
        <v>282</v>
      </c>
      <c r="AU199" s="251" t="s">
        <v>91</v>
      </c>
      <c r="AV199" s="13" t="s">
        <v>91</v>
      </c>
      <c r="AW199" s="13" t="s">
        <v>39</v>
      </c>
      <c r="AX199" s="13" t="s">
        <v>78</v>
      </c>
      <c r="AY199" s="251" t="s">
        <v>188</v>
      </c>
    </row>
    <row r="200" s="13" customFormat="1">
      <c r="A200" s="13"/>
      <c r="B200" s="241"/>
      <c r="C200" s="242"/>
      <c r="D200" s="222" t="s">
        <v>282</v>
      </c>
      <c r="E200" s="243" t="s">
        <v>32</v>
      </c>
      <c r="F200" s="244" t="s">
        <v>2434</v>
      </c>
      <c r="G200" s="242"/>
      <c r="H200" s="245">
        <v>1.7250000000000001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1" t="s">
        <v>282</v>
      </c>
      <c r="AU200" s="251" t="s">
        <v>91</v>
      </c>
      <c r="AV200" s="13" t="s">
        <v>91</v>
      </c>
      <c r="AW200" s="13" t="s">
        <v>39</v>
      </c>
      <c r="AX200" s="13" t="s">
        <v>78</v>
      </c>
      <c r="AY200" s="251" t="s">
        <v>188</v>
      </c>
    </row>
    <row r="201" s="13" customFormat="1">
      <c r="A201" s="13"/>
      <c r="B201" s="241"/>
      <c r="C201" s="242"/>
      <c r="D201" s="222" t="s">
        <v>282</v>
      </c>
      <c r="E201" s="243" t="s">
        <v>32</v>
      </c>
      <c r="F201" s="244" t="s">
        <v>2435</v>
      </c>
      <c r="G201" s="242"/>
      <c r="H201" s="245">
        <v>-3.383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1" t="s">
        <v>282</v>
      </c>
      <c r="AU201" s="251" t="s">
        <v>91</v>
      </c>
      <c r="AV201" s="13" t="s">
        <v>91</v>
      </c>
      <c r="AW201" s="13" t="s">
        <v>39</v>
      </c>
      <c r="AX201" s="13" t="s">
        <v>78</v>
      </c>
      <c r="AY201" s="251" t="s">
        <v>188</v>
      </c>
    </row>
    <row r="202" s="14" customFormat="1">
      <c r="A202" s="14"/>
      <c r="B202" s="252"/>
      <c r="C202" s="253"/>
      <c r="D202" s="222" t="s">
        <v>282</v>
      </c>
      <c r="E202" s="254" t="s">
        <v>32</v>
      </c>
      <c r="F202" s="255" t="s">
        <v>2436</v>
      </c>
      <c r="G202" s="253"/>
      <c r="H202" s="254" t="s">
        <v>32</v>
      </c>
      <c r="I202" s="256"/>
      <c r="J202" s="253"/>
      <c r="K202" s="253"/>
      <c r="L202" s="257"/>
      <c r="M202" s="258"/>
      <c r="N202" s="259"/>
      <c r="O202" s="259"/>
      <c r="P202" s="259"/>
      <c r="Q202" s="259"/>
      <c r="R202" s="259"/>
      <c r="S202" s="259"/>
      <c r="T202" s="26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1" t="s">
        <v>282</v>
      </c>
      <c r="AU202" s="261" t="s">
        <v>91</v>
      </c>
      <c r="AV202" s="14" t="s">
        <v>86</v>
      </c>
      <c r="AW202" s="14" t="s">
        <v>39</v>
      </c>
      <c r="AX202" s="14" t="s">
        <v>78</v>
      </c>
      <c r="AY202" s="261" t="s">
        <v>188</v>
      </c>
    </row>
    <row r="203" s="13" customFormat="1">
      <c r="A203" s="13"/>
      <c r="B203" s="241"/>
      <c r="C203" s="242"/>
      <c r="D203" s="222" t="s">
        <v>282</v>
      </c>
      <c r="E203" s="243" t="s">
        <v>32</v>
      </c>
      <c r="F203" s="244" t="s">
        <v>2419</v>
      </c>
      <c r="G203" s="242"/>
      <c r="H203" s="245">
        <v>34.439999999999998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1" t="s">
        <v>282</v>
      </c>
      <c r="AU203" s="251" t="s">
        <v>91</v>
      </c>
      <c r="AV203" s="13" t="s">
        <v>91</v>
      </c>
      <c r="AW203" s="13" t="s">
        <v>39</v>
      </c>
      <c r="AX203" s="13" t="s">
        <v>78</v>
      </c>
      <c r="AY203" s="251" t="s">
        <v>188</v>
      </c>
    </row>
    <row r="204" s="13" customFormat="1">
      <c r="A204" s="13"/>
      <c r="B204" s="241"/>
      <c r="C204" s="242"/>
      <c r="D204" s="222" t="s">
        <v>282</v>
      </c>
      <c r="E204" s="243" t="s">
        <v>32</v>
      </c>
      <c r="F204" s="244" t="s">
        <v>2437</v>
      </c>
      <c r="G204" s="242"/>
      <c r="H204" s="245">
        <v>-2.7000000000000002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1" t="s">
        <v>282</v>
      </c>
      <c r="AU204" s="251" t="s">
        <v>91</v>
      </c>
      <c r="AV204" s="13" t="s">
        <v>91</v>
      </c>
      <c r="AW204" s="13" t="s">
        <v>39</v>
      </c>
      <c r="AX204" s="13" t="s">
        <v>78</v>
      </c>
      <c r="AY204" s="251" t="s">
        <v>188</v>
      </c>
    </row>
    <row r="205" s="13" customFormat="1">
      <c r="A205" s="13"/>
      <c r="B205" s="241"/>
      <c r="C205" s="242"/>
      <c r="D205" s="222" t="s">
        <v>282</v>
      </c>
      <c r="E205" s="243" t="s">
        <v>32</v>
      </c>
      <c r="F205" s="244" t="s">
        <v>2438</v>
      </c>
      <c r="G205" s="242"/>
      <c r="H205" s="245">
        <v>4.4850000000000003</v>
      </c>
      <c r="I205" s="246"/>
      <c r="J205" s="242"/>
      <c r="K205" s="242"/>
      <c r="L205" s="247"/>
      <c r="M205" s="248"/>
      <c r="N205" s="249"/>
      <c r="O205" s="249"/>
      <c r="P205" s="249"/>
      <c r="Q205" s="249"/>
      <c r="R205" s="249"/>
      <c r="S205" s="249"/>
      <c r="T205" s="25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1" t="s">
        <v>282</v>
      </c>
      <c r="AU205" s="251" t="s">
        <v>91</v>
      </c>
      <c r="AV205" s="13" t="s">
        <v>91</v>
      </c>
      <c r="AW205" s="13" t="s">
        <v>39</v>
      </c>
      <c r="AX205" s="13" t="s">
        <v>78</v>
      </c>
      <c r="AY205" s="251" t="s">
        <v>188</v>
      </c>
    </row>
    <row r="206" s="14" customFormat="1">
      <c r="A206" s="14"/>
      <c r="B206" s="252"/>
      <c r="C206" s="253"/>
      <c r="D206" s="222" t="s">
        <v>282</v>
      </c>
      <c r="E206" s="254" t="s">
        <v>32</v>
      </c>
      <c r="F206" s="255" t="s">
        <v>2414</v>
      </c>
      <c r="G206" s="253"/>
      <c r="H206" s="254" t="s">
        <v>32</v>
      </c>
      <c r="I206" s="256"/>
      <c r="J206" s="253"/>
      <c r="K206" s="253"/>
      <c r="L206" s="257"/>
      <c r="M206" s="258"/>
      <c r="N206" s="259"/>
      <c r="O206" s="259"/>
      <c r="P206" s="259"/>
      <c r="Q206" s="259"/>
      <c r="R206" s="259"/>
      <c r="S206" s="259"/>
      <c r="T206" s="26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1" t="s">
        <v>282</v>
      </c>
      <c r="AU206" s="261" t="s">
        <v>91</v>
      </c>
      <c r="AV206" s="14" t="s">
        <v>86</v>
      </c>
      <c r="AW206" s="14" t="s">
        <v>39</v>
      </c>
      <c r="AX206" s="14" t="s">
        <v>78</v>
      </c>
      <c r="AY206" s="261" t="s">
        <v>188</v>
      </c>
    </row>
    <row r="207" s="13" customFormat="1">
      <c r="A207" s="13"/>
      <c r="B207" s="241"/>
      <c r="C207" s="242"/>
      <c r="D207" s="222" t="s">
        <v>282</v>
      </c>
      <c r="E207" s="243" t="s">
        <v>32</v>
      </c>
      <c r="F207" s="244" t="s">
        <v>2439</v>
      </c>
      <c r="G207" s="242"/>
      <c r="H207" s="245">
        <v>21.524999999999999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1" t="s">
        <v>282</v>
      </c>
      <c r="AU207" s="251" t="s">
        <v>91</v>
      </c>
      <c r="AV207" s="13" t="s">
        <v>91</v>
      </c>
      <c r="AW207" s="13" t="s">
        <v>39</v>
      </c>
      <c r="AX207" s="13" t="s">
        <v>78</v>
      </c>
      <c r="AY207" s="251" t="s">
        <v>188</v>
      </c>
    </row>
    <row r="208" s="13" customFormat="1">
      <c r="A208" s="13"/>
      <c r="B208" s="241"/>
      <c r="C208" s="242"/>
      <c r="D208" s="222" t="s">
        <v>282</v>
      </c>
      <c r="E208" s="243" t="s">
        <v>32</v>
      </c>
      <c r="F208" s="244" t="s">
        <v>2440</v>
      </c>
      <c r="G208" s="242"/>
      <c r="H208" s="245">
        <v>11.622999999999999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1" t="s">
        <v>282</v>
      </c>
      <c r="AU208" s="251" t="s">
        <v>91</v>
      </c>
      <c r="AV208" s="13" t="s">
        <v>91</v>
      </c>
      <c r="AW208" s="13" t="s">
        <v>39</v>
      </c>
      <c r="AX208" s="13" t="s">
        <v>78</v>
      </c>
      <c r="AY208" s="251" t="s">
        <v>188</v>
      </c>
    </row>
    <row r="209" s="13" customFormat="1">
      <c r="A209" s="13"/>
      <c r="B209" s="241"/>
      <c r="C209" s="242"/>
      <c r="D209" s="222" t="s">
        <v>282</v>
      </c>
      <c r="E209" s="243" t="s">
        <v>32</v>
      </c>
      <c r="F209" s="244" t="s">
        <v>2441</v>
      </c>
      <c r="G209" s="242"/>
      <c r="H209" s="245">
        <v>14.787000000000001</v>
      </c>
      <c r="I209" s="246"/>
      <c r="J209" s="242"/>
      <c r="K209" s="242"/>
      <c r="L209" s="247"/>
      <c r="M209" s="248"/>
      <c r="N209" s="249"/>
      <c r="O209" s="249"/>
      <c r="P209" s="249"/>
      <c r="Q209" s="249"/>
      <c r="R209" s="249"/>
      <c r="S209" s="249"/>
      <c r="T209" s="25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1" t="s">
        <v>282</v>
      </c>
      <c r="AU209" s="251" t="s">
        <v>91</v>
      </c>
      <c r="AV209" s="13" t="s">
        <v>91</v>
      </c>
      <c r="AW209" s="13" t="s">
        <v>39</v>
      </c>
      <c r="AX209" s="13" t="s">
        <v>78</v>
      </c>
      <c r="AY209" s="251" t="s">
        <v>188</v>
      </c>
    </row>
    <row r="210" s="13" customFormat="1">
      <c r="A210" s="13"/>
      <c r="B210" s="241"/>
      <c r="C210" s="242"/>
      <c r="D210" s="222" t="s">
        <v>282</v>
      </c>
      <c r="E210" s="243" t="s">
        <v>32</v>
      </c>
      <c r="F210" s="244" t="s">
        <v>2442</v>
      </c>
      <c r="G210" s="242"/>
      <c r="H210" s="245">
        <v>1.7330000000000001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5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1" t="s">
        <v>282</v>
      </c>
      <c r="AU210" s="251" t="s">
        <v>91</v>
      </c>
      <c r="AV210" s="13" t="s">
        <v>91</v>
      </c>
      <c r="AW210" s="13" t="s">
        <v>39</v>
      </c>
      <c r="AX210" s="13" t="s">
        <v>78</v>
      </c>
      <c r="AY210" s="251" t="s">
        <v>188</v>
      </c>
    </row>
    <row r="211" s="13" customFormat="1">
      <c r="A211" s="13"/>
      <c r="B211" s="241"/>
      <c r="C211" s="242"/>
      <c r="D211" s="222" t="s">
        <v>282</v>
      </c>
      <c r="E211" s="243" t="s">
        <v>32</v>
      </c>
      <c r="F211" s="244" t="s">
        <v>2437</v>
      </c>
      <c r="G211" s="242"/>
      <c r="H211" s="245">
        <v>-2.7000000000000002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1" t="s">
        <v>282</v>
      </c>
      <c r="AU211" s="251" t="s">
        <v>91</v>
      </c>
      <c r="AV211" s="13" t="s">
        <v>91</v>
      </c>
      <c r="AW211" s="13" t="s">
        <v>39</v>
      </c>
      <c r="AX211" s="13" t="s">
        <v>78</v>
      </c>
      <c r="AY211" s="251" t="s">
        <v>188</v>
      </c>
    </row>
    <row r="212" s="13" customFormat="1">
      <c r="A212" s="13"/>
      <c r="B212" s="241"/>
      <c r="C212" s="242"/>
      <c r="D212" s="222" t="s">
        <v>282</v>
      </c>
      <c r="E212" s="243" t="s">
        <v>32</v>
      </c>
      <c r="F212" s="244" t="s">
        <v>2443</v>
      </c>
      <c r="G212" s="242"/>
      <c r="H212" s="245">
        <v>-1.948</v>
      </c>
      <c r="I212" s="246"/>
      <c r="J212" s="242"/>
      <c r="K212" s="242"/>
      <c r="L212" s="247"/>
      <c r="M212" s="248"/>
      <c r="N212" s="249"/>
      <c r="O212" s="249"/>
      <c r="P212" s="249"/>
      <c r="Q212" s="249"/>
      <c r="R212" s="249"/>
      <c r="S212" s="249"/>
      <c r="T212" s="25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1" t="s">
        <v>282</v>
      </c>
      <c r="AU212" s="251" t="s">
        <v>91</v>
      </c>
      <c r="AV212" s="13" t="s">
        <v>91</v>
      </c>
      <c r="AW212" s="13" t="s">
        <v>39</v>
      </c>
      <c r="AX212" s="13" t="s">
        <v>78</v>
      </c>
      <c r="AY212" s="251" t="s">
        <v>188</v>
      </c>
    </row>
    <row r="213" s="14" customFormat="1">
      <c r="A213" s="14"/>
      <c r="B213" s="252"/>
      <c r="C213" s="253"/>
      <c r="D213" s="222" t="s">
        <v>282</v>
      </c>
      <c r="E213" s="254" t="s">
        <v>32</v>
      </c>
      <c r="F213" s="255" t="s">
        <v>2444</v>
      </c>
      <c r="G213" s="253"/>
      <c r="H213" s="254" t="s">
        <v>32</v>
      </c>
      <c r="I213" s="256"/>
      <c r="J213" s="253"/>
      <c r="K213" s="253"/>
      <c r="L213" s="257"/>
      <c r="M213" s="258"/>
      <c r="N213" s="259"/>
      <c r="O213" s="259"/>
      <c r="P213" s="259"/>
      <c r="Q213" s="259"/>
      <c r="R213" s="259"/>
      <c r="S213" s="259"/>
      <c r="T213" s="26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1" t="s">
        <v>282</v>
      </c>
      <c r="AU213" s="261" t="s">
        <v>91</v>
      </c>
      <c r="AV213" s="14" t="s">
        <v>86</v>
      </c>
      <c r="AW213" s="14" t="s">
        <v>39</v>
      </c>
      <c r="AX213" s="14" t="s">
        <v>78</v>
      </c>
      <c r="AY213" s="261" t="s">
        <v>188</v>
      </c>
    </row>
    <row r="214" s="13" customFormat="1">
      <c r="A214" s="13"/>
      <c r="B214" s="241"/>
      <c r="C214" s="242"/>
      <c r="D214" s="222" t="s">
        <v>282</v>
      </c>
      <c r="E214" s="243" t="s">
        <v>32</v>
      </c>
      <c r="F214" s="244" t="s">
        <v>2445</v>
      </c>
      <c r="G214" s="242"/>
      <c r="H214" s="245">
        <v>33.701999999999998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1" t="s">
        <v>282</v>
      </c>
      <c r="AU214" s="251" t="s">
        <v>91</v>
      </c>
      <c r="AV214" s="13" t="s">
        <v>91</v>
      </c>
      <c r="AW214" s="13" t="s">
        <v>39</v>
      </c>
      <c r="AX214" s="13" t="s">
        <v>78</v>
      </c>
      <c r="AY214" s="251" t="s">
        <v>188</v>
      </c>
    </row>
    <row r="215" s="13" customFormat="1">
      <c r="A215" s="13"/>
      <c r="B215" s="241"/>
      <c r="C215" s="242"/>
      <c r="D215" s="222" t="s">
        <v>282</v>
      </c>
      <c r="E215" s="243" t="s">
        <v>32</v>
      </c>
      <c r="F215" s="244" t="s">
        <v>2446</v>
      </c>
      <c r="G215" s="242"/>
      <c r="H215" s="245">
        <v>-3.52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1" t="s">
        <v>282</v>
      </c>
      <c r="AU215" s="251" t="s">
        <v>91</v>
      </c>
      <c r="AV215" s="13" t="s">
        <v>91</v>
      </c>
      <c r="AW215" s="13" t="s">
        <v>39</v>
      </c>
      <c r="AX215" s="13" t="s">
        <v>78</v>
      </c>
      <c r="AY215" s="251" t="s">
        <v>188</v>
      </c>
    </row>
    <row r="216" s="13" customFormat="1">
      <c r="A216" s="13"/>
      <c r="B216" s="241"/>
      <c r="C216" s="242"/>
      <c r="D216" s="222" t="s">
        <v>282</v>
      </c>
      <c r="E216" s="243" t="s">
        <v>32</v>
      </c>
      <c r="F216" s="244" t="s">
        <v>2447</v>
      </c>
      <c r="G216" s="242"/>
      <c r="H216" s="245">
        <v>-1.379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1" t="s">
        <v>282</v>
      </c>
      <c r="AU216" s="251" t="s">
        <v>91</v>
      </c>
      <c r="AV216" s="13" t="s">
        <v>91</v>
      </c>
      <c r="AW216" s="13" t="s">
        <v>39</v>
      </c>
      <c r="AX216" s="13" t="s">
        <v>78</v>
      </c>
      <c r="AY216" s="251" t="s">
        <v>188</v>
      </c>
    </row>
    <row r="217" s="13" customFormat="1">
      <c r="A217" s="13"/>
      <c r="B217" s="241"/>
      <c r="C217" s="242"/>
      <c r="D217" s="222" t="s">
        <v>282</v>
      </c>
      <c r="E217" s="243" t="s">
        <v>32</v>
      </c>
      <c r="F217" s="244" t="s">
        <v>2447</v>
      </c>
      <c r="G217" s="242"/>
      <c r="H217" s="245">
        <v>-1.379</v>
      </c>
      <c r="I217" s="246"/>
      <c r="J217" s="242"/>
      <c r="K217" s="242"/>
      <c r="L217" s="247"/>
      <c r="M217" s="248"/>
      <c r="N217" s="249"/>
      <c r="O217" s="249"/>
      <c r="P217" s="249"/>
      <c r="Q217" s="249"/>
      <c r="R217" s="249"/>
      <c r="S217" s="249"/>
      <c r="T217" s="25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1" t="s">
        <v>282</v>
      </c>
      <c r="AU217" s="251" t="s">
        <v>91</v>
      </c>
      <c r="AV217" s="13" t="s">
        <v>91</v>
      </c>
      <c r="AW217" s="13" t="s">
        <v>39</v>
      </c>
      <c r="AX217" s="13" t="s">
        <v>78</v>
      </c>
      <c r="AY217" s="251" t="s">
        <v>188</v>
      </c>
    </row>
    <row r="218" s="13" customFormat="1">
      <c r="A218" s="13"/>
      <c r="B218" s="241"/>
      <c r="C218" s="242"/>
      <c r="D218" s="222" t="s">
        <v>282</v>
      </c>
      <c r="E218" s="243" t="s">
        <v>32</v>
      </c>
      <c r="F218" s="244" t="s">
        <v>2448</v>
      </c>
      <c r="G218" s="242"/>
      <c r="H218" s="245">
        <v>4.8780000000000001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1" t="s">
        <v>282</v>
      </c>
      <c r="AU218" s="251" t="s">
        <v>91</v>
      </c>
      <c r="AV218" s="13" t="s">
        <v>91</v>
      </c>
      <c r="AW218" s="13" t="s">
        <v>39</v>
      </c>
      <c r="AX218" s="13" t="s">
        <v>78</v>
      </c>
      <c r="AY218" s="251" t="s">
        <v>188</v>
      </c>
    </row>
    <row r="219" s="14" customFormat="1">
      <c r="A219" s="14"/>
      <c r="B219" s="252"/>
      <c r="C219" s="253"/>
      <c r="D219" s="222" t="s">
        <v>282</v>
      </c>
      <c r="E219" s="254" t="s">
        <v>32</v>
      </c>
      <c r="F219" s="255" t="s">
        <v>2449</v>
      </c>
      <c r="G219" s="253"/>
      <c r="H219" s="254" t="s">
        <v>32</v>
      </c>
      <c r="I219" s="256"/>
      <c r="J219" s="253"/>
      <c r="K219" s="253"/>
      <c r="L219" s="257"/>
      <c r="M219" s="258"/>
      <c r="N219" s="259"/>
      <c r="O219" s="259"/>
      <c r="P219" s="259"/>
      <c r="Q219" s="259"/>
      <c r="R219" s="259"/>
      <c r="S219" s="259"/>
      <c r="T219" s="26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1" t="s">
        <v>282</v>
      </c>
      <c r="AU219" s="261" t="s">
        <v>91</v>
      </c>
      <c r="AV219" s="14" t="s">
        <v>86</v>
      </c>
      <c r="AW219" s="14" t="s">
        <v>39</v>
      </c>
      <c r="AX219" s="14" t="s">
        <v>78</v>
      </c>
      <c r="AY219" s="261" t="s">
        <v>188</v>
      </c>
    </row>
    <row r="220" s="13" customFormat="1">
      <c r="A220" s="13"/>
      <c r="B220" s="241"/>
      <c r="C220" s="242"/>
      <c r="D220" s="222" t="s">
        <v>282</v>
      </c>
      <c r="E220" s="243" t="s">
        <v>32</v>
      </c>
      <c r="F220" s="244" t="s">
        <v>2450</v>
      </c>
      <c r="G220" s="242"/>
      <c r="H220" s="245">
        <v>12.064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1" t="s">
        <v>282</v>
      </c>
      <c r="AU220" s="251" t="s">
        <v>91</v>
      </c>
      <c r="AV220" s="13" t="s">
        <v>91</v>
      </c>
      <c r="AW220" s="13" t="s">
        <v>39</v>
      </c>
      <c r="AX220" s="13" t="s">
        <v>78</v>
      </c>
      <c r="AY220" s="251" t="s">
        <v>188</v>
      </c>
    </row>
    <row r="221" s="13" customFormat="1">
      <c r="A221" s="13"/>
      <c r="B221" s="241"/>
      <c r="C221" s="242"/>
      <c r="D221" s="222" t="s">
        <v>282</v>
      </c>
      <c r="E221" s="243" t="s">
        <v>32</v>
      </c>
      <c r="F221" s="244" t="s">
        <v>2451</v>
      </c>
      <c r="G221" s="242"/>
      <c r="H221" s="245">
        <v>25.673999999999999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1" t="s">
        <v>282</v>
      </c>
      <c r="AU221" s="251" t="s">
        <v>91</v>
      </c>
      <c r="AV221" s="13" t="s">
        <v>91</v>
      </c>
      <c r="AW221" s="13" t="s">
        <v>39</v>
      </c>
      <c r="AX221" s="13" t="s">
        <v>78</v>
      </c>
      <c r="AY221" s="251" t="s">
        <v>188</v>
      </c>
    </row>
    <row r="222" s="13" customFormat="1">
      <c r="A222" s="13"/>
      <c r="B222" s="241"/>
      <c r="C222" s="242"/>
      <c r="D222" s="222" t="s">
        <v>282</v>
      </c>
      <c r="E222" s="243" t="s">
        <v>32</v>
      </c>
      <c r="F222" s="244" t="s">
        <v>2452</v>
      </c>
      <c r="G222" s="242"/>
      <c r="H222" s="245">
        <v>131.61000000000001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1" t="s">
        <v>282</v>
      </c>
      <c r="AU222" s="251" t="s">
        <v>91</v>
      </c>
      <c r="AV222" s="13" t="s">
        <v>91</v>
      </c>
      <c r="AW222" s="13" t="s">
        <v>39</v>
      </c>
      <c r="AX222" s="13" t="s">
        <v>78</v>
      </c>
      <c r="AY222" s="251" t="s">
        <v>188</v>
      </c>
    </row>
    <row r="223" s="13" customFormat="1">
      <c r="A223" s="13"/>
      <c r="B223" s="241"/>
      <c r="C223" s="242"/>
      <c r="D223" s="222" t="s">
        <v>282</v>
      </c>
      <c r="E223" s="243" t="s">
        <v>32</v>
      </c>
      <c r="F223" s="244" t="s">
        <v>2443</v>
      </c>
      <c r="G223" s="242"/>
      <c r="H223" s="245">
        <v>-1.948</v>
      </c>
      <c r="I223" s="246"/>
      <c r="J223" s="242"/>
      <c r="K223" s="242"/>
      <c r="L223" s="247"/>
      <c r="M223" s="248"/>
      <c r="N223" s="249"/>
      <c r="O223" s="249"/>
      <c r="P223" s="249"/>
      <c r="Q223" s="249"/>
      <c r="R223" s="249"/>
      <c r="S223" s="249"/>
      <c r="T223" s="25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1" t="s">
        <v>282</v>
      </c>
      <c r="AU223" s="251" t="s">
        <v>91</v>
      </c>
      <c r="AV223" s="13" t="s">
        <v>91</v>
      </c>
      <c r="AW223" s="13" t="s">
        <v>39</v>
      </c>
      <c r="AX223" s="13" t="s">
        <v>78</v>
      </c>
      <c r="AY223" s="251" t="s">
        <v>188</v>
      </c>
    </row>
    <row r="224" s="13" customFormat="1">
      <c r="A224" s="13"/>
      <c r="B224" s="241"/>
      <c r="C224" s="242"/>
      <c r="D224" s="222" t="s">
        <v>282</v>
      </c>
      <c r="E224" s="243" t="s">
        <v>32</v>
      </c>
      <c r="F224" s="244" t="s">
        <v>2435</v>
      </c>
      <c r="G224" s="242"/>
      <c r="H224" s="245">
        <v>-3.383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1" t="s">
        <v>282</v>
      </c>
      <c r="AU224" s="251" t="s">
        <v>91</v>
      </c>
      <c r="AV224" s="13" t="s">
        <v>91</v>
      </c>
      <c r="AW224" s="13" t="s">
        <v>39</v>
      </c>
      <c r="AX224" s="13" t="s">
        <v>78</v>
      </c>
      <c r="AY224" s="251" t="s">
        <v>188</v>
      </c>
    </row>
    <row r="225" s="13" customFormat="1">
      <c r="A225" s="13"/>
      <c r="B225" s="241"/>
      <c r="C225" s="242"/>
      <c r="D225" s="222" t="s">
        <v>282</v>
      </c>
      <c r="E225" s="243" t="s">
        <v>32</v>
      </c>
      <c r="F225" s="244" t="s">
        <v>2453</v>
      </c>
      <c r="G225" s="242"/>
      <c r="H225" s="245">
        <v>-5.3460000000000001</v>
      </c>
      <c r="I225" s="246"/>
      <c r="J225" s="242"/>
      <c r="K225" s="242"/>
      <c r="L225" s="247"/>
      <c r="M225" s="248"/>
      <c r="N225" s="249"/>
      <c r="O225" s="249"/>
      <c r="P225" s="249"/>
      <c r="Q225" s="249"/>
      <c r="R225" s="249"/>
      <c r="S225" s="249"/>
      <c r="T225" s="25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1" t="s">
        <v>282</v>
      </c>
      <c r="AU225" s="251" t="s">
        <v>91</v>
      </c>
      <c r="AV225" s="13" t="s">
        <v>91</v>
      </c>
      <c r="AW225" s="13" t="s">
        <v>39</v>
      </c>
      <c r="AX225" s="13" t="s">
        <v>78</v>
      </c>
      <c r="AY225" s="251" t="s">
        <v>188</v>
      </c>
    </row>
    <row r="226" s="13" customFormat="1">
      <c r="A226" s="13"/>
      <c r="B226" s="241"/>
      <c r="C226" s="242"/>
      <c r="D226" s="222" t="s">
        <v>282</v>
      </c>
      <c r="E226" s="243" t="s">
        <v>32</v>
      </c>
      <c r="F226" s="244" t="s">
        <v>2428</v>
      </c>
      <c r="G226" s="242"/>
      <c r="H226" s="245">
        <v>-1.7729999999999999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1" t="s">
        <v>282</v>
      </c>
      <c r="AU226" s="251" t="s">
        <v>91</v>
      </c>
      <c r="AV226" s="13" t="s">
        <v>91</v>
      </c>
      <c r="AW226" s="13" t="s">
        <v>39</v>
      </c>
      <c r="AX226" s="13" t="s">
        <v>78</v>
      </c>
      <c r="AY226" s="251" t="s">
        <v>188</v>
      </c>
    </row>
    <row r="227" s="13" customFormat="1">
      <c r="A227" s="13"/>
      <c r="B227" s="241"/>
      <c r="C227" s="242"/>
      <c r="D227" s="222" t="s">
        <v>282</v>
      </c>
      <c r="E227" s="243" t="s">
        <v>32</v>
      </c>
      <c r="F227" s="244" t="s">
        <v>2454</v>
      </c>
      <c r="G227" s="242"/>
      <c r="H227" s="245">
        <v>-12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1" t="s">
        <v>282</v>
      </c>
      <c r="AU227" s="251" t="s">
        <v>91</v>
      </c>
      <c r="AV227" s="13" t="s">
        <v>91</v>
      </c>
      <c r="AW227" s="13" t="s">
        <v>39</v>
      </c>
      <c r="AX227" s="13" t="s">
        <v>78</v>
      </c>
      <c r="AY227" s="251" t="s">
        <v>188</v>
      </c>
    </row>
    <row r="228" s="13" customFormat="1">
      <c r="A228" s="13"/>
      <c r="B228" s="241"/>
      <c r="C228" s="242"/>
      <c r="D228" s="222" t="s">
        <v>282</v>
      </c>
      <c r="E228" s="243" t="s">
        <v>32</v>
      </c>
      <c r="F228" s="244" t="s">
        <v>2455</v>
      </c>
      <c r="G228" s="242"/>
      <c r="H228" s="245">
        <v>7.04</v>
      </c>
      <c r="I228" s="246"/>
      <c r="J228" s="242"/>
      <c r="K228" s="242"/>
      <c r="L228" s="247"/>
      <c r="M228" s="248"/>
      <c r="N228" s="249"/>
      <c r="O228" s="249"/>
      <c r="P228" s="249"/>
      <c r="Q228" s="249"/>
      <c r="R228" s="249"/>
      <c r="S228" s="249"/>
      <c r="T228" s="25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1" t="s">
        <v>282</v>
      </c>
      <c r="AU228" s="251" t="s">
        <v>91</v>
      </c>
      <c r="AV228" s="13" t="s">
        <v>91</v>
      </c>
      <c r="AW228" s="13" t="s">
        <v>39</v>
      </c>
      <c r="AX228" s="13" t="s">
        <v>78</v>
      </c>
      <c r="AY228" s="251" t="s">
        <v>188</v>
      </c>
    </row>
    <row r="229" s="14" customFormat="1">
      <c r="A229" s="14"/>
      <c r="B229" s="252"/>
      <c r="C229" s="253"/>
      <c r="D229" s="222" t="s">
        <v>282</v>
      </c>
      <c r="E229" s="254" t="s">
        <v>32</v>
      </c>
      <c r="F229" s="255" t="s">
        <v>2456</v>
      </c>
      <c r="G229" s="253"/>
      <c r="H229" s="254" t="s">
        <v>32</v>
      </c>
      <c r="I229" s="256"/>
      <c r="J229" s="253"/>
      <c r="K229" s="253"/>
      <c r="L229" s="257"/>
      <c r="M229" s="258"/>
      <c r="N229" s="259"/>
      <c r="O229" s="259"/>
      <c r="P229" s="259"/>
      <c r="Q229" s="259"/>
      <c r="R229" s="259"/>
      <c r="S229" s="259"/>
      <c r="T229" s="26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1" t="s">
        <v>282</v>
      </c>
      <c r="AU229" s="261" t="s">
        <v>91</v>
      </c>
      <c r="AV229" s="14" t="s">
        <v>86</v>
      </c>
      <c r="AW229" s="14" t="s">
        <v>39</v>
      </c>
      <c r="AX229" s="14" t="s">
        <v>78</v>
      </c>
      <c r="AY229" s="261" t="s">
        <v>188</v>
      </c>
    </row>
    <row r="230" s="13" customFormat="1">
      <c r="A230" s="13"/>
      <c r="B230" s="241"/>
      <c r="C230" s="242"/>
      <c r="D230" s="222" t="s">
        <v>282</v>
      </c>
      <c r="E230" s="243" t="s">
        <v>32</v>
      </c>
      <c r="F230" s="244" t="s">
        <v>2457</v>
      </c>
      <c r="G230" s="242"/>
      <c r="H230" s="245">
        <v>53.299999999999997</v>
      </c>
      <c r="I230" s="246"/>
      <c r="J230" s="242"/>
      <c r="K230" s="242"/>
      <c r="L230" s="247"/>
      <c r="M230" s="248"/>
      <c r="N230" s="249"/>
      <c r="O230" s="249"/>
      <c r="P230" s="249"/>
      <c r="Q230" s="249"/>
      <c r="R230" s="249"/>
      <c r="S230" s="249"/>
      <c r="T230" s="25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1" t="s">
        <v>282</v>
      </c>
      <c r="AU230" s="251" t="s">
        <v>91</v>
      </c>
      <c r="AV230" s="13" t="s">
        <v>91</v>
      </c>
      <c r="AW230" s="13" t="s">
        <v>39</v>
      </c>
      <c r="AX230" s="13" t="s">
        <v>78</v>
      </c>
      <c r="AY230" s="251" t="s">
        <v>188</v>
      </c>
    </row>
    <row r="231" s="13" customFormat="1">
      <c r="A231" s="13"/>
      <c r="B231" s="241"/>
      <c r="C231" s="242"/>
      <c r="D231" s="222" t="s">
        <v>282</v>
      </c>
      <c r="E231" s="243" t="s">
        <v>32</v>
      </c>
      <c r="F231" s="244" t="s">
        <v>2458</v>
      </c>
      <c r="G231" s="242"/>
      <c r="H231" s="245">
        <v>-3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1" t="s">
        <v>282</v>
      </c>
      <c r="AU231" s="251" t="s">
        <v>91</v>
      </c>
      <c r="AV231" s="13" t="s">
        <v>91</v>
      </c>
      <c r="AW231" s="13" t="s">
        <v>39</v>
      </c>
      <c r="AX231" s="13" t="s">
        <v>78</v>
      </c>
      <c r="AY231" s="251" t="s">
        <v>188</v>
      </c>
    </row>
    <row r="232" s="13" customFormat="1">
      <c r="A232" s="13"/>
      <c r="B232" s="241"/>
      <c r="C232" s="242"/>
      <c r="D232" s="222" t="s">
        <v>282</v>
      </c>
      <c r="E232" s="243" t="s">
        <v>32</v>
      </c>
      <c r="F232" s="244" t="s">
        <v>2459</v>
      </c>
      <c r="G232" s="242"/>
      <c r="H232" s="245">
        <v>1.76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1" t="s">
        <v>282</v>
      </c>
      <c r="AU232" s="251" t="s">
        <v>91</v>
      </c>
      <c r="AV232" s="13" t="s">
        <v>91</v>
      </c>
      <c r="AW232" s="13" t="s">
        <v>39</v>
      </c>
      <c r="AX232" s="13" t="s">
        <v>78</v>
      </c>
      <c r="AY232" s="251" t="s">
        <v>188</v>
      </c>
    </row>
    <row r="233" s="13" customFormat="1">
      <c r="A233" s="13"/>
      <c r="B233" s="241"/>
      <c r="C233" s="242"/>
      <c r="D233" s="222" t="s">
        <v>282</v>
      </c>
      <c r="E233" s="243" t="s">
        <v>32</v>
      </c>
      <c r="F233" s="244" t="s">
        <v>2460</v>
      </c>
      <c r="G233" s="242"/>
      <c r="H233" s="245">
        <v>-1.5600000000000001</v>
      </c>
      <c r="I233" s="246"/>
      <c r="J233" s="242"/>
      <c r="K233" s="242"/>
      <c r="L233" s="247"/>
      <c r="M233" s="248"/>
      <c r="N233" s="249"/>
      <c r="O233" s="249"/>
      <c r="P233" s="249"/>
      <c r="Q233" s="249"/>
      <c r="R233" s="249"/>
      <c r="S233" s="249"/>
      <c r="T233" s="25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1" t="s">
        <v>282</v>
      </c>
      <c r="AU233" s="251" t="s">
        <v>91</v>
      </c>
      <c r="AV233" s="13" t="s">
        <v>91</v>
      </c>
      <c r="AW233" s="13" t="s">
        <v>39</v>
      </c>
      <c r="AX233" s="13" t="s">
        <v>78</v>
      </c>
      <c r="AY233" s="251" t="s">
        <v>188</v>
      </c>
    </row>
    <row r="234" s="14" customFormat="1">
      <c r="A234" s="14"/>
      <c r="B234" s="252"/>
      <c r="C234" s="253"/>
      <c r="D234" s="222" t="s">
        <v>282</v>
      </c>
      <c r="E234" s="254" t="s">
        <v>32</v>
      </c>
      <c r="F234" s="255" t="s">
        <v>2461</v>
      </c>
      <c r="G234" s="253"/>
      <c r="H234" s="254" t="s">
        <v>32</v>
      </c>
      <c r="I234" s="256"/>
      <c r="J234" s="253"/>
      <c r="K234" s="253"/>
      <c r="L234" s="257"/>
      <c r="M234" s="258"/>
      <c r="N234" s="259"/>
      <c r="O234" s="259"/>
      <c r="P234" s="259"/>
      <c r="Q234" s="259"/>
      <c r="R234" s="259"/>
      <c r="S234" s="259"/>
      <c r="T234" s="26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1" t="s">
        <v>282</v>
      </c>
      <c r="AU234" s="261" t="s">
        <v>91</v>
      </c>
      <c r="AV234" s="14" t="s">
        <v>86</v>
      </c>
      <c r="AW234" s="14" t="s">
        <v>39</v>
      </c>
      <c r="AX234" s="14" t="s">
        <v>78</v>
      </c>
      <c r="AY234" s="261" t="s">
        <v>188</v>
      </c>
    </row>
    <row r="235" s="13" customFormat="1">
      <c r="A235" s="13"/>
      <c r="B235" s="241"/>
      <c r="C235" s="242"/>
      <c r="D235" s="222" t="s">
        <v>282</v>
      </c>
      <c r="E235" s="243" t="s">
        <v>32</v>
      </c>
      <c r="F235" s="244" t="s">
        <v>2462</v>
      </c>
      <c r="G235" s="242"/>
      <c r="H235" s="245">
        <v>41.491999999999997</v>
      </c>
      <c r="I235" s="246"/>
      <c r="J235" s="242"/>
      <c r="K235" s="242"/>
      <c r="L235" s="247"/>
      <c r="M235" s="248"/>
      <c r="N235" s="249"/>
      <c r="O235" s="249"/>
      <c r="P235" s="249"/>
      <c r="Q235" s="249"/>
      <c r="R235" s="249"/>
      <c r="S235" s="249"/>
      <c r="T235" s="25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1" t="s">
        <v>282</v>
      </c>
      <c r="AU235" s="251" t="s">
        <v>91</v>
      </c>
      <c r="AV235" s="13" t="s">
        <v>91</v>
      </c>
      <c r="AW235" s="13" t="s">
        <v>39</v>
      </c>
      <c r="AX235" s="13" t="s">
        <v>78</v>
      </c>
      <c r="AY235" s="251" t="s">
        <v>188</v>
      </c>
    </row>
    <row r="236" s="13" customFormat="1">
      <c r="A236" s="13"/>
      <c r="B236" s="241"/>
      <c r="C236" s="242"/>
      <c r="D236" s="222" t="s">
        <v>282</v>
      </c>
      <c r="E236" s="243" t="s">
        <v>32</v>
      </c>
      <c r="F236" s="244" t="s">
        <v>2460</v>
      </c>
      <c r="G236" s="242"/>
      <c r="H236" s="245">
        <v>-1.5600000000000001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1" t="s">
        <v>282</v>
      </c>
      <c r="AU236" s="251" t="s">
        <v>91</v>
      </c>
      <c r="AV236" s="13" t="s">
        <v>91</v>
      </c>
      <c r="AW236" s="13" t="s">
        <v>39</v>
      </c>
      <c r="AX236" s="13" t="s">
        <v>78</v>
      </c>
      <c r="AY236" s="251" t="s">
        <v>188</v>
      </c>
    </row>
    <row r="237" s="13" customFormat="1">
      <c r="A237" s="13"/>
      <c r="B237" s="241"/>
      <c r="C237" s="242"/>
      <c r="D237" s="222" t="s">
        <v>282</v>
      </c>
      <c r="E237" s="243" t="s">
        <v>32</v>
      </c>
      <c r="F237" s="244" t="s">
        <v>2463</v>
      </c>
      <c r="G237" s="242"/>
      <c r="H237" s="245">
        <v>-1.5600000000000001</v>
      </c>
      <c r="I237" s="246"/>
      <c r="J237" s="242"/>
      <c r="K237" s="242"/>
      <c r="L237" s="247"/>
      <c r="M237" s="248"/>
      <c r="N237" s="249"/>
      <c r="O237" s="249"/>
      <c r="P237" s="249"/>
      <c r="Q237" s="249"/>
      <c r="R237" s="249"/>
      <c r="S237" s="249"/>
      <c r="T237" s="25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1" t="s">
        <v>282</v>
      </c>
      <c r="AU237" s="251" t="s">
        <v>91</v>
      </c>
      <c r="AV237" s="13" t="s">
        <v>91</v>
      </c>
      <c r="AW237" s="13" t="s">
        <v>39</v>
      </c>
      <c r="AX237" s="13" t="s">
        <v>78</v>
      </c>
      <c r="AY237" s="251" t="s">
        <v>188</v>
      </c>
    </row>
    <row r="238" s="13" customFormat="1">
      <c r="A238" s="13"/>
      <c r="B238" s="241"/>
      <c r="C238" s="242"/>
      <c r="D238" s="222" t="s">
        <v>282</v>
      </c>
      <c r="E238" s="243" t="s">
        <v>32</v>
      </c>
      <c r="F238" s="244" t="s">
        <v>2459</v>
      </c>
      <c r="G238" s="242"/>
      <c r="H238" s="245">
        <v>1.76</v>
      </c>
      <c r="I238" s="246"/>
      <c r="J238" s="242"/>
      <c r="K238" s="242"/>
      <c r="L238" s="247"/>
      <c r="M238" s="248"/>
      <c r="N238" s="249"/>
      <c r="O238" s="249"/>
      <c r="P238" s="249"/>
      <c r="Q238" s="249"/>
      <c r="R238" s="249"/>
      <c r="S238" s="249"/>
      <c r="T238" s="25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1" t="s">
        <v>282</v>
      </c>
      <c r="AU238" s="251" t="s">
        <v>91</v>
      </c>
      <c r="AV238" s="13" t="s">
        <v>91</v>
      </c>
      <c r="AW238" s="13" t="s">
        <v>39</v>
      </c>
      <c r="AX238" s="13" t="s">
        <v>78</v>
      </c>
      <c r="AY238" s="251" t="s">
        <v>188</v>
      </c>
    </row>
    <row r="239" s="13" customFormat="1">
      <c r="A239" s="13"/>
      <c r="B239" s="241"/>
      <c r="C239" s="242"/>
      <c r="D239" s="222" t="s">
        <v>282</v>
      </c>
      <c r="E239" s="243" t="s">
        <v>32</v>
      </c>
      <c r="F239" s="244" t="s">
        <v>2460</v>
      </c>
      <c r="G239" s="242"/>
      <c r="H239" s="245">
        <v>-1.5600000000000001</v>
      </c>
      <c r="I239" s="246"/>
      <c r="J239" s="242"/>
      <c r="K239" s="242"/>
      <c r="L239" s="247"/>
      <c r="M239" s="248"/>
      <c r="N239" s="249"/>
      <c r="O239" s="249"/>
      <c r="P239" s="249"/>
      <c r="Q239" s="249"/>
      <c r="R239" s="249"/>
      <c r="S239" s="249"/>
      <c r="T239" s="25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1" t="s">
        <v>282</v>
      </c>
      <c r="AU239" s="251" t="s">
        <v>91</v>
      </c>
      <c r="AV239" s="13" t="s">
        <v>91</v>
      </c>
      <c r="AW239" s="13" t="s">
        <v>39</v>
      </c>
      <c r="AX239" s="13" t="s">
        <v>78</v>
      </c>
      <c r="AY239" s="251" t="s">
        <v>188</v>
      </c>
    </row>
    <row r="240" s="13" customFormat="1">
      <c r="A240" s="13"/>
      <c r="B240" s="241"/>
      <c r="C240" s="242"/>
      <c r="D240" s="222" t="s">
        <v>282</v>
      </c>
      <c r="E240" s="243" t="s">
        <v>32</v>
      </c>
      <c r="F240" s="244" t="s">
        <v>2464</v>
      </c>
      <c r="G240" s="242"/>
      <c r="H240" s="245">
        <v>1.5600000000000001</v>
      </c>
      <c r="I240" s="246"/>
      <c r="J240" s="242"/>
      <c r="K240" s="242"/>
      <c r="L240" s="247"/>
      <c r="M240" s="248"/>
      <c r="N240" s="249"/>
      <c r="O240" s="249"/>
      <c r="P240" s="249"/>
      <c r="Q240" s="249"/>
      <c r="R240" s="249"/>
      <c r="S240" s="249"/>
      <c r="T240" s="25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1" t="s">
        <v>282</v>
      </c>
      <c r="AU240" s="251" t="s">
        <v>91</v>
      </c>
      <c r="AV240" s="13" t="s">
        <v>91</v>
      </c>
      <c r="AW240" s="13" t="s">
        <v>39</v>
      </c>
      <c r="AX240" s="13" t="s">
        <v>78</v>
      </c>
      <c r="AY240" s="251" t="s">
        <v>188</v>
      </c>
    </row>
    <row r="241" s="15" customFormat="1">
      <c r="A241" s="15"/>
      <c r="B241" s="272"/>
      <c r="C241" s="273"/>
      <c r="D241" s="222" t="s">
        <v>282</v>
      </c>
      <c r="E241" s="274" t="s">
        <v>32</v>
      </c>
      <c r="F241" s="275" t="s">
        <v>338</v>
      </c>
      <c r="G241" s="273"/>
      <c r="H241" s="276">
        <v>473.57200000000012</v>
      </c>
      <c r="I241" s="277"/>
      <c r="J241" s="273"/>
      <c r="K241" s="273"/>
      <c r="L241" s="278"/>
      <c r="M241" s="279"/>
      <c r="N241" s="280"/>
      <c r="O241" s="280"/>
      <c r="P241" s="280"/>
      <c r="Q241" s="280"/>
      <c r="R241" s="280"/>
      <c r="S241" s="280"/>
      <c r="T241" s="281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2" t="s">
        <v>282</v>
      </c>
      <c r="AU241" s="282" t="s">
        <v>91</v>
      </c>
      <c r="AV241" s="15" t="s">
        <v>187</v>
      </c>
      <c r="AW241" s="15" t="s">
        <v>39</v>
      </c>
      <c r="AX241" s="15" t="s">
        <v>86</v>
      </c>
      <c r="AY241" s="282" t="s">
        <v>188</v>
      </c>
    </row>
    <row r="242" s="2" customFormat="1" ht="24.15" customHeight="1">
      <c r="A242" s="42"/>
      <c r="B242" s="43"/>
      <c r="C242" s="209" t="s">
        <v>386</v>
      </c>
      <c r="D242" s="209" t="s">
        <v>189</v>
      </c>
      <c r="E242" s="210" t="s">
        <v>312</v>
      </c>
      <c r="F242" s="211" t="s">
        <v>313</v>
      </c>
      <c r="G242" s="212" t="s">
        <v>314</v>
      </c>
      <c r="H242" s="213">
        <v>10</v>
      </c>
      <c r="I242" s="214"/>
      <c r="J242" s="215">
        <f>ROUND(I242*H242,2)</f>
        <v>0</v>
      </c>
      <c r="K242" s="211" t="s">
        <v>236</v>
      </c>
      <c r="L242" s="48"/>
      <c r="M242" s="216" t="s">
        <v>32</v>
      </c>
      <c r="N242" s="217" t="s">
        <v>49</v>
      </c>
      <c r="O242" s="88"/>
      <c r="P242" s="218">
        <f>O242*H242</f>
        <v>0</v>
      </c>
      <c r="Q242" s="218">
        <v>0</v>
      </c>
      <c r="R242" s="218">
        <f>Q242*H242</f>
        <v>0</v>
      </c>
      <c r="S242" s="218">
        <v>0</v>
      </c>
      <c r="T242" s="219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R242" s="220" t="s">
        <v>187</v>
      </c>
      <c r="AT242" s="220" t="s">
        <v>189</v>
      </c>
      <c r="AU242" s="220" t="s">
        <v>91</v>
      </c>
      <c r="AY242" s="20" t="s">
        <v>188</v>
      </c>
      <c r="BE242" s="221">
        <f>IF(N242="základní",J242,0)</f>
        <v>0</v>
      </c>
      <c r="BF242" s="221">
        <f>IF(N242="snížená",J242,0)</f>
        <v>0</v>
      </c>
      <c r="BG242" s="221">
        <f>IF(N242="zákl. přenesená",J242,0)</f>
        <v>0</v>
      </c>
      <c r="BH242" s="221">
        <f>IF(N242="sníž. přenesená",J242,0)</f>
        <v>0</v>
      </c>
      <c r="BI242" s="221">
        <f>IF(N242="nulová",J242,0)</f>
        <v>0</v>
      </c>
      <c r="BJ242" s="20" t="s">
        <v>86</v>
      </c>
      <c r="BK242" s="221">
        <f>ROUND(I242*H242,2)</f>
        <v>0</v>
      </c>
      <c r="BL242" s="20" t="s">
        <v>187</v>
      </c>
      <c r="BM242" s="220" t="s">
        <v>2465</v>
      </c>
    </row>
    <row r="243" s="2" customFormat="1">
      <c r="A243" s="42"/>
      <c r="B243" s="43"/>
      <c r="C243" s="44"/>
      <c r="D243" s="222" t="s">
        <v>194</v>
      </c>
      <c r="E243" s="44"/>
      <c r="F243" s="223" t="s">
        <v>316</v>
      </c>
      <c r="G243" s="44"/>
      <c r="H243" s="44"/>
      <c r="I243" s="224"/>
      <c r="J243" s="44"/>
      <c r="K243" s="44"/>
      <c r="L243" s="48"/>
      <c r="M243" s="225"/>
      <c r="N243" s="226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0" t="s">
        <v>194</v>
      </c>
      <c r="AU243" s="20" t="s">
        <v>91</v>
      </c>
    </row>
    <row r="244" s="2" customFormat="1">
      <c r="A244" s="42"/>
      <c r="B244" s="43"/>
      <c r="C244" s="44"/>
      <c r="D244" s="239" t="s">
        <v>239</v>
      </c>
      <c r="E244" s="44"/>
      <c r="F244" s="240" t="s">
        <v>317</v>
      </c>
      <c r="G244" s="44"/>
      <c r="H244" s="44"/>
      <c r="I244" s="224"/>
      <c r="J244" s="44"/>
      <c r="K244" s="44"/>
      <c r="L244" s="48"/>
      <c r="M244" s="225"/>
      <c r="N244" s="226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239</v>
      </c>
      <c r="AU244" s="20" t="s">
        <v>91</v>
      </c>
    </row>
    <row r="245" s="13" customFormat="1">
      <c r="A245" s="13"/>
      <c r="B245" s="241"/>
      <c r="C245" s="242"/>
      <c r="D245" s="222" t="s">
        <v>282</v>
      </c>
      <c r="E245" s="243" t="s">
        <v>32</v>
      </c>
      <c r="F245" s="244" t="s">
        <v>2466</v>
      </c>
      <c r="G245" s="242"/>
      <c r="H245" s="245">
        <v>10</v>
      </c>
      <c r="I245" s="246"/>
      <c r="J245" s="242"/>
      <c r="K245" s="242"/>
      <c r="L245" s="247"/>
      <c r="M245" s="248"/>
      <c r="N245" s="249"/>
      <c r="O245" s="249"/>
      <c r="P245" s="249"/>
      <c r="Q245" s="249"/>
      <c r="R245" s="249"/>
      <c r="S245" s="249"/>
      <c r="T245" s="25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1" t="s">
        <v>282</v>
      </c>
      <c r="AU245" s="251" t="s">
        <v>91</v>
      </c>
      <c r="AV245" s="13" t="s">
        <v>91</v>
      </c>
      <c r="AW245" s="13" t="s">
        <v>39</v>
      </c>
      <c r="AX245" s="13" t="s">
        <v>86</v>
      </c>
      <c r="AY245" s="251" t="s">
        <v>188</v>
      </c>
    </row>
    <row r="246" s="2" customFormat="1" ht="24.15" customHeight="1">
      <c r="A246" s="42"/>
      <c r="B246" s="43"/>
      <c r="C246" s="262" t="s">
        <v>393</v>
      </c>
      <c r="D246" s="262" t="s">
        <v>319</v>
      </c>
      <c r="E246" s="263" t="s">
        <v>320</v>
      </c>
      <c r="F246" s="264" t="s">
        <v>321</v>
      </c>
      <c r="G246" s="265" t="s">
        <v>314</v>
      </c>
      <c r="H246" s="266">
        <v>10.5</v>
      </c>
      <c r="I246" s="267"/>
      <c r="J246" s="268">
        <f>ROUND(I246*H246,2)</f>
        <v>0</v>
      </c>
      <c r="K246" s="264" t="s">
        <v>236</v>
      </c>
      <c r="L246" s="269"/>
      <c r="M246" s="270" t="s">
        <v>32</v>
      </c>
      <c r="N246" s="271" t="s">
        <v>49</v>
      </c>
      <c r="O246" s="88"/>
      <c r="P246" s="218">
        <f>O246*H246</f>
        <v>0</v>
      </c>
      <c r="Q246" s="218">
        <v>0.00010000000000000001</v>
      </c>
      <c r="R246" s="218">
        <f>Q246*H246</f>
        <v>0.0010500000000000002</v>
      </c>
      <c r="S246" s="218">
        <v>0</v>
      </c>
      <c r="T246" s="219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20" t="s">
        <v>221</v>
      </c>
      <c r="AT246" s="220" t="s">
        <v>319</v>
      </c>
      <c r="AU246" s="220" t="s">
        <v>91</v>
      </c>
      <c r="AY246" s="20" t="s">
        <v>188</v>
      </c>
      <c r="BE246" s="221">
        <f>IF(N246="základní",J246,0)</f>
        <v>0</v>
      </c>
      <c r="BF246" s="221">
        <f>IF(N246="snížená",J246,0)</f>
        <v>0</v>
      </c>
      <c r="BG246" s="221">
        <f>IF(N246="zákl. přenesená",J246,0)</f>
        <v>0</v>
      </c>
      <c r="BH246" s="221">
        <f>IF(N246="sníž. přenesená",J246,0)</f>
        <v>0</v>
      </c>
      <c r="BI246" s="221">
        <f>IF(N246="nulová",J246,0)</f>
        <v>0</v>
      </c>
      <c r="BJ246" s="20" t="s">
        <v>86</v>
      </c>
      <c r="BK246" s="221">
        <f>ROUND(I246*H246,2)</f>
        <v>0</v>
      </c>
      <c r="BL246" s="20" t="s">
        <v>187</v>
      </c>
      <c r="BM246" s="220" t="s">
        <v>2467</v>
      </c>
    </row>
    <row r="247" s="2" customFormat="1">
      <c r="A247" s="42"/>
      <c r="B247" s="43"/>
      <c r="C247" s="44"/>
      <c r="D247" s="222" t="s">
        <v>194</v>
      </c>
      <c r="E247" s="44"/>
      <c r="F247" s="223" t="s">
        <v>321</v>
      </c>
      <c r="G247" s="44"/>
      <c r="H247" s="44"/>
      <c r="I247" s="224"/>
      <c r="J247" s="44"/>
      <c r="K247" s="44"/>
      <c r="L247" s="48"/>
      <c r="M247" s="225"/>
      <c r="N247" s="226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194</v>
      </c>
      <c r="AU247" s="20" t="s">
        <v>91</v>
      </c>
    </row>
    <row r="248" s="13" customFormat="1">
      <c r="A248" s="13"/>
      <c r="B248" s="241"/>
      <c r="C248" s="242"/>
      <c r="D248" s="222" t="s">
        <v>282</v>
      </c>
      <c r="E248" s="242"/>
      <c r="F248" s="244" t="s">
        <v>2468</v>
      </c>
      <c r="G248" s="242"/>
      <c r="H248" s="245">
        <v>10.5</v>
      </c>
      <c r="I248" s="246"/>
      <c r="J248" s="242"/>
      <c r="K248" s="242"/>
      <c r="L248" s="247"/>
      <c r="M248" s="248"/>
      <c r="N248" s="249"/>
      <c r="O248" s="249"/>
      <c r="P248" s="249"/>
      <c r="Q248" s="249"/>
      <c r="R248" s="249"/>
      <c r="S248" s="249"/>
      <c r="T248" s="25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1" t="s">
        <v>282</v>
      </c>
      <c r="AU248" s="251" t="s">
        <v>91</v>
      </c>
      <c r="AV248" s="13" t="s">
        <v>91</v>
      </c>
      <c r="AW248" s="13" t="s">
        <v>4</v>
      </c>
      <c r="AX248" s="13" t="s">
        <v>86</v>
      </c>
      <c r="AY248" s="251" t="s">
        <v>188</v>
      </c>
    </row>
    <row r="249" s="2" customFormat="1" ht="24.15" customHeight="1">
      <c r="A249" s="42"/>
      <c r="B249" s="43"/>
      <c r="C249" s="209" t="s">
        <v>8</v>
      </c>
      <c r="D249" s="209" t="s">
        <v>189</v>
      </c>
      <c r="E249" s="210" t="s">
        <v>2469</v>
      </c>
      <c r="F249" s="211" t="s">
        <v>2470</v>
      </c>
      <c r="G249" s="212" t="s">
        <v>982</v>
      </c>
      <c r="H249" s="213">
        <v>2</v>
      </c>
      <c r="I249" s="214"/>
      <c r="J249" s="215">
        <f>ROUND(I249*H249,2)</f>
        <v>0</v>
      </c>
      <c r="K249" s="211" t="s">
        <v>236</v>
      </c>
      <c r="L249" s="48"/>
      <c r="M249" s="216" t="s">
        <v>32</v>
      </c>
      <c r="N249" s="217" t="s">
        <v>49</v>
      </c>
      <c r="O249" s="88"/>
      <c r="P249" s="218">
        <f>O249*H249</f>
        <v>0</v>
      </c>
      <c r="Q249" s="218">
        <v>0.00055999999999999995</v>
      </c>
      <c r="R249" s="218">
        <f>Q249*H249</f>
        <v>0.0011199999999999999</v>
      </c>
      <c r="S249" s="218">
        <v>0</v>
      </c>
      <c r="T249" s="219">
        <f>S249*H249</f>
        <v>0</v>
      </c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R249" s="220" t="s">
        <v>187</v>
      </c>
      <c r="AT249" s="220" t="s">
        <v>189</v>
      </c>
      <c r="AU249" s="220" t="s">
        <v>91</v>
      </c>
      <c r="AY249" s="20" t="s">
        <v>188</v>
      </c>
      <c r="BE249" s="221">
        <f>IF(N249="základní",J249,0)</f>
        <v>0</v>
      </c>
      <c r="BF249" s="221">
        <f>IF(N249="snížená",J249,0)</f>
        <v>0</v>
      </c>
      <c r="BG249" s="221">
        <f>IF(N249="zákl. přenesená",J249,0)</f>
        <v>0</v>
      </c>
      <c r="BH249" s="221">
        <f>IF(N249="sníž. přenesená",J249,0)</f>
        <v>0</v>
      </c>
      <c r="BI249" s="221">
        <f>IF(N249="nulová",J249,0)</f>
        <v>0</v>
      </c>
      <c r="BJ249" s="20" t="s">
        <v>86</v>
      </c>
      <c r="BK249" s="221">
        <f>ROUND(I249*H249,2)</f>
        <v>0</v>
      </c>
      <c r="BL249" s="20" t="s">
        <v>187</v>
      </c>
      <c r="BM249" s="220" t="s">
        <v>2471</v>
      </c>
    </row>
    <row r="250" s="2" customFormat="1">
      <c r="A250" s="42"/>
      <c r="B250" s="43"/>
      <c r="C250" s="44"/>
      <c r="D250" s="222" t="s">
        <v>194</v>
      </c>
      <c r="E250" s="44"/>
      <c r="F250" s="223" t="s">
        <v>2472</v>
      </c>
      <c r="G250" s="44"/>
      <c r="H250" s="44"/>
      <c r="I250" s="224"/>
      <c r="J250" s="44"/>
      <c r="K250" s="44"/>
      <c r="L250" s="48"/>
      <c r="M250" s="225"/>
      <c r="N250" s="226"/>
      <c r="O250" s="88"/>
      <c r="P250" s="88"/>
      <c r="Q250" s="88"/>
      <c r="R250" s="88"/>
      <c r="S250" s="88"/>
      <c r="T250" s="89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T250" s="20" t="s">
        <v>194</v>
      </c>
      <c r="AU250" s="20" t="s">
        <v>91</v>
      </c>
    </row>
    <row r="251" s="2" customFormat="1">
      <c r="A251" s="42"/>
      <c r="B251" s="43"/>
      <c r="C251" s="44"/>
      <c r="D251" s="239" t="s">
        <v>239</v>
      </c>
      <c r="E251" s="44"/>
      <c r="F251" s="240" t="s">
        <v>2473</v>
      </c>
      <c r="G251" s="44"/>
      <c r="H251" s="44"/>
      <c r="I251" s="224"/>
      <c r="J251" s="44"/>
      <c r="K251" s="44"/>
      <c r="L251" s="48"/>
      <c r="M251" s="225"/>
      <c r="N251" s="226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239</v>
      </c>
      <c r="AU251" s="20" t="s">
        <v>91</v>
      </c>
    </row>
    <row r="252" s="13" customFormat="1">
      <c r="A252" s="13"/>
      <c r="B252" s="241"/>
      <c r="C252" s="242"/>
      <c r="D252" s="222" t="s">
        <v>282</v>
      </c>
      <c r="E252" s="243" t="s">
        <v>32</v>
      </c>
      <c r="F252" s="244" t="s">
        <v>2474</v>
      </c>
      <c r="G252" s="242"/>
      <c r="H252" s="245">
        <v>2</v>
      </c>
      <c r="I252" s="246"/>
      <c r="J252" s="242"/>
      <c r="K252" s="242"/>
      <c r="L252" s="247"/>
      <c r="M252" s="248"/>
      <c r="N252" s="249"/>
      <c r="O252" s="249"/>
      <c r="P252" s="249"/>
      <c r="Q252" s="249"/>
      <c r="R252" s="249"/>
      <c r="S252" s="249"/>
      <c r="T252" s="25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1" t="s">
        <v>282</v>
      </c>
      <c r="AU252" s="251" t="s">
        <v>91</v>
      </c>
      <c r="AV252" s="13" t="s">
        <v>91</v>
      </c>
      <c r="AW252" s="13" t="s">
        <v>39</v>
      </c>
      <c r="AX252" s="13" t="s">
        <v>86</v>
      </c>
      <c r="AY252" s="251" t="s">
        <v>188</v>
      </c>
    </row>
    <row r="253" s="11" customFormat="1" ht="22.8" customHeight="1">
      <c r="A253" s="11"/>
      <c r="B253" s="195"/>
      <c r="C253" s="196"/>
      <c r="D253" s="197" t="s">
        <v>77</v>
      </c>
      <c r="E253" s="237" t="s">
        <v>324</v>
      </c>
      <c r="F253" s="237" t="s">
        <v>339</v>
      </c>
      <c r="G253" s="196"/>
      <c r="H253" s="196"/>
      <c r="I253" s="199"/>
      <c r="J253" s="238">
        <f>BK253</f>
        <v>0</v>
      </c>
      <c r="K253" s="196"/>
      <c r="L253" s="201"/>
      <c r="M253" s="202"/>
      <c r="N253" s="203"/>
      <c r="O253" s="203"/>
      <c r="P253" s="204">
        <f>SUM(P254:P316)</f>
        <v>0</v>
      </c>
      <c r="Q253" s="203"/>
      <c r="R253" s="204">
        <f>SUM(R254:R316)</f>
        <v>0.0438365</v>
      </c>
      <c r="S253" s="203"/>
      <c r="T253" s="205">
        <f>SUM(T254:T316)</f>
        <v>2.3615830000000004</v>
      </c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R253" s="206" t="s">
        <v>86</v>
      </c>
      <c r="AT253" s="207" t="s">
        <v>77</v>
      </c>
      <c r="AU253" s="207" t="s">
        <v>86</v>
      </c>
      <c r="AY253" s="206" t="s">
        <v>188</v>
      </c>
      <c r="BK253" s="208">
        <f>SUM(BK254:BK316)</f>
        <v>0</v>
      </c>
    </row>
    <row r="254" s="2" customFormat="1" ht="37.8" customHeight="1">
      <c r="A254" s="42"/>
      <c r="B254" s="43"/>
      <c r="C254" s="209" t="s">
        <v>405</v>
      </c>
      <c r="D254" s="209" t="s">
        <v>189</v>
      </c>
      <c r="E254" s="210" t="s">
        <v>341</v>
      </c>
      <c r="F254" s="211" t="s">
        <v>342</v>
      </c>
      <c r="G254" s="212" t="s">
        <v>278</v>
      </c>
      <c r="H254" s="213">
        <v>172.69999999999999</v>
      </c>
      <c r="I254" s="214"/>
      <c r="J254" s="215">
        <f>ROUND(I254*H254,2)</f>
        <v>0</v>
      </c>
      <c r="K254" s="211" t="s">
        <v>236</v>
      </c>
      <c r="L254" s="48"/>
      <c r="M254" s="216" t="s">
        <v>32</v>
      </c>
      <c r="N254" s="217" t="s">
        <v>49</v>
      </c>
      <c r="O254" s="88"/>
      <c r="P254" s="218">
        <f>O254*H254</f>
        <v>0</v>
      </c>
      <c r="Q254" s="218">
        <v>0.00021000000000000001</v>
      </c>
      <c r="R254" s="218">
        <f>Q254*H254</f>
        <v>0.036267000000000001</v>
      </c>
      <c r="S254" s="218">
        <v>0</v>
      </c>
      <c r="T254" s="219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20" t="s">
        <v>187</v>
      </c>
      <c r="AT254" s="220" t="s">
        <v>189</v>
      </c>
      <c r="AU254" s="220" t="s">
        <v>91</v>
      </c>
      <c r="AY254" s="20" t="s">
        <v>188</v>
      </c>
      <c r="BE254" s="221">
        <f>IF(N254="základní",J254,0)</f>
        <v>0</v>
      </c>
      <c r="BF254" s="221">
        <f>IF(N254="snížená",J254,0)</f>
        <v>0</v>
      </c>
      <c r="BG254" s="221">
        <f>IF(N254="zákl. přenesená",J254,0)</f>
        <v>0</v>
      </c>
      <c r="BH254" s="221">
        <f>IF(N254="sníž. přenesená",J254,0)</f>
        <v>0</v>
      </c>
      <c r="BI254" s="221">
        <f>IF(N254="nulová",J254,0)</f>
        <v>0</v>
      </c>
      <c r="BJ254" s="20" t="s">
        <v>86</v>
      </c>
      <c r="BK254" s="221">
        <f>ROUND(I254*H254,2)</f>
        <v>0</v>
      </c>
      <c r="BL254" s="20" t="s">
        <v>187</v>
      </c>
      <c r="BM254" s="220" t="s">
        <v>2475</v>
      </c>
    </row>
    <row r="255" s="2" customFormat="1">
      <c r="A255" s="42"/>
      <c r="B255" s="43"/>
      <c r="C255" s="44"/>
      <c r="D255" s="222" t="s">
        <v>194</v>
      </c>
      <c r="E255" s="44"/>
      <c r="F255" s="223" t="s">
        <v>344</v>
      </c>
      <c r="G255" s="44"/>
      <c r="H255" s="44"/>
      <c r="I255" s="224"/>
      <c r="J255" s="44"/>
      <c r="K255" s="44"/>
      <c r="L255" s="48"/>
      <c r="M255" s="225"/>
      <c r="N255" s="226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194</v>
      </c>
      <c r="AU255" s="20" t="s">
        <v>91</v>
      </c>
    </row>
    <row r="256" s="2" customFormat="1">
      <c r="A256" s="42"/>
      <c r="B256" s="43"/>
      <c r="C256" s="44"/>
      <c r="D256" s="239" t="s">
        <v>239</v>
      </c>
      <c r="E256" s="44"/>
      <c r="F256" s="240" t="s">
        <v>345</v>
      </c>
      <c r="G256" s="44"/>
      <c r="H256" s="44"/>
      <c r="I256" s="224"/>
      <c r="J256" s="44"/>
      <c r="K256" s="44"/>
      <c r="L256" s="48"/>
      <c r="M256" s="225"/>
      <c r="N256" s="226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0" t="s">
        <v>239</v>
      </c>
      <c r="AU256" s="20" t="s">
        <v>91</v>
      </c>
    </row>
    <row r="257" s="13" customFormat="1">
      <c r="A257" s="13"/>
      <c r="B257" s="241"/>
      <c r="C257" s="242"/>
      <c r="D257" s="222" t="s">
        <v>282</v>
      </c>
      <c r="E257" s="243" t="s">
        <v>32</v>
      </c>
      <c r="F257" s="244" t="s">
        <v>2392</v>
      </c>
      <c r="G257" s="242"/>
      <c r="H257" s="245">
        <v>4.5</v>
      </c>
      <c r="I257" s="246"/>
      <c r="J257" s="242"/>
      <c r="K257" s="242"/>
      <c r="L257" s="247"/>
      <c r="M257" s="248"/>
      <c r="N257" s="249"/>
      <c r="O257" s="249"/>
      <c r="P257" s="249"/>
      <c r="Q257" s="249"/>
      <c r="R257" s="249"/>
      <c r="S257" s="249"/>
      <c r="T257" s="25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1" t="s">
        <v>282</v>
      </c>
      <c r="AU257" s="251" t="s">
        <v>91</v>
      </c>
      <c r="AV257" s="13" t="s">
        <v>91</v>
      </c>
      <c r="AW257" s="13" t="s">
        <v>39</v>
      </c>
      <c r="AX257" s="13" t="s">
        <v>78</v>
      </c>
      <c r="AY257" s="251" t="s">
        <v>188</v>
      </c>
    </row>
    <row r="258" s="13" customFormat="1">
      <c r="A258" s="13"/>
      <c r="B258" s="241"/>
      <c r="C258" s="242"/>
      <c r="D258" s="222" t="s">
        <v>282</v>
      </c>
      <c r="E258" s="243" t="s">
        <v>32</v>
      </c>
      <c r="F258" s="244" t="s">
        <v>2393</v>
      </c>
      <c r="G258" s="242"/>
      <c r="H258" s="245">
        <v>17.300000000000001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1" t="s">
        <v>282</v>
      </c>
      <c r="AU258" s="251" t="s">
        <v>91</v>
      </c>
      <c r="AV258" s="13" t="s">
        <v>91</v>
      </c>
      <c r="AW258" s="13" t="s">
        <v>39</v>
      </c>
      <c r="AX258" s="13" t="s">
        <v>78</v>
      </c>
      <c r="AY258" s="251" t="s">
        <v>188</v>
      </c>
    </row>
    <row r="259" s="13" customFormat="1">
      <c r="A259" s="13"/>
      <c r="B259" s="241"/>
      <c r="C259" s="242"/>
      <c r="D259" s="222" t="s">
        <v>282</v>
      </c>
      <c r="E259" s="243" t="s">
        <v>32</v>
      </c>
      <c r="F259" s="244" t="s">
        <v>2394</v>
      </c>
      <c r="G259" s="242"/>
      <c r="H259" s="245">
        <v>8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5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1" t="s">
        <v>282</v>
      </c>
      <c r="AU259" s="251" t="s">
        <v>91</v>
      </c>
      <c r="AV259" s="13" t="s">
        <v>91</v>
      </c>
      <c r="AW259" s="13" t="s">
        <v>39</v>
      </c>
      <c r="AX259" s="13" t="s">
        <v>78</v>
      </c>
      <c r="AY259" s="251" t="s">
        <v>188</v>
      </c>
    </row>
    <row r="260" s="13" customFormat="1">
      <c r="A260" s="13"/>
      <c r="B260" s="241"/>
      <c r="C260" s="242"/>
      <c r="D260" s="222" t="s">
        <v>282</v>
      </c>
      <c r="E260" s="243" t="s">
        <v>32</v>
      </c>
      <c r="F260" s="244" t="s">
        <v>2395</v>
      </c>
      <c r="G260" s="242"/>
      <c r="H260" s="245">
        <v>4</v>
      </c>
      <c r="I260" s="246"/>
      <c r="J260" s="242"/>
      <c r="K260" s="242"/>
      <c r="L260" s="247"/>
      <c r="M260" s="248"/>
      <c r="N260" s="249"/>
      <c r="O260" s="249"/>
      <c r="P260" s="249"/>
      <c r="Q260" s="249"/>
      <c r="R260" s="249"/>
      <c r="S260" s="249"/>
      <c r="T260" s="25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1" t="s">
        <v>282</v>
      </c>
      <c r="AU260" s="251" t="s">
        <v>91</v>
      </c>
      <c r="AV260" s="13" t="s">
        <v>91</v>
      </c>
      <c r="AW260" s="13" t="s">
        <v>39</v>
      </c>
      <c r="AX260" s="13" t="s">
        <v>78</v>
      </c>
      <c r="AY260" s="251" t="s">
        <v>188</v>
      </c>
    </row>
    <row r="261" s="13" customFormat="1">
      <c r="A261" s="13"/>
      <c r="B261" s="241"/>
      <c r="C261" s="242"/>
      <c r="D261" s="222" t="s">
        <v>282</v>
      </c>
      <c r="E261" s="243" t="s">
        <v>32</v>
      </c>
      <c r="F261" s="244" t="s">
        <v>2396</v>
      </c>
      <c r="G261" s="242"/>
      <c r="H261" s="245">
        <v>9.5</v>
      </c>
      <c r="I261" s="246"/>
      <c r="J261" s="242"/>
      <c r="K261" s="242"/>
      <c r="L261" s="247"/>
      <c r="M261" s="248"/>
      <c r="N261" s="249"/>
      <c r="O261" s="249"/>
      <c r="P261" s="249"/>
      <c r="Q261" s="249"/>
      <c r="R261" s="249"/>
      <c r="S261" s="249"/>
      <c r="T261" s="25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1" t="s">
        <v>282</v>
      </c>
      <c r="AU261" s="251" t="s">
        <v>91</v>
      </c>
      <c r="AV261" s="13" t="s">
        <v>91</v>
      </c>
      <c r="AW261" s="13" t="s">
        <v>39</v>
      </c>
      <c r="AX261" s="13" t="s">
        <v>78</v>
      </c>
      <c r="AY261" s="251" t="s">
        <v>188</v>
      </c>
    </row>
    <row r="262" s="13" customFormat="1">
      <c r="A262" s="13"/>
      <c r="B262" s="241"/>
      <c r="C262" s="242"/>
      <c r="D262" s="222" t="s">
        <v>282</v>
      </c>
      <c r="E262" s="243" t="s">
        <v>32</v>
      </c>
      <c r="F262" s="244" t="s">
        <v>2397</v>
      </c>
      <c r="G262" s="242"/>
      <c r="H262" s="245">
        <v>6.5999999999999996</v>
      </c>
      <c r="I262" s="246"/>
      <c r="J262" s="242"/>
      <c r="K262" s="242"/>
      <c r="L262" s="247"/>
      <c r="M262" s="248"/>
      <c r="N262" s="249"/>
      <c r="O262" s="249"/>
      <c r="P262" s="249"/>
      <c r="Q262" s="249"/>
      <c r="R262" s="249"/>
      <c r="S262" s="249"/>
      <c r="T262" s="25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1" t="s">
        <v>282</v>
      </c>
      <c r="AU262" s="251" t="s">
        <v>91</v>
      </c>
      <c r="AV262" s="13" t="s">
        <v>91</v>
      </c>
      <c r="AW262" s="13" t="s">
        <v>39</v>
      </c>
      <c r="AX262" s="13" t="s">
        <v>78</v>
      </c>
      <c r="AY262" s="251" t="s">
        <v>188</v>
      </c>
    </row>
    <row r="263" s="13" customFormat="1">
      <c r="A263" s="13"/>
      <c r="B263" s="241"/>
      <c r="C263" s="242"/>
      <c r="D263" s="222" t="s">
        <v>282</v>
      </c>
      <c r="E263" s="243" t="s">
        <v>32</v>
      </c>
      <c r="F263" s="244" t="s">
        <v>2398</v>
      </c>
      <c r="G263" s="242"/>
      <c r="H263" s="245">
        <v>101.59999999999999</v>
      </c>
      <c r="I263" s="246"/>
      <c r="J263" s="242"/>
      <c r="K263" s="242"/>
      <c r="L263" s="247"/>
      <c r="M263" s="248"/>
      <c r="N263" s="249"/>
      <c r="O263" s="249"/>
      <c r="P263" s="249"/>
      <c r="Q263" s="249"/>
      <c r="R263" s="249"/>
      <c r="S263" s="249"/>
      <c r="T263" s="250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1" t="s">
        <v>282</v>
      </c>
      <c r="AU263" s="251" t="s">
        <v>91</v>
      </c>
      <c r="AV263" s="13" t="s">
        <v>91</v>
      </c>
      <c r="AW263" s="13" t="s">
        <v>39</v>
      </c>
      <c r="AX263" s="13" t="s">
        <v>78</v>
      </c>
      <c r="AY263" s="251" t="s">
        <v>188</v>
      </c>
    </row>
    <row r="264" s="13" customFormat="1">
      <c r="A264" s="13"/>
      <c r="B264" s="241"/>
      <c r="C264" s="242"/>
      <c r="D264" s="222" t="s">
        <v>282</v>
      </c>
      <c r="E264" s="243" t="s">
        <v>32</v>
      </c>
      <c r="F264" s="244" t="s">
        <v>2399</v>
      </c>
      <c r="G264" s="242"/>
      <c r="H264" s="245">
        <v>14</v>
      </c>
      <c r="I264" s="246"/>
      <c r="J264" s="242"/>
      <c r="K264" s="242"/>
      <c r="L264" s="247"/>
      <c r="M264" s="248"/>
      <c r="N264" s="249"/>
      <c r="O264" s="249"/>
      <c r="P264" s="249"/>
      <c r="Q264" s="249"/>
      <c r="R264" s="249"/>
      <c r="S264" s="249"/>
      <c r="T264" s="25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1" t="s">
        <v>282</v>
      </c>
      <c r="AU264" s="251" t="s">
        <v>91</v>
      </c>
      <c r="AV264" s="13" t="s">
        <v>91</v>
      </c>
      <c r="AW264" s="13" t="s">
        <v>39</v>
      </c>
      <c r="AX264" s="13" t="s">
        <v>78</v>
      </c>
      <c r="AY264" s="251" t="s">
        <v>188</v>
      </c>
    </row>
    <row r="265" s="13" customFormat="1">
      <c r="A265" s="13"/>
      <c r="B265" s="241"/>
      <c r="C265" s="242"/>
      <c r="D265" s="222" t="s">
        <v>282</v>
      </c>
      <c r="E265" s="243" t="s">
        <v>32</v>
      </c>
      <c r="F265" s="244" t="s">
        <v>2400</v>
      </c>
      <c r="G265" s="242"/>
      <c r="H265" s="245">
        <v>7.2000000000000002</v>
      </c>
      <c r="I265" s="246"/>
      <c r="J265" s="242"/>
      <c r="K265" s="242"/>
      <c r="L265" s="247"/>
      <c r="M265" s="248"/>
      <c r="N265" s="249"/>
      <c r="O265" s="249"/>
      <c r="P265" s="249"/>
      <c r="Q265" s="249"/>
      <c r="R265" s="249"/>
      <c r="S265" s="249"/>
      <c r="T265" s="25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1" t="s">
        <v>282</v>
      </c>
      <c r="AU265" s="251" t="s">
        <v>91</v>
      </c>
      <c r="AV265" s="13" t="s">
        <v>91</v>
      </c>
      <c r="AW265" s="13" t="s">
        <v>39</v>
      </c>
      <c r="AX265" s="13" t="s">
        <v>78</v>
      </c>
      <c r="AY265" s="251" t="s">
        <v>188</v>
      </c>
    </row>
    <row r="266" s="15" customFormat="1">
      <c r="A266" s="15"/>
      <c r="B266" s="272"/>
      <c r="C266" s="273"/>
      <c r="D266" s="222" t="s">
        <v>282</v>
      </c>
      <c r="E266" s="274" t="s">
        <v>32</v>
      </c>
      <c r="F266" s="275" t="s">
        <v>338</v>
      </c>
      <c r="G266" s="273"/>
      <c r="H266" s="276">
        <v>172.69999999999999</v>
      </c>
      <c r="I266" s="277"/>
      <c r="J266" s="273"/>
      <c r="K266" s="273"/>
      <c r="L266" s="278"/>
      <c r="M266" s="279"/>
      <c r="N266" s="280"/>
      <c r="O266" s="280"/>
      <c r="P266" s="280"/>
      <c r="Q266" s="280"/>
      <c r="R266" s="280"/>
      <c r="S266" s="280"/>
      <c r="T266" s="281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82" t="s">
        <v>282</v>
      </c>
      <c r="AU266" s="282" t="s">
        <v>91</v>
      </c>
      <c r="AV266" s="15" t="s">
        <v>187</v>
      </c>
      <c r="AW266" s="15" t="s">
        <v>39</v>
      </c>
      <c r="AX266" s="15" t="s">
        <v>86</v>
      </c>
      <c r="AY266" s="282" t="s">
        <v>188</v>
      </c>
    </row>
    <row r="267" s="2" customFormat="1" ht="24.15" customHeight="1">
      <c r="A267" s="42"/>
      <c r="B267" s="43"/>
      <c r="C267" s="209" t="s">
        <v>413</v>
      </c>
      <c r="D267" s="209" t="s">
        <v>189</v>
      </c>
      <c r="E267" s="210" t="s">
        <v>361</v>
      </c>
      <c r="F267" s="211" t="s">
        <v>362</v>
      </c>
      <c r="G267" s="212" t="s">
        <v>278</v>
      </c>
      <c r="H267" s="213">
        <v>172.69999999999999</v>
      </c>
      <c r="I267" s="214"/>
      <c r="J267" s="215">
        <f>ROUND(I267*H267,2)</f>
        <v>0</v>
      </c>
      <c r="K267" s="211" t="s">
        <v>236</v>
      </c>
      <c r="L267" s="48"/>
      <c r="M267" s="216" t="s">
        <v>32</v>
      </c>
      <c r="N267" s="217" t="s">
        <v>49</v>
      </c>
      <c r="O267" s="88"/>
      <c r="P267" s="218">
        <f>O267*H267</f>
        <v>0</v>
      </c>
      <c r="Q267" s="218">
        <v>4.0000000000000003E-05</v>
      </c>
      <c r="R267" s="218">
        <f>Q267*H267</f>
        <v>0.0069080000000000001</v>
      </c>
      <c r="S267" s="218">
        <v>0</v>
      </c>
      <c r="T267" s="219">
        <f>S267*H267</f>
        <v>0</v>
      </c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R267" s="220" t="s">
        <v>187</v>
      </c>
      <c r="AT267" s="220" t="s">
        <v>189</v>
      </c>
      <c r="AU267" s="220" t="s">
        <v>91</v>
      </c>
      <c r="AY267" s="20" t="s">
        <v>188</v>
      </c>
      <c r="BE267" s="221">
        <f>IF(N267="základní",J267,0)</f>
        <v>0</v>
      </c>
      <c r="BF267" s="221">
        <f>IF(N267="snížená",J267,0)</f>
        <v>0</v>
      </c>
      <c r="BG267" s="221">
        <f>IF(N267="zákl. přenesená",J267,0)</f>
        <v>0</v>
      </c>
      <c r="BH267" s="221">
        <f>IF(N267="sníž. přenesená",J267,0)</f>
        <v>0</v>
      </c>
      <c r="BI267" s="221">
        <f>IF(N267="nulová",J267,0)</f>
        <v>0</v>
      </c>
      <c r="BJ267" s="20" t="s">
        <v>86</v>
      </c>
      <c r="BK267" s="221">
        <f>ROUND(I267*H267,2)</f>
        <v>0</v>
      </c>
      <c r="BL267" s="20" t="s">
        <v>187</v>
      </c>
      <c r="BM267" s="220" t="s">
        <v>2476</v>
      </c>
    </row>
    <row r="268" s="2" customFormat="1">
      <c r="A268" s="42"/>
      <c r="B268" s="43"/>
      <c r="C268" s="44"/>
      <c r="D268" s="222" t="s">
        <v>194</v>
      </c>
      <c r="E268" s="44"/>
      <c r="F268" s="223" t="s">
        <v>364</v>
      </c>
      <c r="G268" s="44"/>
      <c r="H268" s="44"/>
      <c r="I268" s="224"/>
      <c r="J268" s="44"/>
      <c r="K268" s="44"/>
      <c r="L268" s="48"/>
      <c r="M268" s="225"/>
      <c r="N268" s="226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T268" s="20" t="s">
        <v>194</v>
      </c>
      <c r="AU268" s="20" t="s">
        <v>91</v>
      </c>
    </row>
    <row r="269" s="2" customFormat="1">
      <c r="A269" s="42"/>
      <c r="B269" s="43"/>
      <c r="C269" s="44"/>
      <c r="D269" s="239" t="s">
        <v>239</v>
      </c>
      <c r="E269" s="44"/>
      <c r="F269" s="240" t="s">
        <v>365</v>
      </c>
      <c r="G269" s="44"/>
      <c r="H269" s="44"/>
      <c r="I269" s="224"/>
      <c r="J269" s="44"/>
      <c r="K269" s="44"/>
      <c r="L269" s="48"/>
      <c r="M269" s="225"/>
      <c r="N269" s="226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239</v>
      </c>
      <c r="AU269" s="20" t="s">
        <v>91</v>
      </c>
    </row>
    <row r="270" s="13" customFormat="1">
      <c r="A270" s="13"/>
      <c r="B270" s="241"/>
      <c r="C270" s="242"/>
      <c r="D270" s="222" t="s">
        <v>282</v>
      </c>
      <c r="E270" s="243" t="s">
        <v>32</v>
      </c>
      <c r="F270" s="244" t="s">
        <v>2392</v>
      </c>
      <c r="G270" s="242"/>
      <c r="H270" s="245">
        <v>4.5</v>
      </c>
      <c r="I270" s="246"/>
      <c r="J270" s="242"/>
      <c r="K270" s="242"/>
      <c r="L270" s="247"/>
      <c r="M270" s="248"/>
      <c r="N270" s="249"/>
      <c r="O270" s="249"/>
      <c r="P270" s="249"/>
      <c r="Q270" s="249"/>
      <c r="R270" s="249"/>
      <c r="S270" s="249"/>
      <c r="T270" s="25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1" t="s">
        <v>282</v>
      </c>
      <c r="AU270" s="251" t="s">
        <v>91</v>
      </c>
      <c r="AV270" s="13" t="s">
        <v>91</v>
      </c>
      <c r="AW270" s="13" t="s">
        <v>39</v>
      </c>
      <c r="AX270" s="13" t="s">
        <v>78</v>
      </c>
      <c r="AY270" s="251" t="s">
        <v>188</v>
      </c>
    </row>
    <row r="271" s="13" customFormat="1">
      <c r="A271" s="13"/>
      <c r="B271" s="241"/>
      <c r="C271" s="242"/>
      <c r="D271" s="222" t="s">
        <v>282</v>
      </c>
      <c r="E271" s="243" t="s">
        <v>32</v>
      </c>
      <c r="F271" s="244" t="s">
        <v>2393</v>
      </c>
      <c r="G271" s="242"/>
      <c r="H271" s="245">
        <v>17.300000000000001</v>
      </c>
      <c r="I271" s="246"/>
      <c r="J271" s="242"/>
      <c r="K271" s="242"/>
      <c r="L271" s="247"/>
      <c r="M271" s="248"/>
      <c r="N271" s="249"/>
      <c r="O271" s="249"/>
      <c r="P271" s="249"/>
      <c r="Q271" s="249"/>
      <c r="R271" s="249"/>
      <c r="S271" s="249"/>
      <c r="T271" s="25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1" t="s">
        <v>282</v>
      </c>
      <c r="AU271" s="251" t="s">
        <v>91</v>
      </c>
      <c r="AV271" s="13" t="s">
        <v>91</v>
      </c>
      <c r="AW271" s="13" t="s">
        <v>39</v>
      </c>
      <c r="AX271" s="13" t="s">
        <v>78</v>
      </c>
      <c r="AY271" s="251" t="s">
        <v>188</v>
      </c>
    </row>
    <row r="272" s="13" customFormat="1">
      <c r="A272" s="13"/>
      <c r="B272" s="241"/>
      <c r="C272" s="242"/>
      <c r="D272" s="222" t="s">
        <v>282</v>
      </c>
      <c r="E272" s="243" t="s">
        <v>32</v>
      </c>
      <c r="F272" s="244" t="s">
        <v>2394</v>
      </c>
      <c r="G272" s="242"/>
      <c r="H272" s="245">
        <v>8</v>
      </c>
      <c r="I272" s="246"/>
      <c r="J272" s="242"/>
      <c r="K272" s="242"/>
      <c r="L272" s="247"/>
      <c r="M272" s="248"/>
      <c r="N272" s="249"/>
      <c r="O272" s="249"/>
      <c r="P272" s="249"/>
      <c r="Q272" s="249"/>
      <c r="R272" s="249"/>
      <c r="S272" s="249"/>
      <c r="T272" s="25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1" t="s">
        <v>282</v>
      </c>
      <c r="AU272" s="251" t="s">
        <v>91</v>
      </c>
      <c r="AV272" s="13" t="s">
        <v>91</v>
      </c>
      <c r="AW272" s="13" t="s">
        <v>39</v>
      </c>
      <c r="AX272" s="13" t="s">
        <v>78</v>
      </c>
      <c r="AY272" s="251" t="s">
        <v>188</v>
      </c>
    </row>
    <row r="273" s="13" customFormat="1">
      <c r="A273" s="13"/>
      <c r="B273" s="241"/>
      <c r="C273" s="242"/>
      <c r="D273" s="222" t="s">
        <v>282</v>
      </c>
      <c r="E273" s="243" t="s">
        <v>32</v>
      </c>
      <c r="F273" s="244" t="s">
        <v>2395</v>
      </c>
      <c r="G273" s="242"/>
      <c r="H273" s="245">
        <v>4</v>
      </c>
      <c r="I273" s="246"/>
      <c r="J273" s="242"/>
      <c r="K273" s="242"/>
      <c r="L273" s="247"/>
      <c r="M273" s="248"/>
      <c r="N273" s="249"/>
      <c r="O273" s="249"/>
      <c r="P273" s="249"/>
      <c r="Q273" s="249"/>
      <c r="R273" s="249"/>
      <c r="S273" s="249"/>
      <c r="T273" s="25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1" t="s">
        <v>282</v>
      </c>
      <c r="AU273" s="251" t="s">
        <v>91</v>
      </c>
      <c r="AV273" s="13" t="s">
        <v>91</v>
      </c>
      <c r="AW273" s="13" t="s">
        <v>39</v>
      </c>
      <c r="AX273" s="13" t="s">
        <v>78</v>
      </c>
      <c r="AY273" s="251" t="s">
        <v>188</v>
      </c>
    </row>
    <row r="274" s="13" customFormat="1">
      <c r="A274" s="13"/>
      <c r="B274" s="241"/>
      <c r="C274" s="242"/>
      <c r="D274" s="222" t="s">
        <v>282</v>
      </c>
      <c r="E274" s="243" t="s">
        <v>32</v>
      </c>
      <c r="F274" s="244" t="s">
        <v>2396</v>
      </c>
      <c r="G274" s="242"/>
      <c r="H274" s="245">
        <v>9.5</v>
      </c>
      <c r="I274" s="246"/>
      <c r="J274" s="242"/>
      <c r="K274" s="242"/>
      <c r="L274" s="247"/>
      <c r="M274" s="248"/>
      <c r="N274" s="249"/>
      <c r="O274" s="249"/>
      <c r="P274" s="249"/>
      <c r="Q274" s="249"/>
      <c r="R274" s="249"/>
      <c r="S274" s="249"/>
      <c r="T274" s="25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1" t="s">
        <v>282</v>
      </c>
      <c r="AU274" s="251" t="s">
        <v>91</v>
      </c>
      <c r="AV274" s="13" t="s">
        <v>91</v>
      </c>
      <c r="AW274" s="13" t="s">
        <v>39</v>
      </c>
      <c r="AX274" s="13" t="s">
        <v>78</v>
      </c>
      <c r="AY274" s="251" t="s">
        <v>188</v>
      </c>
    </row>
    <row r="275" s="13" customFormat="1">
      <c r="A275" s="13"/>
      <c r="B275" s="241"/>
      <c r="C275" s="242"/>
      <c r="D275" s="222" t="s">
        <v>282</v>
      </c>
      <c r="E275" s="243" t="s">
        <v>32</v>
      </c>
      <c r="F275" s="244" t="s">
        <v>2397</v>
      </c>
      <c r="G275" s="242"/>
      <c r="H275" s="245">
        <v>6.5999999999999996</v>
      </c>
      <c r="I275" s="246"/>
      <c r="J275" s="242"/>
      <c r="K275" s="242"/>
      <c r="L275" s="247"/>
      <c r="M275" s="248"/>
      <c r="N275" s="249"/>
      <c r="O275" s="249"/>
      <c r="P275" s="249"/>
      <c r="Q275" s="249"/>
      <c r="R275" s="249"/>
      <c r="S275" s="249"/>
      <c r="T275" s="25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1" t="s">
        <v>282</v>
      </c>
      <c r="AU275" s="251" t="s">
        <v>91</v>
      </c>
      <c r="AV275" s="13" t="s">
        <v>91</v>
      </c>
      <c r="AW275" s="13" t="s">
        <v>39</v>
      </c>
      <c r="AX275" s="13" t="s">
        <v>78</v>
      </c>
      <c r="AY275" s="251" t="s">
        <v>188</v>
      </c>
    </row>
    <row r="276" s="13" customFormat="1">
      <c r="A276" s="13"/>
      <c r="B276" s="241"/>
      <c r="C276" s="242"/>
      <c r="D276" s="222" t="s">
        <v>282</v>
      </c>
      <c r="E276" s="243" t="s">
        <v>32</v>
      </c>
      <c r="F276" s="244" t="s">
        <v>2398</v>
      </c>
      <c r="G276" s="242"/>
      <c r="H276" s="245">
        <v>101.59999999999999</v>
      </c>
      <c r="I276" s="246"/>
      <c r="J276" s="242"/>
      <c r="K276" s="242"/>
      <c r="L276" s="247"/>
      <c r="M276" s="248"/>
      <c r="N276" s="249"/>
      <c r="O276" s="249"/>
      <c r="P276" s="249"/>
      <c r="Q276" s="249"/>
      <c r="R276" s="249"/>
      <c r="S276" s="249"/>
      <c r="T276" s="25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1" t="s">
        <v>282</v>
      </c>
      <c r="AU276" s="251" t="s">
        <v>91</v>
      </c>
      <c r="AV276" s="13" t="s">
        <v>91</v>
      </c>
      <c r="AW276" s="13" t="s">
        <v>39</v>
      </c>
      <c r="AX276" s="13" t="s">
        <v>78</v>
      </c>
      <c r="AY276" s="251" t="s">
        <v>188</v>
      </c>
    </row>
    <row r="277" s="13" customFormat="1">
      <c r="A277" s="13"/>
      <c r="B277" s="241"/>
      <c r="C277" s="242"/>
      <c r="D277" s="222" t="s">
        <v>282</v>
      </c>
      <c r="E277" s="243" t="s">
        <v>32</v>
      </c>
      <c r="F277" s="244" t="s">
        <v>2399</v>
      </c>
      <c r="G277" s="242"/>
      <c r="H277" s="245">
        <v>14</v>
      </c>
      <c r="I277" s="246"/>
      <c r="J277" s="242"/>
      <c r="K277" s="242"/>
      <c r="L277" s="247"/>
      <c r="M277" s="248"/>
      <c r="N277" s="249"/>
      <c r="O277" s="249"/>
      <c r="P277" s="249"/>
      <c r="Q277" s="249"/>
      <c r="R277" s="249"/>
      <c r="S277" s="249"/>
      <c r="T277" s="25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1" t="s">
        <v>282</v>
      </c>
      <c r="AU277" s="251" t="s">
        <v>91</v>
      </c>
      <c r="AV277" s="13" t="s">
        <v>91</v>
      </c>
      <c r="AW277" s="13" t="s">
        <v>39</v>
      </c>
      <c r="AX277" s="13" t="s">
        <v>78</v>
      </c>
      <c r="AY277" s="251" t="s">
        <v>188</v>
      </c>
    </row>
    <row r="278" s="13" customFormat="1">
      <c r="A278" s="13"/>
      <c r="B278" s="241"/>
      <c r="C278" s="242"/>
      <c r="D278" s="222" t="s">
        <v>282</v>
      </c>
      <c r="E278" s="243" t="s">
        <v>32</v>
      </c>
      <c r="F278" s="244" t="s">
        <v>2400</v>
      </c>
      <c r="G278" s="242"/>
      <c r="H278" s="245">
        <v>7.2000000000000002</v>
      </c>
      <c r="I278" s="246"/>
      <c r="J278" s="242"/>
      <c r="K278" s="242"/>
      <c r="L278" s="247"/>
      <c r="M278" s="248"/>
      <c r="N278" s="249"/>
      <c r="O278" s="249"/>
      <c r="P278" s="249"/>
      <c r="Q278" s="249"/>
      <c r="R278" s="249"/>
      <c r="S278" s="249"/>
      <c r="T278" s="250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1" t="s">
        <v>282</v>
      </c>
      <c r="AU278" s="251" t="s">
        <v>91</v>
      </c>
      <c r="AV278" s="13" t="s">
        <v>91</v>
      </c>
      <c r="AW278" s="13" t="s">
        <v>39</v>
      </c>
      <c r="AX278" s="13" t="s">
        <v>78</v>
      </c>
      <c r="AY278" s="251" t="s">
        <v>188</v>
      </c>
    </row>
    <row r="279" s="15" customFormat="1">
      <c r="A279" s="15"/>
      <c r="B279" s="272"/>
      <c r="C279" s="273"/>
      <c r="D279" s="222" t="s">
        <v>282</v>
      </c>
      <c r="E279" s="274" t="s">
        <v>32</v>
      </c>
      <c r="F279" s="275" t="s">
        <v>338</v>
      </c>
      <c r="G279" s="273"/>
      <c r="H279" s="276">
        <v>172.69999999999999</v>
      </c>
      <c r="I279" s="277"/>
      <c r="J279" s="273"/>
      <c r="K279" s="273"/>
      <c r="L279" s="278"/>
      <c r="M279" s="279"/>
      <c r="N279" s="280"/>
      <c r="O279" s="280"/>
      <c r="P279" s="280"/>
      <c r="Q279" s="280"/>
      <c r="R279" s="280"/>
      <c r="S279" s="280"/>
      <c r="T279" s="281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82" t="s">
        <v>282</v>
      </c>
      <c r="AU279" s="282" t="s">
        <v>91</v>
      </c>
      <c r="AV279" s="15" t="s">
        <v>187</v>
      </c>
      <c r="AW279" s="15" t="s">
        <v>39</v>
      </c>
      <c r="AX279" s="15" t="s">
        <v>86</v>
      </c>
      <c r="AY279" s="282" t="s">
        <v>188</v>
      </c>
    </row>
    <row r="280" s="2" customFormat="1" ht="21.75" customHeight="1">
      <c r="A280" s="42"/>
      <c r="B280" s="43"/>
      <c r="C280" s="209" t="s">
        <v>423</v>
      </c>
      <c r="D280" s="209" t="s">
        <v>189</v>
      </c>
      <c r="E280" s="210" t="s">
        <v>1361</v>
      </c>
      <c r="F280" s="211" t="s">
        <v>1362</v>
      </c>
      <c r="G280" s="212" t="s">
        <v>278</v>
      </c>
      <c r="H280" s="213">
        <v>10.079000000000001</v>
      </c>
      <c r="I280" s="214"/>
      <c r="J280" s="215">
        <f>ROUND(I280*H280,2)</f>
        <v>0</v>
      </c>
      <c r="K280" s="211" t="s">
        <v>236</v>
      </c>
      <c r="L280" s="48"/>
      <c r="M280" s="216" t="s">
        <v>32</v>
      </c>
      <c r="N280" s="217" t="s">
        <v>49</v>
      </c>
      <c r="O280" s="88"/>
      <c r="P280" s="218">
        <f>O280*H280</f>
        <v>0</v>
      </c>
      <c r="Q280" s="218">
        <v>0</v>
      </c>
      <c r="R280" s="218">
        <f>Q280*H280</f>
        <v>0</v>
      </c>
      <c r="S280" s="218">
        <v>0.075999999999999998</v>
      </c>
      <c r="T280" s="219">
        <f>S280*H280</f>
        <v>0.76600400000000002</v>
      </c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R280" s="220" t="s">
        <v>187</v>
      </c>
      <c r="AT280" s="220" t="s">
        <v>189</v>
      </c>
      <c r="AU280" s="220" t="s">
        <v>91</v>
      </c>
      <c r="AY280" s="20" t="s">
        <v>188</v>
      </c>
      <c r="BE280" s="221">
        <f>IF(N280="základní",J280,0)</f>
        <v>0</v>
      </c>
      <c r="BF280" s="221">
        <f>IF(N280="snížená",J280,0)</f>
        <v>0</v>
      </c>
      <c r="BG280" s="221">
        <f>IF(N280="zákl. přenesená",J280,0)</f>
        <v>0</v>
      </c>
      <c r="BH280" s="221">
        <f>IF(N280="sníž. přenesená",J280,0)</f>
        <v>0</v>
      </c>
      <c r="BI280" s="221">
        <f>IF(N280="nulová",J280,0)</f>
        <v>0</v>
      </c>
      <c r="BJ280" s="20" t="s">
        <v>86</v>
      </c>
      <c r="BK280" s="221">
        <f>ROUND(I280*H280,2)</f>
        <v>0</v>
      </c>
      <c r="BL280" s="20" t="s">
        <v>187</v>
      </c>
      <c r="BM280" s="220" t="s">
        <v>2477</v>
      </c>
    </row>
    <row r="281" s="2" customFormat="1">
      <c r="A281" s="42"/>
      <c r="B281" s="43"/>
      <c r="C281" s="44"/>
      <c r="D281" s="222" t="s">
        <v>194</v>
      </c>
      <c r="E281" s="44"/>
      <c r="F281" s="223" t="s">
        <v>1364</v>
      </c>
      <c r="G281" s="44"/>
      <c r="H281" s="44"/>
      <c r="I281" s="224"/>
      <c r="J281" s="44"/>
      <c r="K281" s="44"/>
      <c r="L281" s="48"/>
      <c r="M281" s="225"/>
      <c r="N281" s="226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194</v>
      </c>
      <c r="AU281" s="20" t="s">
        <v>91</v>
      </c>
    </row>
    <row r="282" s="2" customFormat="1">
      <c r="A282" s="42"/>
      <c r="B282" s="43"/>
      <c r="C282" s="44"/>
      <c r="D282" s="239" t="s">
        <v>239</v>
      </c>
      <c r="E282" s="44"/>
      <c r="F282" s="240" t="s">
        <v>1365</v>
      </c>
      <c r="G282" s="44"/>
      <c r="H282" s="44"/>
      <c r="I282" s="224"/>
      <c r="J282" s="44"/>
      <c r="K282" s="44"/>
      <c r="L282" s="48"/>
      <c r="M282" s="225"/>
      <c r="N282" s="226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0" t="s">
        <v>239</v>
      </c>
      <c r="AU282" s="20" t="s">
        <v>91</v>
      </c>
    </row>
    <row r="283" s="13" customFormat="1">
      <c r="A283" s="13"/>
      <c r="B283" s="241"/>
      <c r="C283" s="242"/>
      <c r="D283" s="222" t="s">
        <v>282</v>
      </c>
      <c r="E283" s="243" t="s">
        <v>32</v>
      </c>
      <c r="F283" s="244" t="s">
        <v>2478</v>
      </c>
      <c r="G283" s="242"/>
      <c r="H283" s="245">
        <v>1.8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1" t="s">
        <v>282</v>
      </c>
      <c r="AU283" s="251" t="s">
        <v>91</v>
      </c>
      <c r="AV283" s="13" t="s">
        <v>91</v>
      </c>
      <c r="AW283" s="13" t="s">
        <v>39</v>
      </c>
      <c r="AX283" s="13" t="s">
        <v>78</v>
      </c>
      <c r="AY283" s="251" t="s">
        <v>188</v>
      </c>
    </row>
    <row r="284" s="13" customFormat="1">
      <c r="A284" s="13"/>
      <c r="B284" s="241"/>
      <c r="C284" s="242"/>
      <c r="D284" s="222" t="s">
        <v>282</v>
      </c>
      <c r="E284" s="243" t="s">
        <v>32</v>
      </c>
      <c r="F284" s="244" t="s">
        <v>2479</v>
      </c>
      <c r="G284" s="242"/>
      <c r="H284" s="245">
        <v>1.8</v>
      </c>
      <c r="I284" s="246"/>
      <c r="J284" s="242"/>
      <c r="K284" s="242"/>
      <c r="L284" s="247"/>
      <c r="M284" s="248"/>
      <c r="N284" s="249"/>
      <c r="O284" s="249"/>
      <c r="P284" s="249"/>
      <c r="Q284" s="249"/>
      <c r="R284" s="249"/>
      <c r="S284" s="249"/>
      <c r="T284" s="25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1" t="s">
        <v>282</v>
      </c>
      <c r="AU284" s="251" t="s">
        <v>91</v>
      </c>
      <c r="AV284" s="13" t="s">
        <v>91</v>
      </c>
      <c r="AW284" s="13" t="s">
        <v>39</v>
      </c>
      <c r="AX284" s="13" t="s">
        <v>78</v>
      </c>
      <c r="AY284" s="251" t="s">
        <v>188</v>
      </c>
    </row>
    <row r="285" s="13" customFormat="1">
      <c r="A285" s="13"/>
      <c r="B285" s="241"/>
      <c r="C285" s="242"/>
      <c r="D285" s="222" t="s">
        <v>282</v>
      </c>
      <c r="E285" s="243" t="s">
        <v>32</v>
      </c>
      <c r="F285" s="244" t="s">
        <v>2480</v>
      </c>
      <c r="G285" s="242"/>
      <c r="H285" s="245">
        <v>1.948</v>
      </c>
      <c r="I285" s="246"/>
      <c r="J285" s="242"/>
      <c r="K285" s="242"/>
      <c r="L285" s="247"/>
      <c r="M285" s="248"/>
      <c r="N285" s="249"/>
      <c r="O285" s="249"/>
      <c r="P285" s="249"/>
      <c r="Q285" s="249"/>
      <c r="R285" s="249"/>
      <c r="S285" s="249"/>
      <c r="T285" s="25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1" t="s">
        <v>282</v>
      </c>
      <c r="AU285" s="251" t="s">
        <v>91</v>
      </c>
      <c r="AV285" s="13" t="s">
        <v>91</v>
      </c>
      <c r="AW285" s="13" t="s">
        <v>39</v>
      </c>
      <c r="AX285" s="13" t="s">
        <v>78</v>
      </c>
      <c r="AY285" s="251" t="s">
        <v>188</v>
      </c>
    </row>
    <row r="286" s="13" customFormat="1">
      <c r="A286" s="13"/>
      <c r="B286" s="241"/>
      <c r="C286" s="242"/>
      <c r="D286" s="222" t="s">
        <v>282</v>
      </c>
      <c r="E286" s="243" t="s">
        <v>32</v>
      </c>
      <c r="F286" s="244" t="s">
        <v>2481</v>
      </c>
      <c r="G286" s="242"/>
      <c r="H286" s="245">
        <v>1.7729999999999999</v>
      </c>
      <c r="I286" s="246"/>
      <c r="J286" s="242"/>
      <c r="K286" s="242"/>
      <c r="L286" s="247"/>
      <c r="M286" s="248"/>
      <c r="N286" s="249"/>
      <c r="O286" s="249"/>
      <c r="P286" s="249"/>
      <c r="Q286" s="249"/>
      <c r="R286" s="249"/>
      <c r="S286" s="249"/>
      <c r="T286" s="25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1" t="s">
        <v>282</v>
      </c>
      <c r="AU286" s="251" t="s">
        <v>91</v>
      </c>
      <c r="AV286" s="13" t="s">
        <v>91</v>
      </c>
      <c r="AW286" s="13" t="s">
        <v>39</v>
      </c>
      <c r="AX286" s="13" t="s">
        <v>78</v>
      </c>
      <c r="AY286" s="251" t="s">
        <v>188</v>
      </c>
    </row>
    <row r="287" s="13" customFormat="1">
      <c r="A287" s="13"/>
      <c r="B287" s="241"/>
      <c r="C287" s="242"/>
      <c r="D287" s="222" t="s">
        <v>282</v>
      </c>
      <c r="E287" s="243" t="s">
        <v>32</v>
      </c>
      <c r="F287" s="244" t="s">
        <v>2482</v>
      </c>
      <c r="G287" s="242"/>
      <c r="H287" s="245">
        <v>1.379</v>
      </c>
      <c r="I287" s="246"/>
      <c r="J287" s="242"/>
      <c r="K287" s="242"/>
      <c r="L287" s="247"/>
      <c r="M287" s="248"/>
      <c r="N287" s="249"/>
      <c r="O287" s="249"/>
      <c r="P287" s="249"/>
      <c r="Q287" s="249"/>
      <c r="R287" s="249"/>
      <c r="S287" s="249"/>
      <c r="T287" s="25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1" t="s">
        <v>282</v>
      </c>
      <c r="AU287" s="251" t="s">
        <v>91</v>
      </c>
      <c r="AV287" s="13" t="s">
        <v>91</v>
      </c>
      <c r="AW287" s="13" t="s">
        <v>39</v>
      </c>
      <c r="AX287" s="13" t="s">
        <v>78</v>
      </c>
      <c r="AY287" s="251" t="s">
        <v>188</v>
      </c>
    </row>
    <row r="288" s="13" customFormat="1">
      <c r="A288" s="13"/>
      <c r="B288" s="241"/>
      <c r="C288" s="242"/>
      <c r="D288" s="222" t="s">
        <v>282</v>
      </c>
      <c r="E288" s="243" t="s">
        <v>32</v>
      </c>
      <c r="F288" s="244" t="s">
        <v>2483</v>
      </c>
      <c r="G288" s="242"/>
      <c r="H288" s="245">
        <v>1.379</v>
      </c>
      <c r="I288" s="246"/>
      <c r="J288" s="242"/>
      <c r="K288" s="242"/>
      <c r="L288" s="247"/>
      <c r="M288" s="248"/>
      <c r="N288" s="249"/>
      <c r="O288" s="249"/>
      <c r="P288" s="249"/>
      <c r="Q288" s="249"/>
      <c r="R288" s="249"/>
      <c r="S288" s="249"/>
      <c r="T288" s="25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1" t="s">
        <v>282</v>
      </c>
      <c r="AU288" s="251" t="s">
        <v>91</v>
      </c>
      <c r="AV288" s="13" t="s">
        <v>91</v>
      </c>
      <c r="AW288" s="13" t="s">
        <v>39</v>
      </c>
      <c r="AX288" s="13" t="s">
        <v>78</v>
      </c>
      <c r="AY288" s="251" t="s">
        <v>188</v>
      </c>
    </row>
    <row r="289" s="15" customFormat="1">
      <c r="A289" s="15"/>
      <c r="B289" s="272"/>
      <c r="C289" s="273"/>
      <c r="D289" s="222" t="s">
        <v>282</v>
      </c>
      <c r="E289" s="274" t="s">
        <v>32</v>
      </c>
      <c r="F289" s="275" t="s">
        <v>338</v>
      </c>
      <c r="G289" s="273"/>
      <c r="H289" s="276">
        <v>10.078999999999999</v>
      </c>
      <c r="I289" s="277"/>
      <c r="J289" s="273"/>
      <c r="K289" s="273"/>
      <c r="L289" s="278"/>
      <c r="M289" s="279"/>
      <c r="N289" s="280"/>
      <c r="O289" s="280"/>
      <c r="P289" s="280"/>
      <c r="Q289" s="280"/>
      <c r="R289" s="280"/>
      <c r="S289" s="280"/>
      <c r="T289" s="281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82" t="s">
        <v>282</v>
      </c>
      <c r="AU289" s="282" t="s">
        <v>91</v>
      </c>
      <c r="AV289" s="15" t="s">
        <v>187</v>
      </c>
      <c r="AW289" s="15" t="s">
        <v>39</v>
      </c>
      <c r="AX289" s="15" t="s">
        <v>86</v>
      </c>
      <c r="AY289" s="282" t="s">
        <v>188</v>
      </c>
    </row>
    <row r="290" s="2" customFormat="1" ht="21.75" customHeight="1">
      <c r="A290" s="42"/>
      <c r="B290" s="43"/>
      <c r="C290" s="209" t="s">
        <v>429</v>
      </c>
      <c r="D290" s="209" t="s">
        <v>189</v>
      </c>
      <c r="E290" s="210" t="s">
        <v>2484</v>
      </c>
      <c r="F290" s="211" t="s">
        <v>2485</v>
      </c>
      <c r="G290" s="212" t="s">
        <v>278</v>
      </c>
      <c r="H290" s="213">
        <v>3.383</v>
      </c>
      <c r="I290" s="214"/>
      <c r="J290" s="215">
        <f>ROUND(I290*H290,2)</f>
        <v>0</v>
      </c>
      <c r="K290" s="211" t="s">
        <v>236</v>
      </c>
      <c r="L290" s="48"/>
      <c r="M290" s="216" t="s">
        <v>32</v>
      </c>
      <c r="N290" s="217" t="s">
        <v>49</v>
      </c>
      <c r="O290" s="88"/>
      <c r="P290" s="218">
        <f>O290*H290</f>
        <v>0</v>
      </c>
      <c r="Q290" s="218">
        <v>0</v>
      </c>
      <c r="R290" s="218">
        <f>Q290*H290</f>
        <v>0</v>
      </c>
      <c r="S290" s="218">
        <v>0.063</v>
      </c>
      <c r="T290" s="219">
        <f>S290*H290</f>
        <v>0.21312900000000001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20" t="s">
        <v>187</v>
      </c>
      <c r="AT290" s="220" t="s">
        <v>189</v>
      </c>
      <c r="AU290" s="220" t="s">
        <v>91</v>
      </c>
      <c r="AY290" s="20" t="s">
        <v>188</v>
      </c>
      <c r="BE290" s="221">
        <f>IF(N290="základní",J290,0)</f>
        <v>0</v>
      </c>
      <c r="BF290" s="221">
        <f>IF(N290="snížená",J290,0)</f>
        <v>0</v>
      </c>
      <c r="BG290" s="221">
        <f>IF(N290="zákl. přenesená",J290,0)</f>
        <v>0</v>
      </c>
      <c r="BH290" s="221">
        <f>IF(N290="sníž. přenesená",J290,0)</f>
        <v>0</v>
      </c>
      <c r="BI290" s="221">
        <f>IF(N290="nulová",J290,0)</f>
        <v>0</v>
      </c>
      <c r="BJ290" s="20" t="s">
        <v>86</v>
      </c>
      <c r="BK290" s="221">
        <f>ROUND(I290*H290,2)</f>
        <v>0</v>
      </c>
      <c r="BL290" s="20" t="s">
        <v>187</v>
      </c>
      <c r="BM290" s="220" t="s">
        <v>2486</v>
      </c>
    </row>
    <row r="291" s="2" customFormat="1">
      <c r="A291" s="42"/>
      <c r="B291" s="43"/>
      <c r="C291" s="44"/>
      <c r="D291" s="222" t="s">
        <v>194</v>
      </c>
      <c r="E291" s="44"/>
      <c r="F291" s="223" t="s">
        <v>2487</v>
      </c>
      <c r="G291" s="44"/>
      <c r="H291" s="44"/>
      <c r="I291" s="224"/>
      <c r="J291" s="44"/>
      <c r="K291" s="44"/>
      <c r="L291" s="48"/>
      <c r="M291" s="225"/>
      <c r="N291" s="226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194</v>
      </c>
      <c r="AU291" s="20" t="s">
        <v>91</v>
      </c>
    </row>
    <row r="292" s="2" customFormat="1">
      <c r="A292" s="42"/>
      <c r="B292" s="43"/>
      <c r="C292" s="44"/>
      <c r="D292" s="239" t="s">
        <v>239</v>
      </c>
      <c r="E292" s="44"/>
      <c r="F292" s="240" t="s">
        <v>2488</v>
      </c>
      <c r="G292" s="44"/>
      <c r="H292" s="44"/>
      <c r="I292" s="224"/>
      <c r="J292" s="44"/>
      <c r="K292" s="44"/>
      <c r="L292" s="48"/>
      <c r="M292" s="225"/>
      <c r="N292" s="226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0" t="s">
        <v>239</v>
      </c>
      <c r="AU292" s="20" t="s">
        <v>91</v>
      </c>
    </row>
    <row r="293" s="13" customFormat="1">
      <c r="A293" s="13"/>
      <c r="B293" s="241"/>
      <c r="C293" s="242"/>
      <c r="D293" s="222" t="s">
        <v>282</v>
      </c>
      <c r="E293" s="243" t="s">
        <v>32</v>
      </c>
      <c r="F293" s="244" t="s">
        <v>2489</v>
      </c>
      <c r="G293" s="242"/>
      <c r="H293" s="245">
        <v>3.383</v>
      </c>
      <c r="I293" s="246"/>
      <c r="J293" s="242"/>
      <c r="K293" s="242"/>
      <c r="L293" s="247"/>
      <c r="M293" s="248"/>
      <c r="N293" s="249"/>
      <c r="O293" s="249"/>
      <c r="P293" s="249"/>
      <c r="Q293" s="249"/>
      <c r="R293" s="249"/>
      <c r="S293" s="249"/>
      <c r="T293" s="25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1" t="s">
        <v>282</v>
      </c>
      <c r="AU293" s="251" t="s">
        <v>91</v>
      </c>
      <c r="AV293" s="13" t="s">
        <v>91</v>
      </c>
      <c r="AW293" s="13" t="s">
        <v>39</v>
      </c>
      <c r="AX293" s="13" t="s">
        <v>86</v>
      </c>
      <c r="AY293" s="251" t="s">
        <v>188</v>
      </c>
    </row>
    <row r="294" s="2" customFormat="1" ht="24.15" customHeight="1">
      <c r="A294" s="42"/>
      <c r="B294" s="43"/>
      <c r="C294" s="209" t="s">
        <v>434</v>
      </c>
      <c r="D294" s="209" t="s">
        <v>189</v>
      </c>
      <c r="E294" s="210" t="s">
        <v>2490</v>
      </c>
      <c r="F294" s="211" t="s">
        <v>2491</v>
      </c>
      <c r="G294" s="212" t="s">
        <v>314</v>
      </c>
      <c r="H294" s="213">
        <v>16</v>
      </c>
      <c r="I294" s="214"/>
      <c r="J294" s="215">
        <f>ROUND(I294*H294,2)</f>
        <v>0</v>
      </c>
      <c r="K294" s="211" t="s">
        <v>236</v>
      </c>
      <c r="L294" s="48"/>
      <c r="M294" s="216" t="s">
        <v>32</v>
      </c>
      <c r="N294" s="217" t="s">
        <v>49</v>
      </c>
      <c r="O294" s="88"/>
      <c r="P294" s="218">
        <f>O294*H294</f>
        <v>0</v>
      </c>
      <c r="Q294" s="218">
        <v>0</v>
      </c>
      <c r="R294" s="218">
        <f>Q294*H294</f>
        <v>0</v>
      </c>
      <c r="S294" s="218">
        <v>0.012999999999999999</v>
      </c>
      <c r="T294" s="219">
        <f>S294*H294</f>
        <v>0.20799999999999999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R294" s="220" t="s">
        <v>187</v>
      </c>
      <c r="AT294" s="220" t="s">
        <v>189</v>
      </c>
      <c r="AU294" s="220" t="s">
        <v>91</v>
      </c>
      <c r="AY294" s="20" t="s">
        <v>188</v>
      </c>
      <c r="BE294" s="221">
        <f>IF(N294="základní",J294,0)</f>
        <v>0</v>
      </c>
      <c r="BF294" s="221">
        <f>IF(N294="snížená",J294,0)</f>
        <v>0</v>
      </c>
      <c r="BG294" s="221">
        <f>IF(N294="zákl. přenesená",J294,0)</f>
        <v>0</v>
      </c>
      <c r="BH294" s="221">
        <f>IF(N294="sníž. přenesená",J294,0)</f>
        <v>0</v>
      </c>
      <c r="BI294" s="221">
        <f>IF(N294="nulová",J294,0)</f>
        <v>0</v>
      </c>
      <c r="BJ294" s="20" t="s">
        <v>86</v>
      </c>
      <c r="BK294" s="221">
        <f>ROUND(I294*H294,2)</f>
        <v>0</v>
      </c>
      <c r="BL294" s="20" t="s">
        <v>187</v>
      </c>
      <c r="BM294" s="220" t="s">
        <v>2492</v>
      </c>
    </row>
    <row r="295" s="2" customFormat="1">
      <c r="A295" s="42"/>
      <c r="B295" s="43"/>
      <c r="C295" s="44"/>
      <c r="D295" s="222" t="s">
        <v>194</v>
      </c>
      <c r="E295" s="44"/>
      <c r="F295" s="223" t="s">
        <v>2493</v>
      </c>
      <c r="G295" s="44"/>
      <c r="H295" s="44"/>
      <c r="I295" s="224"/>
      <c r="J295" s="44"/>
      <c r="K295" s="44"/>
      <c r="L295" s="48"/>
      <c r="M295" s="225"/>
      <c r="N295" s="226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194</v>
      </c>
      <c r="AU295" s="20" t="s">
        <v>91</v>
      </c>
    </row>
    <row r="296" s="2" customFormat="1">
      <c r="A296" s="42"/>
      <c r="B296" s="43"/>
      <c r="C296" s="44"/>
      <c r="D296" s="239" t="s">
        <v>239</v>
      </c>
      <c r="E296" s="44"/>
      <c r="F296" s="240" t="s">
        <v>2494</v>
      </c>
      <c r="G296" s="44"/>
      <c r="H296" s="44"/>
      <c r="I296" s="224"/>
      <c r="J296" s="44"/>
      <c r="K296" s="44"/>
      <c r="L296" s="48"/>
      <c r="M296" s="225"/>
      <c r="N296" s="226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0" t="s">
        <v>239</v>
      </c>
      <c r="AU296" s="20" t="s">
        <v>91</v>
      </c>
    </row>
    <row r="297" s="14" customFormat="1">
      <c r="A297" s="14"/>
      <c r="B297" s="252"/>
      <c r="C297" s="253"/>
      <c r="D297" s="222" t="s">
        <v>282</v>
      </c>
      <c r="E297" s="254" t="s">
        <v>32</v>
      </c>
      <c r="F297" s="255" t="s">
        <v>2406</v>
      </c>
      <c r="G297" s="253"/>
      <c r="H297" s="254" t="s">
        <v>32</v>
      </c>
      <c r="I297" s="256"/>
      <c r="J297" s="253"/>
      <c r="K297" s="253"/>
      <c r="L297" s="257"/>
      <c r="M297" s="258"/>
      <c r="N297" s="259"/>
      <c r="O297" s="259"/>
      <c r="P297" s="259"/>
      <c r="Q297" s="259"/>
      <c r="R297" s="259"/>
      <c r="S297" s="259"/>
      <c r="T297" s="26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1" t="s">
        <v>282</v>
      </c>
      <c r="AU297" s="261" t="s">
        <v>91</v>
      </c>
      <c r="AV297" s="14" t="s">
        <v>86</v>
      </c>
      <c r="AW297" s="14" t="s">
        <v>39</v>
      </c>
      <c r="AX297" s="14" t="s">
        <v>78</v>
      </c>
      <c r="AY297" s="261" t="s">
        <v>188</v>
      </c>
    </row>
    <row r="298" s="13" customFormat="1">
      <c r="A298" s="13"/>
      <c r="B298" s="241"/>
      <c r="C298" s="242"/>
      <c r="D298" s="222" t="s">
        <v>282</v>
      </c>
      <c r="E298" s="243" t="s">
        <v>32</v>
      </c>
      <c r="F298" s="244" t="s">
        <v>405</v>
      </c>
      <c r="G298" s="242"/>
      <c r="H298" s="245">
        <v>16</v>
      </c>
      <c r="I298" s="246"/>
      <c r="J298" s="242"/>
      <c r="K298" s="242"/>
      <c r="L298" s="247"/>
      <c r="M298" s="248"/>
      <c r="N298" s="249"/>
      <c r="O298" s="249"/>
      <c r="P298" s="249"/>
      <c r="Q298" s="249"/>
      <c r="R298" s="249"/>
      <c r="S298" s="249"/>
      <c r="T298" s="250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1" t="s">
        <v>282</v>
      </c>
      <c r="AU298" s="251" t="s">
        <v>91</v>
      </c>
      <c r="AV298" s="13" t="s">
        <v>91</v>
      </c>
      <c r="AW298" s="13" t="s">
        <v>39</v>
      </c>
      <c r="AX298" s="13" t="s">
        <v>86</v>
      </c>
      <c r="AY298" s="251" t="s">
        <v>188</v>
      </c>
    </row>
    <row r="299" s="2" customFormat="1" ht="33" customHeight="1">
      <c r="A299" s="42"/>
      <c r="B299" s="43"/>
      <c r="C299" s="209" t="s">
        <v>7</v>
      </c>
      <c r="D299" s="209" t="s">
        <v>189</v>
      </c>
      <c r="E299" s="210" t="s">
        <v>2495</v>
      </c>
      <c r="F299" s="211" t="s">
        <v>2496</v>
      </c>
      <c r="G299" s="212" t="s">
        <v>314</v>
      </c>
      <c r="H299" s="213">
        <v>2.2999999999999998</v>
      </c>
      <c r="I299" s="214"/>
      <c r="J299" s="215">
        <f>ROUND(I299*H299,2)</f>
        <v>0</v>
      </c>
      <c r="K299" s="211" t="s">
        <v>236</v>
      </c>
      <c r="L299" s="48"/>
      <c r="M299" s="216" t="s">
        <v>32</v>
      </c>
      <c r="N299" s="217" t="s">
        <v>49</v>
      </c>
      <c r="O299" s="88"/>
      <c r="P299" s="218">
        <f>O299*H299</f>
        <v>0</v>
      </c>
      <c r="Q299" s="218">
        <v>0</v>
      </c>
      <c r="R299" s="218">
        <f>Q299*H299</f>
        <v>0</v>
      </c>
      <c r="S299" s="218">
        <v>0.027</v>
      </c>
      <c r="T299" s="219">
        <f>S299*H299</f>
        <v>0.062099999999999995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20" t="s">
        <v>187</v>
      </c>
      <c r="AT299" s="220" t="s">
        <v>189</v>
      </c>
      <c r="AU299" s="220" t="s">
        <v>91</v>
      </c>
      <c r="AY299" s="20" t="s">
        <v>188</v>
      </c>
      <c r="BE299" s="221">
        <f>IF(N299="základní",J299,0)</f>
        <v>0</v>
      </c>
      <c r="BF299" s="221">
        <f>IF(N299="snížená",J299,0)</f>
        <v>0</v>
      </c>
      <c r="BG299" s="221">
        <f>IF(N299="zákl. přenesená",J299,0)</f>
        <v>0</v>
      </c>
      <c r="BH299" s="221">
        <f>IF(N299="sníž. přenesená",J299,0)</f>
        <v>0</v>
      </c>
      <c r="BI299" s="221">
        <f>IF(N299="nulová",J299,0)</f>
        <v>0</v>
      </c>
      <c r="BJ299" s="20" t="s">
        <v>86</v>
      </c>
      <c r="BK299" s="221">
        <f>ROUND(I299*H299,2)</f>
        <v>0</v>
      </c>
      <c r="BL299" s="20" t="s">
        <v>187</v>
      </c>
      <c r="BM299" s="220" t="s">
        <v>2497</v>
      </c>
    </row>
    <row r="300" s="2" customFormat="1">
      <c r="A300" s="42"/>
      <c r="B300" s="43"/>
      <c r="C300" s="44"/>
      <c r="D300" s="222" t="s">
        <v>194</v>
      </c>
      <c r="E300" s="44"/>
      <c r="F300" s="223" t="s">
        <v>2498</v>
      </c>
      <c r="G300" s="44"/>
      <c r="H300" s="44"/>
      <c r="I300" s="224"/>
      <c r="J300" s="44"/>
      <c r="K300" s="44"/>
      <c r="L300" s="48"/>
      <c r="M300" s="225"/>
      <c r="N300" s="226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194</v>
      </c>
      <c r="AU300" s="20" t="s">
        <v>91</v>
      </c>
    </row>
    <row r="301" s="2" customFormat="1">
      <c r="A301" s="42"/>
      <c r="B301" s="43"/>
      <c r="C301" s="44"/>
      <c r="D301" s="239" t="s">
        <v>239</v>
      </c>
      <c r="E301" s="44"/>
      <c r="F301" s="240" t="s">
        <v>2499</v>
      </c>
      <c r="G301" s="44"/>
      <c r="H301" s="44"/>
      <c r="I301" s="224"/>
      <c r="J301" s="44"/>
      <c r="K301" s="44"/>
      <c r="L301" s="48"/>
      <c r="M301" s="225"/>
      <c r="N301" s="226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239</v>
      </c>
      <c r="AU301" s="20" t="s">
        <v>91</v>
      </c>
    </row>
    <row r="302" s="14" customFormat="1">
      <c r="A302" s="14"/>
      <c r="B302" s="252"/>
      <c r="C302" s="253"/>
      <c r="D302" s="222" t="s">
        <v>282</v>
      </c>
      <c r="E302" s="254" t="s">
        <v>32</v>
      </c>
      <c r="F302" s="255" t="s">
        <v>2365</v>
      </c>
      <c r="G302" s="253"/>
      <c r="H302" s="254" t="s">
        <v>32</v>
      </c>
      <c r="I302" s="256"/>
      <c r="J302" s="253"/>
      <c r="K302" s="253"/>
      <c r="L302" s="257"/>
      <c r="M302" s="258"/>
      <c r="N302" s="259"/>
      <c r="O302" s="259"/>
      <c r="P302" s="259"/>
      <c r="Q302" s="259"/>
      <c r="R302" s="259"/>
      <c r="S302" s="259"/>
      <c r="T302" s="26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1" t="s">
        <v>282</v>
      </c>
      <c r="AU302" s="261" t="s">
        <v>91</v>
      </c>
      <c r="AV302" s="14" t="s">
        <v>86</v>
      </c>
      <c r="AW302" s="14" t="s">
        <v>39</v>
      </c>
      <c r="AX302" s="14" t="s">
        <v>78</v>
      </c>
      <c r="AY302" s="261" t="s">
        <v>188</v>
      </c>
    </row>
    <row r="303" s="13" customFormat="1">
      <c r="A303" s="13"/>
      <c r="B303" s="241"/>
      <c r="C303" s="242"/>
      <c r="D303" s="222" t="s">
        <v>282</v>
      </c>
      <c r="E303" s="243" t="s">
        <v>32</v>
      </c>
      <c r="F303" s="244" t="s">
        <v>86</v>
      </c>
      <c r="G303" s="242"/>
      <c r="H303" s="245">
        <v>1</v>
      </c>
      <c r="I303" s="246"/>
      <c r="J303" s="242"/>
      <c r="K303" s="242"/>
      <c r="L303" s="247"/>
      <c r="M303" s="248"/>
      <c r="N303" s="249"/>
      <c r="O303" s="249"/>
      <c r="P303" s="249"/>
      <c r="Q303" s="249"/>
      <c r="R303" s="249"/>
      <c r="S303" s="249"/>
      <c r="T303" s="25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1" t="s">
        <v>282</v>
      </c>
      <c r="AU303" s="251" t="s">
        <v>91</v>
      </c>
      <c r="AV303" s="13" t="s">
        <v>91</v>
      </c>
      <c r="AW303" s="13" t="s">
        <v>39</v>
      </c>
      <c r="AX303" s="13" t="s">
        <v>78</v>
      </c>
      <c r="AY303" s="251" t="s">
        <v>188</v>
      </c>
    </row>
    <row r="304" s="14" customFormat="1">
      <c r="A304" s="14"/>
      <c r="B304" s="252"/>
      <c r="C304" s="253"/>
      <c r="D304" s="222" t="s">
        <v>282</v>
      </c>
      <c r="E304" s="254" t="s">
        <v>32</v>
      </c>
      <c r="F304" s="255" t="s">
        <v>2372</v>
      </c>
      <c r="G304" s="253"/>
      <c r="H304" s="254" t="s">
        <v>32</v>
      </c>
      <c r="I304" s="256"/>
      <c r="J304" s="253"/>
      <c r="K304" s="253"/>
      <c r="L304" s="257"/>
      <c r="M304" s="258"/>
      <c r="N304" s="259"/>
      <c r="O304" s="259"/>
      <c r="P304" s="259"/>
      <c r="Q304" s="259"/>
      <c r="R304" s="259"/>
      <c r="S304" s="259"/>
      <c r="T304" s="26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1" t="s">
        <v>282</v>
      </c>
      <c r="AU304" s="261" t="s">
        <v>91</v>
      </c>
      <c r="AV304" s="14" t="s">
        <v>86</v>
      </c>
      <c r="AW304" s="14" t="s">
        <v>39</v>
      </c>
      <c r="AX304" s="14" t="s">
        <v>78</v>
      </c>
      <c r="AY304" s="261" t="s">
        <v>188</v>
      </c>
    </row>
    <row r="305" s="14" customFormat="1">
      <c r="A305" s="14"/>
      <c r="B305" s="252"/>
      <c r="C305" s="253"/>
      <c r="D305" s="222" t="s">
        <v>282</v>
      </c>
      <c r="E305" s="254" t="s">
        <v>32</v>
      </c>
      <c r="F305" s="255" t="s">
        <v>2373</v>
      </c>
      <c r="G305" s="253"/>
      <c r="H305" s="254" t="s">
        <v>32</v>
      </c>
      <c r="I305" s="256"/>
      <c r="J305" s="253"/>
      <c r="K305" s="253"/>
      <c r="L305" s="257"/>
      <c r="M305" s="258"/>
      <c r="N305" s="259"/>
      <c r="O305" s="259"/>
      <c r="P305" s="259"/>
      <c r="Q305" s="259"/>
      <c r="R305" s="259"/>
      <c r="S305" s="259"/>
      <c r="T305" s="26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1" t="s">
        <v>282</v>
      </c>
      <c r="AU305" s="261" t="s">
        <v>91</v>
      </c>
      <c r="AV305" s="14" t="s">
        <v>86</v>
      </c>
      <c r="AW305" s="14" t="s">
        <v>39</v>
      </c>
      <c r="AX305" s="14" t="s">
        <v>78</v>
      </c>
      <c r="AY305" s="261" t="s">
        <v>188</v>
      </c>
    </row>
    <row r="306" s="13" customFormat="1">
      <c r="A306" s="13"/>
      <c r="B306" s="241"/>
      <c r="C306" s="242"/>
      <c r="D306" s="222" t="s">
        <v>282</v>
      </c>
      <c r="E306" s="243" t="s">
        <v>32</v>
      </c>
      <c r="F306" s="244" t="s">
        <v>2500</v>
      </c>
      <c r="G306" s="242"/>
      <c r="H306" s="245">
        <v>1.3</v>
      </c>
      <c r="I306" s="246"/>
      <c r="J306" s="242"/>
      <c r="K306" s="242"/>
      <c r="L306" s="247"/>
      <c r="M306" s="248"/>
      <c r="N306" s="249"/>
      <c r="O306" s="249"/>
      <c r="P306" s="249"/>
      <c r="Q306" s="249"/>
      <c r="R306" s="249"/>
      <c r="S306" s="249"/>
      <c r="T306" s="25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1" t="s">
        <v>282</v>
      </c>
      <c r="AU306" s="251" t="s">
        <v>91</v>
      </c>
      <c r="AV306" s="13" t="s">
        <v>91</v>
      </c>
      <c r="AW306" s="13" t="s">
        <v>39</v>
      </c>
      <c r="AX306" s="13" t="s">
        <v>78</v>
      </c>
      <c r="AY306" s="251" t="s">
        <v>188</v>
      </c>
    </row>
    <row r="307" s="15" customFormat="1">
      <c r="A307" s="15"/>
      <c r="B307" s="272"/>
      <c r="C307" s="273"/>
      <c r="D307" s="222" t="s">
        <v>282</v>
      </c>
      <c r="E307" s="274" t="s">
        <v>32</v>
      </c>
      <c r="F307" s="275" t="s">
        <v>338</v>
      </c>
      <c r="G307" s="273"/>
      <c r="H307" s="276">
        <v>2.2999999999999998</v>
      </c>
      <c r="I307" s="277"/>
      <c r="J307" s="273"/>
      <c r="K307" s="273"/>
      <c r="L307" s="278"/>
      <c r="M307" s="279"/>
      <c r="N307" s="280"/>
      <c r="O307" s="280"/>
      <c r="P307" s="280"/>
      <c r="Q307" s="280"/>
      <c r="R307" s="280"/>
      <c r="S307" s="280"/>
      <c r="T307" s="281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82" t="s">
        <v>282</v>
      </c>
      <c r="AU307" s="282" t="s">
        <v>91</v>
      </c>
      <c r="AV307" s="15" t="s">
        <v>187</v>
      </c>
      <c r="AW307" s="15" t="s">
        <v>39</v>
      </c>
      <c r="AX307" s="15" t="s">
        <v>86</v>
      </c>
      <c r="AY307" s="282" t="s">
        <v>188</v>
      </c>
    </row>
    <row r="308" s="2" customFormat="1" ht="24.15" customHeight="1">
      <c r="A308" s="42"/>
      <c r="B308" s="43"/>
      <c r="C308" s="209" t="s">
        <v>441</v>
      </c>
      <c r="D308" s="209" t="s">
        <v>189</v>
      </c>
      <c r="E308" s="210" t="s">
        <v>2501</v>
      </c>
      <c r="F308" s="211" t="s">
        <v>2502</v>
      </c>
      <c r="G308" s="212" t="s">
        <v>314</v>
      </c>
      <c r="H308" s="213">
        <v>0.45000000000000001</v>
      </c>
      <c r="I308" s="214"/>
      <c r="J308" s="215">
        <f>ROUND(I308*H308,2)</f>
        <v>0</v>
      </c>
      <c r="K308" s="211" t="s">
        <v>236</v>
      </c>
      <c r="L308" s="48"/>
      <c r="M308" s="216" t="s">
        <v>32</v>
      </c>
      <c r="N308" s="217" t="s">
        <v>49</v>
      </c>
      <c r="O308" s="88"/>
      <c r="P308" s="218">
        <f>O308*H308</f>
        <v>0</v>
      </c>
      <c r="Q308" s="218">
        <v>0.00147</v>
      </c>
      <c r="R308" s="218">
        <f>Q308*H308</f>
        <v>0.00066149999999999998</v>
      </c>
      <c r="S308" s="218">
        <v>0.039</v>
      </c>
      <c r="T308" s="219">
        <f>S308*H308</f>
        <v>0.01755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R308" s="220" t="s">
        <v>187</v>
      </c>
      <c r="AT308" s="220" t="s">
        <v>189</v>
      </c>
      <c r="AU308" s="220" t="s">
        <v>91</v>
      </c>
      <c r="AY308" s="20" t="s">
        <v>188</v>
      </c>
      <c r="BE308" s="221">
        <f>IF(N308="základní",J308,0)</f>
        <v>0</v>
      </c>
      <c r="BF308" s="221">
        <f>IF(N308="snížená",J308,0)</f>
        <v>0</v>
      </c>
      <c r="BG308" s="221">
        <f>IF(N308="zákl. přenesená",J308,0)</f>
        <v>0</v>
      </c>
      <c r="BH308" s="221">
        <f>IF(N308="sníž. přenesená",J308,0)</f>
        <v>0</v>
      </c>
      <c r="BI308" s="221">
        <f>IF(N308="nulová",J308,0)</f>
        <v>0</v>
      </c>
      <c r="BJ308" s="20" t="s">
        <v>86</v>
      </c>
      <c r="BK308" s="221">
        <f>ROUND(I308*H308,2)</f>
        <v>0</v>
      </c>
      <c r="BL308" s="20" t="s">
        <v>187</v>
      </c>
      <c r="BM308" s="220" t="s">
        <v>2503</v>
      </c>
    </row>
    <row r="309" s="2" customFormat="1">
      <c r="A309" s="42"/>
      <c r="B309" s="43"/>
      <c r="C309" s="44"/>
      <c r="D309" s="222" t="s">
        <v>194</v>
      </c>
      <c r="E309" s="44"/>
      <c r="F309" s="223" t="s">
        <v>2504</v>
      </c>
      <c r="G309" s="44"/>
      <c r="H309" s="44"/>
      <c r="I309" s="224"/>
      <c r="J309" s="44"/>
      <c r="K309" s="44"/>
      <c r="L309" s="48"/>
      <c r="M309" s="225"/>
      <c r="N309" s="226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0" t="s">
        <v>194</v>
      </c>
      <c r="AU309" s="20" t="s">
        <v>91</v>
      </c>
    </row>
    <row r="310" s="2" customFormat="1">
      <c r="A310" s="42"/>
      <c r="B310" s="43"/>
      <c r="C310" s="44"/>
      <c r="D310" s="239" t="s">
        <v>239</v>
      </c>
      <c r="E310" s="44"/>
      <c r="F310" s="240" t="s">
        <v>2505</v>
      </c>
      <c r="G310" s="44"/>
      <c r="H310" s="44"/>
      <c r="I310" s="224"/>
      <c r="J310" s="44"/>
      <c r="K310" s="44"/>
      <c r="L310" s="48"/>
      <c r="M310" s="225"/>
      <c r="N310" s="226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239</v>
      </c>
      <c r="AU310" s="20" t="s">
        <v>91</v>
      </c>
    </row>
    <row r="311" s="13" customFormat="1">
      <c r="A311" s="13"/>
      <c r="B311" s="241"/>
      <c r="C311" s="242"/>
      <c r="D311" s="222" t="s">
        <v>282</v>
      </c>
      <c r="E311" s="243" t="s">
        <v>32</v>
      </c>
      <c r="F311" s="244" t="s">
        <v>2506</v>
      </c>
      <c r="G311" s="242"/>
      <c r="H311" s="245">
        <v>0.45000000000000001</v>
      </c>
      <c r="I311" s="246"/>
      <c r="J311" s="242"/>
      <c r="K311" s="242"/>
      <c r="L311" s="247"/>
      <c r="M311" s="248"/>
      <c r="N311" s="249"/>
      <c r="O311" s="249"/>
      <c r="P311" s="249"/>
      <c r="Q311" s="249"/>
      <c r="R311" s="249"/>
      <c r="S311" s="249"/>
      <c r="T311" s="25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1" t="s">
        <v>282</v>
      </c>
      <c r="AU311" s="251" t="s">
        <v>91</v>
      </c>
      <c r="AV311" s="13" t="s">
        <v>91</v>
      </c>
      <c r="AW311" s="13" t="s">
        <v>39</v>
      </c>
      <c r="AX311" s="13" t="s">
        <v>86</v>
      </c>
      <c r="AY311" s="251" t="s">
        <v>188</v>
      </c>
    </row>
    <row r="312" s="2" customFormat="1" ht="24.15" customHeight="1">
      <c r="A312" s="42"/>
      <c r="B312" s="43"/>
      <c r="C312" s="209" t="s">
        <v>445</v>
      </c>
      <c r="D312" s="209" t="s">
        <v>189</v>
      </c>
      <c r="E312" s="210" t="s">
        <v>2507</v>
      </c>
      <c r="F312" s="211" t="s">
        <v>2508</v>
      </c>
      <c r="G312" s="212" t="s">
        <v>278</v>
      </c>
      <c r="H312" s="213">
        <v>16.100000000000001</v>
      </c>
      <c r="I312" s="214"/>
      <c r="J312" s="215">
        <f>ROUND(I312*H312,2)</f>
        <v>0</v>
      </c>
      <c r="K312" s="211" t="s">
        <v>236</v>
      </c>
      <c r="L312" s="48"/>
      <c r="M312" s="216" t="s">
        <v>32</v>
      </c>
      <c r="N312" s="217" t="s">
        <v>49</v>
      </c>
      <c r="O312" s="88"/>
      <c r="P312" s="218">
        <f>O312*H312</f>
        <v>0</v>
      </c>
      <c r="Q312" s="218">
        <v>0</v>
      </c>
      <c r="R312" s="218">
        <f>Q312*H312</f>
        <v>0</v>
      </c>
      <c r="S312" s="218">
        <v>0.068000000000000005</v>
      </c>
      <c r="T312" s="219">
        <f>S312*H312</f>
        <v>1.0948000000000002</v>
      </c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R312" s="220" t="s">
        <v>187</v>
      </c>
      <c r="AT312" s="220" t="s">
        <v>189</v>
      </c>
      <c r="AU312" s="220" t="s">
        <v>91</v>
      </c>
      <c r="AY312" s="20" t="s">
        <v>188</v>
      </c>
      <c r="BE312" s="221">
        <f>IF(N312="základní",J312,0)</f>
        <v>0</v>
      </c>
      <c r="BF312" s="221">
        <f>IF(N312="snížená",J312,0)</f>
        <v>0</v>
      </c>
      <c r="BG312" s="221">
        <f>IF(N312="zákl. přenesená",J312,0)</f>
        <v>0</v>
      </c>
      <c r="BH312" s="221">
        <f>IF(N312="sníž. přenesená",J312,0)</f>
        <v>0</v>
      </c>
      <c r="BI312" s="221">
        <f>IF(N312="nulová",J312,0)</f>
        <v>0</v>
      </c>
      <c r="BJ312" s="20" t="s">
        <v>86</v>
      </c>
      <c r="BK312" s="221">
        <f>ROUND(I312*H312,2)</f>
        <v>0</v>
      </c>
      <c r="BL312" s="20" t="s">
        <v>187</v>
      </c>
      <c r="BM312" s="220" t="s">
        <v>2509</v>
      </c>
    </row>
    <row r="313" s="2" customFormat="1">
      <c r="A313" s="42"/>
      <c r="B313" s="43"/>
      <c r="C313" s="44"/>
      <c r="D313" s="222" t="s">
        <v>194</v>
      </c>
      <c r="E313" s="44"/>
      <c r="F313" s="223" t="s">
        <v>2510</v>
      </c>
      <c r="G313" s="44"/>
      <c r="H313" s="44"/>
      <c r="I313" s="224"/>
      <c r="J313" s="44"/>
      <c r="K313" s="44"/>
      <c r="L313" s="48"/>
      <c r="M313" s="225"/>
      <c r="N313" s="226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0" t="s">
        <v>194</v>
      </c>
      <c r="AU313" s="20" t="s">
        <v>91</v>
      </c>
    </row>
    <row r="314" s="2" customFormat="1">
      <c r="A314" s="42"/>
      <c r="B314" s="43"/>
      <c r="C314" s="44"/>
      <c r="D314" s="239" t="s">
        <v>239</v>
      </c>
      <c r="E314" s="44"/>
      <c r="F314" s="240" t="s">
        <v>2511</v>
      </c>
      <c r="G314" s="44"/>
      <c r="H314" s="44"/>
      <c r="I314" s="224"/>
      <c r="J314" s="44"/>
      <c r="K314" s="44"/>
      <c r="L314" s="48"/>
      <c r="M314" s="225"/>
      <c r="N314" s="226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239</v>
      </c>
      <c r="AU314" s="20" t="s">
        <v>91</v>
      </c>
    </row>
    <row r="315" s="14" customFormat="1">
      <c r="A315" s="14"/>
      <c r="B315" s="252"/>
      <c r="C315" s="253"/>
      <c r="D315" s="222" t="s">
        <v>282</v>
      </c>
      <c r="E315" s="254" t="s">
        <v>32</v>
      </c>
      <c r="F315" s="255" t="s">
        <v>2414</v>
      </c>
      <c r="G315" s="253"/>
      <c r="H315" s="254" t="s">
        <v>32</v>
      </c>
      <c r="I315" s="256"/>
      <c r="J315" s="253"/>
      <c r="K315" s="253"/>
      <c r="L315" s="257"/>
      <c r="M315" s="258"/>
      <c r="N315" s="259"/>
      <c r="O315" s="259"/>
      <c r="P315" s="259"/>
      <c r="Q315" s="259"/>
      <c r="R315" s="259"/>
      <c r="S315" s="259"/>
      <c r="T315" s="260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1" t="s">
        <v>282</v>
      </c>
      <c r="AU315" s="261" t="s">
        <v>91</v>
      </c>
      <c r="AV315" s="14" t="s">
        <v>86</v>
      </c>
      <c r="AW315" s="14" t="s">
        <v>39</v>
      </c>
      <c r="AX315" s="14" t="s">
        <v>78</v>
      </c>
      <c r="AY315" s="261" t="s">
        <v>188</v>
      </c>
    </row>
    <row r="316" s="13" customFormat="1">
      <c r="A316" s="13"/>
      <c r="B316" s="241"/>
      <c r="C316" s="242"/>
      <c r="D316" s="222" t="s">
        <v>282</v>
      </c>
      <c r="E316" s="243" t="s">
        <v>32</v>
      </c>
      <c r="F316" s="244" t="s">
        <v>2416</v>
      </c>
      <c r="G316" s="242"/>
      <c r="H316" s="245">
        <v>16.100000000000001</v>
      </c>
      <c r="I316" s="246"/>
      <c r="J316" s="242"/>
      <c r="K316" s="242"/>
      <c r="L316" s="247"/>
      <c r="M316" s="248"/>
      <c r="N316" s="249"/>
      <c r="O316" s="249"/>
      <c r="P316" s="249"/>
      <c r="Q316" s="249"/>
      <c r="R316" s="249"/>
      <c r="S316" s="249"/>
      <c r="T316" s="25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1" t="s">
        <v>282</v>
      </c>
      <c r="AU316" s="251" t="s">
        <v>91</v>
      </c>
      <c r="AV316" s="13" t="s">
        <v>91</v>
      </c>
      <c r="AW316" s="13" t="s">
        <v>39</v>
      </c>
      <c r="AX316" s="13" t="s">
        <v>86</v>
      </c>
      <c r="AY316" s="251" t="s">
        <v>188</v>
      </c>
    </row>
    <row r="317" s="11" customFormat="1" ht="22.8" customHeight="1">
      <c r="A317" s="11"/>
      <c r="B317" s="195"/>
      <c r="C317" s="196"/>
      <c r="D317" s="197" t="s">
        <v>77</v>
      </c>
      <c r="E317" s="237" t="s">
        <v>384</v>
      </c>
      <c r="F317" s="237" t="s">
        <v>385</v>
      </c>
      <c r="G317" s="196"/>
      <c r="H317" s="196"/>
      <c r="I317" s="199"/>
      <c r="J317" s="238">
        <f>BK317</f>
        <v>0</v>
      </c>
      <c r="K317" s="196"/>
      <c r="L317" s="201"/>
      <c r="M317" s="202"/>
      <c r="N317" s="203"/>
      <c r="O317" s="203"/>
      <c r="P317" s="204">
        <f>SUM(P318:P330)</f>
        <v>0</v>
      </c>
      <c r="Q317" s="203"/>
      <c r="R317" s="204">
        <f>SUM(R318:R330)</f>
        <v>0</v>
      </c>
      <c r="S317" s="203"/>
      <c r="T317" s="205">
        <f>SUM(T318:T330)</f>
        <v>0</v>
      </c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R317" s="206" t="s">
        <v>86</v>
      </c>
      <c r="AT317" s="207" t="s">
        <v>77</v>
      </c>
      <c r="AU317" s="207" t="s">
        <v>86</v>
      </c>
      <c r="AY317" s="206" t="s">
        <v>188</v>
      </c>
      <c r="BK317" s="208">
        <f>SUM(BK318:BK330)</f>
        <v>0</v>
      </c>
    </row>
    <row r="318" s="2" customFormat="1" ht="24.15" customHeight="1">
      <c r="A318" s="42"/>
      <c r="B318" s="43"/>
      <c r="C318" s="209" t="s">
        <v>449</v>
      </c>
      <c r="D318" s="209" t="s">
        <v>189</v>
      </c>
      <c r="E318" s="210" t="s">
        <v>387</v>
      </c>
      <c r="F318" s="211" t="s">
        <v>388</v>
      </c>
      <c r="G318" s="212" t="s">
        <v>389</v>
      </c>
      <c r="H318" s="213">
        <v>5.3899999999999997</v>
      </c>
      <c r="I318" s="214"/>
      <c r="J318" s="215">
        <f>ROUND(I318*H318,2)</f>
        <v>0</v>
      </c>
      <c r="K318" s="211" t="s">
        <v>236</v>
      </c>
      <c r="L318" s="48"/>
      <c r="M318" s="216" t="s">
        <v>32</v>
      </c>
      <c r="N318" s="217" t="s">
        <v>49</v>
      </c>
      <c r="O318" s="88"/>
      <c r="P318" s="218">
        <f>O318*H318</f>
        <v>0</v>
      </c>
      <c r="Q318" s="218">
        <v>0</v>
      </c>
      <c r="R318" s="218">
        <f>Q318*H318</f>
        <v>0</v>
      </c>
      <c r="S318" s="218">
        <v>0</v>
      </c>
      <c r="T318" s="219">
        <f>S318*H318</f>
        <v>0</v>
      </c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R318" s="220" t="s">
        <v>187</v>
      </c>
      <c r="AT318" s="220" t="s">
        <v>189</v>
      </c>
      <c r="AU318" s="220" t="s">
        <v>91</v>
      </c>
      <c r="AY318" s="20" t="s">
        <v>188</v>
      </c>
      <c r="BE318" s="221">
        <f>IF(N318="základní",J318,0)</f>
        <v>0</v>
      </c>
      <c r="BF318" s="221">
        <f>IF(N318="snížená",J318,0)</f>
        <v>0</v>
      </c>
      <c r="BG318" s="221">
        <f>IF(N318="zákl. přenesená",J318,0)</f>
        <v>0</v>
      </c>
      <c r="BH318" s="221">
        <f>IF(N318="sníž. přenesená",J318,0)</f>
        <v>0</v>
      </c>
      <c r="BI318" s="221">
        <f>IF(N318="nulová",J318,0)</f>
        <v>0</v>
      </c>
      <c r="BJ318" s="20" t="s">
        <v>86</v>
      </c>
      <c r="BK318" s="221">
        <f>ROUND(I318*H318,2)</f>
        <v>0</v>
      </c>
      <c r="BL318" s="20" t="s">
        <v>187</v>
      </c>
      <c r="BM318" s="220" t="s">
        <v>2512</v>
      </c>
    </row>
    <row r="319" s="2" customFormat="1">
      <c r="A319" s="42"/>
      <c r="B319" s="43"/>
      <c r="C319" s="44"/>
      <c r="D319" s="222" t="s">
        <v>194</v>
      </c>
      <c r="E319" s="44"/>
      <c r="F319" s="223" t="s">
        <v>391</v>
      </c>
      <c r="G319" s="44"/>
      <c r="H319" s="44"/>
      <c r="I319" s="224"/>
      <c r="J319" s="44"/>
      <c r="K319" s="44"/>
      <c r="L319" s="48"/>
      <c r="M319" s="225"/>
      <c r="N319" s="226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194</v>
      </c>
      <c r="AU319" s="20" t="s">
        <v>91</v>
      </c>
    </row>
    <row r="320" s="2" customFormat="1">
      <c r="A320" s="42"/>
      <c r="B320" s="43"/>
      <c r="C320" s="44"/>
      <c r="D320" s="239" t="s">
        <v>239</v>
      </c>
      <c r="E320" s="44"/>
      <c r="F320" s="240" t="s">
        <v>392</v>
      </c>
      <c r="G320" s="44"/>
      <c r="H320" s="44"/>
      <c r="I320" s="224"/>
      <c r="J320" s="44"/>
      <c r="K320" s="44"/>
      <c r="L320" s="48"/>
      <c r="M320" s="225"/>
      <c r="N320" s="226"/>
      <c r="O320" s="88"/>
      <c r="P320" s="88"/>
      <c r="Q320" s="88"/>
      <c r="R320" s="88"/>
      <c r="S320" s="88"/>
      <c r="T320" s="89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T320" s="20" t="s">
        <v>239</v>
      </c>
      <c r="AU320" s="20" t="s">
        <v>91</v>
      </c>
    </row>
    <row r="321" s="2" customFormat="1" ht="24.15" customHeight="1">
      <c r="A321" s="42"/>
      <c r="B321" s="43"/>
      <c r="C321" s="209" t="s">
        <v>453</v>
      </c>
      <c r="D321" s="209" t="s">
        <v>189</v>
      </c>
      <c r="E321" s="210" t="s">
        <v>394</v>
      </c>
      <c r="F321" s="211" t="s">
        <v>395</v>
      </c>
      <c r="G321" s="212" t="s">
        <v>389</v>
      </c>
      <c r="H321" s="213">
        <v>5.3899999999999997</v>
      </c>
      <c r="I321" s="214"/>
      <c r="J321" s="215">
        <f>ROUND(I321*H321,2)</f>
        <v>0</v>
      </c>
      <c r="K321" s="211" t="s">
        <v>236</v>
      </c>
      <c r="L321" s="48"/>
      <c r="M321" s="216" t="s">
        <v>32</v>
      </c>
      <c r="N321" s="217" t="s">
        <v>49</v>
      </c>
      <c r="O321" s="88"/>
      <c r="P321" s="218">
        <f>O321*H321</f>
        <v>0</v>
      </c>
      <c r="Q321" s="218">
        <v>0</v>
      </c>
      <c r="R321" s="218">
        <f>Q321*H321</f>
        <v>0</v>
      </c>
      <c r="S321" s="218">
        <v>0</v>
      </c>
      <c r="T321" s="219">
        <f>S321*H321</f>
        <v>0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R321" s="220" t="s">
        <v>187</v>
      </c>
      <c r="AT321" s="220" t="s">
        <v>189</v>
      </c>
      <c r="AU321" s="220" t="s">
        <v>91</v>
      </c>
      <c r="AY321" s="20" t="s">
        <v>188</v>
      </c>
      <c r="BE321" s="221">
        <f>IF(N321="základní",J321,0)</f>
        <v>0</v>
      </c>
      <c r="BF321" s="221">
        <f>IF(N321="snížená",J321,0)</f>
        <v>0</v>
      </c>
      <c r="BG321" s="221">
        <f>IF(N321="zákl. přenesená",J321,0)</f>
        <v>0</v>
      </c>
      <c r="BH321" s="221">
        <f>IF(N321="sníž. přenesená",J321,0)</f>
        <v>0</v>
      </c>
      <c r="BI321" s="221">
        <f>IF(N321="nulová",J321,0)</f>
        <v>0</v>
      </c>
      <c r="BJ321" s="20" t="s">
        <v>86</v>
      </c>
      <c r="BK321" s="221">
        <f>ROUND(I321*H321,2)</f>
        <v>0</v>
      </c>
      <c r="BL321" s="20" t="s">
        <v>187</v>
      </c>
      <c r="BM321" s="220" t="s">
        <v>2513</v>
      </c>
    </row>
    <row r="322" s="2" customFormat="1">
      <c r="A322" s="42"/>
      <c r="B322" s="43"/>
      <c r="C322" s="44"/>
      <c r="D322" s="222" t="s">
        <v>194</v>
      </c>
      <c r="E322" s="44"/>
      <c r="F322" s="223" t="s">
        <v>397</v>
      </c>
      <c r="G322" s="44"/>
      <c r="H322" s="44"/>
      <c r="I322" s="224"/>
      <c r="J322" s="44"/>
      <c r="K322" s="44"/>
      <c r="L322" s="48"/>
      <c r="M322" s="225"/>
      <c r="N322" s="226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T322" s="20" t="s">
        <v>194</v>
      </c>
      <c r="AU322" s="20" t="s">
        <v>91</v>
      </c>
    </row>
    <row r="323" s="2" customFormat="1">
      <c r="A323" s="42"/>
      <c r="B323" s="43"/>
      <c r="C323" s="44"/>
      <c r="D323" s="239" t="s">
        <v>239</v>
      </c>
      <c r="E323" s="44"/>
      <c r="F323" s="240" t="s">
        <v>398</v>
      </c>
      <c r="G323" s="44"/>
      <c r="H323" s="44"/>
      <c r="I323" s="224"/>
      <c r="J323" s="44"/>
      <c r="K323" s="44"/>
      <c r="L323" s="48"/>
      <c r="M323" s="225"/>
      <c r="N323" s="226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239</v>
      </c>
      <c r="AU323" s="20" t="s">
        <v>91</v>
      </c>
    </row>
    <row r="324" s="2" customFormat="1" ht="24.15" customHeight="1">
      <c r="A324" s="42"/>
      <c r="B324" s="43"/>
      <c r="C324" s="209" t="s">
        <v>457</v>
      </c>
      <c r="D324" s="209" t="s">
        <v>189</v>
      </c>
      <c r="E324" s="210" t="s">
        <v>399</v>
      </c>
      <c r="F324" s="211" t="s">
        <v>400</v>
      </c>
      <c r="G324" s="212" t="s">
        <v>389</v>
      </c>
      <c r="H324" s="213">
        <v>43.119999999999997</v>
      </c>
      <c r="I324" s="214"/>
      <c r="J324" s="215">
        <f>ROUND(I324*H324,2)</f>
        <v>0</v>
      </c>
      <c r="K324" s="211" t="s">
        <v>236</v>
      </c>
      <c r="L324" s="48"/>
      <c r="M324" s="216" t="s">
        <v>32</v>
      </c>
      <c r="N324" s="217" t="s">
        <v>49</v>
      </c>
      <c r="O324" s="88"/>
      <c r="P324" s="218">
        <f>O324*H324</f>
        <v>0</v>
      </c>
      <c r="Q324" s="218">
        <v>0</v>
      </c>
      <c r="R324" s="218">
        <f>Q324*H324</f>
        <v>0</v>
      </c>
      <c r="S324" s="218">
        <v>0</v>
      </c>
      <c r="T324" s="219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20" t="s">
        <v>187</v>
      </c>
      <c r="AT324" s="220" t="s">
        <v>189</v>
      </c>
      <c r="AU324" s="220" t="s">
        <v>91</v>
      </c>
      <c r="AY324" s="20" t="s">
        <v>188</v>
      </c>
      <c r="BE324" s="221">
        <f>IF(N324="základní",J324,0)</f>
        <v>0</v>
      </c>
      <c r="BF324" s="221">
        <f>IF(N324="snížená",J324,0)</f>
        <v>0</v>
      </c>
      <c r="BG324" s="221">
        <f>IF(N324="zákl. přenesená",J324,0)</f>
        <v>0</v>
      </c>
      <c r="BH324" s="221">
        <f>IF(N324="sníž. přenesená",J324,0)</f>
        <v>0</v>
      </c>
      <c r="BI324" s="221">
        <f>IF(N324="nulová",J324,0)</f>
        <v>0</v>
      </c>
      <c r="BJ324" s="20" t="s">
        <v>86</v>
      </c>
      <c r="BK324" s="221">
        <f>ROUND(I324*H324,2)</f>
        <v>0</v>
      </c>
      <c r="BL324" s="20" t="s">
        <v>187</v>
      </c>
      <c r="BM324" s="220" t="s">
        <v>2514</v>
      </c>
    </row>
    <row r="325" s="2" customFormat="1">
      <c r="A325" s="42"/>
      <c r="B325" s="43"/>
      <c r="C325" s="44"/>
      <c r="D325" s="222" t="s">
        <v>194</v>
      </c>
      <c r="E325" s="44"/>
      <c r="F325" s="223" t="s">
        <v>402</v>
      </c>
      <c r="G325" s="44"/>
      <c r="H325" s="44"/>
      <c r="I325" s="224"/>
      <c r="J325" s="44"/>
      <c r="K325" s="44"/>
      <c r="L325" s="48"/>
      <c r="M325" s="225"/>
      <c r="N325" s="226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0" t="s">
        <v>194</v>
      </c>
      <c r="AU325" s="20" t="s">
        <v>91</v>
      </c>
    </row>
    <row r="326" s="2" customFormat="1">
      <c r="A326" s="42"/>
      <c r="B326" s="43"/>
      <c r="C326" s="44"/>
      <c r="D326" s="239" t="s">
        <v>239</v>
      </c>
      <c r="E326" s="44"/>
      <c r="F326" s="240" t="s">
        <v>403</v>
      </c>
      <c r="G326" s="44"/>
      <c r="H326" s="44"/>
      <c r="I326" s="224"/>
      <c r="J326" s="44"/>
      <c r="K326" s="44"/>
      <c r="L326" s="48"/>
      <c r="M326" s="225"/>
      <c r="N326" s="226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0" t="s">
        <v>239</v>
      </c>
      <c r="AU326" s="20" t="s">
        <v>91</v>
      </c>
    </row>
    <row r="327" s="13" customFormat="1">
      <c r="A327" s="13"/>
      <c r="B327" s="241"/>
      <c r="C327" s="242"/>
      <c r="D327" s="222" t="s">
        <v>282</v>
      </c>
      <c r="E327" s="242"/>
      <c r="F327" s="244" t="s">
        <v>2515</v>
      </c>
      <c r="G327" s="242"/>
      <c r="H327" s="245">
        <v>43.119999999999997</v>
      </c>
      <c r="I327" s="246"/>
      <c r="J327" s="242"/>
      <c r="K327" s="242"/>
      <c r="L327" s="247"/>
      <c r="M327" s="248"/>
      <c r="N327" s="249"/>
      <c r="O327" s="249"/>
      <c r="P327" s="249"/>
      <c r="Q327" s="249"/>
      <c r="R327" s="249"/>
      <c r="S327" s="249"/>
      <c r="T327" s="250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1" t="s">
        <v>282</v>
      </c>
      <c r="AU327" s="251" t="s">
        <v>91</v>
      </c>
      <c r="AV327" s="13" t="s">
        <v>91</v>
      </c>
      <c r="AW327" s="13" t="s">
        <v>4</v>
      </c>
      <c r="AX327" s="13" t="s">
        <v>86</v>
      </c>
      <c r="AY327" s="251" t="s">
        <v>188</v>
      </c>
    </row>
    <row r="328" s="2" customFormat="1" ht="44.25" customHeight="1">
      <c r="A328" s="42"/>
      <c r="B328" s="43"/>
      <c r="C328" s="209" t="s">
        <v>461</v>
      </c>
      <c r="D328" s="209" t="s">
        <v>189</v>
      </c>
      <c r="E328" s="210" t="s">
        <v>406</v>
      </c>
      <c r="F328" s="211" t="s">
        <v>407</v>
      </c>
      <c r="G328" s="212" t="s">
        <v>389</v>
      </c>
      <c r="H328" s="213">
        <v>5.3899999999999997</v>
      </c>
      <c r="I328" s="214"/>
      <c r="J328" s="215">
        <f>ROUND(I328*H328,2)</f>
        <v>0</v>
      </c>
      <c r="K328" s="211" t="s">
        <v>236</v>
      </c>
      <c r="L328" s="48"/>
      <c r="M328" s="216" t="s">
        <v>32</v>
      </c>
      <c r="N328" s="217" t="s">
        <v>49</v>
      </c>
      <c r="O328" s="88"/>
      <c r="P328" s="218">
        <f>O328*H328</f>
        <v>0</v>
      </c>
      <c r="Q328" s="218">
        <v>0</v>
      </c>
      <c r="R328" s="218">
        <f>Q328*H328</f>
        <v>0</v>
      </c>
      <c r="S328" s="218">
        <v>0</v>
      </c>
      <c r="T328" s="219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20" t="s">
        <v>187</v>
      </c>
      <c r="AT328" s="220" t="s">
        <v>189</v>
      </c>
      <c r="AU328" s="220" t="s">
        <v>91</v>
      </c>
      <c r="AY328" s="20" t="s">
        <v>188</v>
      </c>
      <c r="BE328" s="221">
        <f>IF(N328="základní",J328,0)</f>
        <v>0</v>
      </c>
      <c r="BF328" s="221">
        <f>IF(N328="snížená",J328,0)</f>
        <v>0</v>
      </c>
      <c r="BG328" s="221">
        <f>IF(N328="zákl. přenesená",J328,0)</f>
        <v>0</v>
      </c>
      <c r="BH328" s="221">
        <f>IF(N328="sníž. přenesená",J328,0)</f>
        <v>0</v>
      </c>
      <c r="BI328" s="221">
        <f>IF(N328="nulová",J328,0)</f>
        <v>0</v>
      </c>
      <c r="BJ328" s="20" t="s">
        <v>86</v>
      </c>
      <c r="BK328" s="221">
        <f>ROUND(I328*H328,2)</f>
        <v>0</v>
      </c>
      <c r="BL328" s="20" t="s">
        <v>187</v>
      </c>
      <c r="BM328" s="220" t="s">
        <v>2516</v>
      </c>
    </row>
    <row r="329" s="2" customFormat="1">
      <c r="A329" s="42"/>
      <c r="B329" s="43"/>
      <c r="C329" s="44"/>
      <c r="D329" s="222" t="s">
        <v>194</v>
      </c>
      <c r="E329" s="44"/>
      <c r="F329" s="223" t="s">
        <v>409</v>
      </c>
      <c r="G329" s="44"/>
      <c r="H329" s="44"/>
      <c r="I329" s="224"/>
      <c r="J329" s="44"/>
      <c r="K329" s="44"/>
      <c r="L329" s="48"/>
      <c r="M329" s="225"/>
      <c r="N329" s="226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194</v>
      </c>
      <c r="AU329" s="20" t="s">
        <v>91</v>
      </c>
    </row>
    <row r="330" s="2" customFormat="1">
      <c r="A330" s="42"/>
      <c r="B330" s="43"/>
      <c r="C330" s="44"/>
      <c r="D330" s="239" t="s">
        <v>239</v>
      </c>
      <c r="E330" s="44"/>
      <c r="F330" s="240" t="s">
        <v>410</v>
      </c>
      <c r="G330" s="44"/>
      <c r="H330" s="44"/>
      <c r="I330" s="224"/>
      <c r="J330" s="44"/>
      <c r="K330" s="44"/>
      <c r="L330" s="48"/>
      <c r="M330" s="225"/>
      <c r="N330" s="226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239</v>
      </c>
      <c r="AU330" s="20" t="s">
        <v>91</v>
      </c>
    </row>
    <row r="331" s="11" customFormat="1" ht="22.8" customHeight="1">
      <c r="A331" s="11"/>
      <c r="B331" s="195"/>
      <c r="C331" s="196"/>
      <c r="D331" s="197" t="s">
        <v>77</v>
      </c>
      <c r="E331" s="237" t="s">
        <v>411</v>
      </c>
      <c r="F331" s="237" t="s">
        <v>412</v>
      </c>
      <c r="G331" s="196"/>
      <c r="H331" s="196"/>
      <c r="I331" s="199"/>
      <c r="J331" s="238">
        <f>BK331</f>
        <v>0</v>
      </c>
      <c r="K331" s="196"/>
      <c r="L331" s="201"/>
      <c r="M331" s="202"/>
      <c r="N331" s="203"/>
      <c r="O331" s="203"/>
      <c r="P331" s="204">
        <f>SUM(P332:P334)</f>
        <v>0</v>
      </c>
      <c r="Q331" s="203"/>
      <c r="R331" s="204">
        <f>SUM(R332:R334)</f>
        <v>0</v>
      </c>
      <c r="S331" s="203"/>
      <c r="T331" s="205">
        <f>SUM(T332:T334)</f>
        <v>0</v>
      </c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R331" s="206" t="s">
        <v>86</v>
      </c>
      <c r="AT331" s="207" t="s">
        <v>77</v>
      </c>
      <c r="AU331" s="207" t="s">
        <v>86</v>
      </c>
      <c r="AY331" s="206" t="s">
        <v>188</v>
      </c>
      <c r="BK331" s="208">
        <f>SUM(BK332:BK334)</f>
        <v>0</v>
      </c>
    </row>
    <row r="332" s="2" customFormat="1" ht="16.5" customHeight="1">
      <c r="A332" s="42"/>
      <c r="B332" s="43"/>
      <c r="C332" s="209" t="s">
        <v>466</v>
      </c>
      <c r="D332" s="209" t="s">
        <v>189</v>
      </c>
      <c r="E332" s="210" t="s">
        <v>2033</v>
      </c>
      <c r="F332" s="211" t="s">
        <v>2034</v>
      </c>
      <c r="G332" s="212" t="s">
        <v>389</v>
      </c>
      <c r="H332" s="213">
        <v>13.44</v>
      </c>
      <c r="I332" s="214"/>
      <c r="J332" s="215">
        <f>ROUND(I332*H332,2)</f>
        <v>0</v>
      </c>
      <c r="K332" s="211" t="s">
        <v>236</v>
      </c>
      <c r="L332" s="48"/>
      <c r="M332" s="216" t="s">
        <v>32</v>
      </c>
      <c r="N332" s="217" t="s">
        <v>49</v>
      </c>
      <c r="O332" s="88"/>
      <c r="P332" s="218">
        <f>O332*H332</f>
        <v>0</v>
      </c>
      <c r="Q332" s="218">
        <v>0</v>
      </c>
      <c r="R332" s="218">
        <f>Q332*H332</f>
        <v>0</v>
      </c>
      <c r="S332" s="218">
        <v>0</v>
      </c>
      <c r="T332" s="219">
        <f>S332*H332</f>
        <v>0</v>
      </c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R332" s="220" t="s">
        <v>187</v>
      </c>
      <c r="AT332" s="220" t="s">
        <v>189</v>
      </c>
      <c r="AU332" s="220" t="s">
        <v>91</v>
      </c>
      <c r="AY332" s="20" t="s">
        <v>188</v>
      </c>
      <c r="BE332" s="221">
        <f>IF(N332="základní",J332,0)</f>
        <v>0</v>
      </c>
      <c r="BF332" s="221">
        <f>IF(N332="snížená",J332,0)</f>
        <v>0</v>
      </c>
      <c r="BG332" s="221">
        <f>IF(N332="zákl. přenesená",J332,0)</f>
        <v>0</v>
      </c>
      <c r="BH332" s="221">
        <f>IF(N332="sníž. přenesená",J332,0)</f>
        <v>0</v>
      </c>
      <c r="BI332" s="221">
        <f>IF(N332="nulová",J332,0)</f>
        <v>0</v>
      </c>
      <c r="BJ332" s="20" t="s">
        <v>86</v>
      </c>
      <c r="BK332" s="221">
        <f>ROUND(I332*H332,2)</f>
        <v>0</v>
      </c>
      <c r="BL332" s="20" t="s">
        <v>187</v>
      </c>
      <c r="BM332" s="220" t="s">
        <v>2517</v>
      </c>
    </row>
    <row r="333" s="2" customFormat="1">
      <c r="A333" s="42"/>
      <c r="B333" s="43"/>
      <c r="C333" s="44"/>
      <c r="D333" s="222" t="s">
        <v>194</v>
      </c>
      <c r="E333" s="44"/>
      <c r="F333" s="223" t="s">
        <v>2036</v>
      </c>
      <c r="G333" s="44"/>
      <c r="H333" s="44"/>
      <c r="I333" s="224"/>
      <c r="J333" s="44"/>
      <c r="K333" s="44"/>
      <c r="L333" s="48"/>
      <c r="M333" s="225"/>
      <c r="N333" s="226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T333" s="20" t="s">
        <v>194</v>
      </c>
      <c r="AU333" s="20" t="s">
        <v>91</v>
      </c>
    </row>
    <row r="334" s="2" customFormat="1">
      <c r="A334" s="42"/>
      <c r="B334" s="43"/>
      <c r="C334" s="44"/>
      <c r="D334" s="239" t="s">
        <v>239</v>
      </c>
      <c r="E334" s="44"/>
      <c r="F334" s="240" t="s">
        <v>2037</v>
      </c>
      <c r="G334" s="44"/>
      <c r="H334" s="44"/>
      <c r="I334" s="224"/>
      <c r="J334" s="44"/>
      <c r="K334" s="44"/>
      <c r="L334" s="48"/>
      <c r="M334" s="225"/>
      <c r="N334" s="226"/>
      <c r="O334" s="88"/>
      <c r="P334" s="88"/>
      <c r="Q334" s="88"/>
      <c r="R334" s="88"/>
      <c r="S334" s="88"/>
      <c r="T334" s="8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T334" s="20" t="s">
        <v>239</v>
      </c>
      <c r="AU334" s="20" t="s">
        <v>91</v>
      </c>
    </row>
    <row r="335" s="11" customFormat="1" ht="25.92" customHeight="1">
      <c r="A335" s="11"/>
      <c r="B335" s="195"/>
      <c r="C335" s="196"/>
      <c r="D335" s="197" t="s">
        <v>77</v>
      </c>
      <c r="E335" s="198" t="s">
        <v>419</v>
      </c>
      <c r="F335" s="198" t="s">
        <v>420</v>
      </c>
      <c r="G335" s="196"/>
      <c r="H335" s="196"/>
      <c r="I335" s="199"/>
      <c r="J335" s="200">
        <f>BK335</f>
        <v>0</v>
      </c>
      <c r="K335" s="196"/>
      <c r="L335" s="201"/>
      <c r="M335" s="202"/>
      <c r="N335" s="203"/>
      <c r="O335" s="203"/>
      <c r="P335" s="204">
        <f>P336+P350+P368+P382+P422+P537+P563+P636+P658+P753+P780+P793+P850</f>
        <v>0</v>
      </c>
      <c r="Q335" s="203"/>
      <c r="R335" s="204">
        <f>R336+R350+R368+R382+R422+R537+R563+R636+R658+R753+R780+R793+R850</f>
        <v>8.1502556200000011</v>
      </c>
      <c r="S335" s="203"/>
      <c r="T335" s="205">
        <f>T336+T350+T368+T382+T422+T537+T563+T636+T658+T753+T780+T793+T850</f>
        <v>3.0280617200000002</v>
      </c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R335" s="206" t="s">
        <v>91</v>
      </c>
      <c r="AT335" s="207" t="s">
        <v>77</v>
      </c>
      <c r="AU335" s="207" t="s">
        <v>78</v>
      </c>
      <c r="AY335" s="206" t="s">
        <v>188</v>
      </c>
      <c r="BK335" s="208">
        <f>BK336+BK350+BK368+BK382+BK422+BK537+BK563+BK636+BK658+BK753+BK780+BK793+BK850</f>
        <v>0</v>
      </c>
    </row>
    <row r="336" s="11" customFormat="1" ht="22.8" customHeight="1">
      <c r="A336" s="11"/>
      <c r="B336" s="195"/>
      <c r="C336" s="196"/>
      <c r="D336" s="197" t="s">
        <v>77</v>
      </c>
      <c r="E336" s="237" t="s">
        <v>2518</v>
      </c>
      <c r="F336" s="237" t="s">
        <v>2519</v>
      </c>
      <c r="G336" s="196"/>
      <c r="H336" s="196"/>
      <c r="I336" s="199"/>
      <c r="J336" s="238">
        <f>BK336</f>
        <v>0</v>
      </c>
      <c r="K336" s="196"/>
      <c r="L336" s="201"/>
      <c r="M336" s="202"/>
      <c r="N336" s="203"/>
      <c r="O336" s="203"/>
      <c r="P336" s="204">
        <f>SUM(P337:P349)</f>
        <v>0</v>
      </c>
      <c r="Q336" s="203"/>
      <c r="R336" s="204">
        <f>SUM(R337:R349)</f>
        <v>0.048000000000000001</v>
      </c>
      <c r="S336" s="203"/>
      <c r="T336" s="205">
        <f>SUM(T337:T349)</f>
        <v>0.032000000000000001</v>
      </c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R336" s="206" t="s">
        <v>91</v>
      </c>
      <c r="AT336" s="207" t="s">
        <v>77</v>
      </c>
      <c r="AU336" s="207" t="s">
        <v>86</v>
      </c>
      <c r="AY336" s="206" t="s">
        <v>188</v>
      </c>
      <c r="BK336" s="208">
        <f>SUM(BK337:BK349)</f>
        <v>0</v>
      </c>
    </row>
    <row r="337" s="2" customFormat="1" ht="21.75" customHeight="1">
      <c r="A337" s="42"/>
      <c r="B337" s="43"/>
      <c r="C337" s="209" t="s">
        <v>471</v>
      </c>
      <c r="D337" s="209" t="s">
        <v>189</v>
      </c>
      <c r="E337" s="210" t="s">
        <v>2520</v>
      </c>
      <c r="F337" s="211" t="s">
        <v>2521</v>
      </c>
      <c r="G337" s="212" t="s">
        <v>314</v>
      </c>
      <c r="H337" s="213">
        <v>32</v>
      </c>
      <c r="I337" s="214"/>
      <c r="J337" s="215">
        <f>ROUND(I337*H337,2)</f>
        <v>0</v>
      </c>
      <c r="K337" s="211" t="s">
        <v>236</v>
      </c>
      <c r="L337" s="48"/>
      <c r="M337" s="216" t="s">
        <v>32</v>
      </c>
      <c r="N337" s="217" t="s">
        <v>49</v>
      </c>
      <c r="O337" s="88"/>
      <c r="P337" s="218">
        <f>O337*H337</f>
        <v>0</v>
      </c>
      <c r="Q337" s="218">
        <v>2.0000000000000002E-05</v>
      </c>
      <c r="R337" s="218">
        <f>Q337*H337</f>
        <v>0.00064000000000000005</v>
      </c>
      <c r="S337" s="218">
        <v>0.001</v>
      </c>
      <c r="T337" s="219">
        <f>S337*H337</f>
        <v>0.032000000000000001</v>
      </c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R337" s="220" t="s">
        <v>405</v>
      </c>
      <c r="AT337" s="220" t="s">
        <v>189</v>
      </c>
      <c r="AU337" s="220" t="s">
        <v>91</v>
      </c>
      <c r="AY337" s="20" t="s">
        <v>188</v>
      </c>
      <c r="BE337" s="221">
        <f>IF(N337="základní",J337,0)</f>
        <v>0</v>
      </c>
      <c r="BF337" s="221">
        <f>IF(N337="snížená",J337,0)</f>
        <v>0</v>
      </c>
      <c r="BG337" s="221">
        <f>IF(N337="zákl. přenesená",J337,0)</f>
        <v>0</v>
      </c>
      <c r="BH337" s="221">
        <f>IF(N337="sníž. přenesená",J337,0)</f>
        <v>0</v>
      </c>
      <c r="BI337" s="221">
        <f>IF(N337="nulová",J337,0)</f>
        <v>0</v>
      </c>
      <c r="BJ337" s="20" t="s">
        <v>86</v>
      </c>
      <c r="BK337" s="221">
        <f>ROUND(I337*H337,2)</f>
        <v>0</v>
      </c>
      <c r="BL337" s="20" t="s">
        <v>405</v>
      </c>
      <c r="BM337" s="220" t="s">
        <v>2522</v>
      </c>
    </row>
    <row r="338" s="2" customFormat="1">
      <c r="A338" s="42"/>
      <c r="B338" s="43"/>
      <c r="C338" s="44"/>
      <c r="D338" s="222" t="s">
        <v>194</v>
      </c>
      <c r="E338" s="44"/>
      <c r="F338" s="223" t="s">
        <v>2523</v>
      </c>
      <c r="G338" s="44"/>
      <c r="H338" s="44"/>
      <c r="I338" s="224"/>
      <c r="J338" s="44"/>
      <c r="K338" s="44"/>
      <c r="L338" s="48"/>
      <c r="M338" s="225"/>
      <c r="N338" s="226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T338" s="20" t="s">
        <v>194</v>
      </c>
      <c r="AU338" s="20" t="s">
        <v>91</v>
      </c>
    </row>
    <row r="339" s="2" customFormat="1">
      <c r="A339" s="42"/>
      <c r="B339" s="43"/>
      <c r="C339" s="44"/>
      <c r="D339" s="239" t="s">
        <v>239</v>
      </c>
      <c r="E339" s="44"/>
      <c r="F339" s="240" t="s">
        <v>2524</v>
      </c>
      <c r="G339" s="44"/>
      <c r="H339" s="44"/>
      <c r="I339" s="224"/>
      <c r="J339" s="44"/>
      <c r="K339" s="44"/>
      <c r="L339" s="48"/>
      <c r="M339" s="225"/>
      <c r="N339" s="226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T339" s="20" t="s">
        <v>239</v>
      </c>
      <c r="AU339" s="20" t="s">
        <v>91</v>
      </c>
    </row>
    <row r="340" s="2" customFormat="1" ht="24.15" customHeight="1">
      <c r="A340" s="42"/>
      <c r="B340" s="43"/>
      <c r="C340" s="209" t="s">
        <v>476</v>
      </c>
      <c r="D340" s="209" t="s">
        <v>189</v>
      </c>
      <c r="E340" s="210" t="s">
        <v>2525</v>
      </c>
      <c r="F340" s="211" t="s">
        <v>2526</v>
      </c>
      <c r="G340" s="212" t="s">
        <v>314</v>
      </c>
      <c r="H340" s="213">
        <v>32</v>
      </c>
      <c r="I340" s="214"/>
      <c r="J340" s="215">
        <f>ROUND(I340*H340,2)</f>
        <v>0</v>
      </c>
      <c r="K340" s="211" t="s">
        <v>236</v>
      </c>
      <c r="L340" s="48"/>
      <c r="M340" s="216" t="s">
        <v>32</v>
      </c>
      <c r="N340" s="217" t="s">
        <v>49</v>
      </c>
      <c r="O340" s="88"/>
      <c r="P340" s="218">
        <f>O340*H340</f>
        <v>0</v>
      </c>
      <c r="Q340" s="218">
        <v>0.00148</v>
      </c>
      <c r="R340" s="218">
        <f>Q340*H340</f>
        <v>0.047359999999999999</v>
      </c>
      <c r="S340" s="218">
        <v>0</v>
      </c>
      <c r="T340" s="219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20" t="s">
        <v>405</v>
      </c>
      <c r="AT340" s="220" t="s">
        <v>189</v>
      </c>
      <c r="AU340" s="220" t="s">
        <v>91</v>
      </c>
      <c r="AY340" s="20" t="s">
        <v>188</v>
      </c>
      <c r="BE340" s="221">
        <f>IF(N340="základní",J340,0)</f>
        <v>0</v>
      </c>
      <c r="BF340" s="221">
        <f>IF(N340="snížená",J340,0)</f>
        <v>0</v>
      </c>
      <c r="BG340" s="221">
        <f>IF(N340="zákl. přenesená",J340,0)</f>
        <v>0</v>
      </c>
      <c r="BH340" s="221">
        <f>IF(N340="sníž. přenesená",J340,0)</f>
        <v>0</v>
      </c>
      <c r="BI340" s="221">
        <f>IF(N340="nulová",J340,0)</f>
        <v>0</v>
      </c>
      <c r="BJ340" s="20" t="s">
        <v>86</v>
      </c>
      <c r="BK340" s="221">
        <f>ROUND(I340*H340,2)</f>
        <v>0</v>
      </c>
      <c r="BL340" s="20" t="s">
        <v>405</v>
      </c>
      <c r="BM340" s="220" t="s">
        <v>2527</v>
      </c>
    </row>
    <row r="341" s="2" customFormat="1">
      <c r="A341" s="42"/>
      <c r="B341" s="43"/>
      <c r="C341" s="44"/>
      <c r="D341" s="222" t="s">
        <v>194</v>
      </c>
      <c r="E341" s="44"/>
      <c r="F341" s="223" t="s">
        <v>2528</v>
      </c>
      <c r="G341" s="44"/>
      <c r="H341" s="44"/>
      <c r="I341" s="224"/>
      <c r="J341" s="44"/>
      <c r="K341" s="44"/>
      <c r="L341" s="48"/>
      <c r="M341" s="225"/>
      <c r="N341" s="226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T341" s="20" t="s">
        <v>194</v>
      </c>
      <c r="AU341" s="20" t="s">
        <v>91</v>
      </c>
    </row>
    <row r="342" s="2" customFormat="1">
      <c r="A342" s="42"/>
      <c r="B342" s="43"/>
      <c r="C342" s="44"/>
      <c r="D342" s="239" t="s">
        <v>239</v>
      </c>
      <c r="E342" s="44"/>
      <c r="F342" s="240" t="s">
        <v>2529</v>
      </c>
      <c r="G342" s="44"/>
      <c r="H342" s="44"/>
      <c r="I342" s="224"/>
      <c r="J342" s="44"/>
      <c r="K342" s="44"/>
      <c r="L342" s="48"/>
      <c r="M342" s="225"/>
      <c r="N342" s="226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T342" s="20" t="s">
        <v>239</v>
      </c>
      <c r="AU342" s="20" t="s">
        <v>91</v>
      </c>
    </row>
    <row r="343" s="13" customFormat="1">
      <c r="A343" s="13"/>
      <c r="B343" s="241"/>
      <c r="C343" s="242"/>
      <c r="D343" s="222" t="s">
        <v>282</v>
      </c>
      <c r="E343" s="243" t="s">
        <v>32</v>
      </c>
      <c r="F343" s="244" t="s">
        <v>484</v>
      </c>
      <c r="G343" s="242"/>
      <c r="H343" s="245">
        <v>32</v>
      </c>
      <c r="I343" s="246"/>
      <c r="J343" s="242"/>
      <c r="K343" s="242"/>
      <c r="L343" s="247"/>
      <c r="M343" s="248"/>
      <c r="N343" s="249"/>
      <c r="O343" s="249"/>
      <c r="P343" s="249"/>
      <c r="Q343" s="249"/>
      <c r="R343" s="249"/>
      <c r="S343" s="249"/>
      <c r="T343" s="250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1" t="s">
        <v>282</v>
      </c>
      <c r="AU343" s="251" t="s">
        <v>91</v>
      </c>
      <c r="AV343" s="13" t="s">
        <v>91</v>
      </c>
      <c r="AW343" s="13" t="s">
        <v>39</v>
      </c>
      <c r="AX343" s="13" t="s">
        <v>86</v>
      </c>
      <c r="AY343" s="251" t="s">
        <v>188</v>
      </c>
    </row>
    <row r="344" s="2" customFormat="1" ht="21.75" customHeight="1">
      <c r="A344" s="42"/>
      <c r="B344" s="43"/>
      <c r="C344" s="209" t="s">
        <v>480</v>
      </c>
      <c r="D344" s="209" t="s">
        <v>189</v>
      </c>
      <c r="E344" s="210" t="s">
        <v>2530</v>
      </c>
      <c r="F344" s="211" t="s">
        <v>2531</v>
      </c>
      <c r="G344" s="212" t="s">
        <v>314</v>
      </c>
      <c r="H344" s="213">
        <v>32</v>
      </c>
      <c r="I344" s="214"/>
      <c r="J344" s="215">
        <f>ROUND(I344*H344,2)</f>
        <v>0</v>
      </c>
      <c r="K344" s="211" t="s">
        <v>236</v>
      </c>
      <c r="L344" s="48"/>
      <c r="M344" s="216" t="s">
        <v>32</v>
      </c>
      <c r="N344" s="217" t="s">
        <v>49</v>
      </c>
      <c r="O344" s="88"/>
      <c r="P344" s="218">
        <f>O344*H344</f>
        <v>0</v>
      </c>
      <c r="Q344" s="218">
        <v>0</v>
      </c>
      <c r="R344" s="218">
        <f>Q344*H344</f>
        <v>0</v>
      </c>
      <c r="S344" s="218">
        <v>0</v>
      </c>
      <c r="T344" s="219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20" t="s">
        <v>405</v>
      </c>
      <c r="AT344" s="220" t="s">
        <v>189</v>
      </c>
      <c r="AU344" s="220" t="s">
        <v>91</v>
      </c>
      <c r="AY344" s="20" t="s">
        <v>188</v>
      </c>
      <c r="BE344" s="221">
        <f>IF(N344="základní",J344,0)</f>
        <v>0</v>
      </c>
      <c r="BF344" s="221">
        <f>IF(N344="snížená",J344,0)</f>
        <v>0</v>
      </c>
      <c r="BG344" s="221">
        <f>IF(N344="zákl. přenesená",J344,0)</f>
        <v>0</v>
      </c>
      <c r="BH344" s="221">
        <f>IF(N344="sníž. přenesená",J344,0)</f>
        <v>0</v>
      </c>
      <c r="BI344" s="221">
        <f>IF(N344="nulová",J344,0)</f>
        <v>0</v>
      </c>
      <c r="BJ344" s="20" t="s">
        <v>86</v>
      </c>
      <c r="BK344" s="221">
        <f>ROUND(I344*H344,2)</f>
        <v>0</v>
      </c>
      <c r="BL344" s="20" t="s">
        <v>405</v>
      </c>
      <c r="BM344" s="220" t="s">
        <v>2532</v>
      </c>
    </row>
    <row r="345" s="2" customFormat="1">
      <c r="A345" s="42"/>
      <c r="B345" s="43"/>
      <c r="C345" s="44"/>
      <c r="D345" s="222" t="s">
        <v>194</v>
      </c>
      <c r="E345" s="44"/>
      <c r="F345" s="223" t="s">
        <v>2533</v>
      </c>
      <c r="G345" s="44"/>
      <c r="H345" s="44"/>
      <c r="I345" s="224"/>
      <c r="J345" s="44"/>
      <c r="K345" s="44"/>
      <c r="L345" s="48"/>
      <c r="M345" s="225"/>
      <c r="N345" s="226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0" t="s">
        <v>194</v>
      </c>
      <c r="AU345" s="20" t="s">
        <v>91</v>
      </c>
    </row>
    <row r="346" s="2" customFormat="1">
      <c r="A346" s="42"/>
      <c r="B346" s="43"/>
      <c r="C346" s="44"/>
      <c r="D346" s="239" t="s">
        <v>239</v>
      </c>
      <c r="E346" s="44"/>
      <c r="F346" s="240" t="s">
        <v>2534</v>
      </c>
      <c r="G346" s="44"/>
      <c r="H346" s="44"/>
      <c r="I346" s="224"/>
      <c r="J346" s="44"/>
      <c r="K346" s="44"/>
      <c r="L346" s="48"/>
      <c r="M346" s="225"/>
      <c r="N346" s="226"/>
      <c r="O346" s="88"/>
      <c r="P346" s="88"/>
      <c r="Q346" s="88"/>
      <c r="R346" s="88"/>
      <c r="S346" s="88"/>
      <c r="T346" s="89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T346" s="20" t="s">
        <v>239</v>
      </c>
      <c r="AU346" s="20" t="s">
        <v>91</v>
      </c>
    </row>
    <row r="347" s="2" customFormat="1" ht="24.15" customHeight="1">
      <c r="A347" s="42"/>
      <c r="B347" s="43"/>
      <c r="C347" s="209" t="s">
        <v>484</v>
      </c>
      <c r="D347" s="209" t="s">
        <v>189</v>
      </c>
      <c r="E347" s="210" t="s">
        <v>2535</v>
      </c>
      <c r="F347" s="211" t="s">
        <v>2536</v>
      </c>
      <c r="G347" s="212" t="s">
        <v>389</v>
      </c>
      <c r="H347" s="213">
        <v>0.048000000000000001</v>
      </c>
      <c r="I347" s="214"/>
      <c r="J347" s="215">
        <f>ROUND(I347*H347,2)</f>
        <v>0</v>
      </c>
      <c r="K347" s="211" t="s">
        <v>236</v>
      </c>
      <c r="L347" s="48"/>
      <c r="M347" s="216" t="s">
        <v>32</v>
      </c>
      <c r="N347" s="217" t="s">
        <v>49</v>
      </c>
      <c r="O347" s="88"/>
      <c r="P347" s="218">
        <f>O347*H347</f>
        <v>0</v>
      </c>
      <c r="Q347" s="218">
        <v>0</v>
      </c>
      <c r="R347" s="218">
        <f>Q347*H347</f>
        <v>0</v>
      </c>
      <c r="S347" s="218">
        <v>0</v>
      </c>
      <c r="T347" s="219">
        <f>S347*H347</f>
        <v>0</v>
      </c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R347" s="220" t="s">
        <v>405</v>
      </c>
      <c r="AT347" s="220" t="s">
        <v>189</v>
      </c>
      <c r="AU347" s="220" t="s">
        <v>91</v>
      </c>
      <c r="AY347" s="20" t="s">
        <v>188</v>
      </c>
      <c r="BE347" s="221">
        <f>IF(N347="základní",J347,0)</f>
        <v>0</v>
      </c>
      <c r="BF347" s="221">
        <f>IF(N347="snížená",J347,0)</f>
        <v>0</v>
      </c>
      <c r="BG347" s="221">
        <f>IF(N347="zákl. přenesená",J347,0)</f>
        <v>0</v>
      </c>
      <c r="BH347" s="221">
        <f>IF(N347="sníž. přenesená",J347,0)</f>
        <v>0</v>
      </c>
      <c r="BI347" s="221">
        <f>IF(N347="nulová",J347,0)</f>
        <v>0</v>
      </c>
      <c r="BJ347" s="20" t="s">
        <v>86</v>
      </c>
      <c r="BK347" s="221">
        <f>ROUND(I347*H347,2)</f>
        <v>0</v>
      </c>
      <c r="BL347" s="20" t="s">
        <v>405</v>
      </c>
      <c r="BM347" s="220" t="s">
        <v>2537</v>
      </c>
    </row>
    <row r="348" s="2" customFormat="1">
      <c r="A348" s="42"/>
      <c r="B348" s="43"/>
      <c r="C348" s="44"/>
      <c r="D348" s="222" t="s">
        <v>194</v>
      </c>
      <c r="E348" s="44"/>
      <c r="F348" s="223" t="s">
        <v>2538</v>
      </c>
      <c r="G348" s="44"/>
      <c r="H348" s="44"/>
      <c r="I348" s="224"/>
      <c r="J348" s="44"/>
      <c r="K348" s="44"/>
      <c r="L348" s="48"/>
      <c r="M348" s="225"/>
      <c r="N348" s="226"/>
      <c r="O348" s="88"/>
      <c r="P348" s="88"/>
      <c r="Q348" s="88"/>
      <c r="R348" s="88"/>
      <c r="S348" s="88"/>
      <c r="T348" s="89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T348" s="20" t="s">
        <v>194</v>
      </c>
      <c r="AU348" s="20" t="s">
        <v>91</v>
      </c>
    </row>
    <row r="349" s="2" customFormat="1">
      <c r="A349" s="42"/>
      <c r="B349" s="43"/>
      <c r="C349" s="44"/>
      <c r="D349" s="239" t="s">
        <v>239</v>
      </c>
      <c r="E349" s="44"/>
      <c r="F349" s="240" t="s">
        <v>2539</v>
      </c>
      <c r="G349" s="44"/>
      <c r="H349" s="44"/>
      <c r="I349" s="224"/>
      <c r="J349" s="44"/>
      <c r="K349" s="44"/>
      <c r="L349" s="48"/>
      <c r="M349" s="225"/>
      <c r="N349" s="226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239</v>
      </c>
      <c r="AU349" s="20" t="s">
        <v>91</v>
      </c>
    </row>
    <row r="350" s="11" customFormat="1" ht="22.8" customHeight="1">
      <c r="A350" s="11"/>
      <c r="B350" s="195"/>
      <c r="C350" s="196"/>
      <c r="D350" s="197" t="s">
        <v>77</v>
      </c>
      <c r="E350" s="237" t="s">
        <v>421</v>
      </c>
      <c r="F350" s="237" t="s">
        <v>422</v>
      </c>
      <c r="G350" s="196"/>
      <c r="H350" s="196"/>
      <c r="I350" s="199"/>
      <c r="J350" s="238">
        <f>BK350</f>
        <v>0</v>
      </c>
      <c r="K350" s="196"/>
      <c r="L350" s="201"/>
      <c r="M350" s="202"/>
      <c r="N350" s="203"/>
      <c r="O350" s="203"/>
      <c r="P350" s="204">
        <f>SUM(P351:P367)</f>
        <v>0</v>
      </c>
      <c r="Q350" s="203"/>
      <c r="R350" s="204">
        <f>SUM(R351:R367)</f>
        <v>0</v>
      </c>
      <c r="S350" s="203"/>
      <c r="T350" s="205">
        <f>SUM(T351:T367)</f>
        <v>0</v>
      </c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R350" s="206" t="s">
        <v>91</v>
      </c>
      <c r="AT350" s="207" t="s">
        <v>77</v>
      </c>
      <c r="AU350" s="207" t="s">
        <v>86</v>
      </c>
      <c r="AY350" s="206" t="s">
        <v>188</v>
      </c>
      <c r="BK350" s="208">
        <f>SUM(BK351:BK367)</f>
        <v>0</v>
      </c>
    </row>
    <row r="351" s="2" customFormat="1" ht="24.15" customHeight="1">
      <c r="A351" s="42"/>
      <c r="B351" s="43"/>
      <c r="C351" s="209" t="s">
        <v>494</v>
      </c>
      <c r="D351" s="209" t="s">
        <v>189</v>
      </c>
      <c r="E351" s="210" t="s">
        <v>2540</v>
      </c>
      <c r="F351" s="211" t="s">
        <v>2541</v>
      </c>
      <c r="G351" s="212" t="s">
        <v>235</v>
      </c>
      <c r="H351" s="213">
        <v>3</v>
      </c>
      <c r="I351" s="214"/>
      <c r="J351" s="215">
        <f>ROUND(I351*H351,2)</f>
        <v>0</v>
      </c>
      <c r="K351" s="211" t="s">
        <v>32</v>
      </c>
      <c r="L351" s="48"/>
      <c r="M351" s="216" t="s">
        <v>32</v>
      </c>
      <c r="N351" s="217" t="s">
        <v>49</v>
      </c>
      <c r="O351" s="88"/>
      <c r="P351" s="218">
        <f>O351*H351</f>
        <v>0</v>
      </c>
      <c r="Q351" s="218">
        <v>0</v>
      </c>
      <c r="R351" s="218">
        <f>Q351*H351</f>
        <v>0</v>
      </c>
      <c r="S351" s="218">
        <v>0</v>
      </c>
      <c r="T351" s="219">
        <f>S351*H351</f>
        <v>0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R351" s="220" t="s">
        <v>405</v>
      </c>
      <c r="AT351" s="220" t="s">
        <v>189</v>
      </c>
      <c r="AU351" s="220" t="s">
        <v>91</v>
      </c>
      <c r="AY351" s="20" t="s">
        <v>188</v>
      </c>
      <c r="BE351" s="221">
        <f>IF(N351="základní",J351,0)</f>
        <v>0</v>
      </c>
      <c r="BF351" s="221">
        <f>IF(N351="snížená",J351,0)</f>
        <v>0</v>
      </c>
      <c r="BG351" s="221">
        <f>IF(N351="zákl. přenesená",J351,0)</f>
        <v>0</v>
      </c>
      <c r="BH351" s="221">
        <f>IF(N351="sníž. přenesená",J351,0)</f>
        <v>0</v>
      </c>
      <c r="BI351" s="221">
        <f>IF(N351="nulová",J351,0)</f>
        <v>0</v>
      </c>
      <c r="BJ351" s="20" t="s">
        <v>86</v>
      </c>
      <c r="BK351" s="221">
        <f>ROUND(I351*H351,2)</f>
        <v>0</v>
      </c>
      <c r="BL351" s="20" t="s">
        <v>405</v>
      </c>
      <c r="BM351" s="220" t="s">
        <v>2542</v>
      </c>
    </row>
    <row r="352" s="2" customFormat="1">
      <c r="A352" s="42"/>
      <c r="B352" s="43"/>
      <c r="C352" s="44"/>
      <c r="D352" s="222" t="s">
        <v>194</v>
      </c>
      <c r="E352" s="44"/>
      <c r="F352" s="223" t="s">
        <v>2543</v>
      </c>
      <c r="G352" s="44"/>
      <c r="H352" s="44"/>
      <c r="I352" s="224"/>
      <c r="J352" s="44"/>
      <c r="K352" s="44"/>
      <c r="L352" s="48"/>
      <c r="M352" s="225"/>
      <c r="N352" s="226"/>
      <c r="O352" s="88"/>
      <c r="P352" s="88"/>
      <c r="Q352" s="88"/>
      <c r="R352" s="88"/>
      <c r="S352" s="88"/>
      <c r="T352" s="89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T352" s="20" t="s">
        <v>194</v>
      </c>
      <c r="AU352" s="20" t="s">
        <v>91</v>
      </c>
    </row>
    <row r="353" s="2" customFormat="1" ht="24.15" customHeight="1">
      <c r="A353" s="42"/>
      <c r="B353" s="43"/>
      <c r="C353" s="209" t="s">
        <v>500</v>
      </c>
      <c r="D353" s="209" t="s">
        <v>189</v>
      </c>
      <c r="E353" s="210" t="s">
        <v>2544</v>
      </c>
      <c r="F353" s="211" t="s">
        <v>2545</v>
      </c>
      <c r="G353" s="212" t="s">
        <v>235</v>
      </c>
      <c r="H353" s="213">
        <v>4</v>
      </c>
      <c r="I353" s="214"/>
      <c r="J353" s="215">
        <f>ROUND(I353*H353,2)</f>
        <v>0</v>
      </c>
      <c r="K353" s="211" t="s">
        <v>32</v>
      </c>
      <c r="L353" s="48"/>
      <c r="M353" s="216" t="s">
        <v>32</v>
      </c>
      <c r="N353" s="217" t="s">
        <v>49</v>
      </c>
      <c r="O353" s="88"/>
      <c r="P353" s="218">
        <f>O353*H353</f>
        <v>0</v>
      </c>
      <c r="Q353" s="218">
        <v>0</v>
      </c>
      <c r="R353" s="218">
        <f>Q353*H353</f>
        <v>0</v>
      </c>
      <c r="S353" s="218">
        <v>0</v>
      </c>
      <c r="T353" s="219">
        <f>S353*H353</f>
        <v>0</v>
      </c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R353" s="220" t="s">
        <v>405</v>
      </c>
      <c r="AT353" s="220" t="s">
        <v>189</v>
      </c>
      <c r="AU353" s="220" t="s">
        <v>91</v>
      </c>
      <c r="AY353" s="20" t="s">
        <v>188</v>
      </c>
      <c r="BE353" s="221">
        <f>IF(N353="základní",J353,0)</f>
        <v>0</v>
      </c>
      <c r="BF353" s="221">
        <f>IF(N353="snížená",J353,0)</f>
        <v>0</v>
      </c>
      <c r="BG353" s="221">
        <f>IF(N353="zákl. přenesená",J353,0)</f>
        <v>0</v>
      </c>
      <c r="BH353" s="221">
        <f>IF(N353="sníž. přenesená",J353,0)</f>
        <v>0</v>
      </c>
      <c r="BI353" s="221">
        <f>IF(N353="nulová",J353,0)</f>
        <v>0</v>
      </c>
      <c r="BJ353" s="20" t="s">
        <v>86</v>
      </c>
      <c r="BK353" s="221">
        <f>ROUND(I353*H353,2)</f>
        <v>0</v>
      </c>
      <c r="BL353" s="20" t="s">
        <v>405</v>
      </c>
      <c r="BM353" s="220" t="s">
        <v>2546</v>
      </c>
    </row>
    <row r="354" s="2" customFormat="1">
      <c r="A354" s="42"/>
      <c r="B354" s="43"/>
      <c r="C354" s="44"/>
      <c r="D354" s="222" t="s">
        <v>194</v>
      </c>
      <c r="E354" s="44"/>
      <c r="F354" s="223" t="s">
        <v>2547</v>
      </c>
      <c r="G354" s="44"/>
      <c r="H354" s="44"/>
      <c r="I354" s="224"/>
      <c r="J354" s="44"/>
      <c r="K354" s="44"/>
      <c r="L354" s="48"/>
      <c r="M354" s="225"/>
      <c r="N354" s="226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0" t="s">
        <v>194</v>
      </c>
      <c r="AU354" s="20" t="s">
        <v>91</v>
      </c>
    </row>
    <row r="355" s="2" customFormat="1" ht="16.5" customHeight="1">
      <c r="A355" s="42"/>
      <c r="B355" s="43"/>
      <c r="C355" s="209" t="s">
        <v>506</v>
      </c>
      <c r="D355" s="209" t="s">
        <v>189</v>
      </c>
      <c r="E355" s="210" t="s">
        <v>2548</v>
      </c>
      <c r="F355" s="211" t="s">
        <v>2549</v>
      </c>
      <c r="G355" s="212" t="s">
        <v>235</v>
      </c>
      <c r="H355" s="213">
        <v>18</v>
      </c>
      <c r="I355" s="214"/>
      <c r="J355" s="215">
        <f>ROUND(I355*H355,2)</f>
        <v>0</v>
      </c>
      <c r="K355" s="211" t="s">
        <v>32</v>
      </c>
      <c r="L355" s="48"/>
      <c r="M355" s="216" t="s">
        <v>32</v>
      </c>
      <c r="N355" s="217" t="s">
        <v>49</v>
      </c>
      <c r="O355" s="88"/>
      <c r="P355" s="218">
        <f>O355*H355</f>
        <v>0</v>
      </c>
      <c r="Q355" s="218">
        <v>0</v>
      </c>
      <c r="R355" s="218">
        <f>Q355*H355</f>
        <v>0</v>
      </c>
      <c r="S355" s="218">
        <v>0</v>
      </c>
      <c r="T355" s="219">
        <f>S355*H355</f>
        <v>0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20" t="s">
        <v>405</v>
      </c>
      <c r="AT355" s="220" t="s">
        <v>189</v>
      </c>
      <c r="AU355" s="220" t="s">
        <v>91</v>
      </c>
      <c r="AY355" s="20" t="s">
        <v>188</v>
      </c>
      <c r="BE355" s="221">
        <f>IF(N355="základní",J355,0)</f>
        <v>0</v>
      </c>
      <c r="BF355" s="221">
        <f>IF(N355="snížená",J355,0)</f>
        <v>0</v>
      </c>
      <c r="BG355" s="221">
        <f>IF(N355="zákl. přenesená",J355,0)</f>
        <v>0</v>
      </c>
      <c r="BH355" s="221">
        <f>IF(N355="sníž. přenesená",J355,0)</f>
        <v>0</v>
      </c>
      <c r="BI355" s="221">
        <f>IF(N355="nulová",J355,0)</f>
        <v>0</v>
      </c>
      <c r="BJ355" s="20" t="s">
        <v>86</v>
      </c>
      <c r="BK355" s="221">
        <f>ROUND(I355*H355,2)</f>
        <v>0</v>
      </c>
      <c r="BL355" s="20" t="s">
        <v>405</v>
      </c>
      <c r="BM355" s="220" t="s">
        <v>2550</v>
      </c>
    </row>
    <row r="356" s="2" customFormat="1">
      <c r="A356" s="42"/>
      <c r="B356" s="43"/>
      <c r="C356" s="44"/>
      <c r="D356" s="222" t="s">
        <v>194</v>
      </c>
      <c r="E356" s="44"/>
      <c r="F356" s="223" t="s">
        <v>2549</v>
      </c>
      <c r="G356" s="44"/>
      <c r="H356" s="44"/>
      <c r="I356" s="224"/>
      <c r="J356" s="44"/>
      <c r="K356" s="44"/>
      <c r="L356" s="48"/>
      <c r="M356" s="225"/>
      <c r="N356" s="226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0" t="s">
        <v>194</v>
      </c>
      <c r="AU356" s="20" t="s">
        <v>91</v>
      </c>
    </row>
    <row r="357" s="2" customFormat="1">
      <c r="A357" s="42"/>
      <c r="B357" s="43"/>
      <c r="C357" s="44"/>
      <c r="D357" s="222" t="s">
        <v>202</v>
      </c>
      <c r="E357" s="44"/>
      <c r="F357" s="227" t="s">
        <v>2551</v>
      </c>
      <c r="G357" s="44"/>
      <c r="H357" s="44"/>
      <c r="I357" s="224"/>
      <c r="J357" s="44"/>
      <c r="K357" s="44"/>
      <c r="L357" s="48"/>
      <c r="M357" s="225"/>
      <c r="N357" s="226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0" t="s">
        <v>202</v>
      </c>
      <c r="AU357" s="20" t="s">
        <v>91</v>
      </c>
    </row>
    <row r="358" s="2" customFormat="1" ht="16.5" customHeight="1">
      <c r="A358" s="42"/>
      <c r="B358" s="43"/>
      <c r="C358" s="209" t="s">
        <v>513</v>
      </c>
      <c r="D358" s="209" t="s">
        <v>189</v>
      </c>
      <c r="E358" s="210" t="s">
        <v>2552</v>
      </c>
      <c r="F358" s="211" t="s">
        <v>2553</v>
      </c>
      <c r="G358" s="212" t="s">
        <v>235</v>
      </c>
      <c r="H358" s="213">
        <v>6</v>
      </c>
      <c r="I358" s="214"/>
      <c r="J358" s="215">
        <f>ROUND(I358*H358,2)</f>
        <v>0</v>
      </c>
      <c r="K358" s="211" t="s">
        <v>32</v>
      </c>
      <c r="L358" s="48"/>
      <c r="M358" s="216" t="s">
        <v>32</v>
      </c>
      <c r="N358" s="217" t="s">
        <v>49</v>
      </c>
      <c r="O358" s="88"/>
      <c r="P358" s="218">
        <f>O358*H358</f>
        <v>0</v>
      </c>
      <c r="Q358" s="218">
        <v>0</v>
      </c>
      <c r="R358" s="218">
        <f>Q358*H358</f>
        <v>0</v>
      </c>
      <c r="S358" s="218">
        <v>0</v>
      </c>
      <c r="T358" s="219">
        <f>S358*H358</f>
        <v>0</v>
      </c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R358" s="220" t="s">
        <v>405</v>
      </c>
      <c r="AT358" s="220" t="s">
        <v>189</v>
      </c>
      <c r="AU358" s="220" t="s">
        <v>91</v>
      </c>
      <c r="AY358" s="20" t="s">
        <v>188</v>
      </c>
      <c r="BE358" s="221">
        <f>IF(N358="základní",J358,0)</f>
        <v>0</v>
      </c>
      <c r="BF358" s="221">
        <f>IF(N358="snížená",J358,0)</f>
        <v>0</v>
      </c>
      <c r="BG358" s="221">
        <f>IF(N358="zákl. přenesená",J358,0)</f>
        <v>0</v>
      </c>
      <c r="BH358" s="221">
        <f>IF(N358="sníž. přenesená",J358,0)</f>
        <v>0</v>
      </c>
      <c r="BI358" s="221">
        <f>IF(N358="nulová",J358,0)</f>
        <v>0</v>
      </c>
      <c r="BJ358" s="20" t="s">
        <v>86</v>
      </c>
      <c r="BK358" s="221">
        <f>ROUND(I358*H358,2)</f>
        <v>0</v>
      </c>
      <c r="BL358" s="20" t="s">
        <v>405</v>
      </c>
      <c r="BM358" s="220" t="s">
        <v>2554</v>
      </c>
    </row>
    <row r="359" s="2" customFormat="1">
      <c r="A359" s="42"/>
      <c r="B359" s="43"/>
      <c r="C359" s="44"/>
      <c r="D359" s="222" t="s">
        <v>194</v>
      </c>
      <c r="E359" s="44"/>
      <c r="F359" s="223" t="s">
        <v>2553</v>
      </c>
      <c r="G359" s="44"/>
      <c r="H359" s="44"/>
      <c r="I359" s="224"/>
      <c r="J359" s="44"/>
      <c r="K359" s="44"/>
      <c r="L359" s="48"/>
      <c r="M359" s="225"/>
      <c r="N359" s="226"/>
      <c r="O359" s="88"/>
      <c r="P359" s="88"/>
      <c r="Q359" s="88"/>
      <c r="R359" s="88"/>
      <c r="S359" s="88"/>
      <c r="T359" s="89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T359" s="20" t="s">
        <v>194</v>
      </c>
      <c r="AU359" s="20" t="s">
        <v>91</v>
      </c>
    </row>
    <row r="360" s="2" customFormat="1">
      <c r="A360" s="42"/>
      <c r="B360" s="43"/>
      <c r="C360" s="44"/>
      <c r="D360" s="222" t="s">
        <v>202</v>
      </c>
      <c r="E360" s="44"/>
      <c r="F360" s="227" t="s">
        <v>2555</v>
      </c>
      <c r="G360" s="44"/>
      <c r="H360" s="44"/>
      <c r="I360" s="224"/>
      <c r="J360" s="44"/>
      <c r="K360" s="44"/>
      <c r="L360" s="48"/>
      <c r="M360" s="225"/>
      <c r="N360" s="226"/>
      <c r="O360" s="88"/>
      <c r="P360" s="88"/>
      <c r="Q360" s="88"/>
      <c r="R360" s="88"/>
      <c r="S360" s="88"/>
      <c r="T360" s="89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T360" s="20" t="s">
        <v>202</v>
      </c>
      <c r="AU360" s="20" t="s">
        <v>91</v>
      </c>
    </row>
    <row r="361" s="2" customFormat="1" ht="33" customHeight="1">
      <c r="A361" s="42"/>
      <c r="B361" s="43"/>
      <c r="C361" s="209" t="s">
        <v>519</v>
      </c>
      <c r="D361" s="209" t="s">
        <v>189</v>
      </c>
      <c r="E361" s="210" t="s">
        <v>2556</v>
      </c>
      <c r="F361" s="211" t="s">
        <v>2557</v>
      </c>
      <c r="G361" s="212" t="s">
        <v>314</v>
      </c>
      <c r="H361" s="213">
        <v>57</v>
      </c>
      <c r="I361" s="214"/>
      <c r="J361" s="215">
        <f>ROUND(I361*H361,2)</f>
        <v>0</v>
      </c>
      <c r="K361" s="211" t="s">
        <v>32</v>
      </c>
      <c r="L361" s="48"/>
      <c r="M361" s="216" t="s">
        <v>32</v>
      </c>
      <c r="N361" s="217" t="s">
        <v>49</v>
      </c>
      <c r="O361" s="88"/>
      <c r="P361" s="218">
        <f>O361*H361</f>
        <v>0</v>
      </c>
      <c r="Q361" s="218">
        <v>0</v>
      </c>
      <c r="R361" s="218">
        <f>Q361*H361</f>
        <v>0</v>
      </c>
      <c r="S361" s="218">
        <v>0</v>
      </c>
      <c r="T361" s="219">
        <f>S361*H361</f>
        <v>0</v>
      </c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R361" s="220" t="s">
        <v>405</v>
      </c>
      <c r="AT361" s="220" t="s">
        <v>189</v>
      </c>
      <c r="AU361" s="220" t="s">
        <v>91</v>
      </c>
      <c r="AY361" s="20" t="s">
        <v>188</v>
      </c>
      <c r="BE361" s="221">
        <f>IF(N361="základní",J361,0)</f>
        <v>0</v>
      </c>
      <c r="BF361" s="221">
        <f>IF(N361="snížená",J361,0)</f>
        <v>0</v>
      </c>
      <c r="BG361" s="221">
        <f>IF(N361="zákl. přenesená",J361,0)</f>
        <v>0</v>
      </c>
      <c r="BH361" s="221">
        <f>IF(N361="sníž. přenesená",J361,0)</f>
        <v>0</v>
      </c>
      <c r="BI361" s="221">
        <f>IF(N361="nulová",J361,0)</f>
        <v>0</v>
      </c>
      <c r="BJ361" s="20" t="s">
        <v>86</v>
      </c>
      <c r="BK361" s="221">
        <f>ROUND(I361*H361,2)</f>
        <v>0</v>
      </c>
      <c r="BL361" s="20" t="s">
        <v>405</v>
      </c>
      <c r="BM361" s="220" t="s">
        <v>2558</v>
      </c>
    </row>
    <row r="362" s="2" customFormat="1">
      <c r="A362" s="42"/>
      <c r="B362" s="43"/>
      <c r="C362" s="44"/>
      <c r="D362" s="222" t="s">
        <v>194</v>
      </c>
      <c r="E362" s="44"/>
      <c r="F362" s="223" t="s">
        <v>2559</v>
      </c>
      <c r="G362" s="44"/>
      <c r="H362" s="44"/>
      <c r="I362" s="224"/>
      <c r="J362" s="44"/>
      <c r="K362" s="44"/>
      <c r="L362" s="48"/>
      <c r="M362" s="225"/>
      <c r="N362" s="226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T362" s="20" t="s">
        <v>194</v>
      </c>
      <c r="AU362" s="20" t="s">
        <v>91</v>
      </c>
    </row>
    <row r="363" s="2" customFormat="1" ht="16.5" customHeight="1">
      <c r="A363" s="42"/>
      <c r="B363" s="43"/>
      <c r="C363" s="209" t="s">
        <v>525</v>
      </c>
      <c r="D363" s="209" t="s">
        <v>189</v>
      </c>
      <c r="E363" s="210" t="s">
        <v>2560</v>
      </c>
      <c r="F363" s="211" t="s">
        <v>2561</v>
      </c>
      <c r="G363" s="212" t="s">
        <v>235</v>
      </c>
      <c r="H363" s="213">
        <v>2</v>
      </c>
      <c r="I363" s="214"/>
      <c r="J363" s="215">
        <f>ROUND(I363*H363,2)</f>
        <v>0</v>
      </c>
      <c r="K363" s="211" t="s">
        <v>32</v>
      </c>
      <c r="L363" s="48"/>
      <c r="M363" s="216" t="s">
        <v>32</v>
      </c>
      <c r="N363" s="217" t="s">
        <v>49</v>
      </c>
      <c r="O363" s="88"/>
      <c r="P363" s="218">
        <f>O363*H363</f>
        <v>0</v>
      </c>
      <c r="Q363" s="218">
        <v>0</v>
      </c>
      <c r="R363" s="218">
        <f>Q363*H363</f>
        <v>0</v>
      </c>
      <c r="S363" s="218">
        <v>0</v>
      </c>
      <c r="T363" s="219">
        <f>S363*H363</f>
        <v>0</v>
      </c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R363" s="220" t="s">
        <v>405</v>
      </c>
      <c r="AT363" s="220" t="s">
        <v>189</v>
      </c>
      <c r="AU363" s="220" t="s">
        <v>91</v>
      </c>
      <c r="AY363" s="20" t="s">
        <v>188</v>
      </c>
      <c r="BE363" s="221">
        <f>IF(N363="základní",J363,0)</f>
        <v>0</v>
      </c>
      <c r="BF363" s="221">
        <f>IF(N363="snížená",J363,0)</f>
        <v>0</v>
      </c>
      <c r="BG363" s="221">
        <f>IF(N363="zákl. přenesená",J363,0)</f>
        <v>0</v>
      </c>
      <c r="BH363" s="221">
        <f>IF(N363="sníž. přenesená",J363,0)</f>
        <v>0</v>
      </c>
      <c r="BI363" s="221">
        <f>IF(N363="nulová",J363,0)</f>
        <v>0</v>
      </c>
      <c r="BJ363" s="20" t="s">
        <v>86</v>
      </c>
      <c r="BK363" s="221">
        <f>ROUND(I363*H363,2)</f>
        <v>0</v>
      </c>
      <c r="BL363" s="20" t="s">
        <v>405</v>
      </c>
      <c r="BM363" s="220" t="s">
        <v>2562</v>
      </c>
    </row>
    <row r="364" s="2" customFormat="1">
      <c r="A364" s="42"/>
      <c r="B364" s="43"/>
      <c r="C364" s="44"/>
      <c r="D364" s="222" t="s">
        <v>194</v>
      </c>
      <c r="E364" s="44"/>
      <c r="F364" s="223" t="s">
        <v>2561</v>
      </c>
      <c r="G364" s="44"/>
      <c r="H364" s="44"/>
      <c r="I364" s="224"/>
      <c r="J364" s="44"/>
      <c r="K364" s="44"/>
      <c r="L364" s="48"/>
      <c r="M364" s="225"/>
      <c r="N364" s="226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0" t="s">
        <v>194</v>
      </c>
      <c r="AU364" s="20" t="s">
        <v>91</v>
      </c>
    </row>
    <row r="365" s="2" customFormat="1">
      <c r="A365" s="42"/>
      <c r="B365" s="43"/>
      <c r="C365" s="44"/>
      <c r="D365" s="222" t="s">
        <v>202</v>
      </c>
      <c r="E365" s="44"/>
      <c r="F365" s="227" t="s">
        <v>2563</v>
      </c>
      <c r="G365" s="44"/>
      <c r="H365" s="44"/>
      <c r="I365" s="224"/>
      <c r="J365" s="44"/>
      <c r="K365" s="44"/>
      <c r="L365" s="48"/>
      <c r="M365" s="225"/>
      <c r="N365" s="226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T365" s="20" t="s">
        <v>202</v>
      </c>
      <c r="AU365" s="20" t="s">
        <v>91</v>
      </c>
    </row>
    <row r="366" s="2" customFormat="1" ht="33" customHeight="1">
      <c r="A366" s="42"/>
      <c r="B366" s="43"/>
      <c r="C366" s="209" t="s">
        <v>530</v>
      </c>
      <c r="D366" s="209" t="s">
        <v>189</v>
      </c>
      <c r="E366" s="210" t="s">
        <v>2564</v>
      </c>
      <c r="F366" s="211" t="s">
        <v>1838</v>
      </c>
      <c r="G366" s="212" t="s">
        <v>235</v>
      </c>
      <c r="H366" s="213">
        <v>7</v>
      </c>
      <c r="I366" s="214"/>
      <c r="J366" s="215">
        <f>ROUND(I366*H366,2)</f>
        <v>0</v>
      </c>
      <c r="K366" s="211" t="s">
        <v>32</v>
      </c>
      <c r="L366" s="48"/>
      <c r="M366" s="216" t="s">
        <v>32</v>
      </c>
      <c r="N366" s="217" t="s">
        <v>49</v>
      </c>
      <c r="O366" s="88"/>
      <c r="P366" s="218">
        <f>O366*H366</f>
        <v>0</v>
      </c>
      <c r="Q366" s="218">
        <v>0</v>
      </c>
      <c r="R366" s="218">
        <f>Q366*H366</f>
        <v>0</v>
      </c>
      <c r="S366" s="218">
        <v>0</v>
      </c>
      <c r="T366" s="219">
        <f>S366*H366</f>
        <v>0</v>
      </c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R366" s="220" t="s">
        <v>405</v>
      </c>
      <c r="AT366" s="220" t="s">
        <v>189</v>
      </c>
      <c r="AU366" s="220" t="s">
        <v>91</v>
      </c>
      <c r="AY366" s="20" t="s">
        <v>188</v>
      </c>
      <c r="BE366" s="221">
        <f>IF(N366="základní",J366,0)</f>
        <v>0</v>
      </c>
      <c r="BF366" s="221">
        <f>IF(N366="snížená",J366,0)</f>
        <v>0</v>
      </c>
      <c r="BG366" s="221">
        <f>IF(N366="zákl. přenesená",J366,0)</f>
        <v>0</v>
      </c>
      <c r="BH366" s="221">
        <f>IF(N366="sníž. přenesená",J366,0)</f>
        <v>0</v>
      </c>
      <c r="BI366" s="221">
        <f>IF(N366="nulová",J366,0)</f>
        <v>0</v>
      </c>
      <c r="BJ366" s="20" t="s">
        <v>86</v>
      </c>
      <c r="BK366" s="221">
        <f>ROUND(I366*H366,2)</f>
        <v>0</v>
      </c>
      <c r="BL366" s="20" t="s">
        <v>405</v>
      </c>
      <c r="BM366" s="220" t="s">
        <v>2565</v>
      </c>
    </row>
    <row r="367" s="2" customFormat="1">
      <c r="A367" s="42"/>
      <c r="B367" s="43"/>
      <c r="C367" s="44"/>
      <c r="D367" s="222" t="s">
        <v>194</v>
      </c>
      <c r="E367" s="44"/>
      <c r="F367" s="223" t="s">
        <v>1838</v>
      </c>
      <c r="G367" s="44"/>
      <c r="H367" s="44"/>
      <c r="I367" s="224"/>
      <c r="J367" s="44"/>
      <c r="K367" s="44"/>
      <c r="L367" s="48"/>
      <c r="M367" s="225"/>
      <c r="N367" s="226"/>
      <c r="O367" s="88"/>
      <c r="P367" s="88"/>
      <c r="Q367" s="88"/>
      <c r="R367" s="88"/>
      <c r="S367" s="88"/>
      <c r="T367" s="89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T367" s="20" t="s">
        <v>194</v>
      </c>
      <c r="AU367" s="20" t="s">
        <v>91</v>
      </c>
    </row>
    <row r="368" s="11" customFormat="1" ht="22.8" customHeight="1">
      <c r="A368" s="11"/>
      <c r="B368" s="195"/>
      <c r="C368" s="196"/>
      <c r="D368" s="197" t="s">
        <v>77</v>
      </c>
      <c r="E368" s="237" t="s">
        <v>2566</v>
      </c>
      <c r="F368" s="237" t="s">
        <v>2567</v>
      </c>
      <c r="G368" s="196"/>
      <c r="H368" s="196"/>
      <c r="I368" s="199"/>
      <c r="J368" s="238">
        <f>BK368</f>
        <v>0</v>
      </c>
      <c r="K368" s="196"/>
      <c r="L368" s="201"/>
      <c r="M368" s="202"/>
      <c r="N368" s="203"/>
      <c r="O368" s="203"/>
      <c r="P368" s="204">
        <f>SUM(P369:P381)</f>
        <v>0</v>
      </c>
      <c r="Q368" s="203"/>
      <c r="R368" s="204">
        <f>SUM(R369:R381)</f>
        <v>0.77924000000000004</v>
      </c>
      <c r="S368" s="203"/>
      <c r="T368" s="205">
        <f>SUM(T369:T381)</f>
        <v>0</v>
      </c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R368" s="206" t="s">
        <v>91</v>
      </c>
      <c r="AT368" s="207" t="s">
        <v>77</v>
      </c>
      <c r="AU368" s="207" t="s">
        <v>86</v>
      </c>
      <c r="AY368" s="206" t="s">
        <v>188</v>
      </c>
      <c r="BK368" s="208">
        <f>SUM(BK369:BK381)</f>
        <v>0</v>
      </c>
    </row>
    <row r="369" s="2" customFormat="1" ht="37.8" customHeight="1">
      <c r="A369" s="42"/>
      <c r="B369" s="43"/>
      <c r="C369" s="209" t="s">
        <v>536</v>
      </c>
      <c r="D369" s="209" t="s">
        <v>189</v>
      </c>
      <c r="E369" s="210" t="s">
        <v>2568</v>
      </c>
      <c r="F369" s="211" t="s">
        <v>2569</v>
      </c>
      <c r="G369" s="212" t="s">
        <v>278</v>
      </c>
      <c r="H369" s="213">
        <v>14</v>
      </c>
      <c r="I369" s="214"/>
      <c r="J369" s="215">
        <f>ROUND(I369*H369,2)</f>
        <v>0</v>
      </c>
      <c r="K369" s="211" t="s">
        <v>236</v>
      </c>
      <c r="L369" s="48"/>
      <c r="M369" s="216" t="s">
        <v>32</v>
      </c>
      <c r="N369" s="217" t="s">
        <v>49</v>
      </c>
      <c r="O369" s="88"/>
      <c r="P369" s="218">
        <f>O369*H369</f>
        <v>0</v>
      </c>
      <c r="Q369" s="218">
        <v>0.055480000000000002</v>
      </c>
      <c r="R369" s="218">
        <f>Q369*H369</f>
        <v>0.77672000000000008</v>
      </c>
      <c r="S369" s="218">
        <v>0</v>
      </c>
      <c r="T369" s="219">
        <f>S369*H369</f>
        <v>0</v>
      </c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R369" s="220" t="s">
        <v>405</v>
      </c>
      <c r="AT369" s="220" t="s">
        <v>189</v>
      </c>
      <c r="AU369" s="220" t="s">
        <v>91</v>
      </c>
      <c r="AY369" s="20" t="s">
        <v>188</v>
      </c>
      <c r="BE369" s="221">
        <f>IF(N369="základní",J369,0)</f>
        <v>0</v>
      </c>
      <c r="BF369" s="221">
        <f>IF(N369="snížená",J369,0)</f>
        <v>0</v>
      </c>
      <c r="BG369" s="221">
        <f>IF(N369="zákl. přenesená",J369,0)</f>
        <v>0</v>
      </c>
      <c r="BH369" s="221">
        <f>IF(N369="sníž. přenesená",J369,0)</f>
        <v>0</v>
      </c>
      <c r="BI369" s="221">
        <f>IF(N369="nulová",J369,0)</f>
        <v>0</v>
      </c>
      <c r="BJ369" s="20" t="s">
        <v>86</v>
      </c>
      <c r="BK369" s="221">
        <f>ROUND(I369*H369,2)</f>
        <v>0</v>
      </c>
      <c r="BL369" s="20" t="s">
        <v>405</v>
      </c>
      <c r="BM369" s="220" t="s">
        <v>2570</v>
      </c>
    </row>
    <row r="370" s="2" customFormat="1">
      <c r="A370" s="42"/>
      <c r="B370" s="43"/>
      <c r="C370" s="44"/>
      <c r="D370" s="222" t="s">
        <v>194</v>
      </c>
      <c r="E370" s="44"/>
      <c r="F370" s="223" t="s">
        <v>2571</v>
      </c>
      <c r="G370" s="44"/>
      <c r="H370" s="44"/>
      <c r="I370" s="224"/>
      <c r="J370" s="44"/>
      <c r="K370" s="44"/>
      <c r="L370" s="48"/>
      <c r="M370" s="225"/>
      <c r="N370" s="226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T370" s="20" t="s">
        <v>194</v>
      </c>
      <c r="AU370" s="20" t="s">
        <v>91</v>
      </c>
    </row>
    <row r="371" s="2" customFormat="1">
      <c r="A371" s="42"/>
      <c r="B371" s="43"/>
      <c r="C371" s="44"/>
      <c r="D371" s="239" t="s">
        <v>239</v>
      </c>
      <c r="E371" s="44"/>
      <c r="F371" s="240" t="s">
        <v>2572</v>
      </c>
      <c r="G371" s="44"/>
      <c r="H371" s="44"/>
      <c r="I371" s="224"/>
      <c r="J371" s="44"/>
      <c r="K371" s="44"/>
      <c r="L371" s="48"/>
      <c r="M371" s="225"/>
      <c r="N371" s="226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T371" s="20" t="s">
        <v>239</v>
      </c>
      <c r="AU371" s="20" t="s">
        <v>91</v>
      </c>
    </row>
    <row r="372" s="14" customFormat="1">
      <c r="A372" s="14"/>
      <c r="B372" s="252"/>
      <c r="C372" s="253"/>
      <c r="D372" s="222" t="s">
        <v>282</v>
      </c>
      <c r="E372" s="254" t="s">
        <v>32</v>
      </c>
      <c r="F372" s="255" t="s">
        <v>2573</v>
      </c>
      <c r="G372" s="253"/>
      <c r="H372" s="254" t="s">
        <v>32</v>
      </c>
      <c r="I372" s="256"/>
      <c r="J372" s="253"/>
      <c r="K372" s="253"/>
      <c r="L372" s="257"/>
      <c r="M372" s="258"/>
      <c r="N372" s="259"/>
      <c r="O372" s="259"/>
      <c r="P372" s="259"/>
      <c r="Q372" s="259"/>
      <c r="R372" s="259"/>
      <c r="S372" s="259"/>
      <c r="T372" s="260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1" t="s">
        <v>282</v>
      </c>
      <c r="AU372" s="261" t="s">
        <v>91</v>
      </c>
      <c r="AV372" s="14" t="s">
        <v>86</v>
      </c>
      <c r="AW372" s="14" t="s">
        <v>39</v>
      </c>
      <c r="AX372" s="14" t="s">
        <v>78</v>
      </c>
      <c r="AY372" s="261" t="s">
        <v>188</v>
      </c>
    </row>
    <row r="373" s="13" customFormat="1">
      <c r="A373" s="13"/>
      <c r="B373" s="241"/>
      <c r="C373" s="242"/>
      <c r="D373" s="222" t="s">
        <v>282</v>
      </c>
      <c r="E373" s="243" t="s">
        <v>32</v>
      </c>
      <c r="F373" s="244" t="s">
        <v>2399</v>
      </c>
      <c r="G373" s="242"/>
      <c r="H373" s="245">
        <v>14</v>
      </c>
      <c r="I373" s="246"/>
      <c r="J373" s="242"/>
      <c r="K373" s="242"/>
      <c r="L373" s="247"/>
      <c r="M373" s="248"/>
      <c r="N373" s="249"/>
      <c r="O373" s="249"/>
      <c r="P373" s="249"/>
      <c r="Q373" s="249"/>
      <c r="R373" s="249"/>
      <c r="S373" s="249"/>
      <c r="T373" s="250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1" t="s">
        <v>282</v>
      </c>
      <c r="AU373" s="251" t="s">
        <v>91</v>
      </c>
      <c r="AV373" s="13" t="s">
        <v>91</v>
      </c>
      <c r="AW373" s="13" t="s">
        <v>39</v>
      </c>
      <c r="AX373" s="13" t="s">
        <v>86</v>
      </c>
      <c r="AY373" s="251" t="s">
        <v>188</v>
      </c>
    </row>
    <row r="374" s="2" customFormat="1" ht="24.15" customHeight="1">
      <c r="A374" s="42"/>
      <c r="B374" s="43"/>
      <c r="C374" s="209" t="s">
        <v>541</v>
      </c>
      <c r="D374" s="209" t="s">
        <v>189</v>
      </c>
      <c r="E374" s="210" t="s">
        <v>2574</v>
      </c>
      <c r="F374" s="211" t="s">
        <v>2575</v>
      </c>
      <c r="G374" s="212" t="s">
        <v>278</v>
      </c>
      <c r="H374" s="213">
        <v>14</v>
      </c>
      <c r="I374" s="214"/>
      <c r="J374" s="215">
        <f>ROUND(I374*H374,2)</f>
        <v>0</v>
      </c>
      <c r="K374" s="211" t="s">
        <v>236</v>
      </c>
      <c r="L374" s="48"/>
      <c r="M374" s="216" t="s">
        <v>32</v>
      </c>
      <c r="N374" s="217" t="s">
        <v>49</v>
      </c>
      <c r="O374" s="88"/>
      <c r="P374" s="218">
        <f>O374*H374</f>
        <v>0</v>
      </c>
      <c r="Q374" s="218">
        <v>0.00018000000000000001</v>
      </c>
      <c r="R374" s="218">
        <f>Q374*H374</f>
        <v>0.0025200000000000001</v>
      </c>
      <c r="S374" s="218">
        <v>0</v>
      </c>
      <c r="T374" s="219">
        <f>S374*H374</f>
        <v>0</v>
      </c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R374" s="220" t="s">
        <v>405</v>
      </c>
      <c r="AT374" s="220" t="s">
        <v>189</v>
      </c>
      <c r="AU374" s="220" t="s">
        <v>91</v>
      </c>
      <c r="AY374" s="20" t="s">
        <v>188</v>
      </c>
      <c r="BE374" s="221">
        <f>IF(N374="základní",J374,0)</f>
        <v>0</v>
      </c>
      <c r="BF374" s="221">
        <f>IF(N374="snížená",J374,0)</f>
        <v>0</v>
      </c>
      <c r="BG374" s="221">
        <f>IF(N374="zákl. přenesená",J374,0)</f>
        <v>0</v>
      </c>
      <c r="BH374" s="221">
        <f>IF(N374="sníž. přenesená",J374,0)</f>
        <v>0</v>
      </c>
      <c r="BI374" s="221">
        <f>IF(N374="nulová",J374,0)</f>
        <v>0</v>
      </c>
      <c r="BJ374" s="20" t="s">
        <v>86</v>
      </c>
      <c r="BK374" s="221">
        <f>ROUND(I374*H374,2)</f>
        <v>0</v>
      </c>
      <c r="BL374" s="20" t="s">
        <v>405</v>
      </c>
      <c r="BM374" s="220" t="s">
        <v>2576</v>
      </c>
    </row>
    <row r="375" s="2" customFormat="1">
      <c r="A375" s="42"/>
      <c r="B375" s="43"/>
      <c r="C375" s="44"/>
      <c r="D375" s="222" t="s">
        <v>194</v>
      </c>
      <c r="E375" s="44"/>
      <c r="F375" s="223" t="s">
        <v>2577</v>
      </c>
      <c r="G375" s="44"/>
      <c r="H375" s="44"/>
      <c r="I375" s="224"/>
      <c r="J375" s="44"/>
      <c r="K375" s="44"/>
      <c r="L375" s="48"/>
      <c r="M375" s="225"/>
      <c r="N375" s="226"/>
      <c r="O375" s="88"/>
      <c r="P375" s="88"/>
      <c r="Q375" s="88"/>
      <c r="R375" s="88"/>
      <c r="S375" s="88"/>
      <c r="T375" s="89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T375" s="20" t="s">
        <v>194</v>
      </c>
      <c r="AU375" s="20" t="s">
        <v>91</v>
      </c>
    </row>
    <row r="376" s="2" customFormat="1">
      <c r="A376" s="42"/>
      <c r="B376" s="43"/>
      <c r="C376" s="44"/>
      <c r="D376" s="239" t="s">
        <v>239</v>
      </c>
      <c r="E376" s="44"/>
      <c r="F376" s="240" t="s">
        <v>2578</v>
      </c>
      <c r="G376" s="44"/>
      <c r="H376" s="44"/>
      <c r="I376" s="224"/>
      <c r="J376" s="44"/>
      <c r="K376" s="44"/>
      <c r="L376" s="48"/>
      <c r="M376" s="225"/>
      <c r="N376" s="226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0" t="s">
        <v>239</v>
      </c>
      <c r="AU376" s="20" t="s">
        <v>91</v>
      </c>
    </row>
    <row r="377" s="14" customFormat="1">
      <c r="A377" s="14"/>
      <c r="B377" s="252"/>
      <c r="C377" s="253"/>
      <c r="D377" s="222" t="s">
        <v>282</v>
      </c>
      <c r="E377" s="254" t="s">
        <v>32</v>
      </c>
      <c r="F377" s="255" t="s">
        <v>2573</v>
      </c>
      <c r="G377" s="253"/>
      <c r="H377" s="254" t="s">
        <v>32</v>
      </c>
      <c r="I377" s="256"/>
      <c r="J377" s="253"/>
      <c r="K377" s="253"/>
      <c r="L377" s="257"/>
      <c r="M377" s="258"/>
      <c r="N377" s="259"/>
      <c r="O377" s="259"/>
      <c r="P377" s="259"/>
      <c r="Q377" s="259"/>
      <c r="R377" s="259"/>
      <c r="S377" s="259"/>
      <c r="T377" s="260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1" t="s">
        <v>282</v>
      </c>
      <c r="AU377" s="261" t="s">
        <v>91</v>
      </c>
      <c r="AV377" s="14" t="s">
        <v>86</v>
      </c>
      <c r="AW377" s="14" t="s">
        <v>39</v>
      </c>
      <c r="AX377" s="14" t="s">
        <v>78</v>
      </c>
      <c r="AY377" s="261" t="s">
        <v>188</v>
      </c>
    </row>
    <row r="378" s="13" customFormat="1">
      <c r="A378" s="13"/>
      <c r="B378" s="241"/>
      <c r="C378" s="242"/>
      <c r="D378" s="222" t="s">
        <v>282</v>
      </c>
      <c r="E378" s="243" t="s">
        <v>32</v>
      </c>
      <c r="F378" s="244" t="s">
        <v>2399</v>
      </c>
      <c r="G378" s="242"/>
      <c r="H378" s="245">
        <v>14</v>
      </c>
      <c r="I378" s="246"/>
      <c r="J378" s="242"/>
      <c r="K378" s="242"/>
      <c r="L378" s="247"/>
      <c r="M378" s="248"/>
      <c r="N378" s="249"/>
      <c r="O378" s="249"/>
      <c r="P378" s="249"/>
      <c r="Q378" s="249"/>
      <c r="R378" s="249"/>
      <c r="S378" s="249"/>
      <c r="T378" s="250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1" t="s">
        <v>282</v>
      </c>
      <c r="AU378" s="251" t="s">
        <v>91</v>
      </c>
      <c r="AV378" s="13" t="s">
        <v>91</v>
      </c>
      <c r="AW378" s="13" t="s">
        <v>39</v>
      </c>
      <c r="AX378" s="13" t="s">
        <v>86</v>
      </c>
      <c r="AY378" s="251" t="s">
        <v>188</v>
      </c>
    </row>
    <row r="379" s="2" customFormat="1" ht="24.15" customHeight="1">
      <c r="A379" s="42"/>
      <c r="B379" s="43"/>
      <c r="C379" s="209" t="s">
        <v>546</v>
      </c>
      <c r="D379" s="209" t="s">
        <v>189</v>
      </c>
      <c r="E379" s="210" t="s">
        <v>2579</v>
      </c>
      <c r="F379" s="211" t="s">
        <v>2580</v>
      </c>
      <c r="G379" s="212" t="s">
        <v>389</v>
      </c>
      <c r="H379" s="213">
        <v>0.77900000000000003</v>
      </c>
      <c r="I379" s="214"/>
      <c r="J379" s="215">
        <f>ROUND(I379*H379,2)</f>
        <v>0</v>
      </c>
      <c r="K379" s="211" t="s">
        <v>236</v>
      </c>
      <c r="L379" s="48"/>
      <c r="M379" s="216" t="s">
        <v>32</v>
      </c>
      <c r="N379" s="217" t="s">
        <v>49</v>
      </c>
      <c r="O379" s="88"/>
      <c r="P379" s="218">
        <f>O379*H379</f>
        <v>0</v>
      </c>
      <c r="Q379" s="218">
        <v>0</v>
      </c>
      <c r="R379" s="218">
        <f>Q379*H379</f>
        <v>0</v>
      </c>
      <c r="S379" s="218">
        <v>0</v>
      </c>
      <c r="T379" s="219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20" t="s">
        <v>405</v>
      </c>
      <c r="AT379" s="220" t="s">
        <v>189</v>
      </c>
      <c r="AU379" s="220" t="s">
        <v>91</v>
      </c>
      <c r="AY379" s="20" t="s">
        <v>188</v>
      </c>
      <c r="BE379" s="221">
        <f>IF(N379="základní",J379,0)</f>
        <v>0</v>
      </c>
      <c r="BF379" s="221">
        <f>IF(N379="snížená",J379,0)</f>
        <v>0</v>
      </c>
      <c r="BG379" s="221">
        <f>IF(N379="zákl. přenesená",J379,0)</f>
        <v>0</v>
      </c>
      <c r="BH379" s="221">
        <f>IF(N379="sníž. přenesená",J379,0)</f>
        <v>0</v>
      </c>
      <c r="BI379" s="221">
        <f>IF(N379="nulová",J379,0)</f>
        <v>0</v>
      </c>
      <c r="BJ379" s="20" t="s">
        <v>86</v>
      </c>
      <c r="BK379" s="221">
        <f>ROUND(I379*H379,2)</f>
        <v>0</v>
      </c>
      <c r="BL379" s="20" t="s">
        <v>405</v>
      </c>
      <c r="BM379" s="220" t="s">
        <v>2581</v>
      </c>
    </row>
    <row r="380" s="2" customFormat="1">
      <c r="A380" s="42"/>
      <c r="B380" s="43"/>
      <c r="C380" s="44"/>
      <c r="D380" s="222" t="s">
        <v>194</v>
      </c>
      <c r="E380" s="44"/>
      <c r="F380" s="223" t="s">
        <v>2582</v>
      </c>
      <c r="G380" s="44"/>
      <c r="H380" s="44"/>
      <c r="I380" s="224"/>
      <c r="J380" s="44"/>
      <c r="K380" s="44"/>
      <c r="L380" s="48"/>
      <c r="M380" s="225"/>
      <c r="N380" s="226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0" t="s">
        <v>194</v>
      </c>
      <c r="AU380" s="20" t="s">
        <v>91</v>
      </c>
    </row>
    <row r="381" s="2" customFormat="1">
      <c r="A381" s="42"/>
      <c r="B381" s="43"/>
      <c r="C381" s="44"/>
      <c r="D381" s="239" t="s">
        <v>239</v>
      </c>
      <c r="E381" s="44"/>
      <c r="F381" s="240" t="s">
        <v>2583</v>
      </c>
      <c r="G381" s="44"/>
      <c r="H381" s="44"/>
      <c r="I381" s="224"/>
      <c r="J381" s="44"/>
      <c r="K381" s="44"/>
      <c r="L381" s="48"/>
      <c r="M381" s="225"/>
      <c r="N381" s="226"/>
      <c r="O381" s="88"/>
      <c r="P381" s="88"/>
      <c r="Q381" s="88"/>
      <c r="R381" s="88"/>
      <c r="S381" s="88"/>
      <c r="T381" s="89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T381" s="20" t="s">
        <v>239</v>
      </c>
      <c r="AU381" s="20" t="s">
        <v>91</v>
      </c>
    </row>
    <row r="382" s="11" customFormat="1" ht="22.8" customHeight="1">
      <c r="A382" s="11"/>
      <c r="B382" s="195"/>
      <c r="C382" s="196"/>
      <c r="D382" s="197" t="s">
        <v>77</v>
      </c>
      <c r="E382" s="237" t="s">
        <v>1415</v>
      </c>
      <c r="F382" s="237" t="s">
        <v>1416</v>
      </c>
      <c r="G382" s="196"/>
      <c r="H382" s="196"/>
      <c r="I382" s="199"/>
      <c r="J382" s="238">
        <f>BK382</f>
        <v>0</v>
      </c>
      <c r="K382" s="196"/>
      <c r="L382" s="201"/>
      <c r="M382" s="202"/>
      <c r="N382" s="203"/>
      <c r="O382" s="203"/>
      <c r="P382" s="204">
        <f>SUM(P383:P421)</f>
        <v>0</v>
      </c>
      <c r="Q382" s="203"/>
      <c r="R382" s="204">
        <f>SUM(R383:R421)</f>
        <v>0.83423140000000007</v>
      </c>
      <c r="S382" s="203"/>
      <c r="T382" s="205">
        <f>SUM(T383:T421)</f>
        <v>0</v>
      </c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R382" s="206" t="s">
        <v>91</v>
      </c>
      <c r="AT382" s="207" t="s">
        <v>77</v>
      </c>
      <c r="AU382" s="207" t="s">
        <v>86</v>
      </c>
      <c r="AY382" s="206" t="s">
        <v>188</v>
      </c>
      <c r="BK382" s="208">
        <f>SUM(BK383:BK421)</f>
        <v>0</v>
      </c>
    </row>
    <row r="383" s="2" customFormat="1" ht="24.15" customHeight="1">
      <c r="A383" s="42"/>
      <c r="B383" s="43"/>
      <c r="C383" s="209" t="s">
        <v>552</v>
      </c>
      <c r="D383" s="209" t="s">
        <v>189</v>
      </c>
      <c r="E383" s="210" t="s">
        <v>2584</v>
      </c>
      <c r="F383" s="211" t="s">
        <v>2585</v>
      </c>
      <c r="G383" s="212" t="s">
        <v>278</v>
      </c>
      <c r="H383" s="213">
        <v>55.380000000000003</v>
      </c>
      <c r="I383" s="214"/>
      <c r="J383" s="215">
        <f>ROUND(I383*H383,2)</f>
        <v>0</v>
      </c>
      <c r="K383" s="211" t="s">
        <v>236</v>
      </c>
      <c r="L383" s="48"/>
      <c r="M383" s="216" t="s">
        <v>32</v>
      </c>
      <c r="N383" s="217" t="s">
        <v>49</v>
      </c>
      <c r="O383" s="88"/>
      <c r="P383" s="218">
        <f>O383*H383</f>
        <v>0</v>
      </c>
      <c r="Q383" s="218">
        <v>0.012200000000000001</v>
      </c>
      <c r="R383" s="218">
        <f>Q383*H383</f>
        <v>0.67563600000000013</v>
      </c>
      <c r="S383" s="218">
        <v>0</v>
      </c>
      <c r="T383" s="219">
        <f>S383*H383</f>
        <v>0</v>
      </c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R383" s="220" t="s">
        <v>405</v>
      </c>
      <c r="AT383" s="220" t="s">
        <v>189</v>
      </c>
      <c r="AU383" s="220" t="s">
        <v>91</v>
      </c>
      <c r="AY383" s="20" t="s">
        <v>188</v>
      </c>
      <c r="BE383" s="221">
        <f>IF(N383="základní",J383,0)</f>
        <v>0</v>
      </c>
      <c r="BF383" s="221">
        <f>IF(N383="snížená",J383,0)</f>
        <v>0</v>
      </c>
      <c r="BG383" s="221">
        <f>IF(N383="zákl. přenesená",J383,0)</f>
        <v>0</v>
      </c>
      <c r="BH383" s="221">
        <f>IF(N383="sníž. přenesená",J383,0)</f>
        <v>0</v>
      </c>
      <c r="BI383" s="221">
        <f>IF(N383="nulová",J383,0)</f>
        <v>0</v>
      </c>
      <c r="BJ383" s="20" t="s">
        <v>86</v>
      </c>
      <c r="BK383" s="221">
        <f>ROUND(I383*H383,2)</f>
        <v>0</v>
      </c>
      <c r="BL383" s="20" t="s">
        <v>405</v>
      </c>
      <c r="BM383" s="220" t="s">
        <v>2586</v>
      </c>
    </row>
    <row r="384" s="2" customFormat="1">
      <c r="A384" s="42"/>
      <c r="B384" s="43"/>
      <c r="C384" s="44"/>
      <c r="D384" s="222" t="s">
        <v>194</v>
      </c>
      <c r="E384" s="44"/>
      <c r="F384" s="223" t="s">
        <v>2587</v>
      </c>
      <c r="G384" s="44"/>
      <c r="H384" s="44"/>
      <c r="I384" s="224"/>
      <c r="J384" s="44"/>
      <c r="K384" s="44"/>
      <c r="L384" s="48"/>
      <c r="M384" s="225"/>
      <c r="N384" s="226"/>
      <c r="O384" s="88"/>
      <c r="P384" s="88"/>
      <c r="Q384" s="88"/>
      <c r="R384" s="88"/>
      <c r="S384" s="88"/>
      <c r="T384" s="89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T384" s="20" t="s">
        <v>194</v>
      </c>
      <c r="AU384" s="20" t="s">
        <v>91</v>
      </c>
    </row>
    <row r="385" s="2" customFormat="1">
      <c r="A385" s="42"/>
      <c r="B385" s="43"/>
      <c r="C385" s="44"/>
      <c r="D385" s="239" t="s">
        <v>239</v>
      </c>
      <c r="E385" s="44"/>
      <c r="F385" s="240" t="s">
        <v>2588</v>
      </c>
      <c r="G385" s="44"/>
      <c r="H385" s="44"/>
      <c r="I385" s="224"/>
      <c r="J385" s="44"/>
      <c r="K385" s="44"/>
      <c r="L385" s="48"/>
      <c r="M385" s="225"/>
      <c r="N385" s="226"/>
      <c r="O385" s="88"/>
      <c r="P385" s="88"/>
      <c r="Q385" s="88"/>
      <c r="R385" s="88"/>
      <c r="S385" s="88"/>
      <c r="T385" s="89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T385" s="20" t="s">
        <v>239</v>
      </c>
      <c r="AU385" s="20" t="s">
        <v>91</v>
      </c>
    </row>
    <row r="386" s="13" customFormat="1">
      <c r="A386" s="13"/>
      <c r="B386" s="241"/>
      <c r="C386" s="242"/>
      <c r="D386" s="222" t="s">
        <v>282</v>
      </c>
      <c r="E386" s="243" t="s">
        <v>32</v>
      </c>
      <c r="F386" s="244" t="s">
        <v>2394</v>
      </c>
      <c r="G386" s="242"/>
      <c r="H386" s="245">
        <v>8</v>
      </c>
      <c r="I386" s="246"/>
      <c r="J386" s="242"/>
      <c r="K386" s="242"/>
      <c r="L386" s="247"/>
      <c r="M386" s="248"/>
      <c r="N386" s="249"/>
      <c r="O386" s="249"/>
      <c r="P386" s="249"/>
      <c r="Q386" s="249"/>
      <c r="R386" s="249"/>
      <c r="S386" s="249"/>
      <c r="T386" s="25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1" t="s">
        <v>282</v>
      </c>
      <c r="AU386" s="251" t="s">
        <v>91</v>
      </c>
      <c r="AV386" s="13" t="s">
        <v>91</v>
      </c>
      <c r="AW386" s="13" t="s">
        <v>39</v>
      </c>
      <c r="AX386" s="13" t="s">
        <v>78</v>
      </c>
      <c r="AY386" s="251" t="s">
        <v>188</v>
      </c>
    </row>
    <row r="387" s="13" customFormat="1">
      <c r="A387" s="13"/>
      <c r="B387" s="241"/>
      <c r="C387" s="242"/>
      <c r="D387" s="222" t="s">
        <v>282</v>
      </c>
      <c r="E387" s="243" t="s">
        <v>32</v>
      </c>
      <c r="F387" s="244" t="s">
        <v>2396</v>
      </c>
      <c r="G387" s="242"/>
      <c r="H387" s="245">
        <v>9.5</v>
      </c>
      <c r="I387" s="246"/>
      <c r="J387" s="242"/>
      <c r="K387" s="242"/>
      <c r="L387" s="247"/>
      <c r="M387" s="248"/>
      <c r="N387" s="249"/>
      <c r="O387" s="249"/>
      <c r="P387" s="249"/>
      <c r="Q387" s="249"/>
      <c r="R387" s="249"/>
      <c r="S387" s="249"/>
      <c r="T387" s="250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1" t="s">
        <v>282</v>
      </c>
      <c r="AU387" s="251" t="s">
        <v>91</v>
      </c>
      <c r="AV387" s="13" t="s">
        <v>91</v>
      </c>
      <c r="AW387" s="13" t="s">
        <v>39</v>
      </c>
      <c r="AX387" s="13" t="s">
        <v>78</v>
      </c>
      <c r="AY387" s="251" t="s">
        <v>188</v>
      </c>
    </row>
    <row r="388" s="13" customFormat="1">
      <c r="A388" s="13"/>
      <c r="B388" s="241"/>
      <c r="C388" s="242"/>
      <c r="D388" s="222" t="s">
        <v>282</v>
      </c>
      <c r="E388" s="243" t="s">
        <v>32</v>
      </c>
      <c r="F388" s="244" t="s">
        <v>2589</v>
      </c>
      <c r="G388" s="242"/>
      <c r="H388" s="245">
        <v>16.68</v>
      </c>
      <c r="I388" s="246"/>
      <c r="J388" s="242"/>
      <c r="K388" s="242"/>
      <c r="L388" s="247"/>
      <c r="M388" s="248"/>
      <c r="N388" s="249"/>
      <c r="O388" s="249"/>
      <c r="P388" s="249"/>
      <c r="Q388" s="249"/>
      <c r="R388" s="249"/>
      <c r="S388" s="249"/>
      <c r="T388" s="250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1" t="s">
        <v>282</v>
      </c>
      <c r="AU388" s="251" t="s">
        <v>91</v>
      </c>
      <c r="AV388" s="13" t="s">
        <v>91</v>
      </c>
      <c r="AW388" s="13" t="s">
        <v>39</v>
      </c>
      <c r="AX388" s="13" t="s">
        <v>78</v>
      </c>
      <c r="AY388" s="251" t="s">
        <v>188</v>
      </c>
    </row>
    <row r="389" s="13" customFormat="1">
      <c r="A389" s="13"/>
      <c r="B389" s="241"/>
      <c r="C389" s="242"/>
      <c r="D389" s="222" t="s">
        <v>282</v>
      </c>
      <c r="E389" s="243" t="s">
        <v>32</v>
      </c>
      <c r="F389" s="244" t="s">
        <v>2399</v>
      </c>
      <c r="G389" s="242"/>
      <c r="H389" s="245">
        <v>14</v>
      </c>
      <c r="I389" s="246"/>
      <c r="J389" s="242"/>
      <c r="K389" s="242"/>
      <c r="L389" s="247"/>
      <c r="M389" s="248"/>
      <c r="N389" s="249"/>
      <c r="O389" s="249"/>
      <c r="P389" s="249"/>
      <c r="Q389" s="249"/>
      <c r="R389" s="249"/>
      <c r="S389" s="249"/>
      <c r="T389" s="250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1" t="s">
        <v>282</v>
      </c>
      <c r="AU389" s="251" t="s">
        <v>91</v>
      </c>
      <c r="AV389" s="13" t="s">
        <v>91</v>
      </c>
      <c r="AW389" s="13" t="s">
        <v>39</v>
      </c>
      <c r="AX389" s="13" t="s">
        <v>78</v>
      </c>
      <c r="AY389" s="251" t="s">
        <v>188</v>
      </c>
    </row>
    <row r="390" s="13" customFormat="1">
      <c r="A390" s="13"/>
      <c r="B390" s="241"/>
      <c r="C390" s="242"/>
      <c r="D390" s="222" t="s">
        <v>282</v>
      </c>
      <c r="E390" s="243" t="s">
        <v>32</v>
      </c>
      <c r="F390" s="244" t="s">
        <v>2400</v>
      </c>
      <c r="G390" s="242"/>
      <c r="H390" s="245">
        <v>7.2000000000000002</v>
      </c>
      <c r="I390" s="246"/>
      <c r="J390" s="242"/>
      <c r="K390" s="242"/>
      <c r="L390" s="247"/>
      <c r="M390" s="248"/>
      <c r="N390" s="249"/>
      <c r="O390" s="249"/>
      <c r="P390" s="249"/>
      <c r="Q390" s="249"/>
      <c r="R390" s="249"/>
      <c r="S390" s="249"/>
      <c r="T390" s="250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1" t="s">
        <v>282</v>
      </c>
      <c r="AU390" s="251" t="s">
        <v>91</v>
      </c>
      <c r="AV390" s="13" t="s">
        <v>91</v>
      </c>
      <c r="AW390" s="13" t="s">
        <v>39</v>
      </c>
      <c r="AX390" s="13" t="s">
        <v>78</v>
      </c>
      <c r="AY390" s="251" t="s">
        <v>188</v>
      </c>
    </row>
    <row r="391" s="15" customFormat="1">
      <c r="A391" s="15"/>
      <c r="B391" s="272"/>
      <c r="C391" s="273"/>
      <c r="D391" s="222" t="s">
        <v>282</v>
      </c>
      <c r="E391" s="274" t="s">
        <v>32</v>
      </c>
      <c r="F391" s="275" t="s">
        <v>338</v>
      </c>
      <c r="G391" s="273"/>
      <c r="H391" s="276">
        <v>55.380000000000003</v>
      </c>
      <c r="I391" s="277"/>
      <c r="J391" s="273"/>
      <c r="K391" s="273"/>
      <c r="L391" s="278"/>
      <c r="M391" s="279"/>
      <c r="N391" s="280"/>
      <c r="O391" s="280"/>
      <c r="P391" s="280"/>
      <c r="Q391" s="280"/>
      <c r="R391" s="280"/>
      <c r="S391" s="280"/>
      <c r="T391" s="281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82" t="s">
        <v>282</v>
      </c>
      <c r="AU391" s="282" t="s">
        <v>91</v>
      </c>
      <c r="AV391" s="15" t="s">
        <v>187</v>
      </c>
      <c r="AW391" s="15" t="s">
        <v>39</v>
      </c>
      <c r="AX391" s="15" t="s">
        <v>86</v>
      </c>
      <c r="AY391" s="282" t="s">
        <v>188</v>
      </c>
    </row>
    <row r="392" s="2" customFormat="1" ht="21.75" customHeight="1">
      <c r="A392" s="42"/>
      <c r="B392" s="43"/>
      <c r="C392" s="209" t="s">
        <v>557</v>
      </c>
      <c r="D392" s="209" t="s">
        <v>189</v>
      </c>
      <c r="E392" s="210" t="s">
        <v>2590</v>
      </c>
      <c r="F392" s="211" t="s">
        <v>2591</v>
      </c>
      <c r="G392" s="212" t="s">
        <v>278</v>
      </c>
      <c r="H392" s="213">
        <v>7.1399999999999997</v>
      </c>
      <c r="I392" s="214"/>
      <c r="J392" s="215">
        <f>ROUND(I392*H392,2)</f>
        <v>0</v>
      </c>
      <c r="K392" s="211" t="s">
        <v>236</v>
      </c>
      <c r="L392" s="48"/>
      <c r="M392" s="216" t="s">
        <v>32</v>
      </c>
      <c r="N392" s="217" t="s">
        <v>49</v>
      </c>
      <c r="O392" s="88"/>
      <c r="P392" s="218">
        <f>O392*H392</f>
        <v>0</v>
      </c>
      <c r="Q392" s="218">
        <v>0.01221</v>
      </c>
      <c r="R392" s="218">
        <f>Q392*H392</f>
        <v>0.087179400000000004</v>
      </c>
      <c r="S392" s="218">
        <v>0</v>
      </c>
      <c r="T392" s="219">
        <f>S392*H392</f>
        <v>0</v>
      </c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R392" s="220" t="s">
        <v>405</v>
      </c>
      <c r="AT392" s="220" t="s">
        <v>189</v>
      </c>
      <c r="AU392" s="220" t="s">
        <v>91</v>
      </c>
      <c r="AY392" s="20" t="s">
        <v>188</v>
      </c>
      <c r="BE392" s="221">
        <f>IF(N392="základní",J392,0)</f>
        <v>0</v>
      </c>
      <c r="BF392" s="221">
        <f>IF(N392="snížená",J392,0)</f>
        <v>0</v>
      </c>
      <c r="BG392" s="221">
        <f>IF(N392="zákl. přenesená",J392,0)</f>
        <v>0</v>
      </c>
      <c r="BH392" s="221">
        <f>IF(N392="sníž. přenesená",J392,0)</f>
        <v>0</v>
      </c>
      <c r="BI392" s="221">
        <f>IF(N392="nulová",J392,0)</f>
        <v>0</v>
      </c>
      <c r="BJ392" s="20" t="s">
        <v>86</v>
      </c>
      <c r="BK392" s="221">
        <f>ROUND(I392*H392,2)</f>
        <v>0</v>
      </c>
      <c r="BL392" s="20" t="s">
        <v>405</v>
      </c>
      <c r="BM392" s="220" t="s">
        <v>2592</v>
      </c>
    </row>
    <row r="393" s="2" customFormat="1">
      <c r="A393" s="42"/>
      <c r="B393" s="43"/>
      <c r="C393" s="44"/>
      <c r="D393" s="222" t="s">
        <v>194</v>
      </c>
      <c r="E393" s="44"/>
      <c r="F393" s="223" t="s">
        <v>2593</v>
      </c>
      <c r="G393" s="44"/>
      <c r="H393" s="44"/>
      <c r="I393" s="224"/>
      <c r="J393" s="44"/>
      <c r="K393" s="44"/>
      <c r="L393" s="48"/>
      <c r="M393" s="225"/>
      <c r="N393" s="226"/>
      <c r="O393" s="88"/>
      <c r="P393" s="88"/>
      <c r="Q393" s="88"/>
      <c r="R393" s="88"/>
      <c r="S393" s="88"/>
      <c r="T393" s="89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T393" s="20" t="s">
        <v>194</v>
      </c>
      <c r="AU393" s="20" t="s">
        <v>91</v>
      </c>
    </row>
    <row r="394" s="2" customFormat="1">
      <c r="A394" s="42"/>
      <c r="B394" s="43"/>
      <c r="C394" s="44"/>
      <c r="D394" s="239" t="s">
        <v>239</v>
      </c>
      <c r="E394" s="44"/>
      <c r="F394" s="240" t="s">
        <v>2594</v>
      </c>
      <c r="G394" s="44"/>
      <c r="H394" s="44"/>
      <c r="I394" s="224"/>
      <c r="J394" s="44"/>
      <c r="K394" s="44"/>
      <c r="L394" s="48"/>
      <c r="M394" s="225"/>
      <c r="N394" s="226"/>
      <c r="O394" s="88"/>
      <c r="P394" s="88"/>
      <c r="Q394" s="88"/>
      <c r="R394" s="88"/>
      <c r="S394" s="88"/>
      <c r="T394" s="89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T394" s="20" t="s">
        <v>239</v>
      </c>
      <c r="AU394" s="20" t="s">
        <v>91</v>
      </c>
    </row>
    <row r="395" s="14" customFormat="1">
      <c r="A395" s="14"/>
      <c r="B395" s="252"/>
      <c r="C395" s="253"/>
      <c r="D395" s="222" t="s">
        <v>282</v>
      </c>
      <c r="E395" s="254" t="s">
        <v>32</v>
      </c>
      <c r="F395" s="255" t="s">
        <v>2422</v>
      </c>
      <c r="G395" s="253"/>
      <c r="H395" s="254" t="s">
        <v>32</v>
      </c>
      <c r="I395" s="256"/>
      <c r="J395" s="253"/>
      <c r="K395" s="253"/>
      <c r="L395" s="257"/>
      <c r="M395" s="258"/>
      <c r="N395" s="259"/>
      <c r="O395" s="259"/>
      <c r="P395" s="259"/>
      <c r="Q395" s="259"/>
      <c r="R395" s="259"/>
      <c r="S395" s="259"/>
      <c r="T395" s="26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1" t="s">
        <v>282</v>
      </c>
      <c r="AU395" s="261" t="s">
        <v>91</v>
      </c>
      <c r="AV395" s="14" t="s">
        <v>86</v>
      </c>
      <c r="AW395" s="14" t="s">
        <v>39</v>
      </c>
      <c r="AX395" s="14" t="s">
        <v>78</v>
      </c>
      <c r="AY395" s="261" t="s">
        <v>188</v>
      </c>
    </row>
    <row r="396" s="13" customFormat="1">
      <c r="A396" s="13"/>
      <c r="B396" s="241"/>
      <c r="C396" s="242"/>
      <c r="D396" s="222" t="s">
        <v>282</v>
      </c>
      <c r="E396" s="243" t="s">
        <v>32</v>
      </c>
      <c r="F396" s="244" t="s">
        <v>2595</v>
      </c>
      <c r="G396" s="242"/>
      <c r="H396" s="245">
        <v>3.4500000000000002</v>
      </c>
      <c r="I396" s="246"/>
      <c r="J396" s="242"/>
      <c r="K396" s="242"/>
      <c r="L396" s="247"/>
      <c r="M396" s="248"/>
      <c r="N396" s="249"/>
      <c r="O396" s="249"/>
      <c r="P396" s="249"/>
      <c r="Q396" s="249"/>
      <c r="R396" s="249"/>
      <c r="S396" s="249"/>
      <c r="T396" s="250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1" t="s">
        <v>282</v>
      </c>
      <c r="AU396" s="251" t="s">
        <v>91</v>
      </c>
      <c r="AV396" s="13" t="s">
        <v>91</v>
      </c>
      <c r="AW396" s="13" t="s">
        <v>39</v>
      </c>
      <c r="AX396" s="13" t="s">
        <v>78</v>
      </c>
      <c r="AY396" s="251" t="s">
        <v>188</v>
      </c>
    </row>
    <row r="397" s="14" customFormat="1">
      <c r="A397" s="14"/>
      <c r="B397" s="252"/>
      <c r="C397" s="253"/>
      <c r="D397" s="222" t="s">
        <v>282</v>
      </c>
      <c r="E397" s="254" t="s">
        <v>32</v>
      </c>
      <c r="F397" s="255" t="s">
        <v>2449</v>
      </c>
      <c r="G397" s="253"/>
      <c r="H397" s="254" t="s">
        <v>32</v>
      </c>
      <c r="I397" s="256"/>
      <c r="J397" s="253"/>
      <c r="K397" s="253"/>
      <c r="L397" s="257"/>
      <c r="M397" s="258"/>
      <c r="N397" s="259"/>
      <c r="O397" s="259"/>
      <c r="P397" s="259"/>
      <c r="Q397" s="259"/>
      <c r="R397" s="259"/>
      <c r="S397" s="259"/>
      <c r="T397" s="260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1" t="s">
        <v>282</v>
      </c>
      <c r="AU397" s="261" t="s">
        <v>91</v>
      </c>
      <c r="AV397" s="14" t="s">
        <v>86</v>
      </c>
      <c r="AW397" s="14" t="s">
        <v>39</v>
      </c>
      <c r="AX397" s="14" t="s">
        <v>78</v>
      </c>
      <c r="AY397" s="261" t="s">
        <v>188</v>
      </c>
    </row>
    <row r="398" s="13" customFormat="1">
      <c r="A398" s="13"/>
      <c r="B398" s="241"/>
      <c r="C398" s="242"/>
      <c r="D398" s="222" t="s">
        <v>282</v>
      </c>
      <c r="E398" s="243" t="s">
        <v>32</v>
      </c>
      <c r="F398" s="244" t="s">
        <v>2596</v>
      </c>
      <c r="G398" s="242"/>
      <c r="H398" s="245">
        <v>3.6899999999999999</v>
      </c>
      <c r="I398" s="246"/>
      <c r="J398" s="242"/>
      <c r="K398" s="242"/>
      <c r="L398" s="247"/>
      <c r="M398" s="248"/>
      <c r="N398" s="249"/>
      <c r="O398" s="249"/>
      <c r="P398" s="249"/>
      <c r="Q398" s="249"/>
      <c r="R398" s="249"/>
      <c r="S398" s="249"/>
      <c r="T398" s="25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1" t="s">
        <v>282</v>
      </c>
      <c r="AU398" s="251" t="s">
        <v>91</v>
      </c>
      <c r="AV398" s="13" t="s">
        <v>91</v>
      </c>
      <c r="AW398" s="13" t="s">
        <v>39</v>
      </c>
      <c r="AX398" s="13" t="s">
        <v>78</v>
      </c>
      <c r="AY398" s="251" t="s">
        <v>188</v>
      </c>
    </row>
    <row r="399" s="15" customFormat="1">
      <c r="A399" s="15"/>
      <c r="B399" s="272"/>
      <c r="C399" s="273"/>
      <c r="D399" s="222" t="s">
        <v>282</v>
      </c>
      <c r="E399" s="274" t="s">
        <v>32</v>
      </c>
      <c r="F399" s="275" t="s">
        <v>338</v>
      </c>
      <c r="G399" s="273"/>
      <c r="H399" s="276">
        <v>7.1400000000000006</v>
      </c>
      <c r="I399" s="277"/>
      <c r="J399" s="273"/>
      <c r="K399" s="273"/>
      <c r="L399" s="278"/>
      <c r="M399" s="279"/>
      <c r="N399" s="280"/>
      <c r="O399" s="280"/>
      <c r="P399" s="280"/>
      <c r="Q399" s="280"/>
      <c r="R399" s="280"/>
      <c r="S399" s="280"/>
      <c r="T399" s="281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82" t="s">
        <v>282</v>
      </c>
      <c r="AU399" s="282" t="s">
        <v>91</v>
      </c>
      <c r="AV399" s="15" t="s">
        <v>187</v>
      </c>
      <c r="AW399" s="15" t="s">
        <v>39</v>
      </c>
      <c r="AX399" s="15" t="s">
        <v>86</v>
      </c>
      <c r="AY399" s="282" t="s">
        <v>188</v>
      </c>
    </row>
    <row r="400" s="2" customFormat="1" ht="21.75" customHeight="1">
      <c r="A400" s="42"/>
      <c r="B400" s="43"/>
      <c r="C400" s="209" t="s">
        <v>565</v>
      </c>
      <c r="D400" s="209" t="s">
        <v>189</v>
      </c>
      <c r="E400" s="210" t="s">
        <v>2597</v>
      </c>
      <c r="F400" s="211" t="s">
        <v>2598</v>
      </c>
      <c r="G400" s="212" t="s">
        <v>314</v>
      </c>
      <c r="H400" s="213">
        <v>4.0999999999999996</v>
      </c>
      <c r="I400" s="214"/>
      <c r="J400" s="215">
        <f>ROUND(I400*H400,2)</f>
        <v>0</v>
      </c>
      <c r="K400" s="211" t="s">
        <v>236</v>
      </c>
      <c r="L400" s="48"/>
      <c r="M400" s="216" t="s">
        <v>32</v>
      </c>
      <c r="N400" s="217" t="s">
        <v>49</v>
      </c>
      <c r="O400" s="88"/>
      <c r="P400" s="218">
        <f>O400*H400</f>
        <v>0</v>
      </c>
      <c r="Q400" s="218">
        <v>0.01486</v>
      </c>
      <c r="R400" s="218">
        <f>Q400*H400</f>
        <v>0.060925999999999994</v>
      </c>
      <c r="S400" s="218">
        <v>0</v>
      </c>
      <c r="T400" s="219">
        <f>S400*H400</f>
        <v>0</v>
      </c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R400" s="220" t="s">
        <v>405</v>
      </c>
      <c r="AT400" s="220" t="s">
        <v>189</v>
      </c>
      <c r="AU400" s="220" t="s">
        <v>91</v>
      </c>
      <c r="AY400" s="20" t="s">
        <v>188</v>
      </c>
      <c r="BE400" s="221">
        <f>IF(N400="základní",J400,0)</f>
        <v>0</v>
      </c>
      <c r="BF400" s="221">
        <f>IF(N400="snížená",J400,0)</f>
        <v>0</v>
      </c>
      <c r="BG400" s="221">
        <f>IF(N400="zákl. přenesená",J400,0)</f>
        <v>0</v>
      </c>
      <c r="BH400" s="221">
        <f>IF(N400="sníž. přenesená",J400,0)</f>
        <v>0</v>
      </c>
      <c r="BI400" s="221">
        <f>IF(N400="nulová",J400,0)</f>
        <v>0</v>
      </c>
      <c r="BJ400" s="20" t="s">
        <v>86</v>
      </c>
      <c r="BK400" s="221">
        <f>ROUND(I400*H400,2)</f>
        <v>0</v>
      </c>
      <c r="BL400" s="20" t="s">
        <v>405</v>
      </c>
      <c r="BM400" s="220" t="s">
        <v>2599</v>
      </c>
    </row>
    <row r="401" s="2" customFormat="1">
      <c r="A401" s="42"/>
      <c r="B401" s="43"/>
      <c r="C401" s="44"/>
      <c r="D401" s="222" t="s">
        <v>194</v>
      </c>
      <c r="E401" s="44"/>
      <c r="F401" s="223" t="s">
        <v>2600</v>
      </c>
      <c r="G401" s="44"/>
      <c r="H401" s="44"/>
      <c r="I401" s="224"/>
      <c r="J401" s="44"/>
      <c r="K401" s="44"/>
      <c r="L401" s="48"/>
      <c r="M401" s="225"/>
      <c r="N401" s="226"/>
      <c r="O401" s="88"/>
      <c r="P401" s="88"/>
      <c r="Q401" s="88"/>
      <c r="R401" s="88"/>
      <c r="S401" s="88"/>
      <c r="T401" s="89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T401" s="20" t="s">
        <v>194</v>
      </c>
      <c r="AU401" s="20" t="s">
        <v>91</v>
      </c>
    </row>
    <row r="402" s="2" customFormat="1">
      <c r="A402" s="42"/>
      <c r="B402" s="43"/>
      <c r="C402" s="44"/>
      <c r="D402" s="239" t="s">
        <v>239</v>
      </c>
      <c r="E402" s="44"/>
      <c r="F402" s="240" t="s">
        <v>2601</v>
      </c>
      <c r="G402" s="44"/>
      <c r="H402" s="44"/>
      <c r="I402" s="224"/>
      <c r="J402" s="44"/>
      <c r="K402" s="44"/>
      <c r="L402" s="48"/>
      <c r="M402" s="225"/>
      <c r="N402" s="226"/>
      <c r="O402" s="88"/>
      <c r="P402" s="88"/>
      <c r="Q402" s="88"/>
      <c r="R402" s="88"/>
      <c r="S402" s="88"/>
      <c r="T402" s="89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T402" s="20" t="s">
        <v>239</v>
      </c>
      <c r="AU402" s="20" t="s">
        <v>91</v>
      </c>
    </row>
    <row r="403" s="14" customFormat="1">
      <c r="A403" s="14"/>
      <c r="B403" s="252"/>
      <c r="C403" s="253"/>
      <c r="D403" s="222" t="s">
        <v>282</v>
      </c>
      <c r="E403" s="254" t="s">
        <v>32</v>
      </c>
      <c r="F403" s="255" t="s">
        <v>2602</v>
      </c>
      <c r="G403" s="253"/>
      <c r="H403" s="254" t="s">
        <v>32</v>
      </c>
      <c r="I403" s="256"/>
      <c r="J403" s="253"/>
      <c r="K403" s="253"/>
      <c r="L403" s="257"/>
      <c r="M403" s="258"/>
      <c r="N403" s="259"/>
      <c r="O403" s="259"/>
      <c r="P403" s="259"/>
      <c r="Q403" s="259"/>
      <c r="R403" s="259"/>
      <c r="S403" s="259"/>
      <c r="T403" s="260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1" t="s">
        <v>282</v>
      </c>
      <c r="AU403" s="261" t="s">
        <v>91</v>
      </c>
      <c r="AV403" s="14" t="s">
        <v>86</v>
      </c>
      <c r="AW403" s="14" t="s">
        <v>39</v>
      </c>
      <c r="AX403" s="14" t="s">
        <v>78</v>
      </c>
      <c r="AY403" s="261" t="s">
        <v>188</v>
      </c>
    </row>
    <row r="404" s="13" customFormat="1">
      <c r="A404" s="13"/>
      <c r="B404" s="241"/>
      <c r="C404" s="242"/>
      <c r="D404" s="222" t="s">
        <v>282</v>
      </c>
      <c r="E404" s="243" t="s">
        <v>32</v>
      </c>
      <c r="F404" s="244" t="s">
        <v>2603</v>
      </c>
      <c r="G404" s="242"/>
      <c r="H404" s="245">
        <v>4.0999999999999996</v>
      </c>
      <c r="I404" s="246"/>
      <c r="J404" s="242"/>
      <c r="K404" s="242"/>
      <c r="L404" s="247"/>
      <c r="M404" s="248"/>
      <c r="N404" s="249"/>
      <c r="O404" s="249"/>
      <c r="P404" s="249"/>
      <c r="Q404" s="249"/>
      <c r="R404" s="249"/>
      <c r="S404" s="249"/>
      <c r="T404" s="250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1" t="s">
        <v>282</v>
      </c>
      <c r="AU404" s="251" t="s">
        <v>91</v>
      </c>
      <c r="AV404" s="13" t="s">
        <v>91</v>
      </c>
      <c r="AW404" s="13" t="s">
        <v>39</v>
      </c>
      <c r="AX404" s="13" t="s">
        <v>86</v>
      </c>
      <c r="AY404" s="251" t="s">
        <v>188</v>
      </c>
    </row>
    <row r="405" s="2" customFormat="1" ht="33" customHeight="1">
      <c r="A405" s="42"/>
      <c r="B405" s="43"/>
      <c r="C405" s="209" t="s">
        <v>570</v>
      </c>
      <c r="D405" s="209" t="s">
        <v>189</v>
      </c>
      <c r="E405" s="210" t="s">
        <v>1428</v>
      </c>
      <c r="F405" s="211" t="s">
        <v>1429</v>
      </c>
      <c r="G405" s="212" t="s">
        <v>982</v>
      </c>
      <c r="H405" s="213">
        <v>1</v>
      </c>
      <c r="I405" s="214"/>
      <c r="J405" s="215">
        <f>ROUND(I405*H405,2)</f>
        <v>0</v>
      </c>
      <c r="K405" s="211" t="s">
        <v>236</v>
      </c>
      <c r="L405" s="48"/>
      <c r="M405" s="216" t="s">
        <v>32</v>
      </c>
      <c r="N405" s="217" t="s">
        <v>49</v>
      </c>
      <c r="O405" s="88"/>
      <c r="P405" s="218">
        <f>O405*H405</f>
        <v>0</v>
      </c>
      <c r="Q405" s="218">
        <v>3.0000000000000001E-05</v>
      </c>
      <c r="R405" s="218">
        <f>Q405*H405</f>
        <v>3.0000000000000001E-05</v>
      </c>
      <c r="S405" s="218">
        <v>0</v>
      </c>
      <c r="T405" s="219">
        <f>S405*H405</f>
        <v>0</v>
      </c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R405" s="220" t="s">
        <v>405</v>
      </c>
      <c r="AT405" s="220" t="s">
        <v>189</v>
      </c>
      <c r="AU405" s="220" t="s">
        <v>91</v>
      </c>
      <c r="AY405" s="20" t="s">
        <v>188</v>
      </c>
      <c r="BE405" s="221">
        <f>IF(N405="základní",J405,0)</f>
        <v>0</v>
      </c>
      <c r="BF405" s="221">
        <f>IF(N405="snížená",J405,0)</f>
        <v>0</v>
      </c>
      <c r="BG405" s="221">
        <f>IF(N405="zákl. přenesená",J405,0)</f>
        <v>0</v>
      </c>
      <c r="BH405" s="221">
        <f>IF(N405="sníž. přenesená",J405,0)</f>
        <v>0</v>
      </c>
      <c r="BI405" s="221">
        <f>IF(N405="nulová",J405,0)</f>
        <v>0</v>
      </c>
      <c r="BJ405" s="20" t="s">
        <v>86</v>
      </c>
      <c r="BK405" s="221">
        <f>ROUND(I405*H405,2)</f>
        <v>0</v>
      </c>
      <c r="BL405" s="20" t="s">
        <v>405</v>
      </c>
      <c r="BM405" s="220" t="s">
        <v>2604</v>
      </c>
    </row>
    <row r="406" s="2" customFormat="1">
      <c r="A406" s="42"/>
      <c r="B406" s="43"/>
      <c r="C406" s="44"/>
      <c r="D406" s="222" t="s">
        <v>194</v>
      </c>
      <c r="E406" s="44"/>
      <c r="F406" s="223" t="s">
        <v>1431</v>
      </c>
      <c r="G406" s="44"/>
      <c r="H406" s="44"/>
      <c r="I406" s="224"/>
      <c r="J406" s="44"/>
      <c r="K406" s="44"/>
      <c r="L406" s="48"/>
      <c r="M406" s="225"/>
      <c r="N406" s="226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0" t="s">
        <v>194</v>
      </c>
      <c r="AU406" s="20" t="s">
        <v>91</v>
      </c>
    </row>
    <row r="407" s="2" customFormat="1">
      <c r="A407" s="42"/>
      <c r="B407" s="43"/>
      <c r="C407" s="44"/>
      <c r="D407" s="239" t="s">
        <v>239</v>
      </c>
      <c r="E407" s="44"/>
      <c r="F407" s="240" t="s">
        <v>1432</v>
      </c>
      <c r="G407" s="44"/>
      <c r="H407" s="44"/>
      <c r="I407" s="224"/>
      <c r="J407" s="44"/>
      <c r="K407" s="44"/>
      <c r="L407" s="48"/>
      <c r="M407" s="225"/>
      <c r="N407" s="226"/>
      <c r="O407" s="88"/>
      <c r="P407" s="88"/>
      <c r="Q407" s="88"/>
      <c r="R407" s="88"/>
      <c r="S407" s="88"/>
      <c r="T407" s="89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T407" s="20" t="s">
        <v>239</v>
      </c>
      <c r="AU407" s="20" t="s">
        <v>91</v>
      </c>
    </row>
    <row r="408" s="14" customFormat="1">
      <c r="A408" s="14"/>
      <c r="B408" s="252"/>
      <c r="C408" s="253"/>
      <c r="D408" s="222" t="s">
        <v>282</v>
      </c>
      <c r="E408" s="254" t="s">
        <v>32</v>
      </c>
      <c r="F408" s="255" t="s">
        <v>2605</v>
      </c>
      <c r="G408" s="253"/>
      <c r="H408" s="254" t="s">
        <v>32</v>
      </c>
      <c r="I408" s="256"/>
      <c r="J408" s="253"/>
      <c r="K408" s="253"/>
      <c r="L408" s="257"/>
      <c r="M408" s="258"/>
      <c r="N408" s="259"/>
      <c r="O408" s="259"/>
      <c r="P408" s="259"/>
      <c r="Q408" s="259"/>
      <c r="R408" s="259"/>
      <c r="S408" s="259"/>
      <c r="T408" s="260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1" t="s">
        <v>282</v>
      </c>
      <c r="AU408" s="261" t="s">
        <v>91</v>
      </c>
      <c r="AV408" s="14" t="s">
        <v>86</v>
      </c>
      <c r="AW408" s="14" t="s">
        <v>39</v>
      </c>
      <c r="AX408" s="14" t="s">
        <v>78</v>
      </c>
      <c r="AY408" s="261" t="s">
        <v>188</v>
      </c>
    </row>
    <row r="409" s="13" customFormat="1">
      <c r="A409" s="13"/>
      <c r="B409" s="241"/>
      <c r="C409" s="242"/>
      <c r="D409" s="222" t="s">
        <v>282</v>
      </c>
      <c r="E409" s="243" t="s">
        <v>32</v>
      </c>
      <c r="F409" s="244" t="s">
        <v>86</v>
      </c>
      <c r="G409" s="242"/>
      <c r="H409" s="245">
        <v>1</v>
      </c>
      <c r="I409" s="246"/>
      <c r="J409" s="242"/>
      <c r="K409" s="242"/>
      <c r="L409" s="247"/>
      <c r="M409" s="248"/>
      <c r="N409" s="249"/>
      <c r="O409" s="249"/>
      <c r="P409" s="249"/>
      <c r="Q409" s="249"/>
      <c r="R409" s="249"/>
      <c r="S409" s="249"/>
      <c r="T409" s="250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1" t="s">
        <v>282</v>
      </c>
      <c r="AU409" s="251" t="s">
        <v>91</v>
      </c>
      <c r="AV409" s="13" t="s">
        <v>91</v>
      </c>
      <c r="AW409" s="13" t="s">
        <v>39</v>
      </c>
      <c r="AX409" s="13" t="s">
        <v>86</v>
      </c>
      <c r="AY409" s="251" t="s">
        <v>188</v>
      </c>
    </row>
    <row r="410" s="2" customFormat="1" ht="24.15" customHeight="1">
      <c r="A410" s="42"/>
      <c r="B410" s="43"/>
      <c r="C410" s="262" t="s">
        <v>575</v>
      </c>
      <c r="D410" s="262" t="s">
        <v>319</v>
      </c>
      <c r="E410" s="263" t="s">
        <v>2606</v>
      </c>
      <c r="F410" s="264" t="s">
        <v>2607</v>
      </c>
      <c r="G410" s="265" t="s">
        <v>982</v>
      </c>
      <c r="H410" s="266">
        <v>1</v>
      </c>
      <c r="I410" s="267"/>
      <c r="J410" s="268">
        <f>ROUND(I410*H410,2)</f>
        <v>0</v>
      </c>
      <c r="K410" s="264" t="s">
        <v>236</v>
      </c>
      <c r="L410" s="269"/>
      <c r="M410" s="270" t="s">
        <v>32</v>
      </c>
      <c r="N410" s="271" t="s">
        <v>49</v>
      </c>
      <c r="O410" s="88"/>
      <c r="P410" s="218">
        <f>O410*H410</f>
        <v>0</v>
      </c>
      <c r="Q410" s="218">
        <v>0.002</v>
      </c>
      <c r="R410" s="218">
        <f>Q410*H410</f>
        <v>0.002</v>
      </c>
      <c r="S410" s="218">
        <v>0</v>
      </c>
      <c r="T410" s="219">
        <f>S410*H410</f>
        <v>0</v>
      </c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R410" s="220" t="s">
        <v>484</v>
      </c>
      <c r="AT410" s="220" t="s">
        <v>319</v>
      </c>
      <c r="AU410" s="220" t="s">
        <v>91</v>
      </c>
      <c r="AY410" s="20" t="s">
        <v>188</v>
      </c>
      <c r="BE410" s="221">
        <f>IF(N410="základní",J410,0)</f>
        <v>0</v>
      </c>
      <c r="BF410" s="221">
        <f>IF(N410="snížená",J410,0)</f>
        <v>0</v>
      </c>
      <c r="BG410" s="221">
        <f>IF(N410="zákl. přenesená",J410,0)</f>
        <v>0</v>
      </c>
      <c r="BH410" s="221">
        <f>IF(N410="sníž. přenesená",J410,0)</f>
        <v>0</v>
      </c>
      <c r="BI410" s="221">
        <f>IF(N410="nulová",J410,0)</f>
        <v>0</v>
      </c>
      <c r="BJ410" s="20" t="s">
        <v>86</v>
      </c>
      <c r="BK410" s="221">
        <f>ROUND(I410*H410,2)</f>
        <v>0</v>
      </c>
      <c r="BL410" s="20" t="s">
        <v>405</v>
      </c>
      <c r="BM410" s="220" t="s">
        <v>2608</v>
      </c>
    </row>
    <row r="411" s="2" customFormat="1">
      <c r="A411" s="42"/>
      <c r="B411" s="43"/>
      <c r="C411" s="44"/>
      <c r="D411" s="222" t="s">
        <v>194</v>
      </c>
      <c r="E411" s="44"/>
      <c r="F411" s="223" t="s">
        <v>2607</v>
      </c>
      <c r="G411" s="44"/>
      <c r="H411" s="44"/>
      <c r="I411" s="224"/>
      <c r="J411" s="44"/>
      <c r="K411" s="44"/>
      <c r="L411" s="48"/>
      <c r="M411" s="225"/>
      <c r="N411" s="226"/>
      <c r="O411" s="88"/>
      <c r="P411" s="88"/>
      <c r="Q411" s="88"/>
      <c r="R411" s="88"/>
      <c r="S411" s="88"/>
      <c r="T411" s="89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T411" s="20" t="s">
        <v>194</v>
      </c>
      <c r="AU411" s="20" t="s">
        <v>91</v>
      </c>
    </row>
    <row r="412" s="2" customFormat="1" ht="24.15" customHeight="1">
      <c r="A412" s="42"/>
      <c r="B412" s="43"/>
      <c r="C412" s="209" t="s">
        <v>580</v>
      </c>
      <c r="D412" s="209" t="s">
        <v>189</v>
      </c>
      <c r="E412" s="210" t="s">
        <v>2609</v>
      </c>
      <c r="F412" s="211" t="s">
        <v>2610</v>
      </c>
      <c r="G412" s="212" t="s">
        <v>982</v>
      </c>
      <c r="H412" s="213">
        <v>2</v>
      </c>
      <c r="I412" s="214"/>
      <c r="J412" s="215">
        <f>ROUND(I412*H412,2)</f>
        <v>0</v>
      </c>
      <c r="K412" s="211" t="s">
        <v>236</v>
      </c>
      <c r="L412" s="48"/>
      <c r="M412" s="216" t="s">
        <v>32</v>
      </c>
      <c r="N412" s="217" t="s">
        <v>49</v>
      </c>
      <c r="O412" s="88"/>
      <c r="P412" s="218">
        <f>O412*H412</f>
        <v>0</v>
      </c>
      <c r="Q412" s="218">
        <v>3.0000000000000001E-05</v>
      </c>
      <c r="R412" s="218">
        <f>Q412*H412</f>
        <v>6.0000000000000002E-05</v>
      </c>
      <c r="S412" s="218">
        <v>0</v>
      </c>
      <c r="T412" s="219">
        <f>S412*H412</f>
        <v>0</v>
      </c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R412" s="220" t="s">
        <v>405</v>
      </c>
      <c r="AT412" s="220" t="s">
        <v>189</v>
      </c>
      <c r="AU412" s="220" t="s">
        <v>91</v>
      </c>
      <c r="AY412" s="20" t="s">
        <v>188</v>
      </c>
      <c r="BE412" s="221">
        <f>IF(N412="základní",J412,0)</f>
        <v>0</v>
      </c>
      <c r="BF412" s="221">
        <f>IF(N412="snížená",J412,0)</f>
        <v>0</v>
      </c>
      <c r="BG412" s="221">
        <f>IF(N412="zákl. přenesená",J412,0)</f>
        <v>0</v>
      </c>
      <c r="BH412" s="221">
        <f>IF(N412="sníž. přenesená",J412,0)</f>
        <v>0</v>
      </c>
      <c r="BI412" s="221">
        <f>IF(N412="nulová",J412,0)</f>
        <v>0</v>
      </c>
      <c r="BJ412" s="20" t="s">
        <v>86</v>
      </c>
      <c r="BK412" s="221">
        <f>ROUND(I412*H412,2)</f>
        <v>0</v>
      </c>
      <c r="BL412" s="20" t="s">
        <v>405</v>
      </c>
      <c r="BM412" s="220" t="s">
        <v>2611</v>
      </c>
    </row>
    <row r="413" s="2" customFormat="1">
      <c r="A413" s="42"/>
      <c r="B413" s="43"/>
      <c r="C413" s="44"/>
      <c r="D413" s="222" t="s">
        <v>194</v>
      </c>
      <c r="E413" s="44"/>
      <c r="F413" s="223" t="s">
        <v>2612</v>
      </c>
      <c r="G413" s="44"/>
      <c r="H413" s="44"/>
      <c r="I413" s="224"/>
      <c r="J413" s="44"/>
      <c r="K413" s="44"/>
      <c r="L413" s="48"/>
      <c r="M413" s="225"/>
      <c r="N413" s="226"/>
      <c r="O413" s="88"/>
      <c r="P413" s="88"/>
      <c r="Q413" s="88"/>
      <c r="R413" s="88"/>
      <c r="S413" s="88"/>
      <c r="T413" s="89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T413" s="20" t="s">
        <v>194</v>
      </c>
      <c r="AU413" s="20" t="s">
        <v>91</v>
      </c>
    </row>
    <row r="414" s="2" customFormat="1">
      <c r="A414" s="42"/>
      <c r="B414" s="43"/>
      <c r="C414" s="44"/>
      <c r="D414" s="239" t="s">
        <v>239</v>
      </c>
      <c r="E414" s="44"/>
      <c r="F414" s="240" t="s">
        <v>2613</v>
      </c>
      <c r="G414" s="44"/>
      <c r="H414" s="44"/>
      <c r="I414" s="224"/>
      <c r="J414" s="44"/>
      <c r="K414" s="44"/>
      <c r="L414" s="48"/>
      <c r="M414" s="225"/>
      <c r="N414" s="226"/>
      <c r="O414" s="88"/>
      <c r="P414" s="88"/>
      <c r="Q414" s="88"/>
      <c r="R414" s="88"/>
      <c r="S414" s="88"/>
      <c r="T414" s="89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T414" s="20" t="s">
        <v>239</v>
      </c>
      <c r="AU414" s="20" t="s">
        <v>91</v>
      </c>
    </row>
    <row r="415" s="14" customFormat="1">
      <c r="A415" s="14"/>
      <c r="B415" s="252"/>
      <c r="C415" s="253"/>
      <c r="D415" s="222" t="s">
        <v>282</v>
      </c>
      <c r="E415" s="254" t="s">
        <v>32</v>
      </c>
      <c r="F415" s="255" t="s">
        <v>2614</v>
      </c>
      <c r="G415" s="253"/>
      <c r="H415" s="254" t="s">
        <v>32</v>
      </c>
      <c r="I415" s="256"/>
      <c r="J415" s="253"/>
      <c r="K415" s="253"/>
      <c r="L415" s="257"/>
      <c r="M415" s="258"/>
      <c r="N415" s="259"/>
      <c r="O415" s="259"/>
      <c r="P415" s="259"/>
      <c r="Q415" s="259"/>
      <c r="R415" s="259"/>
      <c r="S415" s="259"/>
      <c r="T415" s="260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1" t="s">
        <v>282</v>
      </c>
      <c r="AU415" s="261" t="s">
        <v>91</v>
      </c>
      <c r="AV415" s="14" t="s">
        <v>86</v>
      </c>
      <c r="AW415" s="14" t="s">
        <v>39</v>
      </c>
      <c r="AX415" s="14" t="s">
        <v>78</v>
      </c>
      <c r="AY415" s="261" t="s">
        <v>188</v>
      </c>
    </row>
    <row r="416" s="13" customFormat="1">
      <c r="A416" s="13"/>
      <c r="B416" s="241"/>
      <c r="C416" s="242"/>
      <c r="D416" s="222" t="s">
        <v>282</v>
      </c>
      <c r="E416" s="243" t="s">
        <v>32</v>
      </c>
      <c r="F416" s="244" t="s">
        <v>91</v>
      </c>
      <c r="G416" s="242"/>
      <c r="H416" s="245">
        <v>2</v>
      </c>
      <c r="I416" s="246"/>
      <c r="J416" s="242"/>
      <c r="K416" s="242"/>
      <c r="L416" s="247"/>
      <c r="M416" s="248"/>
      <c r="N416" s="249"/>
      <c r="O416" s="249"/>
      <c r="P416" s="249"/>
      <c r="Q416" s="249"/>
      <c r="R416" s="249"/>
      <c r="S416" s="249"/>
      <c r="T416" s="250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1" t="s">
        <v>282</v>
      </c>
      <c r="AU416" s="251" t="s">
        <v>91</v>
      </c>
      <c r="AV416" s="13" t="s">
        <v>91</v>
      </c>
      <c r="AW416" s="13" t="s">
        <v>39</v>
      </c>
      <c r="AX416" s="13" t="s">
        <v>86</v>
      </c>
      <c r="AY416" s="251" t="s">
        <v>188</v>
      </c>
    </row>
    <row r="417" s="2" customFormat="1" ht="24.15" customHeight="1">
      <c r="A417" s="42"/>
      <c r="B417" s="43"/>
      <c r="C417" s="262" t="s">
        <v>586</v>
      </c>
      <c r="D417" s="262" t="s">
        <v>319</v>
      </c>
      <c r="E417" s="263" t="s">
        <v>2615</v>
      </c>
      <c r="F417" s="264" t="s">
        <v>2616</v>
      </c>
      <c r="G417" s="265" t="s">
        <v>982</v>
      </c>
      <c r="H417" s="266">
        <v>2</v>
      </c>
      <c r="I417" s="267"/>
      <c r="J417" s="268">
        <f>ROUND(I417*H417,2)</f>
        <v>0</v>
      </c>
      <c r="K417" s="264" t="s">
        <v>236</v>
      </c>
      <c r="L417" s="269"/>
      <c r="M417" s="270" t="s">
        <v>32</v>
      </c>
      <c r="N417" s="271" t="s">
        <v>49</v>
      </c>
      <c r="O417" s="88"/>
      <c r="P417" s="218">
        <f>O417*H417</f>
        <v>0</v>
      </c>
      <c r="Q417" s="218">
        <v>0.0041999999999999997</v>
      </c>
      <c r="R417" s="218">
        <f>Q417*H417</f>
        <v>0.0083999999999999995</v>
      </c>
      <c r="S417" s="218">
        <v>0</v>
      </c>
      <c r="T417" s="219">
        <f>S417*H417</f>
        <v>0</v>
      </c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R417" s="220" t="s">
        <v>484</v>
      </c>
      <c r="AT417" s="220" t="s">
        <v>319</v>
      </c>
      <c r="AU417" s="220" t="s">
        <v>91</v>
      </c>
      <c r="AY417" s="20" t="s">
        <v>188</v>
      </c>
      <c r="BE417" s="221">
        <f>IF(N417="základní",J417,0)</f>
        <v>0</v>
      </c>
      <c r="BF417" s="221">
        <f>IF(N417="snížená",J417,0)</f>
        <v>0</v>
      </c>
      <c r="BG417" s="221">
        <f>IF(N417="zákl. přenesená",J417,0)</f>
        <v>0</v>
      </c>
      <c r="BH417" s="221">
        <f>IF(N417="sníž. přenesená",J417,0)</f>
        <v>0</v>
      </c>
      <c r="BI417" s="221">
        <f>IF(N417="nulová",J417,0)</f>
        <v>0</v>
      </c>
      <c r="BJ417" s="20" t="s">
        <v>86</v>
      </c>
      <c r="BK417" s="221">
        <f>ROUND(I417*H417,2)</f>
        <v>0</v>
      </c>
      <c r="BL417" s="20" t="s">
        <v>405</v>
      </c>
      <c r="BM417" s="220" t="s">
        <v>2617</v>
      </c>
    </row>
    <row r="418" s="2" customFormat="1">
      <c r="A418" s="42"/>
      <c r="B418" s="43"/>
      <c r="C418" s="44"/>
      <c r="D418" s="222" t="s">
        <v>194</v>
      </c>
      <c r="E418" s="44"/>
      <c r="F418" s="223" t="s">
        <v>2616</v>
      </c>
      <c r="G418" s="44"/>
      <c r="H418" s="44"/>
      <c r="I418" s="224"/>
      <c r="J418" s="44"/>
      <c r="K418" s="44"/>
      <c r="L418" s="48"/>
      <c r="M418" s="225"/>
      <c r="N418" s="226"/>
      <c r="O418" s="88"/>
      <c r="P418" s="88"/>
      <c r="Q418" s="88"/>
      <c r="R418" s="88"/>
      <c r="S418" s="88"/>
      <c r="T418" s="89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T418" s="20" t="s">
        <v>194</v>
      </c>
      <c r="AU418" s="20" t="s">
        <v>91</v>
      </c>
    </row>
    <row r="419" s="2" customFormat="1" ht="24.15" customHeight="1">
      <c r="A419" s="42"/>
      <c r="B419" s="43"/>
      <c r="C419" s="209" t="s">
        <v>591</v>
      </c>
      <c r="D419" s="209" t="s">
        <v>189</v>
      </c>
      <c r="E419" s="210" t="s">
        <v>2618</v>
      </c>
      <c r="F419" s="211" t="s">
        <v>2619</v>
      </c>
      <c r="G419" s="212" t="s">
        <v>389</v>
      </c>
      <c r="H419" s="213">
        <v>0.83399999999999996</v>
      </c>
      <c r="I419" s="214"/>
      <c r="J419" s="215">
        <f>ROUND(I419*H419,2)</f>
        <v>0</v>
      </c>
      <c r="K419" s="211" t="s">
        <v>236</v>
      </c>
      <c r="L419" s="48"/>
      <c r="M419" s="216" t="s">
        <v>32</v>
      </c>
      <c r="N419" s="217" t="s">
        <v>49</v>
      </c>
      <c r="O419" s="88"/>
      <c r="P419" s="218">
        <f>O419*H419</f>
        <v>0</v>
      </c>
      <c r="Q419" s="218">
        <v>0</v>
      </c>
      <c r="R419" s="218">
        <f>Q419*H419</f>
        <v>0</v>
      </c>
      <c r="S419" s="218">
        <v>0</v>
      </c>
      <c r="T419" s="219">
        <f>S419*H419</f>
        <v>0</v>
      </c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R419" s="220" t="s">
        <v>405</v>
      </c>
      <c r="AT419" s="220" t="s">
        <v>189</v>
      </c>
      <c r="AU419" s="220" t="s">
        <v>91</v>
      </c>
      <c r="AY419" s="20" t="s">
        <v>188</v>
      </c>
      <c r="BE419" s="221">
        <f>IF(N419="základní",J419,0)</f>
        <v>0</v>
      </c>
      <c r="BF419" s="221">
        <f>IF(N419="snížená",J419,0)</f>
        <v>0</v>
      </c>
      <c r="BG419" s="221">
        <f>IF(N419="zákl. přenesená",J419,0)</f>
        <v>0</v>
      </c>
      <c r="BH419" s="221">
        <f>IF(N419="sníž. přenesená",J419,0)</f>
        <v>0</v>
      </c>
      <c r="BI419" s="221">
        <f>IF(N419="nulová",J419,0)</f>
        <v>0</v>
      </c>
      <c r="BJ419" s="20" t="s">
        <v>86</v>
      </c>
      <c r="BK419" s="221">
        <f>ROUND(I419*H419,2)</f>
        <v>0</v>
      </c>
      <c r="BL419" s="20" t="s">
        <v>405</v>
      </c>
      <c r="BM419" s="220" t="s">
        <v>2620</v>
      </c>
    </row>
    <row r="420" s="2" customFormat="1">
      <c r="A420" s="42"/>
      <c r="B420" s="43"/>
      <c r="C420" s="44"/>
      <c r="D420" s="222" t="s">
        <v>194</v>
      </c>
      <c r="E420" s="44"/>
      <c r="F420" s="223" t="s">
        <v>2621</v>
      </c>
      <c r="G420" s="44"/>
      <c r="H420" s="44"/>
      <c r="I420" s="224"/>
      <c r="J420" s="44"/>
      <c r="K420" s="44"/>
      <c r="L420" s="48"/>
      <c r="M420" s="225"/>
      <c r="N420" s="226"/>
      <c r="O420" s="88"/>
      <c r="P420" s="88"/>
      <c r="Q420" s="88"/>
      <c r="R420" s="88"/>
      <c r="S420" s="88"/>
      <c r="T420" s="89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T420" s="20" t="s">
        <v>194</v>
      </c>
      <c r="AU420" s="20" t="s">
        <v>91</v>
      </c>
    </row>
    <row r="421" s="2" customFormat="1">
      <c r="A421" s="42"/>
      <c r="B421" s="43"/>
      <c r="C421" s="44"/>
      <c r="D421" s="239" t="s">
        <v>239</v>
      </c>
      <c r="E421" s="44"/>
      <c r="F421" s="240" t="s">
        <v>2622</v>
      </c>
      <c r="G421" s="44"/>
      <c r="H421" s="44"/>
      <c r="I421" s="224"/>
      <c r="J421" s="44"/>
      <c r="K421" s="44"/>
      <c r="L421" s="48"/>
      <c r="M421" s="225"/>
      <c r="N421" s="226"/>
      <c r="O421" s="88"/>
      <c r="P421" s="88"/>
      <c r="Q421" s="88"/>
      <c r="R421" s="88"/>
      <c r="S421" s="88"/>
      <c r="T421" s="89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T421" s="20" t="s">
        <v>239</v>
      </c>
      <c r="AU421" s="20" t="s">
        <v>91</v>
      </c>
    </row>
    <row r="422" s="11" customFormat="1" ht="22.8" customHeight="1">
      <c r="A422" s="11"/>
      <c r="B422" s="195"/>
      <c r="C422" s="196"/>
      <c r="D422" s="197" t="s">
        <v>77</v>
      </c>
      <c r="E422" s="237" t="s">
        <v>492</v>
      </c>
      <c r="F422" s="237" t="s">
        <v>493</v>
      </c>
      <c r="G422" s="196"/>
      <c r="H422" s="196"/>
      <c r="I422" s="199"/>
      <c r="J422" s="238">
        <f>BK422</f>
        <v>0</v>
      </c>
      <c r="K422" s="196"/>
      <c r="L422" s="201"/>
      <c r="M422" s="202"/>
      <c r="N422" s="203"/>
      <c r="O422" s="203"/>
      <c r="P422" s="204">
        <f>SUM(P423:P536)</f>
        <v>0</v>
      </c>
      <c r="Q422" s="203"/>
      <c r="R422" s="204">
        <f>SUM(R423:R536)</f>
        <v>0</v>
      </c>
      <c r="S422" s="203"/>
      <c r="T422" s="205">
        <f>SUM(T423:T536)</f>
        <v>1.7115974000000001</v>
      </c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R422" s="206" t="s">
        <v>91</v>
      </c>
      <c r="AT422" s="207" t="s">
        <v>77</v>
      </c>
      <c r="AU422" s="207" t="s">
        <v>86</v>
      </c>
      <c r="AY422" s="206" t="s">
        <v>188</v>
      </c>
      <c r="BK422" s="208">
        <f>SUM(BK423:BK536)</f>
        <v>0</v>
      </c>
    </row>
    <row r="423" s="2" customFormat="1" ht="24.15" customHeight="1">
      <c r="A423" s="42"/>
      <c r="B423" s="43"/>
      <c r="C423" s="209" t="s">
        <v>596</v>
      </c>
      <c r="D423" s="209" t="s">
        <v>189</v>
      </c>
      <c r="E423" s="210" t="s">
        <v>1458</v>
      </c>
      <c r="F423" s="211" t="s">
        <v>1459</v>
      </c>
      <c r="G423" s="212" t="s">
        <v>278</v>
      </c>
      <c r="H423" s="213">
        <v>69.436000000000007</v>
      </c>
      <c r="I423" s="214"/>
      <c r="J423" s="215">
        <f>ROUND(I423*H423,2)</f>
        <v>0</v>
      </c>
      <c r="K423" s="211" t="s">
        <v>236</v>
      </c>
      <c r="L423" s="48"/>
      <c r="M423" s="216" t="s">
        <v>32</v>
      </c>
      <c r="N423" s="217" t="s">
        <v>49</v>
      </c>
      <c r="O423" s="88"/>
      <c r="P423" s="218">
        <f>O423*H423</f>
        <v>0</v>
      </c>
      <c r="Q423" s="218">
        <v>0</v>
      </c>
      <c r="R423" s="218">
        <f>Q423*H423</f>
        <v>0</v>
      </c>
      <c r="S423" s="218">
        <v>0.024649999999999998</v>
      </c>
      <c r="T423" s="219">
        <f>S423*H423</f>
        <v>1.7115974000000001</v>
      </c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R423" s="220" t="s">
        <v>405</v>
      </c>
      <c r="AT423" s="220" t="s">
        <v>189</v>
      </c>
      <c r="AU423" s="220" t="s">
        <v>91</v>
      </c>
      <c r="AY423" s="20" t="s">
        <v>188</v>
      </c>
      <c r="BE423" s="221">
        <f>IF(N423="základní",J423,0)</f>
        <v>0</v>
      </c>
      <c r="BF423" s="221">
        <f>IF(N423="snížená",J423,0)</f>
        <v>0</v>
      </c>
      <c r="BG423" s="221">
        <f>IF(N423="zákl. přenesená",J423,0)</f>
        <v>0</v>
      </c>
      <c r="BH423" s="221">
        <f>IF(N423="sníž. přenesená",J423,0)</f>
        <v>0</v>
      </c>
      <c r="BI423" s="221">
        <f>IF(N423="nulová",J423,0)</f>
        <v>0</v>
      </c>
      <c r="BJ423" s="20" t="s">
        <v>86</v>
      </c>
      <c r="BK423" s="221">
        <f>ROUND(I423*H423,2)</f>
        <v>0</v>
      </c>
      <c r="BL423" s="20" t="s">
        <v>405</v>
      </c>
      <c r="BM423" s="220" t="s">
        <v>2623</v>
      </c>
    </row>
    <row r="424" s="2" customFormat="1">
      <c r="A424" s="42"/>
      <c r="B424" s="43"/>
      <c r="C424" s="44"/>
      <c r="D424" s="222" t="s">
        <v>194</v>
      </c>
      <c r="E424" s="44"/>
      <c r="F424" s="223" t="s">
        <v>1461</v>
      </c>
      <c r="G424" s="44"/>
      <c r="H424" s="44"/>
      <c r="I424" s="224"/>
      <c r="J424" s="44"/>
      <c r="K424" s="44"/>
      <c r="L424" s="48"/>
      <c r="M424" s="225"/>
      <c r="N424" s="226"/>
      <c r="O424" s="88"/>
      <c r="P424" s="88"/>
      <c r="Q424" s="88"/>
      <c r="R424" s="88"/>
      <c r="S424" s="88"/>
      <c r="T424" s="89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T424" s="20" t="s">
        <v>194</v>
      </c>
      <c r="AU424" s="20" t="s">
        <v>91</v>
      </c>
    </row>
    <row r="425" s="2" customFormat="1">
      <c r="A425" s="42"/>
      <c r="B425" s="43"/>
      <c r="C425" s="44"/>
      <c r="D425" s="239" t="s">
        <v>239</v>
      </c>
      <c r="E425" s="44"/>
      <c r="F425" s="240" t="s">
        <v>1462</v>
      </c>
      <c r="G425" s="44"/>
      <c r="H425" s="44"/>
      <c r="I425" s="224"/>
      <c r="J425" s="44"/>
      <c r="K425" s="44"/>
      <c r="L425" s="48"/>
      <c r="M425" s="225"/>
      <c r="N425" s="226"/>
      <c r="O425" s="88"/>
      <c r="P425" s="88"/>
      <c r="Q425" s="88"/>
      <c r="R425" s="88"/>
      <c r="S425" s="88"/>
      <c r="T425" s="89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T425" s="20" t="s">
        <v>239</v>
      </c>
      <c r="AU425" s="20" t="s">
        <v>91</v>
      </c>
    </row>
    <row r="426" s="14" customFormat="1">
      <c r="A426" s="14"/>
      <c r="B426" s="252"/>
      <c r="C426" s="253"/>
      <c r="D426" s="222" t="s">
        <v>282</v>
      </c>
      <c r="E426" s="254" t="s">
        <v>32</v>
      </c>
      <c r="F426" s="255" t="s">
        <v>2624</v>
      </c>
      <c r="G426" s="253"/>
      <c r="H426" s="254" t="s">
        <v>32</v>
      </c>
      <c r="I426" s="256"/>
      <c r="J426" s="253"/>
      <c r="K426" s="253"/>
      <c r="L426" s="257"/>
      <c r="M426" s="258"/>
      <c r="N426" s="259"/>
      <c r="O426" s="259"/>
      <c r="P426" s="259"/>
      <c r="Q426" s="259"/>
      <c r="R426" s="259"/>
      <c r="S426" s="259"/>
      <c r="T426" s="260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1" t="s">
        <v>282</v>
      </c>
      <c r="AU426" s="261" t="s">
        <v>91</v>
      </c>
      <c r="AV426" s="14" t="s">
        <v>86</v>
      </c>
      <c r="AW426" s="14" t="s">
        <v>39</v>
      </c>
      <c r="AX426" s="14" t="s">
        <v>78</v>
      </c>
      <c r="AY426" s="261" t="s">
        <v>188</v>
      </c>
    </row>
    <row r="427" s="14" customFormat="1">
      <c r="A427" s="14"/>
      <c r="B427" s="252"/>
      <c r="C427" s="253"/>
      <c r="D427" s="222" t="s">
        <v>282</v>
      </c>
      <c r="E427" s="254" t="s">
        <v>32</v>
      </c>
      <c r="F427" s="255" t="s">
        <v>2429</v>
      </c>
      <c r="G427" s="253"/>
      <c r="H427" s="254" t="s">
        <v>32</v>
      </c>
      <c r="I427" s="256"/>
      <c r="J427" s="253"/>
      <c r="K427" s="253"/>
      <c r="L427" s="257"/>
      <c r="M427" s="258"/>
      <c r="N427" s="259"/>
      <c r="O427" s="259"/>
      <c r="P427" s="259"/>
      <c r="Q427" s="259"/>
      <c r="R427" s="259"/>
      <c r="S427" s="259"/>
      <c r="T427" s="260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1" t="s">
        <v>282</v>
      </c>
      <c r="AU427" s="261" t="s">
        <v>91</v>
      </c>
      <c r="AV427" s="14" t="s">
        <v>86</v>
      </c>
      <c r="AW427" s="14" t="s">
        <v>39</v>
      </c>
      <c r="AX427" s="14" t="s">
        <v>78</v>
      </c>
      <c r="AY427" s="261" t="s">
        <v>188</v>
      </c>
    </row>
    <row r="428" s="13" customFormat="1">
      <c r="A428" s="13"/>
      <c r="B428" s="241"/>
      <c r="C428" s="242"/>
      <c r="D428" s="222" t="s">
        <v>282</v>
      </c>
      <c r="E428" s="243" t="s">
        <v>32</v>
      </c>
      <c r="F428" s="244" t="s">
        <v>2625</v>
      </c>
      <c r="G428" s="242"/>
      <c r="H428" s="245">
        <v>20.02</v>
      </c>
      <c r="I428" s="246"/>
      <c r="J428" s="242"/>
      <c r="K428" s="242"/>
      <c r="L428" s="247"/>
      <c r="M428" s="248"/>
      <c r="N428" s="249"/>
      <c r="O428" s="249"/>
      <c r="P428" s="249"/>
      <c r="Q428" s="249"/>
      <c r="R428" s="249"/>
      <c r="S428" s="249"/>
      <c r="T428" s="250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1" t="s">
        <v>282</v>
      </c>
      <c r="AU428" s="251" t="s">
        <v>91</v>
      </c>
      <c r="AV428" s="13" t="s">
        <v>91</v>
      </c>
      <c r="AW428" s="13" t="s">
        <v>39</v>
      </c>
      <c r="AX428" s="13" t="s">
        <v>78</v>
      </c>
      <c r="AY428" s="251" t="s">
        <v>188</v>
      </c>
    </row>
    <row r="429" s="14" customFormat="1">
      <c r="A429" s="14"/>
      <c r="B429" s="252"/>
      <c r="C429" s="253"/>
      <c r="D429" s="222" t="s">
        <v>282</v>
      </c>
      <c r="E429" s="254" t="s">
        <v>32</v>
      </c>
      <c r="F429" s="255" t="s">
        <v>2444</v>
      </c>
      <c r="G429" s="253"/>
      <c r="H429" s="254" t="s">
        <v>32</v>
      </c>
      <c r="I429" s="256"/>
      <c r="J429" s="253"/>
      <c r="K429" s="253"/>
      <c r="L429" s="257"/>
      <c r="M429" s="258"/>
      <c r="N429" s="259"/>
      <c r="O429" s="259"/>
      <c r="P429" s="259"/>
      <c r="Q429" s="259"/>
      <c r="R429" s="259"/>
      <c r="S429" s="259"/>
      <c r="T429" s="260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1" t="s">
        <v>282</v>
      </c>
      <c r="AU429" s="261" t="s">
        <v>91</v>
      </c>
      <c r="AV429" s="14" t="s">
        <v>86</v>
      </c>
      <c r="AW429" s="14" t="s">
        <v>39</v>
      </c>
      <c r="AX429" s="14" t="s">
        <v>78</v>
      </c>
      <c r="AY429" s="261" t="s">
        <v>188</v>
      </c>
    </row>
    <row r="430" s="13" customFormat="1">
      <c r="A430" s="13"/>
      <c r="B430" s="241"/>
      <c r="C430" s="242"/>
      <c r="D430" s="222" t="s">
        <v>282</v>
      </c>
      <c r="E430" s="243" t="s">
        <v>32</v>
      </c>
      <c r="F430" s="244" t="s">
        <v>2626</v>
      </c>
      <c r="G430" s="242"/>
      <c r="H430" s="245">
        <v>12.116</v>
      </c>
      <c r="I430" s="246"/>
      <c r="J430" s="242"/>
      <c r="K430" s="242"/>
      <c r="L430" s="247"/>
      <c r="M430" s="248"/>
      <c r="N430" s="249"/>
      <c r="O430" s="249"/>
      <c r="P430" s="249"/>
      <c r="Q430" s="249"/>
      <c r="R430" s="249"/>
      <c r="S430" s="249"/>
      <c r="T430" s="250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1" t="s">
        <v>282</v>
      </c>
      <c r="AU430" s="251" t="s">
        <v>91</v>
      </c>
      <c r="AV430" s="13" t="s">
        <v>91</v>
      </c>
      <c r="AW430" s="13" t="s">
        <v>39</v>
      </c>
      <c r="AX430" s="13" t="s">
        <v>78</v>
      </c>
      <c r="AY430" s="251" t="s">
        <v>188</v>
      </c>
    </row>
    <row r="431" s="14" customFormat="1">
      <c r="A431" s="14"/>
      <c r="B431" s="252"/>
      <c r="C431" s="253"/>
      <c r="D431" s="222" t="s">
        <v>282</v>
      </c>
      <c r="E431" s="254" t="s">
        <v>32</v>
      </c>
      <c r="F431" s="255" t="s">
        <v>2449</v>
      </c>
      <c r="G431" s="253"/>
      <c r="H431" s="254" t="s">
        <v>32</v>
      </c>
      <c r="I431" s="256"/>
      <c r="J431" s="253"/>
      <c r="K431" s="253"/>
      <c r="L431" s="257"/>
      <c r="M431" s="258"/>
      <c r="N431" s="259"/>
      <c r="O431" s="259"/>
      <c r="P431" s="259"/>
      <c r="Q431" s="259"/>
      <c r="R431" s="259"/>
      <c r="S431" s="259"/>
      <c r="T431" s="260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1" t="s">
        <v>282</v>
      </c>
      <c r="AU431" s="261" t="s">
        <v>91</v>
      </c>
      <c r="AV431" s="14" t="s">
        <v>86</v>
      </c>
      <c r="AW431" s="14" t="s">
        <v>39</v>
      </c>
      <c r="AX431" s="14" t="s">
        <v>78</v>
      </c>
      <c r="AY431" s="261" t="s">
        <v>188</v>
      </c>
    </row>
    <row r="432" s="13" customFormat="1">
      <c r="A432" s="13"/>
      <c r="B432" s="241"/>
      <c r="C432" s="242"/>
      <c r="D432" s="222" t="s">
        <v>282</v>
      </c>
      <c r="E432" s="243" t="s">
        <v>32</v>
      </c>
      <c r="F432" s="244" t="s">
        <v>2627</v>
      </c>
      <c r="G432" s="242"/>
      <c r="H432" s="245">
        <v>16.5</v>
      </c>
      <c r="I432" s="246"/>
      <c r="J432" s="242"/>
      <c r="K432" s="242"/>
      <c r="L432" s="247"/>
      <c r="M432" s="248"/>
      <c r="N432" s="249"/>
      <c r="O432" s="249"/>
      <c r="P432" s="249"/>
      <c r="Q432" s="249"/>
      <c r="R432" s="249"/>
      <c r="S432" s="249"/>
      <c r="T432" s="250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1" t="s">
        <v>282</v>
      </c>
      <c r="AU432" s="251" t="s">
        <v>91</v>
      </c>
      <c r="AV432" s="13" t="s">
        <v>91</v>
      </c>
      <c r="AW432" s="13" t="s">
        <v>39</v>
      </c>
      <c r="AX432" s="13" t="s">
        <v>78</v>
      </c>
      <c r="AY432" s="251" t="s">
        <v>188</v>
      </c>
    </row>
    <row r="433" s="13" customFormat="1">
      <c r="A433" s="13"/>
      <c r="B433" s="241"/>
      <c r="C433" s="242"/>
      <c r="D433" s="222" t="s">
        <v>282</v>
      </c>
      <c r="E433" s="243" t="s">
        <v>32</v>
      </c>
      <c r="F433" s="244" t="s">
        <v>2628</v>
      </c>
      <c r="G433" s="242"/>
      <c r="H433" s="245">
        <v>20.800000000000001</v>
      </c>
      <c r="I433" s="246"/>
      <c r="J433" s="242"/>
      <c r="K433" s="242"/>
      <c r="L433" s="247"/>
      <c r="M433" s="248"/>
      <c r="N433" s="249"/>
      <c r="O433" s="249"/>
      <c r="P433" s="249"/>
      <c r="Q433" s="249"/>
      <c r="R433" s="249"/>
      <c r="S433" s="249"/>
      <c r="T433" s="250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1" t="s">
        <v>282</v>
      </c>
      <c r="AU433" s="251" t="s">
        <v>91</v>
      </c>
      <c r="AV433" s="13" t="s">
        <v>91</v>
      </c>
      <c r="AW433" s="13" t="s">
        <v>39</v>
      </c>
      <c r="AX433" s="13" t="s">
        <v>78</v>
      </c>
      <c r="AY433" s="251" t="s">
        <v>188</v>
      </c>
    </row>
    <row r="434" s="15" customFormat="1">
      <c r="A434" s="15"/>
      <c r="B434" s="272"/>
      <c r="C434" s="273"/>
      <c r="D434" s="222" t="s">
        <v>282</v>
      </c>
      <c r="E434" s="274" t="s">
        <v>32</v>
      </c>
      <c r="F434" s="275" t="s">
        <v>338</v>
      </c>
      <c r="G434" s="273"/>
      <c r="H434" s="276">
        <v>69.435999999999993</v>
      </c>
      <c r="I434" s="277"/>
      <c r="J434" s="273"/>
      <c r="K434" s="273"/>
      <c r="L434" s="278"/>
      <c r="M434" s="279"/>
      <c r="N434" s="280"/>
      <c r="O434" s="280"/>
      <c r="P434" s="280"/>
      <c r="Q434" s="280"/>
      <c r="R434" s="280"/>
      <c r="S434" s="280"/>
      <c r="T434" s="281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82" t="s">
        <v>282</v>
      </c>
      <c r="AU434" s="282" t="s">
        <v>91</v>
      </c>
      <c r="AV434" s="15" t="s">
        <v>187</v>
      </c>
      <c r="AW434" s="15" t="s">
        <v>39</v>
      </c>
      <c r="AX434" s="15" t="s">
        <v>86</v>
      </c>
      <c r="AY434" s="282" t="s">
        <v>188</v>
      </c>
    </row>
    <row r="435" s="2" customFormat="1" ht="24.15" customHeight="1">
      <c r="A435" s="42"/>
      <c r="B435" s="43"/>
      <c r="C435" s="209" t="s">
        <v>601</v>
      </c>
      <c r="D435" s="209" t="s">
        <v>189</v>
      </c>
      <c r="E435" s="210" t="s">
        <v>2629</v>
      </c>
      <c r="F435" s="211" t="s">
        <v>2630</v>
      </c>
      <c r="G435" s="212" t="s">
        <v>235</v>
      </c>
      <c r="H435" s="213">
        <v>1</v>
      </c>
      <c r="I435" s="214"/>
      <c r="J435" s="215">
        <f>ROUND(I435*H435,2)</f>
        <v>0</v>
      </c>
      <c r="K435" s="211" t="s">
        <v>32</v>
      </c>
      <c r="L435" s="48"/>
      <c r="M435" s="216" t="s">
        <v>32</v>
      </c>
      <c r="N435" s="217" t="s">
        <v>49</v>
      </c>
      <c r="O435" s="88"/>
      <c r="P435" s="218">
        <f>O435*H435</f>
        <v>0</v>
      </c>
      <c r="Q435" s="218">
        <v>0</v>
      </c>
      <c r="R435" s="218">
        <f>Q435*H435</f>
        <v>0</v>
      </c>
      <c r="S435" s="218">
        <v>0</v>
      </c>
      <c r="T435" s="219">
        <f>S435*H435</f>
        <v>0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R435" s="220" t="s">
        <v>405</v>
      </c>
      <c r="AT435" s="220" t="s">
        <v>189</v>
      </c>
      <c r="AU435" s="220" t="s">
        <v>91</v>
      </c>
      <c r="AY435" s="20" t="s">
        <v>188</v>
      </c>
      <c r="BE435" s="221">
        <f>IF(N435="základní",J435,0)</f>
        <v>0</v>
      </c>
      <c r="BF435" s="221">
        <f>IF(N435="snížená",J435,0)</f>
        <v>0</v>
      </c>
      <c r="BG435" s="221">
        <f>IF(N435="zákl. přenesená",J435,0)</f>
        <v>0</v>
      </c>
      <c r="BH435" s="221">
        <f>IF(N435="sníž. přenesená",J435,0)</f>
        <v>0</v>
      </c>
      <c r="BI435" s="221">
        <f>IF(N435="nulová",J435,0)</f>
        <v>0</v>
      </c>
      <c r="BJ435" s="20" t="s">
        <v>86</v>
      </c>
      <c r="BK435" s="221">
        <f>ROUND(I435*H435,2)</f>
        <v>0</v>
      </c>
      <c r="BL435" s="20" t="s">
        <v>405</v>
      </c>
      <c r="BM435" s="220" t="s">
        <v>2631</v>
      </c>
    </row>
    <row r="436" s="2" customFormat="1">
      <c r="A436" s="42"/>
      <c r="B436" s="43"/>
      <c r="C436" s="44"/>
      <c r="D436" s="222" t="s">
        <v>194</v>
      </c>
      <c r="E436" s="44"/>
      <c r="F436" s="223" t="s">
        <v>2630</v>
      </c>
      <c r="G436" s="44"/>
      <c r="H436" s="44"/>
      <c r="I436" s="224"/>
      <c r="J436" s="44"/>
      <c r="K436" s="44"/>
      <c r="L436" s="48"/>
      <c r="M436" s="225"/>
      <c r="N436" s="226"/>
      <c r="O436" s="88"/>
      <c r="P436" s="88"/>
      <c r="Q436" s="88"/>
      <c r="R436" s="88"/>
      <c r="S436" s="88"/>
      <c r="T436" s="89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T436" s="20" t="s">
        <v>194</v>
      </c>
      <c r="AU436" s="20" t="s">
        <v>91</v>
      </c>
    </row>
    <row r="437" s="2" customFormat="1">
      <c r="A437" s="42"/>
      <c r="B437" s="43"/>
      <c r="C437" s="44"/>
      <c r="D437" s="222" t="s">
        <v>202</v>
      </c>
      <c r="E437" s="44"/>
      <c r="F437" s="227" t="s">
        <v>2632</v>
      </c>
      <c r="G437" s="44"/>
      <c r="H437" s="44"/>
      <c r="I437" s="224"/>
      <c r="J437" s="44"/>
      <c r="K437" s="44"/>
      <c r="L437" s="48"/>
      <c r="M437" s="225"/>
      <c r="N437" s="226"/>
      <c r="O437" s="88"/>
      <c r="P437" s="88"/>
      <c r="Q437" s="88"/>
      <c r="R437" s="88"/>
      <c r="S437" s="88"/>
      <c r="T437" s="89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T437" s="20" t="s">
        <v>202</v>
      </c>
      <c r="AU437" s="20" t="s">
        <v>91</v>
      </c>
    </row>
    <row r="438" s="13" customFormat="1">
      <c r="A438" s="13"/>
      <c r="B438" s="241"/>
      <c r="C438" s="242"/>
      <c r="D438" s="222" t="s">
        <v>282</v>
      </c>
      <c r="E438" s="243" t="s">
        <v>32</v>
      </c>
      <c r="F438" s="244" t="s">
        <v>2633</v>
      </c>
      <c r="G438" s="242"/>
      <c r="H438" s="245">
        <v>1</v>
      </c>
      <c r="I438" s="246"/>
      <c r="J438" s="242"/>
      <c r="K438" s="242"/>
      <c r="L438" s="247"/>
      <c r="M438" s="248"/>
      <c r="N438" s="249"/>
      <c r="O438" s="249"/>
      <c r="P438" s="249"/>
      <c r="Q438" s="249"/>
      <c r="R438" s="249"/>
      <c r="S438" s="249"/>
      <c r="T438" s="250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1" t="s">
        <v>282</v>
      </c>
      <c r="AU438" s="251" t="s">
        <v>91</v>
      </c>
      <c r="AV438" s="13" t="s">
        <v>91</v>
      </c>
      <c r="AW438" s="13" t="s">
        <v>39</v>
      </c>
      <c r="AX438" s="13" t="s">
        <v>86</v>
      </c>
      <c r="AY438" s="251" t="s">
        <v>188</v>
      </c>
    </row>
    <row r="439" s="2" customFormat="1" ht="24.15" customHeight="1">
      <c r="A439" s="42"/>
      <c r="B439" s="43"/>
      <c r="C439" s="209" t="s">
        <v>606</v>
      </c>
      <c r="D439" s="209" t="s">
        <v>189</v>
      </c>
      <c r="E439" s="210" t="s">
        <v>2634</v>
      </c>
      <c r="F439" s="211" t="s">
        <v>2635</v>
      </c>
      <c r="G439" s="212" t="s">
        <v>235</v>
      </c>
      <c r="H439" s="213">
        <v>1</v>
      </c>
      <c r="I439" s="214"/>
      <c r="J439" s="215">
        <f>ROUND(I439*H439,2)</f>
        <v>0</v>
      </c>
      <c r="K439" s="211" t="s">
        <v>32</v>
      </c>
      <c r="L439" s="48"/>
      <c r="M439" s="216" t="s">
        <v>32</v>
      </c>
      <c r="N439" s="217" t="s">
        <v>49</v>
      </c>
      <c r="O439" s="88"/>
      <c r="P439" s="218">
        <f>O439*H439</f>
        <v>0</v>
      </c>
      <c r="Q439" s="218">
        <v>0</v>
      </c>
      <c r="R439" s="218">
        <f>Q439*H439</f>
        <v>0</v>
      </c>
      <c r="S439" s="218">
        <v>0</v>
      </c>
      <c r="T439" s="219">
        <f>S439*H439</f>
        <v>0</v>
      </c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R439" s="220" t="s">
        <v>405</v>
      </c>
      <c r="AT439" s="220" t="s">
        <v>189</v>
      </c>
      <c r="AU439" s="220" t="s">
        <v>91</v>
      </c>
      <c r="AY439" s="20" t="s">
        <v>188</v>
      </c>
      <c r="BE439" s="221">
        <f>IF(N439="základní",J439,0)</f>
        <v>0</v>
      </c>
      <c r="BF439" s="221">
        <f>IF(N439="snížená",J439,0)</f>
        <v>0</v>
      </c>
      <c r="BG439" s="221">
        <f>IF(N439="zákl. přenesená",J439,0)</f>
        <v>0</v>
      </c>
      <c r="BH439" s="221">
        <f>IF(N439="sníž. přenesená",J439,0)</f>
        <v>0</v>
      </c>
      <c r="BI439" s="221">
        <f>IF(N439="nulová",J439,0)</f>
        <v>0</v>
      </c>
      <c r="BJ439" s="20" t="s">
        <v>86</v>
      </c>
      <c r="BK439" s="221">
        <f>ROUND(I439*H439,2)</f>
        <v>0</v>
      </c>
      <c r="BL439" s="20" t="s">
        <v>405</v>
      </c>
      <c r="BM439" s="220" t="s">
        <v>2636</v>
      </c>
    </row>
    <row r="440" s="2" customFormat="1">
      <c r="A440" s="42"/>
      <c r="B440" s="43"/>
      <c r="C440" s="44"/>
      <c r="D440" s="222" t="s">
        <v>194</v>
      </c>
      <c r="E440" s="44"/>
      <c r="F440" s="223" t="s">
        <v>2635</v>
      </c>
      <c r="G440" s="44"/>
      <c r="H440" s="44"/>
      <c r="I440" s="224"/>
      <c r="J440" s="44"/>
      <c r="K440" s="44"/>
      <c r="L440" s="48"/>
      <c r="M440" s="225"/>
      <c r="N440" s="226"/>
      <c r="O440" s="88"/>
      <c r="P440" s="88"/>
      <c r="Q440" s="88"/>
      <c r="R440" s="88"/>
      <c r="S440" s="88"/>
      <c r="T440" s="89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T440" s="20" t="s">
        <v>194</v>
      </c>
      <c r="AU440" s="20" t="s">
        <v>91</v>
      </c>
    </row>
    <row r="441" s="2" customFormat="1">
      <c r="A441" s="42"/>
      <c r="B441" s="43"/>
      <c r="C441" s="44"/>
      <c r="D441" s="222" t="s">
        <v>202</v>
      </c>
      <c r="E441" s="44"/>
      <c r="F441" s="227" t="s">
        <v>2632</v>
      </c>
      <c r="G441" s="44"/>
      <c r="H441" s="44"/>
      <c r="I441" s="224"/>
      <c r="J441" s="44"/>
      <c r="K441" s="44"/>
      <c r="L441" s="48"/>
      <c r="M441" s="225"/>
      <c r="N441" s="226"/>
      <c r="O441" s="88"/>
      <c r="P441" s="88"/>
      <c r="Q441" s="88"/>
      <c r="R441" s="88"/>
      <c r="S441" s="88"/>
      <c r="T441" s="89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T441" s="20" t="s">
        <v>202</v>
      </c>
      <c r="AU441" s="20" t="s">
        <v>91</v>
      </c>
    </row>
    <row r="442" s="13" customFormat="1">
      <c r="A442" s="13"/>
      <c r="B442" s="241"/>
      <c r="C442" s="242"/>
      <c r="D442" s="222" t="s">
        <v>282</v>
      </c>
      <c r="E442" s="243" t="s">
        <v>32</v>
      </c>
      <c r="F442" s="244" t="s">
        <v>2637</v>
      </c>
      <c r="G442" s="242"/>
      <c r="H442" s="245">
        <v>1</v>
      </c>
      <c r="I442" s="246"/>
      <c r="J442" s="242"/>
      <c r="K442" s="242"/>
      <c r="L442" s="247"/>
      <c r="M442" s="248"/>
      <c r="N442" s="249"/>
      <c r="O442" s="249"/>
      <c r="P442" s="249"/>
      <c r="Q442" s="249"/>
      <c r="R442" s="249"/>
      <c r="S442" s="249"/>
      <c r="T442" s="250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1" t="s">
        <v>282</v>
      </c>
      <c r="AU442" s="251" t="s">
        <v>91</v>
      </c>
      <c r="AV442" s="13" t="s">
        <v>91</v>
      </c>
      <c r="AW442" s="13" t="s">
        <v>39</v>
      </c>
      <c r="AX442" s="13" t="s">
        <v>86</v>
      </c>
      <c r="AY442" s="251" t="s">
        <v>188</v>
      </c>
    </row>
    <row r="443" s="2" customFormat="1" ht="24.15" customHeight="1">
      <c r="A443" s="42"/>
      <c r="B443" s="43"/>
      <c r="C443" s="209" t="s">
        <v>612</v>
      </c>
      <c r="D443" s="209" t="s">
        <v>189</v>
      </c>
      <c r="E443" s="210" t="s">
        <v>2638</v>
      </c>
      <c r="F443" s="211" t="s">
        <v>2639</v>
      </c>
      <c r="G443" s="212" t="s">
        <v>235</v>
      </c>
      <c r="H443" s="213">
        <v>1</v>
      </c>
      <c r="I443" s="214"/>
      <c r="J443" s="215">
        <f>ROUND(I443*H443,2)</f>
        <v>0</v>
      </c>
      <c r="K443" s="211" t="s">
        <v>32</v>
      </c>
      <c r="L443" s="48"/>
      <c r="M443" s="216" t="s">
        <v>32</v>
      </c>
      <c r="N443" s="217" t="s">
        <v>49</v>
      </c>
      <c r="O443" s="88"/>
      <c r="P443" s="218">
        <f>O443*H443</f>
        <v>0</v>
      </c>
      <c r="Q443" s="218">
        <v>0</v>
      </c>
      <c r="R443" s="218">
        <f>Q443*H443</f>
        <v>0</v>
      </c>
      <c r="S443" s="218">
        <v>0</v>
      </c>
      <c r="T443" s="219">
        <f>S443*H443</f>
        <v>0</v>
      </c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R443" s="220" t="s">
        <v>405</v>
      </c>
      <c r="AT443" s="220" t="s">
        <v>189</v>
      </c>
      <c r="AU443" s="220" t="s">
        <v>91</v>
      </c>
      <c r="AY443" s="20" t="s">
        <v>188</v>
      </c>
      <c r="BE443" s="221">
        <f>IF(N443="základní",J443,0)</f>
        <v>0</v>
      </c>
      <c r="BF443" s="221">
        <f>IF(N443="snížená",J443,0)</f>
        <v>0</v>
      </c>
      <c r="BG443" s="221">
        <f>IF(N443="zákl. přenesená",J443,0)</f>
        <v>0</v>
      </c>
      <c r="BH443" s="221">
        <f>IF(N443="sníž. přenesená",J443,0)</f>
        <v>0</v>
      </c>
      <c r="BI443" s="221">
        <f>IF(N443="nulová",J443,0)</f>
        <v>0</v>
      </c>
      <c r="BJ443" s="20" t="s">
        <v>86</v>
      </c>
      <c r="BK443" s="221">
        <f>ROUND(I443*H443,2)</f>
        <v>0</v>
      </c>
      <c r="BL443" s="20" t="s">
        <v>405</v>
      </c>
      <c r="BM443" s="220" t="s">
        <v>2640</v>
      </c>
    </row>
    <row r="444" s="2" customFormat="1">
      <c r="A444" s="42"/>
      <c r="B444" s="43"/>
      <c r="C444" s="44"/>
      <c r="D444" s="222" t="s">
        <v>194</v>
      </c>
      <c r="E444" s="44"/>
      <c r="F444" s="223" t="s">
        <v>2639</v>
      </c>
      <c r="G444" s="44"/>
      <c r="H444" s="44"/>
      <c r="I444" s="224"/>
      <c r="J444" s="44"/>
      <c r="K444" s="44"/>
      <c r="L444" s="48"/>
      <c r="M444" s="225"/>
      <c r="N444" s="226"/>
      <c r="O444" s="88"/>
      <c r="P444" s="88"/>
      <c r="Q444" s="88"/>
      <c r="R444" s="88"/>
      <c r="S444" s="88"/>
      <c r="T444" s="89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T444" s="20" t="s">
        <v>194</v>
      </c>
      <c r="AU444" s="20" t="s">
        <v>91</v>
      </c>
    </row>
    <row r="445" s="2" customFormat="1">
      <c r="A445" s="42"/>
      <c r="B445" s="43"/>
      <c r="C445" s="44"/>
      <c r="D445" s="222" t="s">
        <v>202</v>
      </c>
      <c r="E445" s="44"/>
      <c r="F445" s="227" t="s">
        <v>2632</v>
      </c>
      <c r="G445" s="44"/>
      <c r="H445" s="44"/>
      <c r="I445" s="224"/>
      <c r="J445" s="44"/>
      <c r="K445" s="44"/>
      <c r="L445" s="48"/>
      <c r="M445" s="225"/>
      <c r="N445" s="226"/>
      <c r="O445" s="88"/>
      <c r="P445" s="88"/>
      <c r="Q445" s="88"/>
      <c r="R445" s="88"/>
      <c r="S445" s="88"/>
      <c r="T445" s="89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T445" s="20" t="s">
        <v>202</v>
      </c>
      <c r="AU445" s="20" t="s">
        <v>91</v>
      </c>
    </row>
    <row r="446" s="13" customFormat="1">
      <c r="A446" s="13"/>
      <c r="B446" s="241"/>
      <c r="C446" s="242"/>
      <c r="D446" s="222" t="s">
        <v>282</v>
      </c>
      <c r="E446" s="243" t="s">
        <v>32</v>
      </c>
      <c r="F446" s="244" t="s">
        <v>2641</v>
      </c>
      <c r="G446" s="242"/>
      <c r="H446" s="245">
        <v>1</v>
      </c>
      <c r="I446" s="246"/>
      <c r="J446" s="242"/>
      <c r="K446" s="242"/>
      <c r="L446" s="247"/>
      <c r="M446" s="248"/>
      <c r="N446" s="249"/>
      <c r="O446" s="249"/>
      <c r="P446" s="249"/>
      <c r="Q446" s="249"/>
      <c r="R446" s="249"/>
      <c r="S446" s="249"/>
      <c r="T446" s="250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1" t="s">
        <v>282</v>
      </c>
      <c r="AU446" s="251" t="s">
        <v>91</v>
      </c>
      <c r="AV446" s="13" t="s">
        <v>91</v>
      </c>
      <c r="AW446" s="13" t="s">
        <v>39</v>
      </c>
      <c r="AX446" s="13" t="s">
        <v>86</v>
      </c>
      <c r="AY446" s="251" t="s">
        <v>188</v>
      </c>
    </row>
    <row r="447" s="2" customFormat="1" ht="24.15" customHeight="1">
      <c r="A447" s="42"/>
      <c r="B447" s="43"/>
      <c r="C447" s="209" t="s">
        <v>619</v>
      </c>
      <c r="D447" s="209" t="s">
        <v>189</v>
      </c>
      <c r="E447" s="210" t="s">
        <v>2642</v>
      </c>
      <c r="F447" s="211" t="s">
        <v>2643</v>
      </c>
      <c r="G447" s="212" t="s">
        <v>235</v>
      </c>
      <c r="H447" s="213">
        <v>1</v>
      </c>
      <c r="I447" s="214"/>
      <c r="J447" s="215">
        <f>ROUND(I447*H447,2)</f>
        <v>0</v>
      </c>
      <c r="K447" s="211" t="s">
        <v>32</v>
      </c>
      <c r="L447" s="48"/>
      <c r="M447" s="216" t="s">
        <v>32</v>
      </c>
      <c r="N447" s="217" t="s">
        <v>49</v>
      </c>
      <c r="O447" s="88"/>
      <c r="P447" s="218">
        <f>O447*H447</f>
        <v>0</v>
      </c>
      <c r="Q447" s="218">
        <v>0</v>
      </c>
      <c r="R447" s="218">
        <f>Q447*H447</f>
        <v>0</v>
      </c>
      <c r="S447" s="218">
        <v>0</v>
      </c>
      <c r="T447" s="219">
        <f>S447*H447</f>
        <v>0</v>
      </c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R447" s="220" t="s">
        <v>405</v>
      </c>
      <c r="AT447" s="220" t="s">
        <v>189</v>
      </c>
      <c r="AU447" s="220" t="s">
        <v>91</v>
      </c>
      <c r="AY447" s="20" t="s">
        <v>188</v>
      </c>
      <c r="BE447" s="221">
        <f>IF(N447="základní",J447,0)</f>
        <v>0</v>
      </c>
      <c r="BF447" s="221">
        <f>IF(N447="snížená",J447,0)</f>
        <v>0</v>
      </c>
      <c r="BG447" s="221">
        <f>IF(N447="zákl. přenesená",J447,0)</f>
        <v>0</v>
      </c>
      <c r="BH447" s="221">
        <f>IF(N447="sníž. přenesená",J447,0)</f>
        <v>0</v>
      </c>
      <c r="BI447" s="221">
        <f>IF(N447="nulová",J447,0)</f>
        <v>0</v>
      </c>
      <c r="BJ447" s="20" t="s">
        <v>86</v>
      </c>
      <c r="BK447" s="221">
        <f>ROUND(I447*H447,2)</f>
        <v>0</v>
      </c>
      <c r="BL447" s="20" t="s">
        <v>405</v>
      </c>
      <c r="BM447" s="220" t="s">
        <v>2644</v>
      </c>
    </row>
    <row r="448" s="2" customFormat="1">
      <c r="A448" s="42"/>
      <c r="B448" s="43"/>
      <c r="C448" s="44"/>
      <c r="D448" s="222" t="s">
        <v>194</v>
      </c>
      <c r="E448" s="44"/>
      <c r="F448" s="223" t="s">
        <v>2643</v>
      </c>
      <c r="G448" s="44"/>
      <c r="H448" s="44"/>
      <c r="I448" s="224"/>
      <c r="J448" s="44"/>
      <c r="K448" s="44"/>
      <c r="L448" s="48"/>
      <c r="M448" s="225"/>
      <c r="N448" s="226"/>
      <c r="O448" s="88"/>
      <c r="P448" s="88"/>
      <c r="Q448" s="88"/>
      <c r="R448" s="88"/>
      <c r="S448" s="88"/>
      <c r="T448" s="89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T448" s="20" t="s">
        <v>194</v>
      </c>
      <c r="AU448" s="20" t="s">
        <v>91</v>
      </c>
    </row>
    <row r="449" s="2" customFormat="1">
      <c r="A449" s="42"/>
      <c r="B449" s="43"/>
      <c r="C449" s="44"/>
      <c r="D449" s="222" t="s">
        <v>202</v>
      </c>
      <c r="E449" s="44"/>
      <c r="F449" s="227" t="s">
        <v>2632</v>
      </c>
      <c r="G449" s="44"/>
      <c r="H449" s="44"/>
      <c r="I449" s="224"/>
      <c r="J449" s="44"/>
      <c r="K449" s="44"/>
      <c r="L449" s="48"/>
      <c r="M449" s="225"/>
      <c r="N449" s="226"/>
      <c r="O449" s="88"/>
      <c r="P449" s="88"/>
      <c r="Q449" s="88"/>
      <c r="R449" s="88"/>
      <c r="S449" s="88"/>
      <c r="T449" s="89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T449" s="20" t="s">
        <v>202</v>
      </c>
      <c r="AU449" s="20" t="s">
        <v>91</v>
      </c>
    </row>
    <row r="450" s="13" customFormat="1">
      <c r="A450" s="13"/>
      <c r="B450" s="241"/>
      <c r="C450" s="242"/>
      <c r="D450" s="222" t="s">
        <v>282</v>
      </c>
      <c r="E450" s="243" t="s">
        <v>32</v>
      </c>
      <c r="F450" s="244" t="s">
        <v>2645</v>
      </c>
      <c r="G450" s="242"/>
      <c r="H450" s="245">
        <v>1</v>
      </c>
      <c r="I450" s="246"/>
      <c r="J450" s="242"/>
      <c r="K450" s="242"/>
      <c r="L450" s="247"/>
      <c r="M450" s="248"/>
      <c r="N450" s="249"/>
      <c r="O450" s="249"/>
      <c r="P450" s="249"/>
      <c r="Q450" s="249"/>
      <c r="R450" s="249"/>
      <c r="S450" s="249"/>
      <c r="T450" s="250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1" t="s">
        <v>282</v>
      </c>
      <c r="AU450" s="251" t="s">
        <v>91</v>
      </c>
      <c r="AV450" s="13" t="s">
        <v>91</v>
      </c>
      <c r="AW450" s="13" t="s">
        <v>39</v>
      </c>
      <c r="AX450" s="13" t="s">
        <v>86</v>
      </c>
      <c r="AY450" s="251" t="s">
        <v>188</v>
      </c>
    </row>
    <row r="451" s="2" customFormat="1" ht="24.15" customHeight="1">
      <c r="A451" s="42"/>
      <c r="B451" s="43"/>
      <c r="C451" s="209" t="s">
        <v>627</v>
      </c>
      <c r="D451" s="209" t="s">
        <v>189</v>
      </c>
      <c r="E451" s="210" t="s">
        <v>2646</v>
      </c>
      <c r="F451" s="211" t="s">
        <v>2647</v>
      </c>
      <c r="G451" s="212" t="s">
        <v>235</v>
      </c>
      <c r="H451" s="213">
        <v>1</v>
      </c>
      <c r="I451" s="214"/>
      <c r="J451" s="215">
        <f>ROUND(I451*H451,2)</f>
        <v>0</v>
      </c>
      <c r="K451" s="211" t="s">
        <v>32</v>
      </c>
      <c r="L451" s="48"/>
      <c r="M451" s="216" t="s">
        <v>32</v>
      </c>
      <c r="N451" s="217" t="s">
        <v>49</v>
      </c>
      <c r="O451" s="88"/>
      <c r="P451" s="218">
        <f>O451*H451</f>
        <v>0</v>
      </c>
      <c r="Q451" s="218">
        <v>0</v>
      </c>
      <c r="R451" s="218">
        <f>Q451*H451</f>
        <v>0</v>
      </c>
      <c r="S451" s="218">
        <v>0</v>
      </c>
      <c r="T451" s="219">
        <f>S451*H451</f>
        <v>0</v>
      </c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R451" s="220" t="s">
        <v>405</v>
      </c>
      <c r="AT451" s="220" t="s">
        <v>189</v>
      </c>
      <c r="AU451" s="220" t="s">
        <v>91</v>
      </c>
      <c r="AY451" s="20" t="s">
        <v>188</v>
      </c>
      <c r="BE451" s="221">
        <f>IF(N451="základní",J451,0)</f>
        <v>0</v>
      </c>
      <c r="BF451" s="221">
        <f>IF(N451="snížená",J451,0)</f>
        <v>0</v>
      </c>
      <c r="BG451" s="221">
        <f>IF(N451="zákl. přenesená",J451,0)</f>
        <v>0</v>
      </c>
      <c r="BH451" s="221">
        <f>IF(N451="sníž. přenesená",J451,0)</f>
        <v>0</v>
      </c>
      <c r="BI451" s="221">
        <f>IF(N451="nulová",J451,0)</f>
        <v>0</v>
      </c>
      <c r="BJ451" s="20" t="s">
        <v>86</v>
      </c>
      <c r="BK451" s="221">
        <f>ROUND(I451*H451,2)</f>
        <v>0</v>
      </c>
      <c r="BL451" s="20" t="s">
        <v>405</v>
      </c>
      <c r="BM451" s="220" t="s">
        <v>2648</v>
      </c>
    </row>
    <row r="452" s="2" customFormat="1">
      <c r="A452" s="42"/>
      <c r="B452" s="43"/>
      <c r="C452" s="44"/>
      <c r="D452" s="222" t="s">
        <v>194</v>
      </c>
      <c r="E452" s="44"/>
      <c r="F452" s="223" t="s">
        <v>2647</v>
      </c>
      <c r="G452" s="44"/>
      <c r="H452" s="44"/>
      <c r="I452" s="224"/>
      <c r="J452" s="44"/>
      <c r="K452" s="44"/>
      <c r="L452" s="48"/>
      <c r="M452" s="225"/>
      <c r="N452" s="226"/>
      <c r="O452" s="88"/>
      <c r="P452" s="88"/>
      <c r="Q452" s="88"/>
      <c r="R452" s="88"/>
      <c r="S452" s="88"/>
      <c r="T452" s="89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T452" s="20" t="s">
        <v>194</v>
      </c>
      <c r="AU452" s="20" t="s">
        <v>91</v>
      </c>
    </row>
    <row r="453" s="2" customFormat="1">
      <c r="A453" s="42"/>
      <c r="B453" s="43"/>
      <c r="C453" s="44"/>
      <c r="D453" s="222" t="s">
        <v>202</v>
      </c>
      <c r="E453" s="44"/>
      <c r="F453" s="227" t="s">
        <v>2632</v>
      </c>
      <c r="G453" s="44"/>
      <c r="H453" s="44"/>
      <c r="I453" s="224"/>
      <c r="J453" s="44"/>
      <c r="K453" s="44"/>
      <c r="L453" s="48"/>
      <c r="M453" s="225"/>
      <c r="N453" s="226"/>
      <c r="O453" s="88"/>
      <c r="P453" s="88"/>
      <c r="Q453" s="88"/>
      <c r="R453" s="88"/>
      <c r="S453" s="88"/>
      <c r="T453" s="89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T453" s="20" t="s">
        <v>202</v>
      </c>
      <c r="AU453" s="20" t="s">
        <v>91</v>
      </c>
    </row>
    <row r="454" s="13" customFormat="1">
      <c r="A454" s="13"/>
      <c r="B454" s="241"/>
      <c r="C454" s="242"/>
      <c r="D454" s="222" t="s">
        <v>282</v>
      </c>
      <c r="E454" s="243" t="s">
        <v>32</v>
      </c>
      <c r="F454" s="244" t="s">
        <v>2649</v>
      </c>
      <c r="G454" s="242"/>
      <c r="H454" s="245">
        <v>1</v>
      </c>
      <c r="I454" s="246"/>
      <c r="J454" s="242"/>
      <c r="K454" s="242"/>
      <c r="L454" s="247"/>
      <c r="M454" s="248"/>
      <c r="N454" s="249"/>
      <c r="O454" s="249"/>
      <c r="P454" s="249"/>
      <c r="Q454" s="249"/>
      <c r="R454" s="249"/>
      <c r="S454" s="249"/>
      <c r="T454" s="250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1" t="s">
        <v>282</v>
      </c>
      <c r="AU454" s="251" t="s">
        <v>91</v>
      </c>
      <c r="AV454" s="13" t="s">
        <v>91</v>
      </c>
      <c r="AW454" s="13" t="s">
        <v>39</v>
      </c>
      <c r="AX454" s="13" t="s">
        <v>86</v>
      </c>
      <c r="AY454" s="251" t="s">
        <v>188</v>
      </c>
    </row>
    <row r="455" s="2" customFormat="1" ht="24.15" customHeight="1">
      <c r="A455" s="42"/>
      <c r="B455" s="43"/>
      <c r="C455" s="209" t="s">
        <v>631</v>
      </c>
      <c r="D455" s="209" t="s">
        <v>189</v>
      </c>
      <c r="E455" s="210" t="s">
        <v>2650</v>
      </c>
      <c r="F455" s="211" t="s">
        <v>2651</v>
      </c>
      <c r="G455" s="212" t="s">
        <v>235</v>
      </c>
      <c r="H455" s="213">
        <v>1</v>
      </c>
      <c r="I455" s="214"/>
      <c r="J455" s="215">
        <f>ROUND(I455*H455,2)</f>
        <v>0</v>
      </c>
      <c r="K455" s="211" t="s">
        <v>32</v>
      </c>
      <c r="L455" s="48"/>
      <c r="M455" s="216" t="s">
        <v>32</v>
      </c>
      <c r="N455" s="217" t="s">
        <v>49</v>
      </c>
      <c r="O455" s="88"/>
      <c r="P455" s="218">
        <f>O455*H455</f>
        <v>0</v>
      </c>
      <c r="Q455" s="218">
        <v>0</v>
      </c>
      <c r="R455" s="218">
        <f>Q455*H455</f>
        <v>0</v>
      </c>
      <c r="S455" s="218">
        <v>0</v>
      </c>
      <c r="T455" s="219">
        <f>S455*H455</f>
        <v>0</v>
      </c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R455" s="220" t="s">
        <v>405</v>
      </c>
      <c r="AT455" s="220" t="s">
        <v>189</v>
      </c>
      <c r="AU455" s="220" t="s">
        <v>91</v>
      </c>
      <c r="AY455" s="20" t="s">
        <v>188</v>
      </c>
      <c r="BE455" s="221">
        <f>IF(N455="základní",J455,0)</f>
        <v>0</v>
      </c>
      <c r="BF455" s="221">
        <f>IF(N455="snížená",J455,0)</f>
        <v>0</v>
      </c>
      <c r="BG455" s="221">
        <f>IF(N455="zákl. přenesená",J455,0)</f>
        <v>0</v>
      </c>
      <c r="BH455" s="221">
        <f>IF(N455="sníž. přenesená",J455,0)</f>
        <v>0</v>
      </c>
      <c r="BI455" s="221">
        <f>IF(N455="nulová",J455,0)</f>
        <v>0</v>
      </c>
      <c r="BJ455" s="20" t="s">
        <v>86</v>
      </c>
      <c r="BK455" s="221">
        <f>ROUND(I455*H455,2)</f>
        <v>0</v>
      </c>
      <c r="BL455" s="20" t="s">
        <v>405</v>
      </c>
      <c r="BM455" s="220" t="s">
        <v>2652</v>
      </c>
    </row>
    <row r="456" s="2" customFormat="1">
      <c r="A456" s="42"/>
      <c r="B456" s="43"/>
      <c r="C456" s="44"/>
      <c r="D456" s="222" t="s">
        <v>194</v>
      </c>
      <c r="E456" s="44"/>
      <c r="F456" s="223" t="s">
        <v>2651</v>
      </c>
      <c r="G456" s="44"/>
      <c r="H456" s="44"/>
      <c r="I456" s="224"/>
      <c r="J456" s="44"/>
      <c r="K456" s="44"/>
      <c r="L456" s="48"/>
      <c r="M456" s="225"/>
      <c r="N456" s="226"/>
      <c r="O456" s="88"/>
      <c r="P456" s="88"/>
      <c r="Q456" s="88"/>
      <c r="R456" s="88"/>
      <c r="S456" s="88"/>
      <c r="T456" s="89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T456" s="20" t="s">
        <v>194</v>
      </c>
      <c r="AU456" s="20" t="s">
        <v>91</v>
      </c>
    </row>
    <row r="457" s="2" customFormat="1">
      <c r="A457" s="42"/>
      <c r="B457" s="43"/>
      <c r="C457" s="44"/>
      <c r="D457" s="222" t="s">
        <v>202</v>
      </c>
      <c r="E457" s="44"/>
      <c r="F457" s="227" t="s">
        <v>2632</v>
      </c>
      <c r="G457" s="44"/>
      <c r="H457" s="44"/>
      <c r="I457" s="224"/>
      <c r="J457" s="44"/>
      <c r="K457" s="44"/>
      <c r="L457" s="48"/>
      <c r="M457" s="225"/>
      <c r="N457" s="226"/>
      <c r="O457" s="88"/>
      <c r="P457" s="88"/>
      <c r="Q457" s="88"/>
      <c r="R457" s="88"/>
      <c r="S457" s="88"/>
      <c r="T457" s="89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T457" s="20" t="s">
        <v>202</v>
      </c>
      <c r="AU457" s="20" t="s">
        <v>91</v>
      </c>
    </row>
    <row r="458" s="13" customFormat="1">
      <c r="A458" s="13"/>
      <c r="B458" s="241"/>
      <c r="C458" s="242"/>
      <c r="D458" s="222" t="s">
        <v>282</v>
      </c>
      <c r="E458" s="243" t="s">
        <v>32</v>
      </c>
      <c r="F458" s="244" t="s">
        <v>2653</v>
      </c>
      <c r="G458" s="242"/>
      <c r="H458" s="245">
        <v>1</v>
      </c>
      <c r="I458" s="246"/>
      <c r="J458" s="242"/>
      <c r="K458" s="242"/>
      <c r="L458" s="247"/>
      <c r="M458" s="248"/>
      <c r="N458" s="249"/>
      <c r="O458" s="249"/>
      <c r="P458" s="249"/>
      <c r="Q458" s="249"/>
      <c r="R458" s="249"/>
      <c r="S458" s="249"/>
      <c r="T458" s="250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1" t="s">
        <v>282</v>
      </c>
      <c r="AU458" s="251" t="s">
        <v>91</v>
      </c>
      <c r="AV458" s="13" t="s">
        <v>91</v>
      </c>
      <c r="AW458" s="13" t="s">
        <v>39</v>
      </c>
      <c r="AX458" s="13" t="s">
        <v>86</v>
      </c>
      <c r="AY458" s="251" t="s">
        <v>188</v>
      </c>
    </row>
    <row r="459" s="2" customFormat="1" ht="24.15" customHeight="1">
      <c r="A459" s="42"/>
      <c r="B459" s="43"/>
      <c r="C459" s="209" t="s">
        <v>638</v>
      </c>
      <c r="D459" s="209" t="s">
        <v>189</v>
      </c>
      <c r="E459" s="210" t="s">
        <v>2654</v>
      </c>
      <c r="F459" s="211" t="s">
        <v>2655</v>
      </c>
      <c r="G459" s="212" t="s">
        <v>235</v>
      </c>
      <c r="H459" s="213">
        <v>1</v>
      </c>
      <c r="I459" s="214"/>
      <c r="J459" s="215">
        <f>ROUND(I459*H459,2)</f>
        <v>0</v>
      </c>
      <c r="K459" s="211" t="s">
        <v>32</v>
      </c>
      <c r="L459" s="48"/>
      <c r="M459" s="216" t="s">
        <v>32</v>
      </c>
      <c r="N459" s="217" t="s">
        <v>49</v>
      </c>
      <c r="O459" s="88"/>
      <c r="P459" s="218">
        <f>O459*H459</f>
        <v>0</v>
      </c>
      <c r="Q459" s="218">
        <v>0</v>
      </c>
      <c r="R459" s="218">
        <f>Q459*H459</f>
        <v>0</v>
      </c>
      <c r="S459" s="218">
        <v>0</v>
      </c>
      <c r="T459" s="219">
        <f>S459*H459</f>
        <v>0</v>
      </c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R459" s="220" t="s">
        <v>405</v>
      </c>
      <c r="AT459" s="220" t="s">
        <v>189</v>
      </c>
      <c r="AU459" s="220" t="s">
        <v>91</v>
      </c>
      <c r="AY459" s="20" t="s">
        <v>188</v>
      </c>
      <c r="BE459" s="221">
        <f>IF(N459="základní",J459,0)</f>
        <v>0</v>
      </c>
      <c r="BF459" s="221">
        <f>IF(N459="snížená",J459,0)</f>
        <v>0</v>
      </c>
      <c r="BG459" s="221">
        <f>IF(N459="zákl. přenesená",J459,0)</f>
        <v>0</v>
      </c>
      <c r="BH459" s="221">
        <f>IF(N459="sníž. přenesená",J459,0)</f>
        <v>0</v>
      </c>
      <c r="BI459" s="221">
        <f>IF(N459="nulová",J459,0)</f>
        <v>0</v>
      </c>
      <c r="BJ459" s="20" t="s">
        <v>86</v>
      </c>
      <c r="BK459" s="221">
        <f>ROUND(I459*H459,2)</f>
        <v>0</v>
      </c>
      <c r="BL459" s="20" t="s">
        <v>405</v>
      </c>
      <c r="BM459" s="220" t="s">
        <v>2656</v>
      </c>
    </row>
    <row r="460" s="2" customFormat="1">
      <c r="A460" s="42"/>
      <c r="B460" s="43"/>
      <c r="C460" s="44"/>
      <c r="D460" s="222" t="s">
        <v>194</v>
      </c>
      <c r="E460" s="44"/>
      <c r="F460" s="223" t="s">
        <v>2655</v>
      </c>
      <c r="G460" s="44"/>
      <c r="H460" s="44"/>
      <c r="I460" s="224"/>
      <c r="J460" s="44"/>
      <c r="K460" s="44"/>
      <c r="L460" s="48"/>
      <c r="M460" s="225"/>
      <c r="N460" s="226"/>
      <c r="O460" s="88"/>
      <c r="P460" s="88"/>
      <c r="Q460" s="88"/>
      <c r="R460" s="88"/>
      <c r="S460" s="88"/>
      <c r="T460" s="89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T460" s="20" t="s">
        <v>194</v>
      </c>
      <c r="AU460" s="20" t="s">
        <v>91</v>
      </c>
    </row>
    <row r="461" s="2" customFormat="1">
      <c r="A461" s="42"/>
      <c r="B461" s="43"/>
      <c r="C461" s="44"/>
      <c r="D461" s="222" t="s">
        <v>202</v>
      </c>
      <c r="E461" s="44"/>
      <c r="F461" s="227" t="s">
        <v>2632</v>
      </c>
      <c r="G461" s="44"/>
      <c r="H461" s="44"/>
      <c r="I461" s="224"/>
      <c r="J461" s="44"/>
      <c r="K461" s="44"/>
      <c r="L461" s="48"/>
      <c r="M461" s="225"/>
      <c r="N461" s="226"/>
      <c r="O461" s="88"/>
      <c r="P461" s="88"/>
      <c r="Q461" s="88"/>
      <c r="R461" s="88"/>
      <c r="S461" s="88"/>
      <c r="T461" s="89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T461" s="20" t="s">
        <v>202</v>
      </c>
      <c r="AU461" s="20" t="s">
        <v>91</v>
      </c>
    </row>
    <row r="462" s="13" customFormat="1">
      <c r="A462" s="13"/>
      <c r="B462" s="241"/>
      <c r="C462" s="242"/>
      <c r="D462" s="222" t="s">
        <v>282</v>
      </c>
      <c r="E462" s="243" t="s">
        <v>32</v>
      </c>
      <c r="F462" s="244" t="s">
        <v>2657</v>
      </c>
      <c r="G462" s="242"/>
      <c r="H462" s="245">
        <v>1</v>
      </c>
      <c r="I462" s="246"/>
      <c r="J462" s="242"/>
      <c r="K462" s="242"/>
      <c r="L462" s="247"/>
      <c r="M462" s="248"/>
      <c r="N462" s="249"/>
      <c r="O462" s="249"/>
      <c r="P462" s="249"/>
      <c r="Q462" s="249"/>
      <c r="R462" s="249"/>
      <c r="S462" s="249"/>
      <c r="T462" s="250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1" t="s">
        <v>282</v>
      </c>
      <c r="AU462" s="251" t="s">
        <v>91</v>
      </c>
      <c r="AV462" s="13" t="s">
        <v>91</v>
      </c>
      <c r="AW462" s="13" t="s">
        <v>39</v>
      </c>
      <c r="AX462" s="13" t="s">
        <v>86</v>
      </c>
      <c r="AY462" s="251" t="s">
        <v>188</v>
      </c>
    </row>
    <row r="463" s="2" customFormat="1" ht="24.15" customHeight="1">
      <c r="A463" s="42"/>
      <c r="B463" s="43"/>
      <c r="C463" s="209" t="s">
        <v>1254</v>
      </c>
      <c r="D463" s="209" t="s">
        <v>189</v>
      </c>
      <c r="E463" s="210" t="s">
        <v>2658</v>
      </c>
      <c r="F463" s="211" t="s">
        <v>2659</v>
      </c>
      <c r="G463" s="212" t="s">
        <v>235</v>
      </c>
      <c r="H463" s="213">
        <v>1</v>
      </c>
      <c r="I463" s="214"/>
      <c r="J463" s="215">
        <f>ROUND(I463*H463,2)</f>
        <v>0</v>
      </c>
      <c r="K463" s="211" t="s">
        <v>32</v>
      </c>
      <c r="L463" s="48"/>
      <c r="M463" s="216" t="s">
        <v>32</v>
      </c>
      <c r="N463" s="217" t="s">
        <v>49</v>
      </c>
      <c r="O463" s="88"/>
      <c r="P463" s="218">
        <f>O463*H463</f>
        <v>0</v>
      </c>
      <c r="Q463" s="218">
        <v>0</v>
      </c>
      <c r="R463" s="218">
        <f>Q463*H463</f>
        <v>0</v>
      </c>
      <c r="S463" s="218">
        <v>0</v>
      </c>
      <c r="T463" s="219">
        <f>S463*H463</f>
        <v>0</v>
      </c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R463" s="220" t="s">
        <v>405</v>
      </c>
      <c r="AT463" s="220" t="s">
        <v>189</v>
      </c>
      <c r="AU463" s="220" t="s">
        <v>91</v>
      </c>
      <c r="AY463" s="20" t="s">
        <v>188</v>
      </c>
      <c r="BE463" s="221">
        <f>IF(N463="základní",J463,0)</f>
        <v>0</v>
      </c>
      <c r="BF463" s="221">
        <f>IF(N463="snížená",J463,0)</f>
        <v>0</v>
      </c>
      <c r="BG463" s="221">
        <f>IF(N463="zákl. přenesená",J463,0)</f>
        <v>0</v>
      </c>
      <c r="BH463" s="221">
        <f>IF(N463="sníž. přenesená",J463,0)</f>
        <v>0</v>
      </c>
      <c r="BI463" s="221">
        <f>IF(N463="nulová",J463,0)</f>
        <v>0</v>
      </c>
      <c r="BJ463" s="20" t="s">
        <v>86</v>
      </c>
      <c r="BK463" s="221">
        <f>ROUND(I463*H463,2)</f>
        <v>0</v>
      </c>
      <c r="BL463" s="20" t="s">
        <v>405</v>
      </c>
      <c r="BM463" s="220" t="s">
        <v>2660</v>
      </c>
    </row>
    <row r="464" s="2" customFormat="1">
      <c r="A464" s="42"/>
      <c r="B464" s="43"/>
      <c r="C464" s="44"/>
      <c r="D464" s="222" t="s">
        <v>194</v>
      </c>
      <c r="E464" s="44"/>
      <c r="F464" s="223" t="s">
        <v>2659</v>
      </c>
      <c r="G464" s="44"/>
      <c r="H464" s="44"/>
      <c r="I464" s="224"/>
      <c r="J464" s="44"/>
      <c r="K464" s="44"/>
      <c r="L464" s="48"/>
      <c r="M464" s="225"/>
      <c r="N464" s="226"/>
      <c r="O464" s="88"/>
      <c r="P464" s="88"/>
      <c r="Q464" s="88"/>
      <c r="R464" s="88"/>
      <c r="S464" s="88"/>
      <c r="T464" s="89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T464" s="20" t="s">
        <v>194</v>
      </c>
      <c r="AU464" s="20" t="s">
        <v>91</v>
      </c>
    </row>
    <row r="465" s="2" customFormat="1">
      <c r="A465" s="42"/>
      <c r="B465" s="43"/>
      <c r="C465" s="44"/>
      <c r="D465" s="222" t="s">
        <v>202</v>
      </c>
      <c r="E465" s="44"/>
      <c r="F465" s="227" t="s">
        <v>2632</v>
      </c>
      <c r="G465" s="44"/>
      <c r="H465" s="44"/>
      <c r="I465" s="224"/>
      <c r="J465" s="44"/>
      <c r="K465" s="44"/>
      <c r="L465" s="48"/>
      <c r="M465" s="225"/>
      <c r="N465" s="226"/>
      <c r="O465" s="88"/>
      <c r="P465" s="88"/>
      <c r="Q465" s="88"/>
      <c r="R465" s="88"/>
      <c r="S465" s="88"/>
      <c r="T465" s="89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T465" s="20" t="s">
        <v>202</v>
      </c>
      <c r="AU465" s="20" t="s">
        <v>91</v>
      </c>
    </row>
    <row r="466" s="13" customFormat="1">
      <c r="A466" s="13"/>
      <c r="B466" s="241"/>
      <c r="C466" s="242"/>
      <c r="D466" s="222" t="s">
        <v>282</v>
      </c>
      <c r="E466" s="243" t="s">
        <v>32</v>
      </c>
      <c r="F466" s="244" t="s">
        <v>2661</v>
      </c>
      <c r="G466" s="242"/>
      <c r="H466" s="245">
        <v>1</v>
      </c>
      <c r="I466" s="246"/>
      <c r="J466" s="242"/>
      <c r="K466" s="242"/>
      <c r="L466" s="247"/>
      <c r="M466" s="248"/>
      <c r="N466" s="249"/>
      <c r="O466" s="249"/>
      <c r="P466" s="249"/>
      <c r="Q466" s="249"/>
      <c r="R466" s="249"/>
      <c r="S466" s="249"/>
      <c r="T466" s="250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1" t="s">
        <v>282</v>
      </c>
      <c r="AU466" s="251" t="s">
        <v>91</v>
      </c>
      <c r="AV466" s="13" t="s">
        <v>91</v>
      </c>
      <c r="AW466" s="13" t="s">
        <v>39</v>
      </c>
      <c r="AX466" s="13" t="s">
        <v>86</v>
      </c>
      <c r="AY466" s="251" t="s">
        <v>188</v>
      </c>
    </row>
    <row r="467" s="2" customFormat="1" ht="24.15" customHeight="1">
      <c r="A467" s="42"/>
      <c r="B467" s="43"/>
      <c r="C467" s="209" t="s">
        <v>643</v>
      </c>
      <c r="D467" s="209" t="s">
        <v>189</v>
      </c>
      <c r="E467" s="210" t="s">
        <v>2662</v>
      </c>
      <c r="F467" s="211" t="s">
        <v>2663</v>
      </c>
      <c r="G467" s="212" t="s">
        <v>235</v>
      </c>
      <c r="H467" s="213">
        <v>1</v>
      </c>
      <c r="I467" s="214"/>
      <c r="J467" s="215">
        <f>ROUND(I467*H467,2)</f>
        <v>0</v>
      </c>
      <c r="K467" s="211" t="s">
        <v>32</v>
      </c>
      <c r="L467" s="48"/>
      <c r="M467" s="216" t="s">
        <v>32</v>
      </c>
      <c r="N467" s="217" t="s">
        <v>49</v>
      </c>
      <c r="O467" s="88"/>
      <c r="P467" s="218">
        <f>O467*H467</f>
        <v>0</v>
      </c>
      <c r="Q467" s="218">
        <v>0</v>
      </c>
      <c r="R467" s="218">
        <f>Q467*H467</f>
        <v>0</v>
      </c>
      <c r="S467" s="218">
        <v>0</v>
      </c>
      <c r="T467" s="219">
        <f>S467*H467</f>
        <v>0</v>
      </c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R467" s="220" t="s">
        <v>405</v>
      </c>
      <c r="AT467" s="220" t="s">
        <v>189</v>
      </c>
      <c r="AU467" s="220" t="s">
        <v>91</v>
      </c>
      <c r="AY467" s="20" t="s">
        <v>188</v>
      </c>
      <c r="BE467" s="221">
        <f>IF(N467="základní",J467,0)</f>
        <v>0</v>
      </c>
      <c r="BF467" s="221">
        <f>IF(N467="snížená",J467,0)</f>
        <v>0</v>
      </c>
      <c r="BG467" s="221">
        <f>IF(N467="zákl. přenesená",J467,0)</f>
        <v>0</v>
      </c>
      <c r="BH467" s="221">
        <f>IF(N467="sníž. přenesená",J467,0)</f>
        <v>0</v>
      </c>
      <c r="BI467" s="221">
        <f>IF(N467="nulová",J467,0)</f>
        <v>0</v>
      </c>
      <c r="BJ467" s="20" t="s">
        <v>86</v>
      </c>
      <c r="BK467" s="221">
        <f>ROUND(I467*H467,2)</f>
        <v>0</v>
      </c>
      <c r="BL467" s="20" t="s">
        <v>405</v>
      </c>
      <c r="BM467" s="220" t="s">
        <v>2664</v>
      </c>
    </row>
    <row r="468" s="2" customFormat="1">
      <c r="A468" s="42"/>
      <c r="B468" s="43"/>
      <c r="C468" s="44"/>
      <c r="D468" s="222" t="s">
        <v>194</v>
      </c>
      <c r="E468" s="44"/>
      <c r="F468" s="223" t="s">
        <v>2663</v>
      </c>
      <c r="G468" s="44"/>
      <c r="H468" s="44"/>
      <c r="I468" s="224"/>
      <c r="J468" s="44"/>
      <c r="K468" s="44"/>
      <c r="L468" s="48"/>
      <c r="M468" s="225"/>
      <c r="N468" s="226"/>
      <c r="O468" s="88"/>
      <c r="P468" s="88"/>
      <c r="Q468" s="88"/>
      <c r="R468" s="88"/>
      <c r="S468" s="88"/>
      <c r="T468" s="89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T468" s="20" t="s">
        <v>194</v>
      </c>
      <c r="AU468" s="20" t="s">
        <v>91</v>
      </c>
    </row>
    <row r="469" s="2" customFormat="1">
      <c r="A469" s="42"/>
      <c r="B469" s="43"/>
      <c r="C469" s="44"/>
      <c r="D469" s="222" t="s">
        <v>202</v>
      </c>
      <c r="E469" s="44"/>
      <c r="F469" s="227" t="s">
        <v>2665</v>
      </c>
      <c r="G469" s="44"/>
      <c r="H469" s="44"/>
      <c r="I469" s="224"/>
      <c r="J469" s="44"/>
      <c r="K469" s="44"/>
      <c r="L469" s="48"/>
      <c r="M469" s="225"/>
      <c r="N469" s="226"/>
      <c r="O469" s="88"/>
      <c r="P469" s="88"/>
      <c r="Q469" s="88"/>
      <c r="R469" s="88"/>
      <c r="S469" s="88"/>
      <c r="T469" s="89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T469" s="20" t="s">
        <v>202</v>
      </c>
      <c r="AU469" s="20" t="s">
        <v>91</v>
      </c>
    </row>
    <row r="470" s="13" customFormat="1">
      <c r="A470" s="13"/>
      <c r="B470" s="241"/>
      <c r="C470" s="242"/>
      <c r="D470" s="222" t="s">
        <v>282</v>
      </c>
      <c r="E470" s="243" t="s">
        <v>32</v>
      </c>
      <c r="F470" s="244" t="s">
        <v>2666</v>
      </c>
      <c r="G470" s="242"/>
      <c r="H470" s="245">
        <v>1</v>
      </c>
      <c r="I470" s="246"/>
      <c r="J470" s="242"/>
      <c r="K470" s="242"/>
      <c r="L470" s="247"/>
      <c r="M470" s="248"/>
      <c r="N470" s="249"/>
      <c r="O470" s="249"/>
      <c r="P470" s="249"/>
      <c r="Q470" s="249"/>
      <c r="R470" s="249"/>
      <c r="S470" s="249"/>
      <c r="T470" s="250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1" t="s">
        <v>282</v>
      </c>
      <c r="AU470" s="251" t="s">
        <v>91</v>
      </c>
      <c r="AV470" s="13" t="s">
        <v>91</v>
      </c>
      <c r="AW470" s="13" t="s">
        <v>39</v>
      </c>
      <c r="AX470" s="13" t="s">
        <v>86</v>
      </c>
      <c r="AY470" s="251" t="s">
        <v>188</v>
      </c>
    </row>
    <row r="471" s="2" customFormat="1" ht="24.15" customHeight="1">
      <c r="A471" s="42"/>
      <c r="B471" s="43"/>
      <c r="C471" s="209" t="s">
        <v>650</v>
      </c>
      <c r="D471" s="209" t="s">
        <v>189</v>
      </c>
      <c r="E471" s="210" t="s">
        <v>2667</v>
      </c>
      <c r="F471" s="211" t="s">
        <v>2668</v>
      </c>
      <c r="G471" s="212" t="s">
        <v>235</v>
      </c>
      <c r="H471" s="213">
        <v>1</v>
      </c>
      <c r="I471" s="214"/>
      <c r="J471" s="215">
        <f>ROUND(I471*H471,2)</f>
        <v>0</v>
      </c>
      <c r="K471" s="211" t="s">
        <v>32</v>
      </c>
      <c r="L471" s="48"/>
      <c r="M471" s="216" t="s">
        <v>32</v>
      </c>
      <c r="N471" s="217" t="s">
        <v>49</v>
      </c>
      <c r="O471" s="88"/>
      <c r="P471" s="218">
        <f>O471*H471</f>
        <v>0</v>
      </c>
      <c r="Q471" s="218">
        <v>0</v>
      </c>
      <c r="R471" s="218">
        <f>Q471*H471</f>
        <v>0</v>
      </c>
      <c r="S471" s="218">
        <v>0</v>
      </c>
      <c r="T471" s="219">
        <f>S471*H471</f>
        <v>0</v>
      </c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R471" s="220" t="s">
        <v>405</v>
      </c>
      <c r="AT471" s="220" t="s">
        <v>189</v>
      </c>
      <c r="AU471" s="220" t="s">
        <v>91</v>
      </c>
      <c r="AY471" s="20" t="s">
        <v>188</v>
      </c>
      <c r="BE471" s="221">
        <f>IF(N471="základní",J471,0)</f>
        <v>0</v>
      </c>
      <c r="BF471" s="221">
        <f>IF(N471="snížená",J471,0)</f>
        <v>0</v>
      </c>
      <c r="BG471" s="221">
        <f>IF(N471="zákl. přenesená",J471,0)</f>
        <v>0</v>
      </c>
      <c r="BH471" s="221">
        <f>IF(N471="sníž. přenesená",J471,0)</f>
        <v>0</v>
      </c>
      <c r="BI471" s="221">
        <f>IF(N471="nulová",J471,0)</f>
        <v>0</v>
      </c>
      <c r="BJ471" s="20" t="s">
        <v>86</v>
      </c>
      <c r="BK471" s="221">
        <f>ROUND(I471*H471,2)</f>
        <v>0</v>
      </c>
      <c r="BL471" s="20" t="s">
        <v>405</v>
      </c>
      <c r="BM471" s="220" t="s">
        <v>2669</v>
      </c>
    </row>
    <row r="472" s="2" customFormat="1">
      <c r="A472" s="42"/>
      <c r="B472" s="43"/>
      <c r="C472" s="44"/>
      <c r="D472" s="222" t="s">
        <v>194</v>
      </c>
      <c r="E472" s="44"/>
      <c r="F472" s="223" t="s">
        <v>2668</v>
      </c>
      <c r="G472" s="44"/>
      <c r="H472" s="44"/>
      <c r="I472" s="224"/>
      <c r="J472" s="44"/>
      <c r="K472" s="44"/>
      <c r="L472" s="48"/>
      <c r="M472" s="225"/>
      <c r="N472" s="226"/>
      <c r="O472" s="88"/>
      <c r="P472" s="88"/>
      <c r="Q472" s="88"/>
      <c r="R472" s="88"/>
      <c r="S472" s="88"/>
      <c r="T472" s="89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T472" s="20" t="s">
        <v>194</v>
      </c>
      <c r="AU472" s="20" t="s">
        <v>91</v>
      </c>
    </row>
    <row r="473" s="2" customFormat="1">
      <c r="A473" s="42"/>
      <c r="B473" s="43"/>
      <c r="C473" s="44"/>
      <c r="D473" s="222" t="s">
        <v>202</v>
      </c>
      <c r="E473" s="44"/>
      <c r="F473" s="227" t="s">
        <v>2665</v>
      </c>
      <c r="G473" s="44"/>
      <c r="H473" s="44"/>
      <c r="I473" s="224"/>
      <c r="J473" s="44"/>
      <c r="K473" s="44"/>
      <c r="L473" s="48"/>
      <c r="M473" s="225"/>
      <c r="N473" s="226"/>
      <c r="O473" s="88"/>
      <c r="P473" s="88"/>
      <c r="Q473" s="88"/>
      <c r="R473" s="88"/>
      <c r="S473" s="88"/>
      <c r="T473" s="89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T473" s="20" t="s">
        <v>202</v>
      </c>
      <c r="AU473" s="20" t="s">
        <v>91</v>
      </c>
    </row>
    <row r="474" s="13" customFormat="1">
      <c r="A474" s="13"/>
      <c r="B474" s="241"/>
      <c r="C474" s="242"/>
      <c r="D474" s="222" t="s">
        <v>282</v>
      </c>
      <c r="E474" s="243" t="s">
        <v>32</v>
      </c>
      <c r="F474" s="244" t="s">
        <v>2670</v>
      </c>
      <c r="G474" s="242"/>
      <c r="H474" s="245">
        <v>1</v>
      </c>
      <c r="I474" s="246"/>
      <c r="J474" s="242"/>
      <c r="K474" s="242"/>
      <c r="L474" s="247"/>
      <c r="M474" s="248"/>
      <c r="N474" s="249"/>
      <c r="O474" s="249"/>
      <c r="P474" s="249"/>
      <c r="Q474" s="249"/>
      <c r="R474" s="249"/>
      <c r="S474" s="249"/>
      <c r="T474" s="250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1" t="s">
        <v>282</v>
      </c>
      <c r="AU474" s="251" t="s">
        <v>91</v>
      </c>
      <c r="AV474" s="13" t="s">
        <v>91</v>
      </c>
      <c r="AW474" s="13" t="s">
        <v>39</v>
      </c>
      <c r="AX474" s="13" t="s">
        <v>86</v>
      </c>
      <c r="AY474" s="251" t="s">
        <v>188</v>
      </c>
    </row>
    <row r="475" s="2" customFormat="1" ht="24.15" customHeight="1">
      <c r="A475" s="42"/>
      <c r="B475" s="43"/>
      <c r="C475" s="209" t="s">
        <v>656</v>
      </c>
      <c r="D475" s="209" t="s">
        <v>189</v>
      </c>
      <c r="E475" s="210" t="s">
        <v>2671</v>
      </c>
      <c r="F475" s="211" t="s">
        <v>2672</v>
      </c>
      <c r="G475" s="212" t="s">
        <v>235</v>
      </c>
      <c r="H475" s="213">
        <v>1</v>
      </c>
      <c r="I475" s="214"/>
      <c r="J475" s="215">
        <f>ROUND(I475*H475,2)</f>
        <v>0</v>
      </c>
      <c r="K475" s="211" t="s">
        <v>32</v>
      </c>
      <c r="L475" s="48"/>
      <c r="M475" s="216" t="s">
        <v>32</v>
      </c>
      <c r="N475" s="217" t="s">
        <v>49</v>
      </c>
      <c r="O475" s="88"/>
      <c r="P475" s="218">
        <f>O475*H475</f>
        <v>0</v>
      </c>
      <c r="Q475" s="218">
        <v>0</v>
      </c>
      <c r="R475" s="218">
        <f>Q475*H475</f>
        <v>0</v>
      </c>
      <c r="S475" s="218">
        <v>0</v>
      </c>
      <c r="T475" s="219">
        <f>S475*H475</f>
        <v>0</v>
      </c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R475" s="220" t="s">
        <v>405</v>
      </c>
      <c r="AT475" s="220" t="s">
        <v>189</v>
      </c>
      <c r="AU475" s="220" t="s">
        <v>91</v>
      </c>
      <c r="AY475" s="20" t="s">
        <v>188</v>
      </c>
      <c r="BE475" s="221">
        <f>IF(N475="základní",J475,0)</f>
        <v>0</v>
      </c>
      <c r="BF475" s="221">
        <f>IF(N475="snížená",J475,0)</f>
        <v>0</v>
      </c>
      <c r="BG475" s="221">
        <f>IF(N475="zákl. přenesená",J475,0)</f>
        <v>0</v>
      </c>
      <c r="BH475" s="221">
        <f>IF(N475="sníž. přenesená",J475,0)</f>
        <v>0</v>
      </c>
      <c r="BI475" s="221">
        <f>IF(N475="nulová",J475,0)</f>
        <v>0</v>
      </c>
      <c r="BJ475" s="20" t="s">
        <v>86</v>
      </c>
      <c r="BK475" s="221">
        <f>ROUND(I475*H475,2)</f>
        <v>0</v>
      </c>
      <c r="BL475" s="20" t="s">
        <v>405</v>
      </c>
      <c r="BM475" s="220" t="s">
        <v>2673</v>
      </c>
    </row>
    <row r="476" s="2" customFormat="1">
      <c r="A476" s="42"/>
      <c r="B476" s="43"/>
      <c r="C476" s="44"/>
      <c r="D476" s="222" t="s">
        <v>194</v>
      </c>
      <c r="E476" s="44"/>
      <c r="F476" s="223" t="s">
        <v>2672</v>
      </c>
      <c r="G476" s="44"/>
      <c r="H476" s="44"/>
      <c r="I476" s="224"/>
      <c r="J476" s="44"/>
      <c r="K476" s="44"/>
      <c r="L476" s="48"/>
      <c r="M476" s="225"/>
      <c r="N476" s="226"/>
      <c r="O476" s="88"/>
      <c r="P476" s="88"/>
      <c r="Q476" s="88"/>
      <c r="R476" s="88"/>
      <c r="S476" s="88"/>
      <c r="T476" s="89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T476" s="20" t="s">
        <v>194</v>
      </c>
      <c r="AU476" s="20" t="s">
        <v>91</v>
      </c>
    </row>
    <row r="477" s="2" customFormat="1">
      <c r="A477" s="42"/>
      <c r="B477" s="43"/>
      <c r="C477" s="44"/>
      <c r="D477" s="222" t="s">
        <v>202</v>
      </c>
      <c r="E477" s="44"/>
      <c r="F477" s="227" t="s">
        <v>2674</v>
      </c>
      <c r="G477" s="44"/>
      <c r="H477" s="44"/>
      <c r="I477" s="224"/>
      <c r="J477" s="44"/>
      <c r="K477" s="44"/>
      <c r="L477" s="48"/>
      <c r="M477" s="225"/>
      <c r="N477" s="226"/>
      <c r="O477" s="88"/>
      <c r="P477" s="88"/>
      <c r="Q477" s="88"/>
      <c r="R477" s="88"/>
      <c r="S477" s="88"/>
      <c r="T477" s="89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T477" s="20" t="s">
        <v>202</v>
      </c>
      <c r="AU477" s="20" t="s">
        <v>91</v>
      </c>
    </row>
    <row r="478" s="13" customFormat="1">
      <c r="A478" s="13"/>
      <c r="B478" s="241"/>
      <c r="C478" s="242"/>
      <c r="D478" s="222" t="s">
        <v>282</v>
      </c>
      <c r="E478" s="243" t="s">
        <v>32</v>
      </c>
      <c r="F478" s="244" t="s">
        <v>2675</v>
      </c>
      <c r="G478" s="242"/>
      <c r="H478" s="245">
        <v>1</v>
      </c>
      <c r="I478" s="246"/>
      <c r="J478" s="242"/>
      <c r="K478" s="242"/>
      <c r="L478" s="247"/>
      <c r="M478" s="248"/>
      <c r="N478" s="249"/>
      <c r="O478" s="249"/>
      <c r="P478" s="249"/>
      <c r="Q478" s="249"/>
      <c r="R478" s="249"/>
      <c r="S478" s="249"/>
      <c r="T478" s="250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1" t="s">
        <v>282</v>
      </c>
      <c r="AU478" s="251" t="s">
        <v>91</v>
      </c>
      <c r="AV478" s="13" t="s">
        <v>91</v>
      </c>
      <c r="AW478" s="13" t="s">
        <v>39</v>
      </c>
      <c r="AX478" s="13" t="s">
        <v>86</v>
      </c>
      <c r="AY478" s="251" t="s">
        <v>188</v>
      </c>
    </row>
    <row r="479" s="2" customFormat="1" ht="24.15" customHeight="1">
      <c r="A479" s="42"/>
      <c r="B479" s="43"/>
      <c r="C479" s="209" t="s">
        <v>663</v>
      </c>
      <c r="D479" s="209" t="s">
        <v>189</v>
      </c>
      <c r="E479" s="210" t="s">
        <v>2676</v>
      </c>
      <c r="F479" s="211" t="s">
        <v>2677</v>
      </c>
      <c r="G479" s="212" t="s">
        <v>235</v>
      </c>
      <c r="H479" s="213">
        <v>1</v>
      </c>
      <c r="I479" s="214"/>
      <c r="J479" s="215">
        <f>ROUND(I479*H479,2)</f>
        <v>0</v>
      </c>
      <c r="K479" s="211" t="s">
        <v>32</v>
      </c>
      <c r="L479" s="48"/>
      <c r="M479" s="216" t="s">
        <v>32</v>
      </c>
      <c r="N479" s="217" t="s">
        <v>49</v>
      </c>
      <c r="O479" s="88"/>
      <c r="P479" s="218">
        <f>O479*H479</f>
        <v>0</v>
      </c>
      <c r="Q479" s="218">
        <v>0</v>
      </c>
      <c r="R479" s="218">
        <f>Q479*H479</f>
        <v>0</v>
      </c>
      <c r="S479" s="218">
        <v>0</v>
      </c>
      <c r="T479" s="219">
        <f>S479*H479</f>
        <v>0</v>
      </c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R479" s="220" t="s">
        <v>405</v>
      </c>
      <c r="AT479" s="220" t="s">
        <v>189</v>
      </c>
      <c r="AU479" s="220" t="s">
        <v>91</v>
      </c>
      <c r="AY479" s="20" t="s">
        <v>188</v>
      </c>
      <c r="BE479" s="221">
        <f>IF(N479="základní",J479,0)</f>
        <v>0</v>
      </c>
      <c r="BF479" s="221">
        <f>IF(N479="snížená",J479,0)</f>
        <v>0</v>
      </c>
      <c r="BG479" s="221">
        <f>IF(N479="zákl. přenesená",J479,0)</f>
        <v>0</v>
      </c>
      <c r="BH479" s="221">
        <f>IF(N479="sníž. přenesená",J479,0)</f>
        <v>0</v>
      </c>
      <c r="BI479" s="221">
        <f>IF(N479="nulová",J479,0)</f>
        <v>0</v>
      </c>
      <c r="BJ479" s="20" t="s">
        <v>86</v>
      </c>
      <c r="BK479" s="221">
        <f>ROUND(I479*H479,2)</f>
        <v>0</v>
      </c>
      <c r="BL479" s="20" t="s">
        <v>405</v>
      </c>
      <c r="BM479" s="220" t="s">
        <v>2678</v>
      </c>
    </row>
    <row r="480" s="2" customFormat="1">
      <c r="A480" s="42"/>
      <c r="B480" s="43"/>
      <c r="C480" s="44"/>
      <c r="D480" s="222" t="s">
        <v>194</v>
      </c>
      <c r="E480" s="44"/>
      <c r="F480" s="223" t="s">
        <v>2677</v>
      </c>
      <c r="G480" s="44"/>
      <c r="H480" s="44"/>
      <c r="I480" s="224"/>
      <c r="J480" s="44"/>
      <c r="K480" s="44"/>
      <c r="L480" s="48"/>
      <c r="M480" s="225"/>
      <c r="N480" s="226"/>
      <c r="O480" s="88"/>
      <c r="P480" s="88"/>
      <c r="Q480" s="88"/>
      <c r="R480" s="88"/>
      <c r="S480" s="88"/>
      <c r="T480" s="89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T480" s="20" t="s">
        <v>194</v>
      </c>
      <c r="AU480" s="20" t="s">
        <v>91</v>
      </c>
    </row>
    <row r="481" s="2" customFormat="1">
      <c r="A481" s="42"/>
      <c r="B481" s="43"/>
      <c r="C481" s="44"/>
      <c r="D481" s="222" t="s">
        <v>202</v>
      </c>
      <c r="E481" s="44"/>
      <c r="F481" s="227" t="s">
        <v>2674</v>
      </c>
      <c r="G481" s="44"/>
      <c r="H481" s="44"/>
      <c r="I481" s="224"/>
      <c r="J481" s="44"/>
      <c r="K481" s="44"/>
      <c r="L481" s="48"/>
      <c r="M481" s="225"/>
      <c r="N481" s="226"/>
      <c r="O481" s="88"/>
      <c r="P481" s="88"/>
      <c r="Q481" s="88"/>
      <c r="R481" s="88"/>
      <c r="S481" s="88"/>
      <c r="T481" s="89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T481" s="20" t="s">
        <v>202</v>
      </c>
      <c r="AU481" s="20" t="s">
        <v>91</v>
      </c>
    </row>
    <row r="482" s="13" customFormat="1">
      <c r="A482" s="13"/>
      <c r="B482" s="241"/>
      <c r="C482" s="242"/>
      <c r="D482" s="222" t="s">
        <v>282</v>
      </c>
      <c r="E482" s="243" t="s">
        <v>32</v>
      </c>
      <c r="F482" s="244" t="s">
        <v>2679</v>
      </c>
      <c r="G482" s="242"/>
      <c r="H482" s="245">
        <v>1</v>
      </c>
      <c r="I482" s="246"/>
      <c r="J482" s="242"/>
      <c r="K482" s="242"/>
      <c r="L482" s="247"/>
      <c r="M482" s="248"/>
      <c r="N482" s="249"/>
      <c r="O482" s="249"/>
      <c r="P482" s="249"/>
      <c r="Q482" s="249"/>
      <c r="R482" s="249"/>
      <c r="S482" s="249"/>
      <c r="T482" s="250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1" t="s">
        <v>282</v>
      </c>
      <c r="AU482" s="251" t="s">
        <v>91</v>
      </c>
      <c r="AV482" s="13" t="s">
        <v>91</v>
      </c>
      <c r="AW482" s="13" t="s">
        <v>39</v>
      </c>
      <c r="AX482" s="13" t="s">
        <v>86</v>
      </c>
      <c r="AY482" s="251" t="s">
        <v>188</v>
      </c>
    </row>
    <row r="483" s="2" customFormat="1" ht="24.15" customHeight="1">
      <c r="A483" s="42"/>
      <c r="B483" s="43"/>
      <c r="C483" s="209" t="s">
        <v>669</v>
      </c>
      <c r="D483" s="209" t="s">
        <v>189</v>
      </c>
      <c r="E483" s="210" t="s">
        <v>2680</v>
      </c>
      <c r="F483" s="211" t="s">
        <v>2681</v>
      </c>
      <c r="G483" s="212" t="s">
        <v>235</v>
      </c>
      <c r="H483" s="213">
        <v>1</v>
      </c>
      <c r="I483" s="214"/>
      <c r="J483" s="215">
        <f>ROUND(I483*H483,2)</f>
        <v>0</v>
      </c>
      <c r="K483" s="211" t="s">
        <v>32</v>
      </c>
      <c r="L483" s="48"/>
      <c r="M483" s="216" t="s">
        <v>32</v>
      </c>
      <c r="N483" s="217" t="s">
        <v>49</v>
      </c>
      <c r="O483" s="88"/>
      <c r="P483" s="218">
        <f>O483*H483</f>
        <v>0</v>
      </c>
      <c r="Q483" s="218">
        <v>0</v>
      </c>
      <c r="R483" s="218">
        <f>Q483*H483</f>
        <v>0</v>
      </c>
      <c r="S483" s="218">
        <v>0</v>
      </c>
      <c r="T483" s="219">
        <f>S483*H483</f>
        <v>0</v>
      </c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R483" s="220" t="s">
        <v>405</v>
      </c>
      <c r="AT483" s="220" t="s">
        <v>189</v>
      </c>
      <c r="AU483" s="220" t="s">
        <v>91</v>
      </c>
      <c r="AY483" s="20" t="s">
        <v>188</v>
      </c>
      <c r="BE483" s="221">
        <f>IF(N483="základní",J483,0)</f>
        <v>0</v>
      </c>
      <c r="BF483" s="221">
        <f>IF(N483="snížená",J483,0)</f>
        <v>0</v>
      </c>
      <c r="BG483" s="221">
        <f>IF(N483="zákl. přenesená",J483,0)</f>
        <v>0</v>
      </c>
      <c r="BH483" s="221">
        <f>IF(N483="sníž. přenesená",J483,0)</f>
        <v>0</v>
      </c>
      <c r="BI483" s="221">
        <f>IF(N483="nulová",J483,0)</f>
        <v>0</v>
      </c>
      <c r="BJ483" s="20" t="s">
        <v>86</v>
      </c>
      <c r="BK483" s="221">
        <f>ROUND(I483*H483,2)</f>
        <v>0</v>
      </c>
      <c r="BL483" s="20" t="s">
        <v>405</v>
      </c>
      <c r="BM483" s="220" t="s">
        <v>2682</v>
      </c>
    </row>
    <row r="484" s="2" customFormat="1">
      <c r="A484" s="42"/>
      <c r="B484" s="43"/>
      <c r="C484" s="44"/>
      <c r="D484" s="222" t="s">
        <v>194</v>
      </c>
      <c r="E484" s="44"/>
      <c r="F484" s="223" t="s">
        <v>2681</v>
      </c>
      <c r="G484" s="44"/>
      <c r="H484" s="44"/>
      <c r="I484" s="224"/>
      <c r="J484" s="44"/>
      <c r="K484" s="44"/>
      <c r="L484" s="48"/>
      <c r="M484" s="225"/>
      <c r="N484" s="226"/>
      <c r="O484" s="88"/>
      <c r="P484" s="88"/>
      <c r="Q484" s="88"/>
      <c r="R484" s="88"/>
      <c r="S484" s="88"/>
      <c r="T484" s="89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T484" s="20" t="s">
        <v>194</v>
      </c>
      <c r="AU484" s="20" t="s">
        <v>91</v>
      </c>
    </row>
    <row r="485" s="2" customFormat="1">
      <c r="A485" s="42"/>
      <c r="B485" s="43"/>
      <c r="C485" s="44"/>
      <c r="D485" s="222" t="s">
        <v>202</v>
      </c>
      <c r="E485" s="44"/>
      <c r="F485" s="227" t="s">
        <v>2683</v>
      </c>
      <c r="G485" s="44"/>
      <c r="H485" s="44"/>
      <c r="I485" s="224"/>
      <c r="J485" s="44"/>
      <c r="K485" s="44"/>
      <c r="L485" s="48"/>
      <c r="M485" s="225"/>
      <c r="N485" s="226"/>
      <c r="O485" s="88"/>
      <c r="P485" s="88"/>
      <c r="Q485" s="88"/>
      <c r="R485" s="88"/>
      <c r="S485" s="88"/>
      <c r="T485" s="89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T485" s="20" t="s">
        <v>202</v>
      </c>
      <c r="AU485" s="20" t="s">
        <v>91</v>
      </c>
    </row>
    <row r="486" s="13" customFormat="1">
      <c r="A486" s="13"/>
      <c r="B486" s="241"/>
      <c r="C486" s="242"/>
      <c r="D486" s="222" t="s">
        <v>282</v>
      </c>
      <c r="E486" s="243" t="s">
        <v>32</v>
      </c>
      <c r="F486" s="244" t="s">
        <v>2684</v>
      </c>
      <c r="G486" s="242"/>
      <c r="H486" s="245">
        <v>1</v>
      </c>
      <c r="I486" s="246"/>
      <c r="J486" s="242"/>
      <c r="K486" s="242"/>
      <c r="L486" s="247"/>
      <c r="M486" s="248"/>
      <c r="N486" s="249"/>
      <c r="O486" s="249"/>
      <c r="P486" s="249"/>
      <c r="Q486" s="249"/>
      <c r="R486" s="249"/>
      <c r="S486" s="249"/>
      <c r="T486" s="250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1" t="s">
        <v>282</v>
      </c>
      <c r="AU486" s="251" t="s">
        <v>91</v>
      </c>
      <c r="AV486" s="13" t="s">
        <v>91</v>
      </c>
      <c r="AW486" s="13" t="s">
        <v>39</v>
      </c>
      <c r="AX486" s="13" t="s">
        <v>86</v>
      </c>
      <c r="AY486" s="251" t="s">
        <v>188</v>
      </c>
    </row>
    <row r="487" s="2" customFormat="1" ht="33" customHeight="1">
      <c r="A487" s="42"/>
      <c r="B487" s="43"/>
      <c r="C487" s="209" t="s">
        <v>675</v>
      </c>
      <c r="D487" s="209" t="s">
        <v>189</v>
      </c>
      <c r="E487" s="210" t="s">
        <v>2685</v>
      </c>
      <c r="F487" s="211" t="s">
        <v>2686</v>
      </c>
      <c r="G487" s="212" t="s">
        <v>235</v>
      </c>
      <c r="H487" s="213">
        <v>1</v>
      </c>
      <c r="I487" s="214"/>
      <c r="J487" s="215">
        <f>ROUND(I487*H487,2)</f>
        <v>0</v>
      </c>
      <c r="K487" s="211" t="s">
        <v>32</v>
      </c>
      <c r="L487" s="48"/>
      <c r="M487" s="216" t="s">
        <v>32</v>
      </c>
      <c r="N487" s="217" t="s">
        <v>49</v>
      </c>
      <c r="O487" s="88"/>
      <c r="P487" s="218">
        <f>O487*H487</f>
        <v>0</v>
      </c>
      <c r="Q487" s="218">
        <v>0</v>
      </c>
      <c r="R487" s="218">
        <f>Q487*H487</f>
        <v>0</v>
      </c>
      <c r="S487" s="218">
        <v>0</v>
      </c>
      <c r="T487" s="219">
        <f>S487*H487</f>
        <v>0</v>
      </c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R487" s="220" t="s">
        <v>405</v>
      </c>
      <c r="AT487" s="220" t="s">
        <v>189</v>
      </c>
      <c r="AU487" s="220" t="s">
        <v>91</v>
      </c>
      <c r="AY487" s="20" t="s">
        <v>188</v>
      </c>
      <c r="BE487" s="221">
        <f>IF(N487="základní",J487,0)</f>
        <v>0</v>
      </c>
      <c r="BF487" s="221">
        <f>IF(N487="snížená",J487,0)</f>
        <v>0</v>
      </c>
      <c r="BG487" s="221">
        <f>IF(N487="zákl. přenesená",J487,0)</f>
        <v>0</v>
      </c>
      <c r="BH487" s="221">
        <f>IF(N487="sníž. přenesená",J487,0)</f>
        <v>0</v>
      </c>
      <c r="BI487" s="221">
        <f>IF(N487="nulová",J487,0)</f>
        <v>0</v>
      </c>
      <c r="BJ487" s="20" t="s">
        <v>86</v>
      </c>
      <c r="BK487" s="221">
        <f>ROUND(I487*H487,2)</f>
        <v>0</v>
      </c>
      <c r="BL487" s="20" t="s">
        <v>405</v>
      </c>
      <c r="BM487" s="220" t="s">
        <v>2687</v>
      </c>
    </row>
    <row r="488" s="2" customFormat="1">
      <c r="A488" s="42"/>
      <c r="B488" s="43"/>
      <c r="C488" s="44"/>
      <c r="D488" s="222" t="s">
        <v>194</v>
      </c>
      <c r="E488" s="44"/>
      <c r="F488" s="223" t="s">
        <v>2686</v>
      </c>
      <c r="G488" s="44"/>
      <c r="H488" s="44"/>
      <c r="I488" s="224"/>
      <c r="J488" s="44"/>
      <c r="K488" s="44"/>
      <c r="L488" s="48"/>
      <c r="M488" s="225"/>
      <c r="N488" s="226"/>
      <c r="O488" s="88"/>
      <c r="P488" s="88"/>
      <c r="Q488" s="88"/>
      <c r="R488" s="88"/>
      <c r="S488" s="88"/>
      <c r="T488" s="89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T488" s="20" t="s">
        <v>194</v>
      </c>
      <c r="AU488" s="20" t="s">
        <v>91</v>
      </c>
    </row>
    <row r="489" s="2" customFormat="1">
      <c r="A489" s="42"/>
      <c r="B489" s="43"/>
      <c r="C489" s="44"/>
      <c r="D489" s="222" t="s">
        <v>202</v>
      </c>
      <c r="E489" s="44"/>
      <c r="F489" s="227" t="s">
        <v>2688</v>
      </c>
      <c r="G489" s="44"/>
      <c r="H489" s="44"/>
      <c r="I489" s="224"/>
      <c r="J489" s="44"/>
      <c r="K489" s="44"/>
      <c r="L489" s="48"/>
      <c r="M489" s="225"/>
      <c r="N489" s="226"/>
      <c r="O489" s="88"/>
      <c r="P489" s="88"/>
      <c r="Q489" s="88"/>
      <c r="R489" s="88"/>
      <c r="S489" s="88"/>
      <c r="T489" s="89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T489" s="20" t="s">
        <v>202</v>
      </c>
      <c r="AU489" s="20" t="s">
        <v>91</v>
      </c>
    </row>
    <row r="490" s="13" customFormat="1">
      <c r="A490" s="13"/>
      <c r="B490" s="241"/>
      <c r="C490" s="242"/>
      <c r="D490" s="222" t="s">
        <v>282</v>
      </c>
      <c r="E490" s="243" t="s">
        <v>32</v>
      </c>
      <c r="F490" s="244" t="s">
        <v>2689</v>
      </c>
      <c r="G490" s="242"/>
      <c r="H490" s="245">
        <v>1</v>
      </c>
      <c r="I490" s="246"/>
      <c r="J490" s="242"/>
      <c r="K490" s="242"/>
      <c r="L490" s="247"/>
      <c r="M490" s="248"/>
      <c r="N490" s="249"/>
      <c r="O490" s="249"/>
      <c r="P490" s="249"/>
      <c r="Q490" s="249"/>
      <c r="R490" s="249"/>
      <c r="S490" s="249"/>
      <c r="T490" s="250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1" t="s">
        <v>282</v>
      </c>
      <c r="AU490" s="251" t="s">
        <v>91</v>
      </c>
      <c r="AV490" s="13" t="s">
        <v>91</v>
      </c>
      <c r="AW490" s="13" t="s">
        <v>39</v>
      </c>
      <c r="AX490" s="13" t="s">
        <v>86</v>
      </c>
      <c r="AY490" s="251" t="s">
        <v>188</v>
      </c>
    </row>
    <row r="491" s="2" customFormat="1" ht="24.15" customHeight="1">
      <c r="A491" s="42"/>
      <c r="B491" s="43"/>
      <c r="C491" s="209" t="s">
        <v>681</v>
      </c>
      <c r="D491" s="209" t="s">
        <v>189</v>
      </c>
      <c r="E491" s="210" t="s">
        <v>2690</v>
      </c>
      <c r="F491" s="211" t="s">
        <v>2691</v>
      </c>
      <c r="G491" s="212" t="s">
        <v>235</v>
      </c>
      <c r="H491" s="213">
        <v>1</v>
      </c>
      <c r="I491" s="214"/>
      <c r="J491" s="215">
        <f>ROUND(I491*H491,2)</f>
        <v>0</v>
      </c>
      <c r="K491" s="211" t="s">
        <v>32</v>
      </c>
      <c r="L491" s="48"/>
      <c r="M491" s="216" t="s">
        <v>32</v>
      </c>
      <c r="N491" s="217" t="s">
        <v>49</v>
      </c>
      <c r="O491" s="88"/>
      <c r="P491" s="218">
        <f>O491*H491</f>
        <v>0</v>
      </c>
      <c r="Q491" s="218">
        <v>0</v>
      </c>
      <c r="R491" s="218">
        <f>Q491*H491</f>
        <v>0</v>
      </c>
      <c r="S491" s="218">
        <v>0</v>
      </c>
      <c r="T491" s="219">
        <f>S491*H491</f>
        <v>0</v>
      </c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R491" s="220" t="s">
        <v>405</v>
      </c>
      <c r="AT491" s="220" t="s">
        <v>189</v>
      </c>
      <c r="AU491" s="220" t="s">
        <v>91</v>
      </c>
      <c r="AY491" s="20" t="s">
        <v>188</v>
      </c>
      <c r="BE491" s="221">
        <f>IF(N491="základní",J491,0)</f>
        <v>0</v>
      </c>
      <c r="BF491" s="221">
        <f>IF(N491="snížená",J491,0)</f>
        <v>0</v>
      </c>
      <c r="BG491" s="221">
        <f>IF(N491="zákl. přenesená",J491,0)</f>
        <v>0</v>
      </c>
      <c r="BH491" s="221">
        <f>IF(N491="sníž. přenesená",J491,0)</f>
        <v>0</v>
      </c>
      <c r="BI491" s="221">
        <f>IF(N491="nulová",J491,0)</f>
        <v>0</v>
      </c>
      <c r="BJ491" s="20" t="s">
        <v>86</v>
      </c>
      <c r="BK491" s="221">
        <f>ROUND(I491*H491,2)</f>
        <v>0</v>
      </c>
      <c r="BL491" s="20" t="s">
        <v>405</v>
      </c>
      <c r="BM491" s="220" t="s">
        <v>2692</v>
      </c>
    </row>
    <row r="492" s="2" customFormat="1">
      <c r="A492" s="42"/>
      <c r="B492" s="43"/>
      <c r="C492" s="44"/>
      <c r="D492" s="222" t="s">
        <v>194</v>
      </c>
      <c r="E492" s="44"/>
      <c r="F492" s="223" t="s">
        <v>2691</v>
      </c>
      <c r="G492" s="44"/>
      <c r="H492" s="44"/>
      <c r="I492" s="224"/>
      <c r="J492" s="44"/>
      <c r="K492" s="44"/>
      <c r="L492" s="48"/>
      <c r="M492" s="225"/>
      <c r="N492" s="226"/>
      <c r="O492" s="88"/>
      <c r="P492" s="88"/>
      <c r="Q492" s="88"/>
      <c r="R492" s="88"/>
      <c r="S492" s="88"/>
      <c r="T492" s="89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T492" s="20" t="s">
        <v>194</v>
      </c>
      <c r="AU492" s="20" t="s">
        <v>91</v>
      </c>
    </row>
    <row r="493" s="2" customFormat="1">
      <c r="A493" s="42"/>
      <c r="B493" s="43"/>
      <c r="C493" s="44"/>
      <c r="D493" s="222" t="s">
        <v>202</v>
      </c>
      <c r="E493" s="44"/>
      <c r="F493" s="227" t="s">
        <v>2693</v>
      </c>
      <c r="G493" s="44"/>
      <c r="H493" s="44"/>
      <c r="I493" s="224"/>
      <c r="J493" s="44"/>
      <c r="K493" s="44"/>
      <c r="L493" s="48"/>
      <c r="M493" s="225"/>
      <c r="N493" s="226"/>
      <c r="O493" s="88"/>
      <c r="P493" s="88"/>
      <c r="Q493" s="88"/>
      <c r="R493" s="88"/>
      <c r="S493" s="88"/>
      <c r="T493" s="89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T493" s="20" t="s">
        <v>202</v>
      </c>
      <c r="AU493" s="20" t="s">
        <v>91</v>
      </c>
    </row>
    <row r="494" s="13" customFormat="1">
      <c r="A494" s="13"/>
      <c r="B494" s="241"/>
      <c r="C494" s="242"/>
      <c r="D494" s="222" t="s">
        <v>282</v>
      </c>
      <c r="E494" s="243" t="s">
        <v>32</v>
      </c>
      <c r="F494" s="244" t="s">
        <v>2694</v>
      </c>
      <c r="G494" s="242"/>
      <c r="H494" s="245">
        <v>1</v>
      </c>
      <c r="I494" s="246"/>
      <c r="J494" s="242"/>
      <c r="K494" s="242"/>
      <c r="L494" s="247"/>
      <c r="M494" s="248"/>
      <c r="N494" s="249"/>
      <c r="O494" s="249"/>
      <c r="P494" s="249"/>
      <c r="Q494" s="249"/>
      <c r="R494" s="249"/>
      <c r="S494" s="249"/>
      <c r="T494" s="250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1" t="s">
        <v>282</v>
      </c>
      <c r="AU494" s="251" t="s">
        <v>91</v>
      </c>
      <c r="AV494" s="13" t="s">
        <v>91</v>
      </c>
      <c r="AW494" s="13" t="s">
        <v>39</v>
      </c>
      <c r="AX494" s="13" t="s">
        <v>86</v>
      </c>
      <c r="AY494" s="251" t="s">
        <v>188</v>
      </c>
    </row>
    <row r="495" s="2" customFormat="1" ht="24.15" customHeight="1">
      <c r="A495" s="42"/>
      <c r="B495" s="43"/>
      <c r="C495" s="209" t="s">
        <v>688</v>
      </c>
      <c r="D495" s="209" t="s">
        <v>189</v>
      </c>
      <c r="E495" s="210" t="s">
        <v>2695</v>
      </c>
      <c r="F495" s="211" t="s">
        <v>2696</v>
      </c>
      <c r="G495" s="212" t="s">
        <v>235</v>
      </c>
      <c r="H495" s="213">
        <v>1</v>
      </c>
      <c r="I495" s="214"/>
      <c r="J495" s="215">
        <f>ROUND(I495*H495,2)</f>
        <v>0</v>
      </c>
      <c r="K495" s="211" t="s">
        <v>32</v>
      </c>
      <c r="L495" s="48"/>
      <c r="M495" s="216" t="s">
        <v>32</v>
      </c>
      <c r="N495" s="217" t="s">
        <v>49</v>
      </c>
      <c r="O495" s="88"/>
      <c r="P495" s="218">
        <f>O495*H495</f>
        <v>0</v>
      </c>
      <c r="Q495" s="218">
        <v>0</v>
      </c>
      <c r="R495" s="218">
        <f>Q495*H495</f>
        <v>0</v>
      </c>
      <c r="S495" s="218">
        <v>0</v>
      </c>
      <c r="T495" s="219">
        <f>S495*H495</f>
        <v>0</v>
      </c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R495" s="220" t="s">
        <v>405</v>
      </c>
      <c r="AT495" s="220" t="s">
        <v>189</v>
      </c>
      <c r="AU495" s="220" t="s">
        <v>91</v>
      </c>
      <c r="AY495" s="20" t="s">
        <v>188</v>
      </c>
      <c r="BE495" s="221">
        <f>IF(N495="základní",J495,0)</f>
        <v>0</v>
      </c>
      <c r="BF495" s="221">
        <f>IF(N495="snížená",J495,0)</f>
        <v>0</v>
      </c>
      <c r="BG495" s="221">
        <f>IF(N495="zákl. přenesená",J495,0)</f>
        <v>0</v>
      </c>
      <c r="BH495" s="221">
        <f>IF(N495="sníž. přenesená",J495,0)</f>
        <v>0</v>
      </c>
      <c r="BI495" s="221">
        <f>IF(N495="nulová",J495,0)</f>
        <v>0</v>
      </c>
      <c r="BJ495" s="20" t="s">
        <v>86</v>
      </c>
      <c r="BK495" s="221">
        <f>ROUND(I495*H495,2)</f>
        <v>0</v>
      </c>
      <c r="BL495" s="20" t="s">
        <v>405</v>
      </c>
      <c r="BM495" s="220" t="s">
        <v>2697</v>
      </c>
    </row>
    <row r="496" s="2" customFormat="1">
      <c r="A496" s="42"/>
      <c r="B496" s="43"/>
      <c r="C496" s="44"/>
      <c r="D496" s="222" t="s">
        <v>194</v>
      </c>
      <c r="E496" s="44"/>
      <c r="F496" s="223" t="s">
        <v>2696</v>
      </c>
      <c r="G496" s="44"/>
      <c r="H496" s="44"/>
      <c r="I496" s="224"/>
      <c r="J496" s="44"/>
      <c r="K496" s="44"/>
      <c r="L496" s="48"/>
      <c r="M496" s="225"/>
      <c r="N496" s="226"/>
      <c r="O496" s="88"/>
      <c r="P496" s="88"/>
      <c r="Q496" s="88"/>
      <c r="R496" s="88"/>
      <c r="S496" s="88"/>
      <c r="T496" s="89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T496" s="20" t="s">
        <v>194</v>
      </c>
      <c r="AU496" s="20" t="s">
        <v>91</v>
      </c>
    </row>
    <row r="497" s="2" customFormat="1">
      <c r="A497" s="42"/>
      <c r="B497" s="43"/>
      <c r="C497" s="44"/>
      <c r="D497" s="222" t="s">
        <v>202</v>
      </c>
      <c r="E497" s="44"/>
      <c r="F497" s="227" t="s">
        <v>2693</v>
      </c>
      <c r="G497" s="44"/>
      <c r="H497" s="44"/>
      <c r="I497" s="224"/>
      <c r="J497" s="44"/>
      <c r="K497" s="44"/>
      <c r="L497" s="48"/>
      <c r="M497" s="225"/>
      <c r="N497" s="226"/>
      <c r="O497" s="88"/>
      <c r="P497" s="88"/>
      <c r="Q497" s="88"/>
      <c r="R497" s="88"/>
      <c r="S497" s="88"/>
      <c r="T497" s="89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T497" s="20" t="s">
        <v>202</v>
      </c>
      <c r="AU497" s="20" t="s">
        <v>91</v>
      </c>
    </row>
    <row r="498" s="13" customFormat="1">
      <c r="A498" s="13"/>
      <c r="B498" s="241"/>
      <c r="C498" s="242"/>
      <c r="D498" s="222" t="s">
        <v>282</v>
      </c>
      <c r="E498" s="243" t="s">
        <v>32</v>
      </c>
      <c r="F498" s="244" t="s">
        <v>2698</v>
      </c>
      <c r="G498" s="242"/>
      <c r="H498" s="245">
        <v>1</v>
      </c>
      <c r="I498" s="246"/>
      <c r="J498" s="242"/>
      <c r="K498" s="242"/>
      <c r="L498" s="247"/>
      <c r="M498" s="248"/>
      <c r="N498" s="249"/>
      <c r="O498" s="249"/>
      <c r="P498" s="249"/>
      <c r="Q498" s="249"/>
      <c r="R498" s="249"/>
      <c r="S498" s="249"/>
      <c r="T498" s="250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1" t="s">
        <v>282</v>
      </c>
      <c r="AU498" s="251" t="s">
        <v>91</v>
      </c>
      <c r="AV498" s="13" t="s">
        <v>91</v>
      </c>
      <c r="AW498" s="13" t="s">
        <v>39</v>
      </c>
      <c r="AX498" s="13" t="s">
        <v>86</v>
      </c>
      <c r="AY498" s="251" t="s">
        <v>188</v>
      </c>
    </row>
    <row r="499" s="2" customFormat="1" ht="33" customHeight="1">
      <c r="A499" s="42"/>
      <c r="B499" s="43"/>
      <c r="C499" s="209" t="s">
        <v>693</v>
      </c>
      <c r="D499" s="209" t="s">
        <v>189</v>
      </c>
      <c r="E499" s="210" t="s">
        <v>2699</v>
      </c>
      <c r="F499" s="211" t="s">
        <v>2700</v>
      </c>
      <c r="G499" s="212" t="s">
        <v>235</v>
      </c>
      <c r="H499" s="213">
        <v>1</v>
      </c>
      <c r="I499" s="214"/>
      <c r="J499" s="215">
        <f>ROUND(I499*H499,2)</f>
        <v>0</v>
      </c>
      <c r="K499" s="211" t="s">
        <v>32</v>
      </c>
      <c r="L499" s="48"/>
      <c r="M499" s="216" t="s">
        <v>32</v>
      </c>
      <c r="N499" s="217" t="s">
        <v>49</v>
      </c>
      <c r="O499" s="88"/>
      <c r="P499" s="218">
        <f>O499*H499</f>
        <v>0</v>
      </c>
      <c r="Q499" s="218">
        <v>0</v>
      </c>
      <c r="R499" s="218">
        <f>Q499*H499</f>
        <v>0</v>
      </c>
      <c r="S499" s="218">
        <v>0</v>
      </c>
      <c r="T499" s="219">
        <f>S499*H499</f>
        <v>0</v>
      </c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R499" s="220" t="s">
        <v>405</v>
      </c>
      <c r="AT499" s="220" t="s">
        <v>189</v>
      </c>
      <c r="AU499" s="220" t="s">
        <v>91</v>
      </c>
      <c r="AY499" s="20" t="s">
        <v>188</v>
      </c>
      <c r="BE499" s="221">
        <f>IF(N499="základní",J499,0)</f>
        <v>0</v>
      </c>
      <c r="BF499" s="221">
        <f>IF(N499="snížená",J499,0)</f>
        <v>0</v>
      </c>
      <c r="BG499" s="221">
        <f>IF(N499="zákl. přenesená",J499,0)</f>
        <v>0</v>
      </c>
      <c r="BH499" s="221">
        <f>IF(N499="sníž. přenesená",J499,0)</f>
        <v>0</v>
      </c>
      <c r="BI499" s="221">
        <f>IF(N499="nulová",J499,0)</f>
        <v>0</v>
      </c>
      <c r="BJ499" s="20" t="s">
        <v>86</v>
      </c>
      <c r="BK499" s="221">
        <f>ROUND(I499*H499,2)</f>
        <v>0</v>
      </c>
      <c r="BL499" s="20" t="s">
        <v>405</v>
      </c>
      <c r="BM499" s="220" t="s">
        <v>2701</v>
      </c>
    </row>
    <row r="500" s="2" customFormat="1">
      <c r="A500" s="42"/>
      <c r="B500" s="43"/>
      <c r="C500" s="44"/>
      <c r="D500" s="222" t="s">
        <v>194</v>
      </c>
      <c r="E500" s="44"/>
      <c r="F500" s="223" t="s">
        <v>2700</v>
      </c>
      <c r="G500" s="44"/>
      <c r="H500" s="44"/>
      <c r="I500" s="224"/>
      <c r="J500" s="44"/>
      <c r="K500" s="44"/>
      <c r="L500" s="48"/>
      <c r="M500" s="225"/>
      <c r="N500" s="226"/>
      <c r="O500" s="88"/>
      <c r="P500" s="88"/>
      <c r="Q500" s="88"/>
      <c r="R500" s="88"/>
      <c r="S500" s="88"/>
      <c r="T500" s="89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T500" s="20" t="s">
        <v>194</v>
      </c>
      <c r="AU500" s="20" t="s">
        <v>91</v>
      </c>
    </row>
    <row r="501" s="2" customFormat="1">
      <c r="A501" s="42"/>
      <c r="B501" s="43"/>
      <c r="C501" s="44"/>
      <c r="D501" s="222" t="s">
        <v>202</v>
      </c>
      <c r="E501" s="44"/>
      <c r="F501" s="227" t="s">
        <v>2702</v>
      </c>
      <c r="G501" s="44"/>
      <c r="H501" s="44"/>
      <c r="I501" s="224"/>
      <c r="J501" s="44"/>
      <c r="K501" s="44"/>
      <c r="L501" s="48"/>
      <c r="M501" s="225"/>
      <c r="N501" s="226"/>
      <c r="O501" s="88"/>
      <c r="P501" s="88"/>
      <c r="Q501" s="88"/>
      <c r="R501" s="88"/>
      <c r="S501" s="88"/>
      <c r="T501" s="89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T501" s="20" t="s">
        <v>202</v>
      </c>
      <c r="AU501" s="20" t="s">
        <v>91</v>
      </c>
    </row>
    <row r="502" s="13" customFormat="1">
      <c r="A502" s="13"/>
      <c r="B502" s="241"/>
      <c r="C502" s="242"/>
      <c r="D502" s="222" t="s">
        <v>282</v>
      </c>
      <c r="E502" s="243" t="s">
        <v>32</v>
      </c>
      <c r="F502" s="244" t="s">
        <v>2703</v>
      </c>
      <c r="G502" s="242"/>
      <c r="H502" s="245">
        <v>1</v>
      </c>
      <c r="I502" s="246"/>
      <c r="J502" s="242"/>
      <c r="K502" s="242"/>
      <c r="L502" s="247"/>
      <c r="M502" s="248"/>
      <c r="N502" s="249"/>
      <c r="O502" s="249"/>
      <c r="P502" s="249"/>
      <c r="Q502" s="249"/>
      <c r="R502" s="249"/>
      <c r="S502" s="249"/>
      <c r="T502" s="250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1" t="s">
        <v>282</v>
      </c>
      <c r="AU502" s="251" t="s">
        <v>91</v>
      </c>
      <c r="AV502" s="13" t="s">
        <v>91</v>
      </c>
      <c r="AW502" s="13" t="s">
        <v>39</v>
      </c>
      <c r="AX502" s="13" t="s">
        <v>86</v>
      </c>
      <c r="AY502" s="251" t="s">
        <v>188</v>
      </c>
    </row>
    <row r="503" s="2" customFormat="1" ht="33" customHeight="1">
      <c r="A503" s="42"/>
      <c r="B503" s="43"/>
      <c r="C503" s="209" t="s">
        <v>699</v>
      </c>
      <c r="D503" s="209" t="s">
        <v>189</v>
      </c>
      <c r="E503" s="210" t="s">
        <v>2704</v>
      </c>
      <c r="F503" s="211" t="s">
        <v>2705</v>
      </c>
      <c r="G503" s="212" t="s">
        <v>235</v>
      </c>
      <c r="H503" s="213">
        <v>1</v>
      </c>
      <c r="I503" s="214"/>
      <c r="J503" s="215">
        <f>ROUND(I503*H503,2)</f>
        <v>0</v>
      </c>
      <c r="K503" s="211" t="s">
        <v>32</v>
      </c>
      <c r="L503" s="48"/>
      <c r="M503" s="216" t="s">
        <v>32</v>
      </c>
      <c r="N503" s="217" t="s">
        <v>49</v>
      </c>
      <c r="O503" s="88"/>
      <c r="P503" s="218">
        <f>O503*H503</f>
        <v>0</v>
      </c>
      <c r="Q503" s="218">
        <v>0</v>
      </c>
      <c r="R503" s="218">
        <f>Q503*H503</f>
        <v>0</v>
      </c>
      <c r="S503" s="218">
        <v>0</v>
      </c>
      <c r="T503" s="219">
        <f>S503*H503</f>
        <v>0</v>
      </c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R503" s="220" t="s">
        <v>405</v>
      </c>
      <c r="AT503" s="220" t="s">
        <v>189</v>
      </c>
      <c r="AU503" s="220" t="s">
        <v>91</v>
      </c>
      <c r="AY503" s="20" t="s">
        <v>188</v>
      </c>
      <c r="BE503" s="221">
        <f>IF(N503="základní",J503,0)</f>
        <v>0</v>
      </c>
      <c r="BF503" s="221">
        <f>IF(N503="snížená",J503,0)</f>
        <v>0</v>
      </c>
      <c r="BG503" s="221">
        <f>IF(N503="zákl. přenesená",J503,0)</f>
        <v>0</v>
      </c>
      <c r="BH503" s="221">
        <f>IF(N503="sníž. přenesená",J503,0)</f>
        <v>0</v>
      </c>
      <c r="BI503" s="221">
        <f>IF(N503="nulová",J503,0)</f>
        <v>0</v>
      </c>
      <c r="BJ503" s="20" t="s">
        <v>86</v>
      </c>
      <c r="BK503" s="221">
        <f>ROUND(I503*H503,2)</f>
        <v>0</v>
      </c>
      <c r="BL503" s="20" t="s">
        <v>405</v>
      </c>
      <c r="BM503" s="220" t="s">
        <v>2706</v>
      </c>
    </row>
    <row r="504" s="2" customFormat="1">
      <c r="A504" s="42"/>
      <c r="B504" s="43"/>
      <c r="C504" s="44"/>
      <c r="D504" s="222" t="s">
        <v>194</v>
      </c>
      <c r="E504" s="44"/>
      <c r="F504" s="223" t="s">
        <v>2705</v>
      </c>
      <c r="G504" s="44"/>
      <c r="H504" s="44"/>
      <c r="I504" s="224"/>
      <c r="J504" s="44"/>
      <c r="K504" s="44"/>
      <c r="L504" s="48"/>
      <c r="M504" s="225"/>
      <c r="N504" s="226"/>
      <c r="O504" s="88"/>
      <c r="P504" s="88"/>
      <c r="Q504" s="88"/>
      <c r="R504" s="88"/>
      <c r="S504" s="88"/>
      <c r="T504" s="89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T504" s="20" t="s">
        <v>194</v>
      </c>
      <c r="AU504" s="20" t="s">
        <v>91</v>
      </c>
    </row>
    <row r="505" s="2" customFormat="1">
      <c r="A505" s="42"/>
      <c r="B505" s="43"/>
      <c r="C505" s="44"/>
      <c r="D505" s="222" t="s">
        <v>202</v>
      </c>
      <c r="E505" s="44"/>
      <c r="F505" s="227" t="s">
        <v>2707</v>
      </c>
      <c r="G505" s="44"/>
      <c r="H505" s="44"/>
      <c r="I505" s="224"/>
      <c r="J505" s="44"/>
      <c r="K505" s="44"/>
      <c r="L505" s="48"/>
      <c r="M505" s="225"/>
      <c r="N505" s="226"/>
      <c r="O505" s="88"/>
      <c r="P505" s="88"/>
      <c r="Q505" s="88"/>
      <c r="R505" s="88"/>
      <c r="S505" s="88"/>
      <c r="T505" s="89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T505" s="20" t="s">
        <v>202</v>
      </c>
      <c r="AU505" s="20" t="s">
        <v>91</v>
      </c>
    </row>
    <row r="506" s="13" customFormat="1">
      <c r="A506" s="13"/>
      <c r="B506" s="241"/>
      <c r="C506" s="242"/>
      <c r="D506" s="222" t="s">
        <v>282</v>
      </c>
      <c r="E506" s="243" t="s">
        <v>32</v>
      </c>
      <c r="F506" s="244" t="s">
        <v>2708</v>
      </c>
      <c r="G506" s="242"/>
      <c r="H506" s="245">
        <v>1</v>
      </c>
      <c r="I506" s="246"/>
      <c r="J506" s="242"/>
      <c r="K506" s="242"/>
      <c r="L506" s="247"/>
      <c r="M506" s="248"/>
      <c r="N506" s="249"/>
      <c r="O506" s="249"/>
      <c r="P506" s="249"/>
      <c r="Q506" s="249"/>
      <c r="R506" s="249"/>
      <c r="S506" s="249"/>
      <c r="T506" s="250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1" t="s">
        <v>282</v>
      </c>
      <c r="AU506" s="251" t="s">
        <v>91</v>
      </c>
      <c r="AV506" s="13" t="s">
        <v>91</v>
      </c>
      <c r="AW506" s="13" t="s">
        <v>39</v>
      </c>
      <c r="AX506" s="13" t="s">
        <v>86</v>
      </c>
      <c r="AY506" s="251" t="s">
        <v>188</v>
      </c>
    </row>
    <row r="507" s="2" customFormat="1" ht="33" customHeight="1">
      <c r="A507" s="42"/>
      <c r="B507" s="43"/>
      <c r="C507" s="209" t="s">
        <v>705</v>
      </c>
      <c r="D507" s="209" t="s">
        <v>189</v>
      </c>
      <c r="E507" s="210" t="s">
        <v>2709</v>
      </c>
      <c r="F507" s="211" t="s">
        <v>2710</v>
      </c>
      <c r="G507" s="212" t="s">
        <v>278</v>
      </c>
      <c r="H507" s="213">
        <v>90</v>
      </c>
      <c r="I507" s="214"/>
      <c r="J507" s="215">
        <f>ROUND(I507*H507,2)</f>
        <v>0</v>
      </c>
      <c r="K507" s="211" t="s">
        <v>32</v>
      </c>
      <c r="L507" s="48"/>
      <c r="M507" s="216" t="s">
        <v>32</v>
      </c>
      <c r="N507" s="217" t="s">
        <v>49</v>
      </c>
      <c r="O507" s="88"/>
      <c r="P507" s="218">
        <f>O507*H507</f>
        <v>0</v>
      </c>
      <c r="Q507" s="218">
        <v>0</v>
      </c>
      <c r="R507" s="218">
        <f>Q507*H507</f>
        <v>0</v>
      </c>
      <c r="S507" s="218">
        <v>0</v>
      </c>
      <c r="T507" s="219">
        <f>S507*H507</f>
        <v>0</v>
      </c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R507" s="220" t="s">
        <v>405</v>
      </c>
      <c r="AT507" s="220" t="s">
        <v>189</v>
      </c>
      <c r="AU507" s="220" t="s">
        <v>91</v>
      </c>
      <c r="AY507" s="20" t="s">
        <v>188</v>
      </c>
      <c r="BE507" s="221">
        <f>IF(N507="základní",J507,0)</f>
        <v>0</v>
      </c>
      <c r="BF507" s="221">
        <f>IF(N507="snížená",J507,0)</f>
        <v>0</v>
      </c>
      <c r="BG507" s="221">
        <f>IF(N507="zákl. přenesená",J507,0)</f>
        <v>0</v>
      </c>
      <c r="BH507" s="221">
        <f>IF(N507="sníž. přenesená",J507,0)</f>
        <v>0</v>
      </c>
      <c r="BI507" s="221">
        <f>IF(N507="nulová",J507,0)</f>
        <v>0</v>
      </c>
      <c r="BJ507" s="20" t="s">
        <v>86</v>
      </c>
      <c r="BK507" s="221">
        <f>ROUND(I507*H507,2)</f>
        <v>0</v>
      </c>
      <c r="BL507" s="20" t="s">
        <v>405</v>
      </c>
      <c r="BM507" s="220" t="s">
        <v>2711</v>
      </c>
    </row>
    <row r="508" s="2" customFormat="1">
      <c r="A508" s="42"/>
      <c r="B508" s="43"/>
      <c r="C508" s="44"/>
      <c r="D508" s="222" t="s">
        <v>194</v>
      </c>
      <c r="E508" s="44"/>
      <c r="F508" s="223" t="s">
        <v>2710</v>
      </c>
      <c r="G508" s="44"/>
      <c r="H508" s="44"/>
      <c r="I508" s="224"/>
      <c r="J508" s="44"/>
      <c r="K508" s="44"/>
      <c r="L508" s="48"/>
      <c r="M508" s="225"/>
      <c r="N508" s="226"/>
      <c r="O508" s="88"/>
      <c r="P508" s="88"/>
      <c r="Q508" s="88"/>
      <c r="R508" s="88"/>
      <c r="S508" s="88"/>
      <c r="T508" s="89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T508" s="20" t="s">
        <v>194</v>
      </c>
      <c r="AU508" s="20" t="s">
        <v>91</v>
      </c>
    </row>
    <row r="509" s="2" customFormat="1">
      <c r="A509" s="42"/>
      <c r="B509" s="43"/>
      <c r="C509" s="44"/>
      <c r="D509" s="222" t="s">
        <v>202</v>
      </c>
      <c r="E509" s="44"/>
      <c r="F509" s="227" t="s">
        <v>2712</v>
      </c>
      <c r="G509" s="44"/>
      <c r="H509" s="44"/>
      <c r="I509" s="224"/>
      <c r="J509" s="44"/>
      <c r="K509" s="44"/>
      <c r="L509" s="48"/>
      <c r="M509" s="225"/>
      <c r="N509" s="226"/>
      <c r="O509" s="88"/>
      <c r="P509" s="88"/>
      <c r="Q509" s="88"/>
      <c r="R509" s="88"/>
      <c r="S509" s="88"/>
      <c r="T509" s="89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T509" s="20" t="s">
        <v>202</v>
      </c>
      <c r="AU509" s="20" t="s">
        <v>91</v>
      </c>
    </row>
    <row r="510" s="13" customFormat="1">
      <c r="A510" s="13"/>
      <c r="B510" s="241"/>
      <c r="C510" s="242"/>
      <c r="D510" s="222" t="s">
        <v>282</v>
      </c>
      <c r="E510" s="243" t="s">
        <v>32</v>
      </c>
      <c r="F510" s="244" t="s">
        <v>2713</v>
      </c>
      <c r="G510" s="242"/>
      <c r="H510" s="245">
        <v>90</v>
      </c>
      <c r="I510" s="246"/>
      <c r="J510" s="242"/>
      <c r="K510" s="242"/>
      <c r="L510" s="247"/>
      <c r="M510" s="248"/>
      <c r="N510" s="249"/>
      <c r="O510" s="249"/>
      <c r="P510" s="249"/>
      <c r="Q510" s="249"/>
      <c r="R510" s="249"/>
      <c r="S510" s="249"/>
      <c r="T510" s="250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1" t="s">
        <v>282</v>
      </c>
      <c r="AU510" s="251" t="s">
        <v>91</v>
      </c>
      <c r="AV510" s="13" t="s">
        <v>91</v>
      </c>
      <c r="AW510" s="13" t="s">
        <v>39</v>
      </c>
      <c r="AX510" s="13" t="s">
        <v>86</v>
      </c>
      <c r="AY510" s="251" t="s">
        <v>188</v>
      </c>
    </row>
    <row r="511" s="2" customFormat="1" ht="33" customHeight="1">
      <c r="A511" s="42"/>
      <c r="B511" s="43"/>
      <c r="C511" s="209" t="s">
        <v>721</v>
      </c>
      <c r="D511" s="209" t="s">
        <v>189</v>
      </c>
      <c r="E511" s="210" t="s">
        <v>2193</v>
      </c>
      <c r="F511" s="211" t="s">
        <v>2714</v>
      </c>
      <c r="G511" s="212" t="s">
        <v>278</v>
      </c>
      <c r="H511" s="213">
        <v>25.75</v>
      </c>
      <c r="I511" s="214"/>
      <c r="J511" s="215">
        <f>ROUND(I511*H511,2)</f>
        <v>0</v>
      </c>
      <c r="K511" s="211" t="s">
        <v>32</v>
      </c>
      <c r="L511" s="48"/>
      <c r="M511" s="216" t="s">
        <v>32</v>
      </c>
      <c r="N511" s="217" t="s">
        <v>49</v>
      </c>
      <c r="O511" s="88"/>
      <c r="P511" s="218">
        <f>O511*H511</f>
        <v>0</v>
      </c>
      <c r="Q511" s="218">
        <v>0</v>
      </c>
      <c r="R511" s="218">
        <f>Q511*H511</f>
        <v>0</v>
      </c>
      <c r="S511" s="218">
        <v>0</v>
      </c>
      <c r="T511" s="219">
        <f>S511*H511</f>
        <v>0</v>
      </c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R511" s="220" t="s">
        <v>405</v>
      </c>
      <c r="AT511" s="220" t="s">
        <v>189</v>
      </c>
      <c r="AU511" s="220" t="s">
        <v>91</v>
      </c>
      <c r="AY511" s="20" t="s">
        <v>188</v>
      </c>
      <c r="BE511" s="221">
        <f>IF(N511="základní",J511,0)</f>
        <v>0</v>
      </c>
      <c r="BF511" s="221">
        <f>IF(N511="snížená",J511,0)</f>
        <v>0</v>
      </c>
      <c r="BG511" s="221">
        <f>IF(N511="zákl. přenesená",J511,0)</f>
        <v>0</v>
      </c>
      <c r="BH511" s="221">
        <f>IF(N511="sníž. přenesená",J511,0)</f>
        <v>0</v>
      </c>
      <c r="BI511" s="221">
        <f>IF(N511="nulová",J511,0)</f>
        <v>0</v>
      </c>
      <c r="BJ511" s="20" t="s">
        <v>86</v>
      </c>
      <c r="BK511" s="221">
        <f>ROUND(I511*H511,2)</f>
        <v>0</v>
      </c>
      <c r="BL511" s="20" t="s">
        <v>405</v>
      </c>
      <c r="BM511" s="220" t="s">
        <v>2715</v>
      </c>
    </row>
    <row r="512" s="2" customFormat="1">
      <c r="A512" s="42"/>
      <c r="B512" s="43"/>
      <c r="C512" s="44"/>
      <c r="D512" s="222" t="s">
        <v>194</v>
      </c>
      <c r="E512" s="44"/>
      <c r="F512" s="223" t="s">
        <v>2714</v>
      </c>
      <c r="G512" s="44"/>
      <c r="H512" s="44"/>
      <c r="I512" s="224"/>
      <c r="J512" s="44"/>
      <c r="K512" s="44"/>
      <c r="L512" s="48"/>
      <c r="M512" s="225"/>
      <c r="N512" s="226"/>
      <c r="O512" s="88"/>
      <c r="P512" s="88"/>
      <c r="Q512" s="88"/>
      <c r="R512" s="88"/>
      <c r="S512" s="88"/>
      <c r="T512" s="89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T512" s="20" t="s">
        <v>194</v>
      </c>
      <c r="AU512" s="20" t="s">
        <v>91</v>
      </c>
    </row>
    <row r="513" s="2" customFormat="1">
      <c r="A513" s="42"/>
      <c r="B513" s="43"/>
      <c r="C513" s="44"/>
      <c r="D513" s="222" t="s">
        <v>202</v>
      </c>
      <c r="E513" s="44"/>
      <c r="F513" s="227" t="s">
        <v>1566</v>
      </c>
      <c r="G513" s="44"/>
      <c r="H513" s="44"/>
      <c r="I513" s="224"/>
      <c r="J513" s="44"/>
      <c r="K513" s="44"/>
      <c r="L513" s="48"/>
      <c r="M513" s="225"/>
      <c r="N513" s="226"/>
      <c r="O513" s="88"/>
      <c r="P513" s="88"/>
      <c r="Q513" s="88"/>
      <c r="R513" s="88"/>
      <c r="S513" s="88"/>
      <c r="T513" s="89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T513" s="20" t="s">
        <v>202</v>
      </c>
      <c r="AU513" s="20" t="s">
        <v>91</v>
      </c>
    </row>
    <row r="514" s="13" customFormat="1">
      <c r="A514" s="13"/>
      <c r="B514" s="241"/>
      <c r="C514" s="242"/>
      <c r="D514" s="222" t="s">
        <v>282</v>
      </c>
      <c r="E514" s="243" t="s">
        <v>32</v>
      </c>
      <c r="F514" s="244" t="s">
        <v>2716</v>
      </c>
      <c r="G514" s="242"/>
      <c r="H514" s="245">
        <v>25.75</v>
      </c>
      <c r="I514" s="246"/>
      <c r="J514" s="242"/>
      <c r="K514" s="242"/>
      <c r="L514" s="247"/>
      <c r="M514" s="248"/>
      <c r="N514" s="249"/>
      <c r="O514" s="249"/>
      <c r="P514" s="249"/>
      <c r="Q514" s="249"/>
      <c r="R514" s="249"/>
      <c r="S514" s="249"/>
      <c r="T514" s="250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1" t="s">
        <v>282</v>
      </c>
      <c r="AU514" s="251" t="s">
        <v>91</v>
      </c>
      <c r="AV514" s="13" t="s">
        <v>91</v>
      </c>
      <c r="AW514" s="13" t="s">
        <v>39</v>
      </c>
      <c r="AX514" s="13" t="s">
        <v>86</v>
      </c>
      <c r="AY514" s="251" t="s">
        <v>188</v>
      </c>
    </row>
    <row r="515" s="2" customFormat="1" ht="33" customHeight="1">
      <c r="A515" s="42"/>
      <c r="B515" s="43"/>
      <c r="C515" s="209" t="s">
        <v>729</v>
      </c>
      <c r="D515" s="209" t="s">
        <v>189</v>
      </c>
      <c r="E515" s="210" t="s">
        <v>2717</v>
      </c>
      <c r="F515" s="211" t="s">
        <v>2718</v>
      </c>
      <c r="G515" s="212" t="s">
        <v>278</v>
      </c>
      <c r="H515" s="213">
        <v>7.7999999999999998</v>
      </c>
      <c r="I515" s="214"/>
      <c r="J515" s="215">
        <f>ROUND(I515*H515,2)</f>
        <v>0</v>
      </c>
      <c r="K515" s="211" t="s">
        <v>32</v>
      </c>
      <c r="L515" s="48"/>
      <c r="M515" s="216" t="s">
        <v>32</v>
      </c>
      <c r="N515" s="217" t="s">
        <v>49</v>
      </c>
      <c r="O515" s="88"/>
      <c r="P515" s="218">
        <f>O515*H515</f>
        <v>0</v>
      </c>
      <c r="Q515" s="218">
        <v>0</v>
      </c>
      <c r="R515" s="218">
        <f>Q515*H515</f>
        <v>0</v>
      </c>
      <c r="S515" s="218">
        <v>0</v>
      </c>
      <c r="T515" s="219">
        <f>S515*H515</f>
        <v>0</v>
      </c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R515" s="220" t="s">
        <v>405</v>
      </c>
      <c r="AT515" s="220" t="s">
        <v>189</v>
      </c>
      <c r="AU515" s="220" t="s">
        <v>91</v>
      </c>
      <c r="AY515" s="20" t="s">
        <v>188</v>
      </c>
      <c r="BE515" s="221">
        <f>IF(N515="základní",J515,0)</f>
        <v>0</v>
      </c>
      <c r="BF515" s="221">
        <f>IF(N515="snížená",J515,0)</f>
        <v>0</v>
      </c>
      <c r="BG515" s="221">
        <f>IF(N515="zákl. přenesená",J515,0)</f>
        <v>0</v>
      </c>
      <c r="BH515" s="221">
        <f>IF(N515="sníž. přenesená",J515,0)</f>
        <v>0</v>
      </c>
      <c r="BI515" s="221">
        <f>IF(N515="nulová",J515,0)</f>
        <v>0</v>
      </c>
      <c r="BJ515" s="20" t="s">
        <v>86</v>
      </c>
      <c r="BK515" s="221">
        <f>ROUND(I515*H515,2)</f>
        <v>0</v>
      </c>
      <c r="BL515" s="20" t="s">
        <v>405</v>
      </c>
      <c r="BM515" s="220" t="s">
        <v>2719</v>
      </c>
    </row>
    <row r="516" s="2" customFormat="1">
      <c r="A516" s="42"/>
      <c r="B516" s="43"/>
      <c r="C516" s="44"/>
      <c r="D516" s="222" t="s">
        <v>194</v>
      </c>
      <c r="E516" s="44"/>
      <c r="F516" s="223" t="s">
        <v>2718</v>
      </c>
      <c r="G516" s="44"/>
      <c r="H516" s="44"/>
      <c r="I516" s="224"/>
      <c r="J516" s="44"/>
      <c r="K516" s="44"/>
      <c r="L516" s="48"/>
      <c r="M516" s="225"/>
      <c r="N516" s="226"/>
      <c r="O516" s="88"/>
      <c r="P516" s="88"/>
      <c r="Q516" s="88"/>
      <c r="R516" s="88"/>
      <c r="S516" s="88"/>
      <c r="T516" s="89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T516" s="20" t="s">
        <v>194</v>
      </c>
      <c r="AU516" s="20" t="s">
        <v>91</v>
      </c>
    </row>
    <row r="517" s="2" customFormat="1">
      <c r="A517" s="42"/>
      <c r="B517" s="43"/>
      <c r="C517" s="44"/>
      <c r="D517" s="222" t="s">
        <v>202</v>
      </c>
      <c r="E517" s="44"/>
      <c r="F517" s="227" t="s">
        <v>561</v>
      </c>
      <c r="G517" s="44"/>
      <c r="H517" s="44"/>
      <c r="I517" s="224"/>
      <c r="J517" s="44"/>
      <c r="K517" s="44"/>
      <c r="L517" s="48"/>
      <c r="M517" s="225"/>
      <c r="N517" s="226"/>
      <c r="O517" s="88"/>
      <c r="P517" s="88"/>
      <c r="Q517" s="88"/>
      <c r="R517" s="88"/>
      <c r="S517" s="88"/>
      <c r="T517" s="89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T517" s="20" t="s">
        <v>202</v>
      </c>
      <c r="AU517" s="20" t="s">
        <v>91</v>
      </c>
    </row>
    <row r="518" s="13" customFormat="1">
      <c r="A518" s="13"/>
      <c r="B518" s="241"/>
      <c r="C518" s="242"/>
      <c r="D518" s="222" t="s">
        <v>282</v>
      </c>
      <c r="E518" s="243" t="s">
        <v>32</v>
      </c>
      <c r="F518" s="244" t="s">
        <v>2720</v>
      </c>
      <c r="G518" s="242"/>
      <c r="H518" s="245">
        <v>7.7999999999999998</v>
      </c>
      <c r="I518" s="246"/>
      <c r="J518" s="242"/>
      <c r="K518" s="242"/>
      <c r="L518" s="247"/>
      <c r="M518" s="248"/>
      <c r="N518" s="249"/>
      <c r="O518" s="249"/>
      <c r="P518" s="249"/>
      <c r="Q518" s="249"/>
      <c r="R518" s="249"/>
      <c r="S518" s="249"/>
      <c r="T518" s="250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1" t="s">
        <v>282</v>
      </c>
      <c r="AU518" s="251" t="s">
        <v>91</v>
      </c>
      <c r="AV518" s="13" t="s">
        <v>91</v>
      </c>
      <c r="AW518" s="13" t="s">
        <v>39</v>
      </c>
      <c r="AX518" s="13" t="s">
        <v>86</v>
      </c>
      <c r="AY518" s="251" t="s">
        <v>188</v>
      </c>
    </row>
    <row r="519" s="2" customFormat="1" ht="33" customHeight="1">
      <c r="A519" s="42"/>
      <c r="B519" s="43"/>
      <c r="C519" s="209" t="s">
        <v>744</v>
      </c>
      <c r="D519" s="209" t="s">
        <v>189</v>
      </c>
      <c r="E519" s="210" t="s">
        <v>2721</v>
      </c>
      <c r="F519" s="211" t="s">
        <v>2722</v>
      </c>
      <c r="G519" s="212" t="s">
        <v>235</v>
      </c>
      <c r="H519" s="213">
        <v>1</v>
      </c>
      <c r="I519" s="214"/>
      <c r="J519" s="215">
        <f>ROUND(I519*H519,2)</f>
        <v>0</v>
      </c>
      <c r="K519" s="211" t="s">
        <v>32</v>
      </c>
      <c r="L519" s="48"/>
      <c r="M519" s="216" t="s">
        <v>32</v>
      </c>
      <c r="N519" s="217" t="s">
        <v>49</v>
      </c>
      <c r="O519" s="88"/>
      <c r="P519" s="218">
        <f>O519*H519</f>
        <v>0</v>
      </c>
      <c r="Q519" s="218">
        <v>0</v>
      </c>
      <c r="R519" s="218">
        <f>Q519*H519</f>
        <v>0</v>
      </c>
      <c r="S519" s="218">
        <v>0</v>
      </c>
      <c r="T519" s="219">
        <f>S519*H519</f>
        <v>0</v>
      </c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R519" s="220" t="s">
        <v>405</v>
      </c>
      <c r="AT519" s="220" t="s">
        <v>189</v>
      </c>
      <c r="AU519" s="220" t="s">
        <v>91</v>
      </c>
      <c r="AY519" s="20" t="s">
        <v>188</v>
      </c>
      <c r="BE519" s="221">
        <f>IF(N519="základní",J519,0)</f>
        <v>0</v>
      </c>
      <c r="BF519" s="221">
        <f>IF(N519="snížená",J519,0)</f>
        <v>0</v>
      </c>
      <c r="BG519" s="221">
        <f>IF(N519="zákl. přenesená",J519,0)</f>
        <v>0</v>
      </c>
      <c r="BH519" s="221">
        <f>IF(N519="sníž. přenesená",J519,0)</f>
        <v>0</v>
      </c>
      <c r="BI519" s="221">
        <f>IF(N519="nulová",J519,0)</f>
        <v>0</v>
      </c>
      <c r="BJ519" s="20" t="s">
        <v>86</v>
      </c>
      <c r="BK519" s="221">
        <f>ROUND(I519*H519,2)</f>
        <v>0</v>
      </c>
      <c r="BL519" s="20" t="s">
        <v>405</v>
      </c>
      <c r="BM519" s="220" t="s">
        <v>2723</v>
      </c>
    </row>
    <row r="520" s="2" customFormat="1">
      <c r="A520" s="42"/>
      <c r="B520" s="43"/>
      <c r="C520" s="44"/>
      <c r="D520" s="222" t="s">
        <v>194</v>
      </c>
      <c r="E520" s="44"/>
      <c r="F520" s="223" t="s">
        <v>2722</v>
      </c>
      <c r="G520" s="44"/>
      <c r="H520" s="44"/>
      <c r="I520" s="224"/>
      <c r="J520" s="44"/>
      <c r="K520" s="44"/>
      <c r="L520" s="48"/>
      <c r="M520" s="225"/>
      <c r="N520" s="226"/>
      <c r="O520" s="88"/>
      <c r="P520" s="88"/>
      <c r="Q520" s="88"/>
      <c r="R520" s="88"/>
      <c r="S520" s="88"/>
      <c r="T520" s="89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T520" s="20" t="s">
        <v>194</v>
      </c>
      <c r="AU520" s="20" t="s">
        <v>91</v>
      </c>
    </row>
    <row r="521" s="2" customFormat="1">
      <c r="A521" s="42"/>
      <c r="B521" s="43"/>
      <c r="C521" s="44"/>
      <c r="D521" s="222" t="s">
        <v>202</v>
      </c>
      <c r="E521" s="44"/>
      <c r="F521" s="227" t="s">
        <v>2724</v>
      </c>
      <c r="G521" s="44"/>
      <c r="H521" s="44"/>
      <c r="I521" s="224"/>
      <c r="J521" s="44"/>
      <c r="K521" s="44"/>
      <c r="L521" s="48"/>
      <c r="M521" s="225"/>
      <c r="N521" s="226"/>
      <c r="O521" s="88"/>
      <c r="P521" s="88"/>
      <c r="Q521" s="88"/>
      <c r="R521" s="88"/>
      <c r="S521" s="88"/>
      <c r="T521" s="89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T521" s="20" t="s">
        <v>202</v>
      </c>
      <c r="AU521" s="20" t="s">
        <v>91</v>
      </c>
    </row>
    <row r="522" s="13" customFormat="1">
      <c r="A522" s="13"/>
      <c r="B522" s="241"/>
      <c r="C522" s="242"/>
      <c r="D522" s="222" t="s">
        <v>282</v>
      </c>
      <c r="E522" s="243" t="s">
        <v>32</v>
      </c>
      <c r="F522" s="244" t="s">
        <v>2725</v>
      </c>
      <c r="G522" s="242"/>
      <c r="H522" s="245">
        <v>1</v>
      </c>
      <c r="I522" s="246"/>
      <c r="J522" s="242"/>
      <c r="K522" s="242"/>
      <c r="L522" s="247"/>
      <c r="M522" s="248"/>
      <c r="N522" s="249"/>
      <c r="O522" s="249"/>
      <c r="P522" s="249"/>
      <c r="Q522" s="249"/>
      <c r="R522" s="249"/>
      <c r="S522" s="249"/>
      <c r="T522" s="250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1" t="s">
        <v>282</v>
      </c>
      <c r="AU522" s="251" t="s">
        <v>91</v>
      </c>
      <c r="AV522" s="13" t="s">
        <v>91</v>
      </c>
      <c r="AW522" s="13" t="s">
        <v>39</v>
      </c>
      <c r="AX522" s="13" t="s">
        <v>86</v>
      </c>
      <c r="AY522" s="251" t="s">
        <v>188</v>
      </c>
    </row>
    <row r="523" s="2" customFormat="1" ht="37.8" customHeight="1">
      <c r="A523" s="42"/>
      <c r="B523" s="43"/>
      <c r="C523" s="209" t="s">
        <v>752</v>
      </c>
      <c r="D523" s="209" t="s">
        <v>189</v>
      </c>
      <c r="E523" s="210" t="s">
        <v>2726</v>
      </c>
      <c r="F523" s="211" t="s">
        <v>2727</v>
      </c>
      <c r="G523" s="212" t="s">
        <v>314</v>
      </c>
      <c r="H523" s="213">
        <v>7.6500000000000004</v>
      </c>
      <c r="I523" s="214"/>
      <c r="J523" s="215">
        <f>ROUND(I523*H523,2)</f>
        <v>0</v>
      </c>
      <c r="K523" s="211" t="s">
        <v>32</v>
      </c>
      <c r="L523" s="48"/>
      <c r="M523" s="216" t="s">
        <v>32</v>
      </c>
      <c r="N523" s="217" t="s">
        <v>49</v>
      </c>
      <c r="O523" s="88"/>
      <c r="P523" s="218">
        <f>O523*H523</f>
        <v>0</v>
      </c>
      <c r="Q523" s="218">
        <v>0</v>
      </c>
      <c r="R523" s="218">
        <f>Q523*H523</f>
        <v>0</v>
      </c>
      <c r="S523" s="218">
        <v>0</v>
      </c>
      <c r="T523" s="219">
        <f>S523*H523</f>
        <v>0</v>
      </c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R523" s="220" t="s">
        <v>405</v>
      </c>
      <c r="AT523" s="220" t="s">
        <v>189</v>
      </c>
      <c r="AU523" s="220" t="s">
        <v>91</v>
      </c>
      <c r="AY523" s="20" t="s">
        <v>188</v>
      </c>
      <c r="BE523" s="221">
        <f>IF(N523="základní",J523,0)</f>
        <v>0</v>
      </c>
      <c r="BF523" s="221">
        <f>IF(N523="snížená",J523,0)</f>
        <v>0</v>
      </c>
      <c r="BG523" s="221">
        <f>IF(N523="zákl. přenesená",J523,0)</f>
        <v>0</v>
      </c>
      <c r="BH523" s="221">
        <f>IF(N523="sníž. přenesená",J523,0)</f>
        <v>0</v>
      </c>
      <c r="BI523" s="221">
        <f>IF(N523="nulová",J523,0)</f>
        <v>0</v>
      </c>
      <c r="BJ523" s="20" t="s">
        <v>86</v>
      </c>
      <c r="BK523" s="221">
        <f>ROUND(I523*H523,2)</f>
        <v>0</v>
      </c>
      <c r="BL523" s="20" t="s">
        <v>405</v>
      </c>
      <c r="BM523" s="220" t="s">
        <v>2728</v>
      </c>
    </row>
    <row r="524" s="2" customFormat="1">
      <c r="A524" s="42"/>
      <c r="B524" s="43"/>
      <c r="C524" s="44"/>
      <c r="D524" s="222" t="s">
        <v>194</v>
      </c>
      <c r="E524" s="44"/>
      <c r="F524" s="223" t="s">
        <v>2727</v>
      </c>
      <c r="G524" s="44"/>
      <c r="H524" s="44"/>
      <c r="I524" s="224"/>
      <c r="J524" s="44"/>
      <c r="K524" s="44"/>
      <c r="L524" s="48"/>
      <c r="M524" s="225"/>
      <c r="N524" s="226"/>
      <c r="O524" s="88"/>
      <c r="P524" s="88"/>
      <c r="Q524" s="88"/>
      <c r="R524" s="88"/>
      <c r="S524" s="88"/>
      <c r="T524" s="89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T524" s="20" t="s">
        <v>194</v>
      </c>
      <c r="AU524" s="20" t="s">
        <v>91</v>
      </c>
    </row>
    <row r="525" s="2" customFormat="1">
      <c r="A525" s="42"/>
      <c r="B525" s="43"/>
      <c r="C525" s="44"/>
      <c r="D525" s="222" t="s">
        <v>202</v>
      </c>
      <c r="E525" s="44"/>
      <c r="F525" s="227" t="s">
        <v>1571</v>
      </c>
      <c r="G525" s="44"/>
      <c r="H525" s="44"/>
      <c r="I525" s="224"/>
      <c r="J525" s="44"/>
      <c r="K525" s="44"/>
      <c r="L525" s="48"/>
      <c r="M525" s="225"/>
      <c r="N525" s="226"/>
      <c r="O525" s="88"/>
      <c r="P525" s="88"/>
      <c r="Q525" s="88"/>
      <c r="R525" s="88"/>
      <c r="S525" s="88"/>
      <c r="T525" s="89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T525" s="20" t="s">
        <v>202</v>
      </c>
      <c r="AU525" s="20" t="s">
        <v>91</v>
      </c>
    </row>
    <row r="526" s="13" customFormat="1">
      <c r="A526" s="13"/>
      <c r="B526" s="241"/>
      <c r="C526" s="242"/>
      <c r="D526" s="222" t="s">
        <v>282</v>
      </c>
      <c r="E526" s="243" t="s">
        <v>32</v>
      </c>
      <c r="F526" s="244" t="s">
        <v>2729</v>
      </c>
      <c r="G526" s="242"/>
      <c r="H526" s="245">
        <v>7.6500000000000004</v>
      </c>
      <c r="I526" s="246"/>
      <c r="J526" s="242"/>
      <c r="K526" s="242"/>
      <c r="L526" s="247"/>
      <c r="M526" s="248"/>
      <c r="N526" s="249"/>
      <c r="O526" s="249"/>
      <c r="P526" s="249"/>
      <c r="Q526" s="249"/>
      <c r="R526" s="249"/>
      <c r="S526" s="249"/>
      <c r="T526" s="250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1" t="s">
        <v>282</v>
      </c>
      <c r="AU526" s="251" t="s">
        <v>91</v>
      </c>
      <c r="AV526" s="13" t="s">
        <v>91</v>
      </c>
      <c r="AW526" s="13" t="s">
        <v>39</v>
      </c>
      <c r="AX526" s="13" t="s">
        <v>86</v>
      </c>
      <c r="AY526" s="251" t="s">
        <v>188</v>
      </c>
    </row>
    <row r="527" s="2" customFormat="1" ht="33" customHeight="1">
      <c r="A527" s="42"/>
      <c r="B527" s="43"/>
      <c r="C527" s="209" t="s">
        <v>757</v>
      </c>
      <c r="D527" s="209" t="s">
        <v>189</v>
      </c>
      <c r="E527" s="210" t="s">
        <v>2730</v>
      </c>
      <c r="F527" s="211" t="s">
        <v>2731</v>
      </c>
      <c r="G527" s="212" t="s">
        <v>235</v>
      </c>
      <c r="H527" s="213">
        <v>1</v>
      </c>
      <c r="I527" s="214"/>
      <c r="J527" s="215">
        <f>ROUND(I527*H527,2)</f>
        <v>0</v>
      </c>
      <c r="K527" s="211" t="s">
        <v>32</v>
      </c>
      <c r="L527" s="48"/>
      <c r="M527" s="216" t="s">
        <v>32</v>
      </c>
      <c r="N527" s="217" t="s">
        <v>49</v>
      </c>
      <c r="O527" s="88"/>
      <c r="P527" s="218">
        <f>O527*H527</f>
        <v>0</v>
      </c>
      <c r="Q527" s="218">
        <v>0</v>
      </c>
      <c r="R527" s="218">
        <f>Q527*H527</f>
        <v>0</v>
      </c>
      <c r="S527" s="218">
        <v>0</v>
      </c>
      <c r="T527" s="219">
        <f>S527*H527</f>
        <v>0</v>
      </c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R527" s="220" t="s">
        <v>405</v>
      </c>
      <c r="AT527" s="220" t="s">
        <v>189</v>
      </c>
      <c r="AU527" s="220" t="s">
        <v>91</v>
      </c>
      <c r="AY527" s="20" t="s">
        <v>188</v>
      </c>
      <c r="BE527" s="221">
        <f>IF(N527="základní",J527,0)</f>
        <v>0</v>
      </c>
      <c r="BF527" s="221">
        <f>IF(N527="snížená",J527,0)</f>
        <v>0</v>
      </c>
      <c r="BG527" s="221">
        <f>IF(N527="zákl. přenesená",J527,0)</f>
        <v>0</v>
      </c>
      <c r="BH527" s="221">
        <f>IF(N527="sníž. přenesená",J527,0)</f>
        <v>0</v>
      </c>
      <c r="BI527" s="221">
        <f>IF(N527="nulová",J527,0)</f>
        <v>0</v>
      </c>
      <c r="BJ527" s="20" t="s">
        <v>86</v>
      </c>
      <c r="BK527" s="221">
        <f>ROUND(I527*H527,2)</f>
        <v>0</v>
      </c>
      <c r="BL527" s="20" t="s">
        <v>405</v>
      </c>
      <c r="BM527" s="220" t="s">
        <v>2732</v>
      </c>
    </row>
    <row r="528" s="2" customFormat="1">
      <c r="A528" s="42"/>
      <c r="B528" s="43"/>
      <c r="C528" s="44"/>
      <c r="D528" s="222" t="s">
        <v>194</v>
      </c>
      <c r="E528" s="44"/>
      <c r="F528" s="223" t="s">
        <v>2731</v>
      </c>
      <c r="G528" s="44"/>
      <c r="H528" s="44"/>
      <c r="I528" s="224"/>
      <c r="J528" s="44"/>
      <c r="K528" s="44"/>
      <c r="L528" s="48"/>
      <c r="M528" s="225"/>
      <c r="N528" s="226"/>
      <c r="O528" s="88"/>
      <c r="P528" s="88"/>
      <c r="Q528" s="88"/>
      <c r="R528" s="88"/>
      <c r="S528" s="88"/>
      <c r="T528" s="89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T528" s="20" t="s">
        <v>194</v>
      </c>
      <c r="AU528" s="20" t="s">
        <v>91</v>
      </c>
    </row>
    <row r="529" s="2" customFormat="1">
      <c r="A529" s="42"/>
      <c r="B529" s="43"/>
      <c r="C529" s="44"/>
      <c r="D529" s="222" t="s">
        <v>202</v>
      </c>
      <c r="E529" s="44"/>
      <c r="F529" s="227" t="s">
        <v>1566</v>
      </c>
      <c r="G529" s="44"/>
      <c r="H529" s="44"/>
      <c r="I529" s="224"/>
      <c r="J529" s="44"/>
      <c r="K529" s="44"/>
      <c r="L529" s="48"/>
      <c r="M529" s="225"/>
      <c r="N529" s="226"/>
      <c r="O529" s="88"/>
      <c r="P529" s="88"/>
      <c r="Q529" s="88"/>
      <c r="R529" s="88"/>
      <c r="S529" s="88"/>
      <c r="T529" s="89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T529" s="20" t="s">
        <v>202</v>
      </c>
      <c r="AU529" s="20" t="s">
        <v>91</v>
      </c>
    </row>
    <row r="530" s="13" customFormat="1">
      <c r="A530" s="13"/>
      <c r="B530" s="241"/>
      <c r="C530" s="242"/>
      <c r="D530" s="222" t="s">
        <v>282</v>
      </c>
      <c r="E530" s="243" t="s">
        <v>32</v>
      </c>
      <c r="F530" s="244" t="s">
        <v>2733</v>
      </c>
      <c r="G530" s="242"/>
      <c r="H530" s="245">
        <v>1</v>
      </c>
      <c r="I530" s="246"/>
      <c r="J530" s="242"/>
      <c r="K530" s="242"/>
      <c r="L530" s="247"/>
      <c r="M530" s="248"/>
      <c r="N530" s="249"/>
      <c r="O530" s="249"/>
      <c r="P530" s="249"/>
      <c r="Q530" s="249"/>
      <c r="R530" s="249"/>
      <c r="S530" s="249"/>
      <c r="T530" s="250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1" t="s">
        <v>282</v>
      </c>
      <c r="AU530" s="251" t="s">
        <v>91</v>
      </c>
      <c r="AV530" s="13" t="s">
        <v>91</v>
      </c>
      <c r="AW530" s="13" t="s">
        <v>39</v>
      </c>
      <c r="AX530" s="13" t="s">
        <v>86</v>
      </c>
      <c r="AY530" s="251" t="s">
        <v>188</v>
      </c>
    </row>
    <row r="531" s="2" customFormat="1" ht="16.5" customHeight="1">
      <c r="A531" s="42"/>
      <c r="B531" s="43"/>
      <c r="C531" s="209" t="s">
        <v>765</v>
      </c>
      <c r="D531" s="209" t="s">
        <v>189</v>
      </c>
      <c r="E531" s="210" t="s">
        <v>2734</v>
      </c>
      <c r="F531" s="211" t="s">
        <v>2735</v>
      </c>
      <c r="G531" s="212" t="s">
        <v>235</v>
      </c>
      <c r="H531" s="213">
        <v>1</v>
      </c>
      <c r="I531" s="214"/>
      <c r="J531" s="215">
        <f>ROUND(I531*H531,2)</f>
        <v>0</v>
      </c>
      <c r="K531" s="211" t="s">
        <v>32</v>
      </c>
      <c r="L531" s="48"/>
      <c r="M531" s="216" t="s">
        <v>32</v>
      </c>
      <c r="N531" s="217" t="s">
        <v>49</v>
      </c>
      <c r="O531" s="88"/>
      <c r="P531" s="218">
        <f>O531*H531</f>
        <v>0</v>
      </c>
      <c r="Q531" s="218">
        <v>0</v>
      </c>
      <c r="R531" s="218">
        <f>Q531*H531</f>
        <v>0</v>
      </c>
      <c r="S531" s="218">
        <v>0</v>
      </c>
      <c r="T531" s="219">
        <f>S531*H531</f>
        <v>0</v>
      </c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R531" s="220" t="s">
        <v>405</v>
      </c>
      <c r="AT531" s="220" t="s">
        <v>189</v>
      </c>
      <c r="AU531" s="220" t="s">
        <v>91</v>
      </c>
      <c r="AY531" s="20" t="s">
        <v>188</v>
      </c>
      <c r="BE531" s="221">
        <f>IF(N531="základní",J531,0)</f>
        <v>0</v>
      </c>
      <c r="BF531" s="221">
        <f>IF(N531="snížená",J531,0)</f>
        <v>0</v>
      </c>
      <c r="BG531" s="221">
        <f>IF(N531="zákl. přenesená",J531,0)</f>
        <v>0</v>
      </c>
      <c r="BH531" s="221">
        <f>IF(N531="sníž. přenesená",J531,0)</f>
        <v>0</v>
      </c>
      <c r="BI531" s="221">
        <f>IF(N531="nulová",J531,0)</f>
        <v>0</v>
      </c>
      <c r="BJ531" s="20" t="s">
        <v>86</v>
      </c>
      <c r="BK531" s="221">
        <f>ROUND(I531*H531,2)</f>
        <v>0</v>
      </c>
      <c r="BL531" s="20" t="s">
        <v>405</v>
      </c>
      <c r="BM531" s="220" t="s">
        <v>2736</v>
      </c>
    </row>
    <row r="532" s="2" customFormat="1">
      <c r="A532" s="42"/>
      <c r="B532" s="43"/>
      <c r="C532" s="44"/>
      <c r="D532" s="222" t="s">
        <v>194</v>
      </c>
      <c r="E532" s="44"/>
      <c r="F532" s="223" t="s">
        <v>2735</v>
      </c>
      <c r="G532" s="44"/>
      <c r="H532" s="44"/>
      <c r="I532" s="224"/>
      <c r="J532" s="44"/>
      <c r="K532" s="44"/>
      <c r="L532" s="48"/>
      <c r="M532" s="225"/>
      <c r="N532" s="226"/>
      <c r="O532" s="88"/>
      <c r="P532" s="88"/>
      <c r="Q532" s="88"/>
      <c r="R532" s="88"/>
      <c r="S532" s="88"/>
      <c r="T532" s="89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T532" s="20" t="s">
        <v>194</v>
      </c>
      <c r="AU532" s="20" t="s">
        <v>91</v>
      </c>
    </row>
    <row r="533" s="13" customFormat="1">
      <c r="A533" s="13"/>
      <c r="B533" s="241"/>
      <c r="C533" s="242"/>
      <c r="D533" s="222" t="s">
        <v>282</v>
      </c>
      <c r="E533" s="243" t="s">
        <v>32</v>
      </c>
      <c r="F533" s="244" t="s">
        <v>2737</v>
      </c>
      <c r="G533" s="242"/>
      <c r="H533" s="245">
        <v>1</v>
      </c>
      <c r="I533" s="246"/>
      <c r="J533" s="242"/>
      <c r="K533" s="242"/>
      <c r="L533" s="247"/>
      <c r="M533" s="248"/>
      <c r="N533" s="249"/>
      <c r="O533" s="249"/>
      <c r="P533" s="249"/>
      <c r="Q533" s="249"/>
      <c r="R533" s="249"/>
      <c r="S533" s="249"/>
      <c r="T533" s="250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1" t="s">
        <v>282</v>
      </c>
      <c r="AU533" s="251" t="s">
        <v>91</v>
      </c>
      <c r="AV533" s="13" t="s">
        <v>91</v>
      </c>
      <c r="AW533" s="13" t="s">
        <v>39</v>
      </c>
      <c r="AX533" s="13" t="s">
        <v>86</v>
      </c>
      <c r="AY533" s="251" t="s">
        <v>188</v>
      </c>
    </row>
    <row r="534" s="2" customFormat="1" ht="21.75" customHeight="1">
      <c r="A534" s="42"/>
      <c r="B534" s="43"/>
      <c r="C534" s="209" t="s">
        <v>774</v>
      </c>
      <c r="D534" s="209" t="s">
        <v>189</v>
      </c>
      <c r="E534" s="210" t="s">
        <v>2738</v>
      </c>
      <c r="F534" s="211" t="s">
        <v>2739</v>
      </c>
      <c r="G534" s="212" t="s">
        <v>235</v>
      </c>
      <c r="H534" s="213">
        <v>1</v>
      </c>
      <c r="I534" s="214"/>
      <c r="J534" s="215">
        <f>ROUND(I534*H534,2)</f>
        <v>0</v>
      </c>
      <c r="K534" s="211" t="s">
        <v>32</v>
      </c>
      <c r="L534" s="48"/>
      <c r="M534" s="216" t="s">
        <v>32</v>
      </c>
      <c r="N534" s="217" t="s">
        <v>49</v>
      </c>
      <c r="O534" s="88"/>
      <c r="P534" s="218">
        <f>O534*H534</f>
        <v>0</v>
      </c>
      <c r="Q534" s="218">
        <v>0</v>
      </c>
      <c r="R534" s="218">
        <f>Q534*H534</f>
        <v>0</v>
      </c>
      <c r="S534" s="218">
        <v>0</v>
      </c>
      <c r="T534" s="219">
        <f>S534*H534</f>
        <v>0</v>
      </c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R534" s="220" t="s">
        <v>405</v>
      </c>
      <c r="AT534" s="220" t="s">
        <v>189</v>
      </c>
      <c r="AU534" s="220" t="s">
        <v>91</v>
      </c>
      <c r="AY534" s="20" t="s">
        <v>188</v>
      </c>
      <c r="BE534" s="221">
        <f>IF(N534="základní",J534,0)</f>
        <v>0</v>
      </c>
      <c r="BF534" s="221">
        <f>IF(N534="snížená",J534,0)</f>
        <v>0</v>
      </c>
      <c r="BG534" s="221">
        <f>IF(N534="zákl. přenesená",J534,0)</f>
        <v>0</v>
      </c>
      <c r="BH534" s="221">
        <f>IF(N534="sníž. přenesená",J534,0)</f>
        <v>0</v>
      </c>
      <c r="BI534" s="221">
        <f>IF(N534="nulová",J534,0)</f>
        <v>0</v>
      </c>
      <c r="BJ534" s="20" t="s">
        <v>86</v>
      </c>
      <c r="BK534" s="221">
        <f>ROUND(I534*H534,2)</f>
        <v>0</v>
      </c>
      <c r="BL534" s="20" t="s">
        <v>405</v>
      </c>
      <c r="BM534" s="220" t="s">
        <v>2740</v>
      </c>
    </row>
    <row r="535" s="2" customFormat="1">
      <c r="A535" s="42"/>
      <c r="B535" s="43"/>
      <c r="C535" s="44"/>
      <c r="D535" s="222" t="s">
        <v>194</v>
      </c>
      <c r="E535" s="44"/>
      <c r="F535" s="223" t="s">
        <v>2739</v>
      </c>
      <c r="G535" s="44"/>
      <c r="H535" s="44"/>
      <c r="I535" s="224"/>
      <c r="J535" s="44"/>
      <c r="K535" s="44"/>
      <c r="L535" s="48"/>
      <c r="M535" s="225"/>
      <c r="N535" s="226"/>
      <c r="O535" s="88"/>
      <c r="P535" s="88"/>
      <c r="Q535" s="88"/>
      <c r="R535" s="88"/>
      <c r="S535" s="88"/>
      <c r="T535" s="89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T535" s="20" t="s">
        <v>194</v>
      </c>
      <c r="AU535" s="20" t="s">
        <v>91</v>
      </c>
    </row>
    <row r="536" s="13" customFormat="1">
      <c r="A536" s="13"/>
      <c r="B536" s="241"/>
      <c r="C536" s="242"/>
      <c r="D536" s="222" t="s">
        <v>282</v>
      </c>
      <c r="E536" s="243" t="s">
        <v>32</v>
      </c>
      <c r="F536" s="244" t="s">
        <v>2737</v>
      </c>
      <c r="G536" s="242"/>
      <c r="H536" s="245">
        <v>1</v>
      </c>
      <c r="I536" s="246"/>
      <c r="J536" s="242"/>
      <c r="K536" s="242"/>
      <c r="L536" s="247"/>
      <c r="M536" s="248"/>
      <c r="N536" s="249"/>
      <c r="O536" s="249"/>
      <c r="P536" s="249"/>
      <c r="Q536" s="249"/>
      <c r="R536" s="249"/>
      <c r="S536" s="249"/>
      <c r="T536" s="250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1" t="s">
        <v>282</v>
      </c>
      <c r="AU536" s="251" t="s">
        <v>91</v>
      </c>
      <c r="AV536" s="13" t="s">
        <v>91</v>
      </c>
      <c r="AW536" s="13" t="s">
        <v>39</v>
      </c>
      <c r="AX536" s="13" t="s">
        <v>86</v>
      </c>
      <c r="AY536" s="251" t="s">
        <v>188</v>
      </c>
    </row>
    <row r="537" s="11" customFormat="1" ht="22.8" customHeight="1">
      <c r="A537" s="11"/>
      <c r="B537" s="195"/>
      <c r="C537" s="196"/>
      <c r="D537" s="197" t="s">
        <v>77</v>
      </c>
      <c r="E537" s="237" t="s">
        <v>617</v>
      </c>
      <c r="F537" s="237" t="s">
        <v>618</v>
      </c>
      <c r="G537" s="196"/>
      <c r="H537" s="196"/>
      <c r="I537" s="199"/>
      <c r="J537" s="238">
        <f>BK537</f>
        <v>0</v>
      </c>
      <c r="K537" s="196"/>
      <c r="L537" s="201"/>
      <c r="M537" s="202"/>
      <c r="N537" s="203"/>
      <c r="O537" s="203"/>
      <c r="P537" s="204">
        <f>SUM(P538:P562)</f>
        <v>0</v>
      </c>
      <c r="Q537" s="203"/>
      <c r="R537" s="204">
        <f>SUM(R538:R562)</f>
        <v>0.030975999999999997</v>
      </c>
      <c r="S537" s="203"/>
      <c r="T537" s="205">
        <f>SUM(T538:T562)</f>
        <v>0</v>
      </c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R537" s="206" t="s">
        <v>91</v>
      </c>
      <c r="AT537" s="207" t="s">
        <v>77</v>
      </c>
      <c r="AU537" s="207" t="s">
        <v>86</v>
      </c>
      <c r="AY537" s="206" t="s">
        <v>188</v>
      </c>
      <c r="BK537" s="208">
        <f>SUM(BK538:BK562)</f>
        <v>0</v>
      </c>
    </row>
    <row r="538" s="2" customFormat="1" ht="24.15" customHeight="1">
      <c r="A538" s="42"/>
      <c r="B538" s="43"/>
      <c r="C538" s="209" t="s">
        <v>782</v>
      </c>
      <c r="D538" s="209" t="s">
        <v>189</v>
      </c>
      <c r="E538" s="210" t="s">
        <v>620</v>
      </c>
      <c r="F538" s="211" t="s">
        <v>621</v>
      </c>
      <c r="G538" s="212" t="s">
        <v>278</v>
      </c>
      <c r="H538" s="213">
        <v>3.7999999999999998</v>
      </c>
      <c r="I538" s="214"/>
      <c r="J538" s="215">
        <f>ROUND(I538*H538,2)</f>
        <v>0</v>
      </c>
      <c r="K538" s="211" t="s">
        <v>236</v>
      </c>
      <c r="L538" s="48"/>
      <c r="M538" s="216" t="s">
        <v>32</v>
      </c>
      <c r="N538" s="217" t="s">
        <v>49</v>
      </c>
      <c r="O538" s="88"/>
      <c r="P538" s="218">
        <f>O538*H538</f>
        <v>0</v>
      </c>
      <c r="Q538" s="218">
        <v>0</v>
      </c>
      <c r="R538" s="218">
        <f>Q538*H538</f>
        <v>0</v>
      </c>
      <c r="S538" s="218">
        <v>0</v>
      </c>
      <c r="T538" s="219">
        <f>S538*H538</f>
        <v>0</v>
      </c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R538" s="220" t="s">
        <v>405</v>
      </c>
      <c r="AT538" s="220" t="s">
        <v>189</v>
      </c>
      <c r="AU538" s="220" t="s">
        <v>91</v>
      </c>
      <c r="AY538" s="20" t="s">
        <v>188</v>
      </c>
      <c r="BE538" s="221">
        <f>IF(N538="základní",J538,0)</f>
        <v>0</v>
      </c>
      <c r="BF538" s="221">
        <f>IF(N538="snížená",J538,0)</f>
        <v>0</v>
      </c>
      <c r="BG538" s="221">
        <f>IF(N538="zákl. přenesená",J538,0)</f>
        <v>0</v>
      </c>
      <c r="BH538" s="221">
        <f>IF(N538="sníž. přenesená",J538,0)</f>
        <v>0</v>
      </c>
      <c r="BI538" s="221">
        <f>IF(N538="nulová",J538,0)</f>
        <v>0</v>
      </c>
      <c r="BJ538" s="20" t="s">
        <v>86</v>
      </c>
      <c r="BK538" s="221">
        <f>ROUND(I538*H538,2)</f>
        <v>0</v>
      </c>
      <c r="BL538" s="20" t="s">
        <v>405</v>
      </c>
      <c r="BM538" s="220" t="s">
        <v>2741</v>
      </c>
    </row>
    <row r="539" s="2" customFormat="1">
      <c r="A539" s="42"/>
      <c r="B539" s="43"/>
      <c r="C539" s="44"/>
      <c r="D539" s="222" t="s">
        <v>194</v>
      </c>
      <c r="E539" s="44"/>
      <c r="F539" s="223" t="s">
        <v>623</v>
      </c>
      <c r="G539" s="44"/>
      <c r="H539" s="44"/>
      <c r="I539" s="224"/>
      <c r="J539" s="44"/>
      <c r="K539" s="44"/>
      <c r="L539" s="48"/>
      <c r="M539" s="225"/>
      <c r="N539" s="226"/>
      <c r="O539" s="88"/>
      <c r="P539" s="88"/>
      <c r="Q539" s="88"/>
      <c r="R539" s="88"/>
      <c r="S539" s="88"/>
      <c r="T539" s="89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T539" s="20" t="s">
        <v>194</v>
      </c>
      <c r="AU539" s="20" t="s">
        <v>91</v>
      </c>
    </row>
    <row r="540" s="2" customFormat="1">
      <c r="A540" s="42"/>
      <c r="B540" s="43"/>
      <c r="C540" s="44"/>
      <c r="D540" s="239" t="s">
        <v>239</v>
      </c>
      <c r="E540" s="44"/>
      <c r="F540" s="240" t="s">
        <v>624</v>
      </c>
      <c r="G540" s="44"/>
      <c r="H540" s="44"/>
      <c r="I540" s="224"/>
      <c r="J540" s="44"/>
      <c r="K540" s="44"/>
      <c r="L540" s="48"/>
      <c r="M540" s="225"/>
      <c r="N540" s="226"/>
      <c r="O540" s="88"/>
      <c r="P540" s="88"/>
      <c r="Q540" s="88"/>
      <c r="R540" s="88"/>
      <c r="S540" s="88"/>
      <c r="T540" s="89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T540" s="20" t="s">
        <v>239</v>
      </c>
      <c r="AU540" s="20" t="s">
        <v>91</v>
      </c>
    </row>
    <row r="541" s="14" customFormat="1">
      <c r="A541" s="14"/>
      <c r="B541" s="252"/>
      <c r="C541" s="253"/>
      <c r="D541" s="222" t="s">
        <v>282</v>
      </c>
      <c r="E541" s="254" t="s">
        <v>32</v>
      </c>
      <c r="F541" s="255" t="s">
        <v>2742</v>
      </c>
      <c r="G541" s="253"/>
      <c r="H541" s="254" t="s">
        <v>32</v>
      </c>
      <c r="I541" s="256"/>
      <c r="J541" s="253"/>
      <c r="K541" s="253"/>
      <c r="L541" s="257"/>
      <c r="M541" s="258"/>
      <c r="N541" s="259"/>
      <c r="O541" s="259"/>
      <c r="P541" s="259"/>
      <c r="Q541" s="259"/>
      <c r="R541" s="259"/>
      <c r="S541" s="259"/>
      <c r="T541" s="260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1" t="s">
        <v>282</v>
      </c>
      <c r="AU541" s="261" t="s">
        <v>91</v>
      </c>
      <c r="AV541" s="14" t="s">
        <v>86</v>
      </c>
      <c r="AW541" s="14" t="s">
        <v>39</v>
      </c>
      <c r="AX541" s="14" t="s">
        <v>78</v>
      </c>
      <c r="AY541" s="261" t="s">
        <v>188</v>
      </c>
    </row>
    <row r="542" s="13" customFormat="1">
      <c r="A542" s="13"/>
      <c r="B542" s="241"/>
      <c r="C542" s="242"/>
      <c r="D542" s="222" t="s">
        <v>282</v>
      </c>
      <c r="E542" s="243" t="s">
        <v>32</v>
      </c>
      <c r="F542" s="244" t="s">
        <v>2743</v>
      </c>
      <c r="G542" s="242"/>
      <c r="H542" s="245">
        <v>3.7999999999999998</v>
      </c>
      <c r="I542" s="246"/>
      <c r="J542" s="242"/>
      <c r="K542" s="242"/>
      <c r="L542" s="247"/>
      <c r="M542" s="248"/>
      <c r="N542" s="249"/>
      <c r="O542" s="249"/>
      <c r="P542" s="249"/>
      <c r="Q542" s="249"/>
      <c r="R542" s="249"/>
      <c r="S542" s="249"/>
      <c r="T542" s="250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1" t="s">
        <v>282</v>
      </c>
      <c r="AU542" s="251" t="s">
        <v>91</v>
      </c>
      <c r="AV542" s="13" t="s">
        <v>91</v>
      </c>
      <c r="AW542" s="13" t="s">
        <v>39</v>
      </c>
      <c r="AX542" s="13" t="s">
        <v>86</v>
      </c>
      <c r="AY542" s="251" t="s">
        <v>188</v>
      </c>
    </row>
    <row r="543" s="2" customFormat="1" ht="24.15" customHeight="1">
      <c r="A543" s="42"/>
      <c r="B543" s="43"/>
      <c r="C543" s="262" t="s">
        <v>799</v>
      </c>
      <c r="D543" s="262" t="s">
        <v>319</v>
      </c>
      <c r="E543" s="263" t="s">
        <v>628</v>
      </c>
      <c r="F543" s="264" t="s">
        <v>629</v>
      </c>
      <c r="G543" s="265" t="s">
        <v>278</v>
      </c>
      <c r="H543" s="266">
        <v>4.1799999999999997</v>
      </c>
      <c r="I543" s="267"/>
      <c r="J543" s="268">
        <f>ROUND(I543*H543,2)</f>
        <v>0</v>
      </c>
      <c r="K543" s="264" t="s">
        <v>236</v>
      </c>
      <c r="L543" s="269"/>
      <c r="M543" s="270" t="s">
        <v>32</v>
      </c>
      <c r="N543" s="271" t="s">
        <v>49</v>
      </c>
      <c r="O543" s="88"/>
      <c r="P543" s="218">
        <f>O543*H543</f>
        <v>0</v>
      </c>
      <c r="Q543" s="218">
        <v>0.0070000000000000001</v>
      </c>
      <c r="R543" s="218">
        <f>Q543*H543</f>
        <v>0.029259999999999998</v>
      </c>
      <c r="S543" s="218">
        <v>0</v>
      </c>
      <c r="T543" s="219">
        <f>S543*H543</f>
        <v>0</v>
      </c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R543" s="220" t="s">
        <v>484</v>
      </c>
      <c r="AT543" s="220" t="s">
        <v>319</v>
      </c>
      <c r="AU543" s="220" t="s">
        <v>91</v>
      </c>
      <c r="AY543" s="20" t="s">
        <v>188</v>
      </c>
      <c r="BE543" s="221">
        <f>IF(N543="základní",J543,0)</f>
        <v>0</v>
      </c>
      <c r="BF543" s="221">
        <f>IF(N543="snížená",J543,0)</f>
        <v>0</v>
      </c>
      <c r="BG543" s="221">
        <f>IF(N543="zákl. přenesená",J543,0)</f>
        <v>0</v>
      </c>
      <c r="BH543" s="221">
        <f>IF(N543="sníž. přenesená",J543,0)</f>
        <v>0</v>
      </c>
      <c r="BI543" s="221">
        <f>IF(N543="nulová",J543,0)</f>
        <v>0</v>
      </c>
      <c r="BJ543" s="20" t="s">
        <v>86</v>
      </c>
      <c r="BK543" s="221">
        <f>ROUND(I543*H543,2)</f>
        <v>0</v>
      </c>
      <c r="BL543" s="20" t="s">
        <v>405</v>
      </c>
      <c r="BM543" s="220" t="s">
        <v>2744</v>
      </c>
    </row>
    <row r="544" s="2" customFormat="1">
      <c r="A544" s="42"/>
      <c r="B544" s="43"/>
      <c r="C544" s="44"/>
      <c r="D544" s="222" t="s">
        <v>194</v>
      </c>
      <c r="E544" s="44"/>
      <c r="F544" s="223" t="s">
        <v>629</v>
      </c>
      <c r="G544" s="44"/>
      <c r="H544" s="44"/>
      <c r="I544" s="224"/>
      <c r="J544" s="44"/>
      <c r="K544" s="44"/>
      <c r="L544" s="48"/>
      <c r="M544" s="225"/>
      <c r="N544" s="226"/>
      <c r="O544" s="88"/>
      <c r="P544" s="88"/>
      <c r="Q544" s="88"/>
      <c r="R544" s="88"/>
      <c r="S544" s="88"/>
      <c r="T544" s="89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T544" s="20" t="s">
        <v>194</v>
      </c>
      <c r="AU544" s="20" t="s">
        <v>91</v>
      </c>
    </row>
    <row r="545" s="13" customFormat="1">
      <c r="A545" s="13"/>
      <c r="B545" s="241"/>
      <c r="C545" s="242"/>
      <c r="D545" s="222" t="s">
        <v>282</v>
      </c>
      <c r="E545" s="242"/>
      <c r="F545" s="244" t="s">
        <v>2745</v>
      </c>
      <c r="G545" s="242"/>
      <c r="H545" s="245">
        <v>4.1799999999999997</v>
      </c>
      <c r="I545" s="246"/>
      <c r="J545" s="242"/>
      <c r="K545" s="242"/>
      <c r="L545" s="247"/>
      <c r="M545" s="248"/>
      <c r="N545" s="249"/>
      <c r="O545" s="249"/>
      <c r="P545" s="249"/>
      <c r="Q545" s="249"/>
      <c r="R545" s="249"/>
      <c r="S545" s="249"/>
      <c r="T545" s="250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1" t="s">
        <v>282</v>
      </c>
      <c r="AU545" s="251" t="s">
        <v>91</v>
      </c>
      <c r="AV545" s="13" t="s">
        <v>91</v>
      </c>
      <c r="AW545" s="13" t="s">
        <v>4</v>
      </c>
      <c r="AX545" s="13" t="s">
        <v>86</v>
      </c>
      <c r="AY545" s="251" t="s">
        <v>188</v>
      </c>
    </row>
    <row r="546" s="2" customFormat="1" ht="24.15" customHeight="1">
      <c r="A546" s="42"/>
      <c r="B546" s="43"/>
      <c r="C546" s="209" t="s">
        <v>807</v>
      </c>
      <c r="D546" s="209" t="s">
        <v>189</v>
      </c>
      <c r="E546" s="210" t="s">
        <v>632</v>
      </c>
      <c r="F546" s="211" t="s">
        <v>633</v>
      </c>
      <c r="G546" s="212" t="s">
        <v>314</v>
      </c>
      <c r="H546" s="213">
        <v>7.7999999999999998</v>
      </c>
      <c r="I546" s="214"/>
      <c r="J546" s="215">
        <f>ROUND(I546*H546,2)</f>
        <v>0</v>
      </c>
      <c r="K546" s="211" t="s">
        <v>236</v>
      </c>
      <c r="L546" s="48"/>
      <c r="M546" s="216" t="s">
        <v>32</v>
      </c>
      <c r="N546" s="217" t="s">
        <v>49</v>
      </c>
      <c r="O546" s="88"/>
      <c r="P546" s="218">
        <f>O546*H546</f>
        <v>0</v>
      </c>
      <c r="Q546" s="218">
        <v>0</v>
      </c>
      <c r="R546" s="218">
        <f>Q546*H546</f>
        <v>0</v>
      </c>
      <c r="S546" s="218">
        <v>0</v>
      </c>
      <c r="T546" s="219">
        <f>S546*H546</f>
        <v>0</v>
      </c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R546" s="220" t="s">
        <v>405</v>
      </c>
      <c r="AT546" s="220" t="s">
        <v>189</v>
      </c>
      <c r="AU546" s="220" t="s">
        <v>91</v>
      </c>
      <c r="AY546" s="20" t="s">
        <v>188</v>
      </c>
      <c r="BE546" s="221">
        <f>IF(N546="základní",J546,0)</f>
        <v>0</v>
      </c>
      <c r="BF546" s="221">
        <f>IF(N546="snížená",J546,0)</f>
        <v>0</v>
      </c>
      <c r="BG546" s="221">
        <f>IF(N546="zákl. přenesená",J546,0)</f>
        <v>0</v>
      </c>
      <c r="BH546" s="221">
        <f>IF(N546="sníž. přenesená",J546,0)</f>
        <v>0</v>
      </c>
      <c r="BI546" s="221">
        <f>IF(N546="nulová",J546,0)</f>
        <v>0</v>
      </c>
      <c r="BJ546" s="20" t="s">
        <v>86</v>
      </c>
      <c r="BK546" s="221">
        <f>ROUND(I546*H546,2)</f>
        <v>0</v>
      </c>
      <c r="BL546" s="20" t="s">
        <v>405</v>
      </c>
      <c r="BM546" s="220" t="s">
        <v>2746</v>
      </c>
    </row>
    <row r="547" s="2" customFormat="1">
      <c r="A547" s="42"/>
      <c r="B547" s="43"/>
      <c r="C547" s="44"/>
      <c r="D547" s="222" t="s">
        <v>194</v>
      </c>
      <c r="E547" s="44"/>
      <c r="F547" s="223" t="s">
        <v>635</v>
      </c>
      <c r="G547" s="44"/>
      <c r="H547" s="44"/>
      <c r="I547" s="224"/>
      <c r="J547" s="44"/>
      <c r="K547" s="44"/>
      <c r="L547" s="48"/>
      <c r="M547" s="225"/>
      <c r="N547" s="226"/>
      <c r="O547" s="88"/>
      <c r="P547" s="88"/>
      <c r="Q547" s="88"/>
      <c r="R547" s="88"/>
      <c r="S547" s="88"/>
      <c r="T547" s="89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T547" s="20" t="s">
        <v>194</v>
      </c>
      <c r="AU547" s="20" t="s">
        <v>91</v>
      </c>
    </row>
    <row r="548" s="2" customFormat="1">
      <c r="A548" s="42"/>
      <c r="B548" s="43"/>
      <c r="C548" s="44"/>
      <c r="D548" s="239" t="s">
        <v>239</v>
      </c>
      <c r="E548" s="44"/>
      <c r="F548" s="240" t="s">
        <v>636</v>
      </c>
      <c r="G548" s="44"/>
      <c r="H548" s="44"/>
      <c r="I548" s="224"/>
      <c r="J548" s="44"/>
      <c r="K548" s="44"/>
      <c r="L548" s="48"/>
      <c r="M548" s="225"/>
      <c r="N548" s="226"/>
      <c r="O548" s="88"/>
      <c r="P548" s="88"/>
      <c r="Q548" s="88"/>
      <c r="R548" s="88"/>
      <c r="S548" s="88"/>
      <c r="T548" s="89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T548" s="20" t="s">
        <v>239</v>
      </c>
      <c r="AU548" s="20" t="s">
        <v>91</v>
      </c>
    </row>
    <row r="549" s="14" customFormat="1">
      <c r="A549" s="14"/>
      <c r="B549" s="252"/>
      <c r="C549" s="253"/>
      <c r="D549" s="222" t="s">
        <v>282</v>
      </c>
      <c r="E549" s="254" t="s">
        <v>32</v>
      </c>
      <c r="F549" s="255" t="s">
        <v>2742</v>
      </c>
      <c r="G549" s="253"/>
      <c r="H549" s="254" t="s">
        <v>32</v>
      </c>
      <c r="I549" s="256"/>
      <c r="J549" s="253"/>
      <c r="K549" s="253"/>
      <c r="L549" s="257"/>
      <c r="M549" s="258"/>
      <c r="N549" s="259"/>
      <c r="O549" s="259"/>
      <c r="P549" s="259"/>
      <c r="Q549" s="259"/>
      <c r="R549" s="259"/>
      <c r="S549" s="259"/>
      <c r="T549" s="260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1" t="s">
        <v>282</v>
      </c>
      <c r="AU549" s="261" t="s">
        <v>91</v>
      </c>
      <c r="AV549" s="14" t="s">
        <v>86</v>
      </c>
      <c r="AW549" s="14" t="s">
        <v>39</v>
      </c>
      <c r="AX549" s="14" t="s">
        <v>78</v>
      </c>
      <c r="AY549" s="261" t="s">
        <v>188</v>
      </c>
    </row>
    <row r="550" s="13" customFormat="1">
      <c r="A550" s="13"/>
      <c r="B550" s="241"/>
      <c r="C550" s="242"/>
      <c r="D550" s="222" t="s">
        <v>282</v>
      </c>
      <c r="E550" s="243" t="s">
        <v>32</v>
      </c>
      <c r="F550" s="244" t="s">
        <v>2747</v>
      </c>
      <c r="G550" s="242"/>
      <c r="H550" s="245">
        <v>7.7999999999999998</v>
      </c>
      <c r="I550" s="246"/>
      <c r="J550" s="242"/>
      <c r="K550" s="242"/>
      <c r="L550" s="247"/>
      <c r="M550" s="248"/>
      <c r="N550" s="249"/>
      <c r="O550" s="249"/>
      <c r="P550" s="249"/>
      <c r="Q550" s="249"/>
      <c r="R550" s="249"/>
      <c r="S550" s="249"/>
      <c r="T550" s="250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1" t="s">
        <v>282</v>
      </c>
      <c r="AU550" s="251" t="s">
        <v>91</v>
      </c>
      <c r="AV550" s="13" t="s">
        <v>91</v>
      </c>
      <c r="AW550" s="13" t="s">
        <v>39</v>
      </c>
      <c r="AX550" s="13" t="s">
        <v>86</v>
      </c>
      <c r="AY550" s="251" t="s">
        <v>188</v>
      </c>
    </row>
    <row r="551" s="2" customFormat="1" ht="16.5" customHeight="1">
      <c r="A551" s="42"/>
      <c r="B551" s="43"/>
      <c r="C551" s="262" t="s">
        <v>821</v>
      </c>
      <c r="D551" s="262" t="s">
        <v>319</v>
      </c>
      <c r="E551" s="263" t="s">
        <v>639</v>
      </c>
      <c r="F551" s="264" t="s">
        <v>640</v>
      </c>
      <c r="G551" s="265" t="s">
        <v>314</v>
      </c>
      <c r="H551" s="266">
        <v>8.5800000000000001</v>
      </c>
      <c r="I551" s="267"/>
      <c r="J551" s="268">
        <f>ROUND(I551*H551,2)</f>
        <v>0</v>
      </c>
      <c r="K551" s="264" t="s">
        <v>236</v>
      </c>
      <c r="L551" s="269"/>
      <c r="M551" s="270" t="s">
        <v>32</v>
      </c>
      <c r="N551" s="271" t="s">
        <v>49</v>
      </c>
      <c r="O551" s="88"/>
      <c r="P551" s="218">
        <f>O551*H551</f>
        <v>0</v>
      </c>
      <c r="Q551" s="218">
        <v>0.00020000000000000001</v>
      </c>
      <c r="R551" s="218">
        <f>Q551*H551</f>
        <v>0.0017160000000000001</v>
      </c>
      <c r="S551" s="218">
        <v>0</v>
      </c>
      <c r="T551" s="219">
        <f>S551*H551</f>
        <v>0</v>
      </c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R551" s="220" t="s">
        <v>484</v>
      </c>
      <c r="AT551" s="220" t="s">
        <v>319</v>
      </c>
      <c r="AU551" s="220" t="s">
        <v>91</v>
      </c>
      <c r="AY551" s="20" t="s">
        <v>188</v>
      </c>
      <c r="BE551" s="221">
        <f>IF(N551="základní",J551,0)</f>
        <v>0</v>
      </c>
      <c r="BF551" s="221">
        <f>IF(N551="snížená",J551,0)</f>
        <v>0</v>
      </c>
      <c r="BG551" s="221">
        <f>IF(N551="zákl. přenesená",J551,0)</f>
        <v>0</v>
      </c>
      <c r="BH551" s="221">
        <f>IF(N551="sníž. přenesená",J551,0)</f>
        <v>0</v>
      </c>
      <c r="BI551" s="221">
        <f>IF(N551="nulová",J551,0)</f>
        <v>0</v>
      </c>
      <c r="BJ551" s="20" t="s">
        <v>86</v>
      </c>
      <c r="BK551" s="221">
        <f>ROUND(I551*H551,2)</f>
        <v>0</v>
      </c>
      <c r="BL551" s="20" t="s">
        <v>405</v>
      </c>
      <c r="BM551" s="220" t="s">
        <v>2748</v>
      </c>
    </row>
    <row r="552" s="2" customFormat="1">
      <c r="A552" s="42"/>
      <c r="B552" s="43"/>
      <c r="C552" s="44"/>
      <c r="D552" s="222" t="s">
        <v>194</v>
      </c>
      <c r="E552" s="44"/>
      <c r="F552" s="223" t="s">
        <v>640</v>
      </c>
      <c r="G552" s="44"/>
      <c r="H552" s="44"/>
      <c r="I552" s="224"/>
      <c r="J552" s="44"/>
      <c r="K552" s="44"/>
      <c r="L552" s="48"/>
      <c r="M552" s="225"/>
      <c r="N552" s="226"/>
      <c r="O552" s="88"/>
      <c r="P552" s="88"/>
      <c r="Q552" s="88"/>
      <c r="R552" s="88"/>
      <c r="S552" s="88"/>
      <c r="T552" s="89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T552" s="20" t="s">
        <v>194</v>
      </c>
      <c r="AU552" s="20" t="s">
        <v>91</v>
      </c>
    </row>
    <row r="553" s="13" customFormat="1">
      <c r="A553" s="13"/>
      <c r="B553" s="241"/>
      <c r="C553" s="242"/>
      <c r="D553" s="222" t="s">
        <v>282</v>
      </c>
      <c r="E553" s="242"/>
      <c r="F553" s="244" t="s">
        <v>2749</v>
      </c>
      <c r="G553" s="242"/>
      <c r="H553" s="245">
        <v>8.5800000000000001</v>
      </c>
      <c r="I553" s="246"/>
      <c r="J553" s="242"/>
      <c r="K553" s="242"/>
      <c r="L553" s="247"/>
      <c r="M553" s="248"/>
      <c r="N553" s="249"/>
      <c r="O553" s="249"/>
      <c r="P553" s="249"/>
      <c r="Q553" s="249"/>
      <c r="R553" s="249"/>
      <c r="S553" s="249"/>
      <c r="T553" s="250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1" t="s">
        <v>282</v>
      </c>
      <c r="AU553" s="251" t="s">
        <v>91</v>
      </c>
      <c r="AV553" s="13" t="s">
        <v>91</v>
      </c>
      <c r="AW553" s="13" t="s">
        <v>4</v>
      </c>
      <c r="AX553" s="13" t="s">
        <v>86</v>
      </c>
      <c r="AY553" s="251" t="s">
        <v>188</v>
      </c>
    </row>
    <row r="554" s="2" customFormat="1" ht="33" customHeight="1">
      <c r="A554" s="42"/>
      <c r="B554" s="43"/>
      <c r="C554" s="209" t="s">
        <v>827</v>
      </c>
      <c r="D554" s="209" t="s">
        <v>189</v>
      </c>
      <c r="E554" s="210" t="s">
        <v>1235</v>
      </c>
      <c r="F554" s="211" t="s">
        <v>2750</v>
      </c>
      <c r="G554" s="212" t="s">
        <v>235</v>
      </c>
      <c r="H554" s="213">
        <v>2</v>
      </c>
      <c r="I554" s="214"/>
      <c r="J554" s="215">
        <f>ROUND(I554*H554,2)</f>
        <v>0</v>
      </c>
      <c r="K554" s="211" t="s">
        <v>32</v>
      </c>
      <c r="L554" s="48"/>
      <c r="M554" s="216" t="s">
        <v>32</v>
      </c>
      <c r="N554" s="217" t="s">
        <v>49</v>
      </c>
      <c r="O554" s="88"/>
      <c r="P554" s="218">
        <f>O554*H554</f>
        <v>0</v>
      </c>
      <c r="Q554" s="218">
        <v>0</v>
      </c>
      <c r="R554" s="218">
        <f>Q554*H554</f>
        <v>0</v>
      </c>
      <c r="S554" s="218">
        <v>0</v>
      </c>
      <c r="T554" s="219">
        <f>S554*H554</f>
        <v>0</v>
      </c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R554" s="220" t="s">
        <v>405</v>
      </c>
      <c r="AT554" s="220" t="s">
        <v>189</v>
      </c>
      <c r="AU554" s="220" t="s">
        <v>91</v>
      </c>
      <c r="AY554" s="20" t="s">
        <v>188</v>
      </c>
      <c r="BE554" s="221">
        <f>IF(N554="základní",J554,0)</f>
        <v>0</v>
      </c>
      <c r="BF554" s="221">
        <f>IF(N554="snížená",J554,0)</f>
        <v>0</v>
      </c>
      <c r="BG554" s="221">
        <f>IF(N554="zákl. přenesená",J554,0)</f>
        <v>0</v>
      </c>
      <c r="BH554" s="221">
        <f>IF(N554="sníž. přenesená",J554,0)</f>
        <v>0</v>
      </c>
      <c r="BI554" s="221">
        <f>IF(N554="nulová",J554,0)</f>
        <v>0</v>
      </c>
      <c r="BJ554" s="20" t="s">
        <v>86</v>
      </c>
      <c r="BK554" s="221">
        <f>ROUND(I554*H554,2)</f>
        <v>0</v>
      </c>
      <c r="BL554" s="20" t="s">
        <v>405</v>
      </c>
      <c r="BM554" s="220" t="s">
        <v>2751</v>
      </c>
    </row>
    <row r="555" s="2" customFormat="1">
      <c r="A555" s="42"/>
      <c r="B555" s="43"/>
      <c r="C555" s="44"/>
      <c r="D555" s="222" t="s">
        <v>194</v>
      </c>
      <c r="E555" s="44"/>
      <c r="F555" s="223" t="s">
        <v>2750</v>
      </c>
      <c r="G555" s="44"/>
      <c r="H555" s="44"/>
      <c r="I555" s="224"/>
      <c r="J555" s="44"/>
      <c r="K555" s="44"/>
      <c r="L555" s="48"/>
      <c r="M555" s="225"/>
      <c r="N555" s="226"/>
      <c r="O555" s="88"/>
      <c r="P555" s="88"/>
      <c r="Q555" s="88"/>
      <c r="R555" s="88"/>
      <c r="S555" s="88"/>
      <c r="T555" s="89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T555" s="20" t="s">
        <v>194</v>
      </c>
      <c r="AU555" s="20" t="s">
        <v>91</v>
      </c>
    </row>
    <row r="556" s="2" customFormat="1">
      <c r="A556" s="42"/>
      <c r="B556" s="43"/>
      <c r="C556" s="44"/>
      <c r="D556" s="222" t="s">
        <v>202</v>
      </c>
      <c r="E556" s="44"/>
      <c r="F556" s="227" t="s">
        <v>750</v>
      </c>
      <c r="G556" s="44"/>
      <c r="H556" s="44"/>
      <c r="I556" s="224"/>
      <c r="J556" s="44"/>
      <c r="K556" s="44"/>
      <c r="L556" s="48"/>
      <c r="M556" s="225"/>
      <c r="N556" s="226"/>
      <c r="O556" s="88"/>
      <c r="P556" s="88"/>
      <c r="Q556" s="88"/>
      <c r="R556" s="88"/>
      <c r="S556" s="88"/>
      <c r="T556" s="89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T556" s="20" t="s">
        <v>202</v>
      </c>
      <c r="AU556" s="20" t="s">
        <v>91</v>
      </c>
    </row>
    <row r="557" s="13" customFormat="1">
      <c r="A557" s="13"/>
      <c r="B557" s="241"/>
      <c r="C557" s="242"/>
      <c r="D557" s="222" t="s">
        <v>282</v>
      </c>
      <c r="E557" s="243" t="s">
        <v>32</v>
      </c>
      <c r="F557" s="244" t="s">
        <v>2752</v>
      </c>
      <c r="G557" s="242"/>
      <c r="H557" s="245">
        <v>1</v>
      </c>
      <c r="I557" s="246"/>
      <c r="J557" s="242"/>
      <c r="K557" s="242"/>
      <c r="L557" s="247"/>
      <c r="M557" s="248"/>
      <c r="N557" s="249"/>
      <c r="O557" s="249"/>
      <c r="P557" s="249"/>
      <c r="Q557" s="249"/>
      <c r="R557" s="249"/>
      <c r="S557" s="249"/>
      <c r="T557" s="250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1" t="s">
        <v>282</v>
      </c>
      <c r="AU557" s="251" t="s">
        <v>91</v>
      </c>
      <c r="AV557" s="13" t="s">
        <v>91</v>
      </c>
      <c r="AW557" s="13" t="s">
        <v>39</v>
      </c>
      <c r="AX557" s="13" t="s">
        <v>78</v>
      </c>
      <c r="AY557" s="251" t="s">
        <v>188</v>
      </c>
    </row>
    <row r="558" s="13" customFormat="1">
      <c r="A558" s="13"/>
      <c r="B558" s="241"/>
      <c r="C558" s="242"/>
      <c r="D558" s="222" t="s">
        <v>282</v>
      </c>
      <c r="E558" s="243" t="s">
        <v>32</v>
      </c>
      <c r="F558" s="244" t="s">
        <v>2753</v>
      </c>
      <c r="G558" s="242"/>
      <c r="H558" s="245">
        <v>1</v>
      </c>
      <c r="I558" s="246"/>
      <c r="J558" s="242"/>
      <c r="K558" s="242"/>
      <c r="L558" s="247"/>
      <c r="M558" s="248"/>
      <c r="N558" s="249"/>
      <c r="O558" s="249"/>
      <c r="P558" s="249"/>
      <c r="Q558" s="249"/>
      <c r="R558" s="249"/>
      <c r="S558" s="249"/>
      <c r="T558" s="250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1" t="s">
        <v>282</v>
      </c>
      <c r="AU558" s="251" t="s">
        <v>91</v>
      </c>
      <c r="AV558" s="13" t="s">
        <v>91</v>
      </c>
      <c r="AW558" s="13" t="s">
        <v>39</v>
      </c>
      <c r="AX558" s="13" t="s">
        <v>78</v>
      </c>
      <c r="AY558" s="251" t="s">
        <v>188</v>
      </c>
    </row>
    <row r="559" s="15" customFormat="1">
      <c r="A559" s="15"/>
      <c r="B559" s="272"/>
      <c r="C559" s="273"/>
      <c r="D559" s="222" t="s">
        <v>282</v>
      </c>
      <c r="E559" s="274" t="s">
        <v>32</v>
      </c>
      <c r="F559" s="275" t="s">
        <v>338</v>
      </c>
      <c r="G559" s="273"/>
      <c r="H559" s="276">
        <v>2</v>
      </c>
      <c r="I559" s="277"/>
      <c r="J559" s="273"/>
      <c r="K559" s="273"/>
      <c r="L559" s="278"/>
      <c r="M559" s="279"/>
      <c r="N559" s="280"/>
      <c r="O559" s="280"/>
      <c r="P559" s="280"/>
      <c r="Q559" s="280"/>
      <c r="R559" s="280"/>
      <c r="S559" s="280"/>
      <c r="T559" s="281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82" t="s">
        <v>282</v>
      </c>
      <c r="AU559" s="282" t="s">
        <v>91</v>
      </c>
      <c r="AV559" s="15" t="s">
        <v>187</v>
      </c>
      <c r="AW559" s="15" t="s">
        <v>39</v>
      </c>
      <c r="AX559" s="15" t="s">
        <v>86</v>
      </c>
      <c r="AY559" s="282" t="s">
        <v>188</v>
      </c>
    </row>
    <row r="560" s="2" customFormat="1" ht="24.15" customHeight="1">
      <c r="A560" s="42"/>
      <c r="B560" s="43"/>
      <c r="C560" s="209" t="s">
        <v>834</v>
      </c>
      <c r="D560" s="209" t="s">
        <v>189</v>
      </c>
      <c r="E560" s="210" t="s">
        <v>1249</v>
      </c>
      <c r="F560" s="211" t="s">
        <v>1250</v>
      </c>
      <c r="G560" s="212" t="s">
        <v>389</v>
      </c>
      <c r="H560" s="213">
        <v>0.031</v>
      </c>
      <c r="I560" s="214"/>
      <c r="J560" s="215">
        <f>ROUND(I560*H560,2)</f>
        <v>0</v>
      </c>
      <c r="K560" s="211" t="s">
        <v>236</v>
      </c>
      <c r="L560" s="48"/>
      <c r="M560" s="216" t="s">
        <v>32</v>
      </c>
      <c r="N560" s="217" t="s">
        <v>49</v>
      </c>
      <c r="O560" s="88"/>
      <c r="P560" s="218">
        <f>O560*H560</f>
        <v>0</v>
      </c>
      <c r="Q560" s="218">
        <v>0</v>
      </c>
      <c r="R560" s="218">
        <f>Q560*H560</f>
        <v>0</v>
      </c>
      <c r="S560" s="218">
        <v>0</v>
      </c>
      <c r="T560" s="219">
        <f>S560*H560</f>
        <v>0</v>
      </c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R560" s="220" t="s">
        <v>405</v>
      </c>
      <c r="AT560" s="220" t="s">
        <v>189</v>
      </c>
      <c r="AU560" s="220" t="s">
        <v>91</v>
      </c>
      <c r="AY560" s="20" t="s">
        <v>188</v>
      </c>
      <c r="BE560" s="221">
        <f>IF(N560="základní",J560,0)</f>
        <v>0</v>
      </c>
      <c r="BF560" s="221">
        <f>IF(N560="snížená",J560,0)</f>
        <v>0</v>
      </c>
      <c r="BG560" s="221">
        <f>IF(N560="zákl. přenesená",J560,0)</f>
        <v>0</v>
      </c>
      <c r="BH560" s="221">
        <f>IF(N560="sníž. přenesená",J560,0)</f>
        <v>0</v>
      </c>
      <c r="BI560" s="221">
        <f>IF(N560="nulová",J560,0)</f>
        <v>0</v>
      </c>
      <c r="BJ560" s="20" t="s">
        <v>86</v>
      </c>
      <c r="BK560" s="221">
        <f>ROUND(I560*H560,2)</f>
        <v>0</v>
      </c>
      <c r="BL560" s="20" t="s">
        <v>405</v>
      </c>
      <c r="BM560" s="220" t="s">
        <v>2754</v>
      </c>
    </row>
    <row r="561" s="2" customFormat="1">
      <c r="A561" s="42"/>
      <c r="B561" s="43"/>
      <c r="C561" s="44"/>
      <c r="D561" s="222" t="s">
        <v>194</v>
      </c>
      <c r="E561" s="44"/>
      <c r="F561" s="223" t="s">
        <v>1252</v>
      </c>
      <c r="G561" s="44"/>
      <c r="H561" s="44"/>
      <c r="I561" s="224"/>
      <c r="J561" s="44"/>
      <c r="K561" s="44"/>
      <c r="L561" s="48"/>
      <c r="M561" s="225"/>
      <c r="N561" s="226"/>
      <c r="O561" s="88"/>
      <c r="P561" s="88"/>
      <c r="Q561" s="88"/>
      <c r="R561" s="88"/>
      <c r="S561" s="88"/>
      <c r="T561" s="89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T561" s="20" t="s">
        <v>194</v>
      </c>
      <c r="AU561" s="20" t="s">
        <v>91</v>
      </c>
    </row>
    <row r="562" s="2" customFormat="1">
      <c r="A562" s="42"/>
      <c r="B562" s="43"/>
      <c r="C562" s="44"/>
      <c r="D562" s="239" t="s">
        <v>239</v>
      </c>
      <c r="E562" s="44"/>
      <c r="F562" s="240" t="s">
        <v>1253</v>
      </c>
      <c r="G562" s="44"/>
      <c r="H562" s="44"/>
      <c r="I562" s="224"/>
      <c r="J562" s="44"/>
      <c r="K562" s="44"/>
      <c r="L562" s="48"/>
      <c r="M562" s="225"/>
      <c r="N562" s="226"/>
      <c r="O562" s="88"/>
      <c r="P562" s="88"/>
      <c r="Q562" s="88"/>
      <c r="R562" s="88"/>
      <c r="S562" s="88"/>
      <c r="T562" s="89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T562" s="20" t="s">
        <v>239</v>
      </c>
      <c r="AU562" s="20" t="s">
        <v>91</v>
      </c>
    </row>
    <row r="563" s="11" customFormat="1" ht="22.8" customHeight="1">
      <c r="A563" s="11"/>
      <c r="B563" s="195"/>
      <c r="C563" s="196"/>
      <c r="D563" s="197" t="s">
        <v>77</v>
      </c>
      <c r="E563" s="237" t="s">
        <v>661</v>
      </c>
      <c r="F563" s="237" t="s">
        <v>662</v>
      </c>
      <c r="G563" s="196"/>
      <c r="H563" s="196"/>
      <c r="I563" s="199"/>
      <c r="J563" s="238">
        <f>BK563</f>
        <v>0</v>
      </c>
      <c r="K563" s="196"/>
      <c r="L563" s="201"/>
      <c r="M563" s="202"/>
      <c r="N563" s="203"/>
      <c r="O563" s="203"/>
      <c r="P563" s="204">
        <f>SUM(P564:P635)</f>
        <v>0</v>
      </c>
      <c r="Q563" s="203"/>
      <c r="R563" s="204">
        <f>SUM(R564:R635)</f>
        <v>0.90031050000000001</v>
      </c>
      <c r="S563" s="203"/>
      <c r="T563" s="205">
        <f>SUM(T564:T635)</f>
        <v>0</v>
      </c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R563" s="206" t="s">
        <v>91</v>
      </c>
      <c r="AT563" s="207" t="s">
        <v>77</v>
      </c>
      <c r="AU563" s="207" t="s">
        <v>86</v>
      </c>
      <c r="AY563" s="206" t="s">
        <v>188</v>
      </c>
      <c r="BK563" s="208">
        <f>SUM(BK564:BK635)</f>
        <v>0</v>
      </c>
    </row>
    <row r="564" s="2" customFormat="1" ht="16.5" customHeight="1">
      <c r="A564" s="42"/>
      <c r="B564" s="43"/>
      <c r="C564" s="209" t="s">
        <v>840</v>
      </c>
      <c r="D564" s="209" t="s">
        <v>189</v>
      </c>
      <c r="E564" s="210" t="s">
        <v>664</v>
      </c>
      <c r="F564" s="211" t="s">
        <v>665</v>
      </c>
      <c r="G564" s="212" t="s">
        <v>278</v>
      </c>
      <c r="H564" s="213">
        <v>24.600000000000001</v>
      </c>
      <c r="I564" s="214"/>
      <c r="J564" s="215">
        <f>ROUND(I564*H564,2)</f>
        <v>0</v>
      </c>
      <c r="K564" s="211" t="s">
        <v>236</v>
      </c>
      <c r="L564" s="48"/>
      <c r="M564" s="216" t="s">
        <v>32</v>
      </c>
      <c r="N564" s="217" t="s">
        <v>49</v>
      </c>
      <c r="O564" s="88"/>
      <c r="P564" s="218">
        <f>O564*H564</f>
        <v>0</v>
      </c>
      <c r="Q564" s="218">
        <v>0</v>
      </c>
      <c r="R564" s="218">
        <f>Q564*H564</f>
        <v>0</v>
      </c>
      <c r="S564" s="218">
        <v>0</v>
      </c>
      <c r="T564" s="219">
        <f>S564*H564</f>
        <v>0</v>
      </c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R564" s="220" t="s">
        <v>405</v>
      </c>
      <c r="AT564" s="220" t="s">
        <v>189</v>
      </c>
      <c r="AU564" s="220" t="s">
        <v>91</v>
      </c>
      <c r="AY564" s="20" t="s">
        <v>188</v>
      </c>
      <c r="BE564" s="221">
        <f>IF(N564="základní",J564,0)</f>
        <v>0</v>
      </c>
      <c r="BF564" s="221">
        <f>IF(N564="snížená",J564,0)</f>
        <v>0</v>
      </c>
      <c r="BG564" s="221">
        <f>IF(N564="zákl. přenesená",J564,0)</f>
        <v>0</v>
      </c>
      <c r="BH564" s="221">
        <f>IF(N564="sníž. přenesená",J564,0)</f>
        <v>0</v>
      </c>
      <c r="BI564" s="221">
        <f>IF(N564="nulová",J564,0)</f>
        <v>0</v>
      </c>
      <c r="BJ564" s="20" t="s">
        <v>86</v>
      </c>
      <c r="BK564" s="221">
        <f>ROUND(I564*H564,2)</f>
        <v>0</v>
      </c>
      <c r="BL564" s="20" t="s">
        <v>405</v>
      </c>
      <c r="BM564" s="220" t="s">
        <v>2755</v>
      </c>
    </row>
    <row r="565" s="2" customFormat="1">
      <c r="A565" s="42"/>
      <c r="B565" s="43"/>
      <c r="C565" s="44"/>
      <c r="D565" s="222" t="s">
        <v>194</v>
      </c>
      <c r="E565" s="44"/>
      <c r="F565" s="223" t="s">
        <v>667</v>
      </c>
      <c r="G565" s="44"/>
      <c r="H565" s="44"/>
      <c r="I565" s="224"/>
      <c r="J565" s="44"/>
      <c r="K565" s="44"/>
      <c r="L565" s="48"/>
      <c r="M565" s="225"/>
      <c r="N565" s="226"/>
      <c r="O565" s="88"/>
      <c r="P565" s="88"/>
      <c r="Q565" s="88"/>
      <c r="R565" s="88"/>
      <c r="S565" s="88"/>
      <c r="T565" s="89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T565" s="20" t="s">
        <v>194</v>
      </c>
      <c r="AU565" s="20" t="s">
        <v>91</v>
      </c>
    </row>
    <row r="566" s="2" customFormat="1">
      <c r="A566" s="42"/>
      <c r="B566" s="43"/>
      <c r="C566" s="44"/>
      <c r="D566" s="239" t="s">
        <v>239</v>
      </c>
      <c r="E566" s="44"/>
      <c r="F566" s="240" t="s">
        <v>668</v>
      </c>
      <c r="G566" s="44"/>
      <c r="H566" s="44"/>
      <c r="I566" s="224"/>
      <c r="J566" s="44"/>
      <c r="K566" s="44"/>
      <c r="L566" s="48"/>
      <c r="M566" s="225"/>
      <c r="N566" s="226"/>
      <c r="O566" s="88"/>
      <c r="P566" s="88"/>
      <c r="Q566" s="88"/>
      <c r="R566" s="88"/>
      <c r="S566" s="88"/>
      <c r="T566" s="89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T566" s="20" t="s">
        <v>239</v>
      </c>
      <c r="AU566" s="20" t="s">
        <v>91</v>
      </c>
    </row>
    <row r="567" s="14" customFormat="1">
      <c r="A567" s="14"/>
      <c r="B567" s="252"/>
      <c r="C567" s="253"/>
      <c r="D567" s="222" t="s">
        <v>282</v>
      </c>
      <c r="E567" s="254" t="s">
        <v>32</v>
      </c>
      <c r="F567" s="255" t="s">
        <v>2756</v>
      </c>
      <c r="G567" s="253"/>
      <c r="H567" s="254" t="s">
        <v>32</v>
      </c>
      <c r="I567" s="256"/>
      <c r="J567" s="253"/>
      <c r="K567" s="253"/>
      <c r="L567" s="257"/>
      <c r="M567" s="258"/>
      <c r="N567" s="259"/>
      <c r="O567" s="259"/>
      <c r="P567" s="259"/>
      <c r="Q567" s="259"/>
      <c r="R567" s="259"/>
      <c r="S567" s="259"/>
      <c r="T567" s="260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1" t="s">
        <v>282</v>
      </c>
      <c r="AU567" s="261" t="s">
        <v>91</v>
      </c>
      <c r="AV567" s="14" t="s">
        <v>86</v>
      </c>
      <c r="AW567" s="14" t="s">
        <v>39</v>
      </c>
      <c r="AX567" s="14" t="s">
        <v>78</v>
      </c>
      <c r="AY567" s="261" t="s">
        <v>188</v>
      </c>
    </row>
    <row r="568" s="13" customFormat="1">
      <c r="A568" s="13"/>
      <c r="B568" s="241"/>
      <c r="C568" s="242"/>
      <c r="D568" s="222" t="s">
        <v>282</v>
      </c>
      <c r="E568" s="243" t="s">
        <v>32</v>
      </c>
      <c r="F568" s="244" t="s">
        <v>2392</v>
      </c>
      <c r="G568" s="242"/>
      <c r="H568" s="245">
        <v>4.5</v>
      </c>
      <c r="I568" s="246"/>
      <c r="J568" s="242"/>
      <c r="K568" s="242"/>
      <c r="L568" s="247"/>
      <c r="M568" s="248"/>
      <c r="N568" s="249"/>
      <c r="O568" s="249"/>
      <c r="P568" s="249"/>
      <c r="Q568" s="249"/>
      <c r="R568" s="249"/>
      <c r="S568" s="249"/>
      <c r="T568" s="250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1" t="s">
        <v>282</v>
      </c>
      <c r="AU568" s="251" t="s">
        <v>91</v>
      </c>
      <c r="AV568" s="13" t="s">
        <v>91</v>
      </c>
      <c r="AW568" s="13" t="s">
        <v>39</v>
      </c>
      <c r="AX568" s="13" t="s">
        <v>78</v>
      </c>
      <c r="AY568" s="251" t="s">
        <v>188</v>
      </c>
    </row>
    <row r="569" s="13" customFormat="1">
      <c r="A569" s="13"/>
      <c r="B569" s="241"/>
      <c r="C569" s="242"/>
      <c r="D569" s="222" t="s">
        <v>282</v>
      </c>
      <c r="E569" s="243" t="s">
        <v>32</v>
      </c>
      <c r="F569" s="244" t="s">
        <v>2395</v>
      </c>
      <c r="G569" s="242"/>
      <c r="H569" s="245">
        <v>4</v>
      </c>
      <c r="I569" s="246"/>
      <c r="J569" s="242"/>
      <c r="K569" s="242"/>
      <c r="L569" s="247"/>
      <c r="M569" s="248"/>
      <c r="N569" s="249"/>
      <c r="O569" s="249"/>
      <c r="P569" s="249"/>
      <c r="Q569" s="249"/>
      <c r="R569" s="249"/>
      <c r="S569" s="249"/>
      <c r="T569" s="250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1" t="s">
        <v>282</v>
      </c>
      <c r="AU569" s="251" t="s">
        <v>91</v>
      </c>
      <c r="AV569" s="13" t="s">
        <v>91</v>
      </c>
      <c r="AW569" s="13" t="s">
        <v>39</v>
      </c>
      <c r="AX569" s="13" t="s">
        <v>78</v>
      </c>
      <c r="AY569" s="251" t="s">
        <v>188</v>
      </c>
    </row>
    <row r="570" s="13" customFormat="1">
      <c r="A570" s="13"/>
      <c r="B570" s="241"/>
      <c r="C570" s="242"/>
      <c r="D570" s="222" t="s">
        <v>282</v>
      </c>
      <c r="E570" s="243" t="s">
        <v>32</v>
      </c>
      <c r="F570" s="244" t="s">
        <v>2397</v>
      </c>
      <c r="G570" s="242"/>
      <c r="H570" s="245">
        <v>6.5999999999999996</v>
      </c>
      <c r="I570" s="246"/>
      <c r="J570" s="242"/>
      <c r="K570" s="242"/>
      <c r="L570" s="247"/>
      <c r="M570" s="248"/>
      <c r="N570" s="249"/>
      <c r="O570" s="249"/>
      <c r="P570" s="249"/>
      <c r="Q570" s="249"/>
      <c r="R570" s="249"/>
      <c r="S570" s="249"/>
      <c r="T570" s="250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1" t="s">
        <v>282</v>
      </c>
      <c r="AU570" s="251" t="s">
        <v>91</v>
      </c>
      <c r="AV570" s="13" t="s">
        <v>91</v>
      </c>
      <c r="AW570" s="13" t="s">
        <v>39</v>
      </c>
      <c r="AX570" s="13" t="s">
        <v>78</v>
      </c>
      <c r="AY570" s="251" t="s">
        <v>188</v>
      </c>
    </row>
    <row r="571" s="14" customFormat="1">
      <c r="A571" s="14"/>
      <c r="B571" s="252"/>
      <c r="C571" s="253"/>
      <c r="D571" s="222" t="s">
        <v>282</v>
      </c>
      <c r="E571" s="254" t="s">
        <v>32</v>
      </c>
      <c r="F571" s="255" t="s">
        <v>2757</v>
      </c>
      <c r="G571" s="253"/>
      <c r="H571" s="254" t="s">
        <v>32</v>
      </c>
      <c r="I571" s="256"/>
      <c r="J571" s="253"/>
      <c r="K571" s="253"/>
      <c r="L571" s="257"/>
      <c r="M571" s="258"/>
      <c r="N571" s="259"/>
      <c r="O571" s="259"/>
      <c r="P571" s="259"/>
      <c r="Q571" s="259"/>
      <c r="R571" s="259"/>
      <c r="S571" s="259"/>
      <c r="T571" s="260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1" t="s">
        <v>282</v>
      </c>
      <c r="AU571" s="261" t="s">
        <v>91</v>
      </c>
      <c r="AV571" s="14" t="s">
        <v>86</v>
      </c>
      <c r="AW571" s="14" t="s">
        <v>39</v>
      </c>
      <c r="AX571" s="14" t="s">
        <v>78</v>
      </c>
      <c r="AY571" s="261" t="s">
        <v>188</v>
      </c>
    </row>
    <row r="572" s="13" customFormat="1">
      <c r="A572" s="13"/>
      <c r="B572" s="241"/>
      <c r="C572" s="242"/>
      <c r="D572" s="222" t="s">
        <v>282</v>
      </c>
      <c r="E572" s="243" t="s">
        <v>32</v>
      </c>
      <c r="F572" s="244" t="s">
        <v>2396</v>
      </c>
      <c r="G572" s="242"/>
      <c r="H572" s="245">
        <v>9.5</v>
      </c>
      <c r="I572" s="246"/>
      <c r="J572" s="242"/>
      <c r="K572" s="242"/>
      <c r="L572" s="247"/>
      <c r="M572" s="248"/>
      <c r="N572" s="249"/>
      <c r="O572" s="249"/>
      <c r="P572" s="249"/>
      <c r="Q572" s="249"/>
      <c r="R572" s="249"/>
      <c r="S572" s="249"/>
      <c r="T572" s="250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1" t="s">
        <v>282</v>
      </c>
      <c r="AU572" s="251" t="s">
        <v>91</v>
      </c>
      <c r="AV572" s="13" t="s">
        <v>91</v>
      </c>
      <c r="AW572" s="13" t="s">
        <v>39</v>
      </c>
      <c r="AX572" s="13" t="s">
        <v>78</v>
      </c>
      <c r="AY572" s="251" t="s">
        <v>188</v>
      </c>
    </row>
    <row r="573" s="15" customFormat="1">
      <c r="A573" s="15"/>
      <c r="B573" s="272"/>
      <c r="C573" s="273"/>
      <c r="D573" s="222" t="s">
        <v>282</v>
      </c>
      <c r="E573" s="274" t="s">
        <v>32</v>
      </c>
      <c r="F573" s="275" t="s">
        <v>338</v>
      </c>
      <c r="G573" s="273"/>
      <c r="H573" s="276">
        <v>24.600000000000001</v>
      </c>
      <c r="I573" s="277"/>
      <c r="J573" s="273"/>
      <c r="K573" s="273"/>
      <c r="L573" s="278"/>
      <c r="M573" s="279"/>
      <c r="N573" s="280"/>
      <c r="O573" s="280"/>
      <c r="P573" s="280"/>
      <c r="Q573" s="280"/>
      <c r="R573" s="280"/>
      <c r="S573" s="280"/>
      <c r="T573" s="281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82" t="s">
        <v>282</v>
      </c>
      <c r="AU573" s="282" t="s">
        <v>91</v>
      </c>
      <c r="AV573" s="15" t="s">
        <v>187</v>
      </c>
      <c r="AW573" s="15" t="s">
        <v>39</v>
      </c>
      <c r="AX573" s="15" t="s">
        <v>86</v>
      </c>
      <c r="AY573" s="282" t="s">
        <v>188</v>
      </c>
    </row>
    <row r="574" s="2" customFormat="1" ht="16.5" customHeight="1">
      <c r="A574" s="42"/>
      <c r="B574" s="43"/>
      <c r="C574" s="209" t="s">
        <v>846</v>
      </c>
      <c r="D574" s="209" t="s">
        <v>189</v>
      </c>
      <c r="E574" s="210" t="s">
        <v>670</v>
      </c>
      <c r="F574" s="211" t="s">
        <v>671</v>
      </c>
      <c r="G574" s="212" t="s">
        <v>278</v>
      </c>
      <c r="H574" s="213">
        <v>24.600000000000001</v>
      </c>
      <c r="I574" s="214"/>
      <c r="J574" s="215">
        <f>ROUND(I574*H574,2)</f>
        <v>0</v>
      </c>
      <c r="K574" s="211" t="s">
        <v>236</v>
      </c>
      <c r="L574" s="48"/>
      <c r="M574" s="216" t="s">
        <v>32</v>
      </c>
      <c r="N574" s="217" t="s">
        <v>49</v>
      </c>
      <c r="O574" s="88"/>
      <c r="P574" s="218">
        <f>O574*H574</f>
        <v>0</v>
      </c>
      <c r="Q574" s="218">
        <v>0.00029999999999999997</v>
      </c>
      <c r="R574" s="218">
        <f>Q574*H574</f>
        <v>0.0073799999999999994</v>
      </c>
      <c r="S574" s="218">
        <v>0</v>
      </c>
      <c r="T574" s="219">
        <f>S574*H574</f>
        <v>0</v>
      </c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R574" s="220" t="s">
        <v>405</v>
      </c>
      <c r="AT574" s="220" t="s">
        <v>189</v>
      </c>
      <c r="AU574" s="220" t="s">
        <v>91</v>
      </c>
      <c r="AY574" s="20" t="s">
        <v>188</v>
      </c>
      <c r="BE574" s="221">
        <f>IF(N574="základní",J574,0)</f>
        <v>0</v>
      </c>
      <c r="BF574" s="221">
        <f>IF(N574="snížená",J574,0)</f>
        <v>0</v>
      </c>
      <c r="BG574" s="221">
        <f>IF(N574="zákl. přenesená",J574,0)</f>
        <v>0</v>
      </c>
      <c r="BH574" s="221">
        <f>IF(N574="sníž. přenesená",J574,0)</f>
        <v>0</v>
      </c>
      <c r="BI574" s="221">
        <f>IF(N574="nulová",J574,0)</f>
        <v>0</v>
      </c>
      <c r="BJ574" s="20" t="s">
        <v>86</v>
      </c>
      <c r="BK574" s="221">
        <f>ROUND(I574*H574,2)</f>
        <v>0</v>
      </c>
      <c r="BL574" s="20" t="s">
        <v>405</v>
      </c>
      <c r="BM574" s="220" t="s">
        <v>2758</v>
      </c>
    </row>
    <row r="575" s="2" customFormat="1">
      <c r="A575" s="42"/>
      <c r="B575" s="43"/>
      <c r="C575" s="44"/>
      <c r="D575" s="222" t="s">
        <v>194</v>
      </c>
      <c r="E575" s="44"/>
      <c r="F575" s="223" t="s">
        <v>673</v>
      </c>
      <c r="G575" s="44"/>
      <c r="H575" s="44"/>
      <c r="I575" s="224"/>
      <c r="J575" s="44"/>
      <c r="K575" s="44"/>
      <c r="L575" s="48"/>
      <c r="M575" s="225"/>
      <c r="N575" s="226"/>
      <c r="O575" s="88"/>
      <c r="P575" s="88"/>
      <c r="Q575" s="88"/>
      <c r="R575" s="88"/>
      <c r="S575" s="88"/>
      <c r="T575" s="89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T575" s="20" t="s">
        <v>194</v>
      </c>
      <c r="AU575" s="20" t="s">
        <v>91</v>
      </c>
    </row>
    <row r="576" s="2" customFormat="1">
      <c r="A576" s="42"/>
      <c r="B576" s="43"/>
      <c r="C576" s="44"/>
      <c r="D576" s="239" t="s">
        <v>239</v>
      </c>
      <c r="E576" s="44"/>
      <c r="F576" s="240" t="s">
        <v>674</v>
      </c>
      <c r="G576" s="44"/>
      <c r="H576" s="44"/>
      <c r="I576" s="224"/>
      <c r="J576" s="44"/>
      <c r="K576" s="44"/>
      <c r="L576" s="48"/>
      <c r="M576" s="225"/>
      <c r="N576" s="226"/>
      <c r="O576" s="88"/>
      <c r="P576" s="88"/>
      <c r="Q576" s="88"/>
      <c r="R576" s="88"/>
      <c r="S576" s="88"/>
      <c r="T576" s="89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T576" s="20" t="s">
        <v>239</v>
      </c>
      <c r="AU576" s="20" t="s">
        <v>91</v>
      </c>
    </row>
    <row r="577" s="14" customFormat="1">
      <c r="A577" s="14"/>
      <c r="B577" s="252"/>
      <c r="C577" s="253"/>
      <c r="D577" s="222" t="s">
        <v>282</v>
      </c>
      <c r="E577" s="254" t="s">
        <v>32</v>
      </c>
      <c r="F577" s="255" t="s">
        <v>2756</v>
      </c>
      <c r="G577" s="253"/>
      <c r="H577" s="254" t="s">
        <v>32</v>
      </c>
      <c r="I577" s="256"/>
      <c r="J577" s="253"/>
      <c r="K577" s="253"/>
      <c r="L577" s="257"/>
      <c r="M577" s="258"/>
      <c r="N577" s="259"/>
      <c r="O577" s="259"/>
      <c r="P577" s="259"/>
      <c r="Q577" s="259"/>
      <c r="R577" s="259"/>
      <c r="S577" s="259"/>
      <c r="T577" s="260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1" t="s">
        <v>282</v>
      </c>
      <c r="AU577" s="261" t="s">
        <v>91</v>
      </c>
      <c r="AV577" s="14" t="s">
        <v>86</v>
      </c>
      <c r="AW577" s="14" t="s">
        <v>39</v>
      </c>
      <c r="AX577" s="14" t="s">
        <v>78</v>
      </c>
      <c r="AY577" s="261" t="s">
        <v>188</v>
      </c>
    </row>
    <row r="578" s="13" customFormat="1">
      <c r="A578" s="13"/>
      <c r="B578" s="241"/>
      <c r="C578" s="242"/>
      <c r="D578" s="222" t="s">
        <v>282</v>
      </c>
      <c r="E578" s="243" t="s">
        <v>32</v>
      </c>
      <c r="F578" s="244" t="s">
        <v>2392</v>
      </c>
      <c r="G578" s="242"/>
      <c r="H578" s="245">
        <v>4.5</v>
      </c>
      <c r="I578" s="246"/>
      <c r="J578" s="242"/>
      <c r="K578" s="242"/>
      <c r="L578" s="247"/>
      <c r="M578" s="248"/>
      <c r="N578" s="249"/>
      <c r="O578" s="249"/>
      <c r="P578" s="249"/>
      <c r="Q578" s="249"/>
      <c r="R578" s="249"/>
      <c r="S578" s="249"/>
      <c r="T578" s="250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1" t="s">
        <v>282</v>
      </c>
      <c r="AU578" s="251" t="s">
        <v>91</v>
      </c>
      <c r="AV578" s="13" t="s">
        <v>91</v>
      </c>
      <c r="AW578" s="13" t="s">
        <v>39</v>
      </c>
      <c r="AX578" s="13" t="s">
        <v>78</v>
      </c>
      <c r="AY578" s="251" t="s">
        <v>188</v>
      </c>
    </row>
    <row r="579" s="13" customFormat="1">
      <c r="A579" s="13"/>
      <c r="B579" s="241"/>
      <c r="C579" s="242"/>
      <c r="D579" s="222" t="s">
        <v>282</v>
      </c>
      <c r="E579" s="243" t="s">
        <v>32</v>
      </c>
      <c r="F579" s="244" t="s">
        <v>2395</v>
      </c>
      <c r="G579" s="242"/>
      <c r="H579" s="245">
        <v>4</v>
      </c>
      <c r="I579" s="246"/>
      <c r="J579" s="242"/>
      <c r="K579" s="242"/>
      <c r="L579" s="247"/>
      <c r="M579" s="248"/>
      <c r="N579" s="249"/>
      <c r="O579" s="249"/>
      <c r="P579" s="249"/>
      <c r="Q579" s="249"/>
      <c r="R579" s="249"/>
      <c r="S579" s="249"/>
      <c r="T579" s="250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1" t="s">
        <v>282</v>
      </c>
      <c r="AU579" s="251" t="s">
        <v>91</v>
      </c>
      <c r="AV579" s="13" t="s">
        <v>91</v>
      </c>
      <c r="AW579" s="13" t="s">
        <v>39</v>
      </c>
      <c r="AX579" s="13" t="s">
        <v>78</v>
      </c>
      <c r="AY579" s="251" t="s">
        <v>188</v>
      </c>
    </row>
    <row r="580" s="13" customFormat="1">
      <c r="A580" s="13"/>
      <c r="B580" s="241"/>
      <c r="C580" s="242"/>
      <c r="D580" s="222" t="s">
        <v>282</v>
      </c>
      <c r="E580" s="243" t="s">
        <v>32</v>
      </c>
      <c r="F580" s="244" t="s">
        <v>2397</v>
      </c>
      <c r="G580" s="242"/>
      <c r="H580" s="245">
        <v>6.5999999999999996</v>
      </c>
      <c r="I580" s="246"/>
      <c r="J580" s="242"/>
      <c r="K580" s="242"/>
      <c r="L580" s="247"/>
      <c r="M580" s="248"/>
      <c r="N580" s="249"/>
      <c r="O580" s="249"/>
      <c r="P580" s="249"/>
      <c r="Q580" s="249"/>
      <c r="R580" s="249"/>
      <c r="S580" s="249"/>
      <c r="T580" s="250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1" t="s">
        <v>282</v>
      </c>
      <c r="AU580" s="251" t="s">
        <v>91</v>
      </c>
      <c r="AV580" s="13" t="s">
        <v>91</v>
      </c>
      <c r="AW580" s="13" t="s">
        <v>39</v>
      </c>
      <c r="AX580" s="13" t="s">
        <v>78</v>
      </c>
      <c r="AY580" s="251" t="s">
        <v>188</v>
      </c>
    </row>
    <row r="581" s="14" customFormat="1">
      <c r="A581" s="14"/>
      <c r="B581" s="252"/>
      <c r="C581" s="253"/>
      <c r="D581" s="222" t="s">
        <v>282</v>
      </c>
      <c r="E581" s="254" t="s">
        <v>32</v>
      </c>
      <c r="F581" s="255" t="s">
        <v>2757</v>
      </c>
      <c r="G581" s="253"/>
      <c r="H581" s="254" t="s">
        <v>32</v>
      </c>
      <c r="I581" s="256"/>
      <c r="J581" s="253"/>
      <c r="K581" s="253"/>
      <c r="L581" s="257"/>
      <c r="M581" s="258"/>
      <c r="N581" s="259"/>
      <c r="O581" s="259"/>
      <c r="P581" s="259"/>
      <c r="Q581" s="259"/>
      <c r="R581" s="259"/>
      <c r="S581" s="259"/>
      <c r="T581" s="260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1" t="s">
        <v>282</v>
      </c>
      <c r="AU581" s="261" t="s">
        <v>91</v>
      </c>
      <c r="AV581" s="14" t="s">
        <v>86</v>
      </c>
      <c r="AW581" s="14" t="s">
        <v>39</v>
      </c>
      <c r="AX581" s="14" t="s">
        <v>78</v>
      </c>
      <c r="AY581" s="261" t="s">
        <v>188</v>
      </c>
    </row>
    <row r="582" s="13" customFormat="1">
      <c r="A582" s="13"/>
      <c r="B582" s="241"/>
      <c r="C582" s="242"/>
      <c r="D582" s="222" t="s">
        <v>282</v>
      </c>
      <c r="E582" s="243" t="s">
        <v>32</v>
      </c>
      <c r="F582" s="244" t="s">
        <v>2396</v>
      </c>
      <c r="G582" s="242"/>
      <c r="H582" s="245">
        <v>9.5</v>
      </c>
      <c r="I582" s="246"/>
      <c r="J582" s="242"/>
      <c r="K582" s="242"/>
      <c r="L582" s="247"/>
      <c r="M582" s="248"/>
      <c r="N582" s="249"/>
      <c r="O582" s="249"/>
      <c r="P582" s="249"/>
      <c r="Q582" s="249"/>
      <c r="R582" s="249"/>
      <c r="S582" s="249"/>
      <c r="T582" s="250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1" t="s">
        <v>282</v>
      </c>
      <c r="AU582" s="251" t="s">
        <v>91</v>
      </c>
      <c r="AV582" s="13" t="s">
        <v>91</v>
      </c>
      <c r="AW582" s="13" t="s">
        <v>39</v>
      </c>
      <c r="AX582" s="13" t="s">
        <v>78</v>
      </c>
      <c r="AY582" s="251" t="s">
        <v>188</v>
      </c>
    </row>
    <row r="583" s="15" customFormat="1">
      <c r="A583" s="15"/>
      <c r="B583" s="272"/>
      <c r="C583" s="273"/>
      <c r="D583" s="222" t="s">
        <v>282</v>
      </c>
      <c r="E583" s="274" t="s">
        <v>32</v>
      </c>
      <c r="F583" s="275" t="s">
        <v>338</v>
      </c>
      <c r="G583" s="273"/>
      <c r="H583" s="276">
        <v>24.600000000000001</v>
      </c>
      <c r="I583" s="277"/>
      <c r="J583" s="273"/>
      <c r="K583" s="273"/>
      <c r="L583" s="278"/>
      <c r="M583" s="279"/>
      <c r="N583" s="280"/>
      <c r="O583" s="280"/>
      <c r="P583" s="280"/>
      <c r="Q583" s="280"/>
      <c r="R583" s="280"/>
      <c r="S583" s="280"/>
      <c r="T583" s="281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82" t="s">
        <v>282</v>
      </c>
      <c r="AU583" s="282" t="s">
        <v>91</v>
      </c>
      <c r="AV583" s="15" t="s">
        <v>187</v>
      </c>
      <c r="AW583" s="15" t="s">
        <v>39</v>
      </c>
      <c r="AX583" s="15" t="s">
        <v>86</v>
      </c>
      <c r="AY583" s="282" t="s">
        <v>188</v>
      </c>
    </row>
    <row r="584" s="2" customFormat="1" ht="24.15" customHeight="1">
      <c r="A584" s="42"/>
      <c r="B584" s="43"/>
      <c r="C584" s="209" t="s">
        <v>851</v>
      </c>
      <c r="D584" s="209" t="s">
        <v>189</v>
      </c>
      <c r="E584" s="210" t="s">
        <v>676</v>
      </c>
      <c r="F584" s="211" t="s">
        <v>677</v>
      </c>
      <c r="G584" s="212" t="s">
        <v>278</v>
      </c>
      <c r="H584" s="213">
        <v>24.600000000000001</v>
      </c>
      <c r="I584" s="214"/>
      <c r="J584" s="215">
        <f>ROUND(I584*H584,2)</f>
        <v>0</v>
      </c>
      <c r="K584" s="211" t="s">
        <v>236</v>
      </c>
      <c r="L584" s="48"/>
      <c r="M584" s="216" t="s">
        <v>32</v>
      </c>
      <c r="N584" s="217" t="s">
        <v>49</v>
      </c>
      <c r="O584" s="88"/>
      <c r="P584" s="218">
        <f>O584*H584</f>
        <v>0</v>
      </c>
      <c r="Q584" s="218">
        <v>0.014999999999999999</v>
      </c>
      <c r="R584" s="218">
        <f>Q584*H584</f>
        <v>0.36899999999999999</v>
      </c>
      <c r="S584" s="218">
        <v>0</v>
      </c>
      <c r="T584" s="219">
        <f>S584*H584</f>
        <v>0</v>
      </c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R584" s="220" t="s">
        <v>405</v>
      </c>
      <c r="AT584" s="220" t="s">
        <v>189</v>
      </c>
      <c r="AU584" s="220" t="s">
        <v>91</v>
      </c>
      <c r="AY584" s="20" t="s">
        <v>188</v>
      </c>
      <c r="BE584" s="221">
        <f>IF(N584="základní",J584,0)</f>
        <v>0</v>
      </c>
      <c r="BF584" s="221">
        <f>IF(N584="snížená",J584,0)</f>
        <v>0</v>
      </c>
      <c r="BG584" s="221">
        <f>IF(N584="zákl. přenesená",J584,0)</f>
        <v>0</v>
      </c>
      <c r="BH584" s="221">
        <f>IF(N584="sníž. přenesená",J584,0)</f>
        <v>0</v>
      </c>
      <c r="BI584" s="221">
        <f>IF(N584="nulová",J584,0)</f>
        <v>0</v>
      </c>
      <c r="BJ584" s="20" t="s">
        <v>86</v>
      </c>
      <c r="BK584" s="221">
        <f>ROUND(I584*H584,2)</f>
        <v>0</v>
      </c>
      <c r="BL584" s="20" t="s">
        <v>405</v>
      </c>
      <c r="BM584" s="220" t="s">
        <v>2759</v>
      </c>
    </row>
    <row r="585" s="2" customFormat="1">
      <c r="A585" s="42"/>
      <c r="B585" s="43"/>
      <c r="C585" s="44"/>
      <c r="D585" s="222" t="s">
        <v>194</v>
      </c>
      <c r="E585" s="44"/>
      <c r="F585" s="223" t="s">
        <v>679</v>
      </c>
      <c r="G585" s="44"/>
      <c r="H585" s="44"/>
      <c r="I585" s="224"/>
      <c r="J585" s="44"/>
      <c r="K585" s="44"/>
      <c r="L585" s="48"/>
      <c r="M585" s="225"/>
      <c r="N585" s="226"/>
      <c r="O585" s="88"/>
      <c r="P585" s="88"/>
      <c r="Q585" s="88"/>
      <c r="R585" s="88"/>
      <c r="S585" s="88"/>
      <c r="T585" s="89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T585" s="20" t="s">
        <v>194</v>
      </c>
      <c r="AU585" s="20" t="s">
        <v>91</v>
      </c>
    </row>
    <row r="586" s="2" customFormat="1">
      <c r="A586" s="42"/>
      <c r="B586" s="43"/>
      <c r="C586" s="44"/>
      <c r="D586" s="239" t="s">
        <v>239</v>
      </c>
      <c r="E586" s="44"/>
      <c r="F586" s="240" t="s">
        <v>680</v>
      </c>
      <c r="G586" s="44"/>
      <c r="H586" s="44"/>
      <c r="I586" s="224"/>
      <c r="J586" s="44"/>
      <c r="K586" s="44"/>
      <c r="L586" s="48"/>
      <c r="M586" s="225"/>
      <c r="N586" s="226"/>
      <c r="O586" s="88"/>
      <c r="P586" s="88"/>
      <c r="Q586" s="88"/>
      <c r="R586" s="88"/>
      <c r="S586" s="88"/>
      <c r="T586" s="89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T586" s="20" t="s">
        <v>239</v>
      </c>
      <c r="AU586" s="20" t="s">
        <v>91</v>
      </c>
    </row>
    <row r="587" s="14" customFormat="1">
      <c r="A587" s="14"/>
      <c r="B587" s="252"/>
      <c r="C587" s="253"/>
      <c r="D587" s="222" t="s">
        <v>282</v>
      </c>
      <c r="E587" s="254" t="s">
        <v>32</v>
      </c>
      <c r="F587" s="255" t="s">
        <v>2756</v>
      </c>
      <c r="G587" s="253"/>
      <c r="H587" s="254" t="s">
        <v>32</v>
      </c>
      <c r="I587" s="256"/>
      <c r="J587" s="253"/>
      <c r="K587" s="253"/>
      <c r="L587" s="257"/>
      <c r="M587" s="258"/>
      <c r="N587" s="259"/>
      <c r="O587" s="259"/>
      <c r="P587" s="259"/>
      <c r="Q587" s="259"/>
      <c r="R587" s="259"/>
      <c r="S587" s="259"/>
      <c r="T587" s="260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1" t="s">
        <v>282</v>
      </c>
      <c r="AU587" s="261" t="s">
        <v>91</v>
      </c>
      <c r="AV587" s="14" t="s">
        <v>86</v>
      </c>
      <c r="AW587" s="14" t="s">
        <v>39</v>
      </c>
      <c r="AX587" s="14" t="s">
        <v>78</v>
      </c>
      <c r="AY587" s="261" t="s">
        <v>188</v>
      </c>
    </row>
    <row r="588" s="13" customFormat="1">
      <c r="A588" s="13"/>
      <c r="B588" s="241"/>
      <c r="C588" s="242"/>
      <c r="D588" s="222" t="s">
        <v>282</v>
      </c>
      <c r="E588" s="243" t="s">
        <v>32</v>
      </c>
      <c r="F588" s="244" t="s">
        <v>2392</v>
      </c>
      <c r="G588" s="242"/>
      <c r="H588" s="245">
        <v>4.5</v>
      </c>
      <c r="I588" s="246"/>
      <c r="J588" s="242"/>
      <c r="K588" s="242"/>
      <c r="L588" s="247"/>
      <c r="M588" s="248"/>
      <c r="N588" s="249"/>
      <c r="O588" s="249"/>
      <c r="P588" s="249"/>
      <c r="Q588" s="249"/>
      <c r="R588" s="249"/>
      <c r="S588" s="249"/>
      <c r="T588" s="250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1" t="s">
        <v>282</v>
      </c>
      <c r="AU588" s="251" t="s">
        <v>91</v>
      </c>
      <c r="AV588" s="13" t="s">
        <v>91</v>
      </c>
      <c r="AW588" s="13" t="s">
        <v>39</v>
      </c>
      <c r="AX588" s="13" t="s">
        <v>78</v>
      </c>
      <c r="AY588" s="251" t="s">
        <v>188</v>
      </c>
    </row>
    <row r="589" s="13" customFormat="1">
      <c r="A589" s="13"/>
      <c r="B589" s="241"/>
      <c r="C589" s="242"/>
      <c r="D589" s="222" t="s">
        <v>282</v>
      </c>
      <c r="E589" s="243" t="s">
        <v>32</v>
      </c>
      <c r="F589" s="244" t="s">
        <v>2395</v>
      </c>
      <c r="G589" s="242"/>
      <c r="H589" s="245">
        <v>4</v>
      </c>
      <c r="I589" s="246"/>
      <c r="J589" s="242"/>
      <c r="K589" s="242"/>
      <c r="L589" s="247"/>
      <c r="M589" s="248"/>
      <c r="N589" s="249"/>
      <c r="O589" s="249"/>
      <c r="P589" s="249"/>
      <c r="Q589" s="249"/>
      <c r="R589" s="249"/>
      <c r="S589" s="249"/>
      <c r="T589" s="250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1" t="s">
        <v>282</v>
      </c>
      <c r="AU589" s="251" t="s">
        <v>91</v>
      </c>
      <c r="AV589" s="13" t="s">
        <v>91</v>
      </c>
      <c r="AW589" s="13" t="s">
        <v>39</v>
      </c>
      <c r="AX589" s="13" t="s">
        <v>78</v>
      </c>
      <c r="AY589" s="251" t="s">
        <v>188</v>
      </c>
    </row>
    <row r="590" s="13" customFormat="1">
      <c r="A590" s="13"/>
      <c r="B590" s="241"/>
      <c r="C590" s="242"/>
      <c r="D590" s="222" t="s">
        <v>282</v>
      </c>
      <c r="E590" s="243" t="s">
        <v>32</v>
      </c>
      <c r="F590" s="244" t="s">
        <v>2397</v>
      </c>
      <c r="G590" s="242"/>
      <c r="H590" s="245">
        <v>6.5999999999999996</v>
      </c>
      <c r="I590" s="246"/>
      <c r="J590" s="242"/>
      <c r="K590" s="242"/>
      <c r="L590" s="247"/>
      <c r="M590" s="248"/>
      <c r="N590" s="249"/>
      <c r="O590" s="249"/>
      <c r="P590" s="249"/>
      <c r="Q590" s="249"/>
      <c r="R590" s="249"/>
      <c r="S590" s="249"/>
      <c r="T590" s="250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1" t="s">
        <v>282</v>
      </c>
      <c r="AU590" s="251" t="s">
        <v>91</v>
      </c>
      <c r="AV590" s="13" t="s">
        <v>91</v>
      </c>
      <c r="AW590" s="13" t="s">
        <v>39</v>
      </c>
      <c r="AX590" s="13" t="s">
        <v>78</v>
      </c>
      <c r="AY590" s="251" t="s">
        <v>188</v>
      </c>
    </row>
    <row r="591" s="14" customFormat="1">
      <c r="A591" s="14"/>
      <c r="B591" s="252"/>
      <c r="C591" s="253"/>
      <c r="D591" s="222" t="s">
        <v>282</v>
      </c>
      <c r="E591" s="254" t="s">
        <v>32</v>
      </c>
      <c r="F591" s="255" t="s">
        <v>2757</v>
      </c>
      <c r="G591" s="253"/>
      <c r="H591" s="254" t="s">
        <v>32</v>
      </c>
      <c r="I591" s="256"/>
      <c r="J591" s="253"/>
      <c r="K591" s="253"/>
      <c r="L591" s="257"/>
      <c r="M591" s="258"/>
      <c r="N591" s="259"/>
      <c r="O591" s="259"/>
      <c r="P591" s="259"/>
      <c r="Q591" s="259"/>
      <c r="R591" s="259"/>
      <c r="S591" s="259"/>
      <c r="T591" s="260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1" t="s">
        <v>282</v>
      </c>
      <c r="AU591" s="261" t="s">
        <v>91</v>
      </c>
      <c r="AV591" s="14" t="s">
        <v>86</v>
      </c>
      <c r="AW591" s="14" t="s">
        <v>39</v>
      </c>
      <c r="AX591" s="14" t="s">
        <v>78</v>
      </c>
      <c r="AY591" s="261" t="s">
        <v>188</v>
      </c>
    </row>
    <row r="592" s="13" customFormat="1">
      <c r="A592" s="13"/>
      <c r="B592" s="241"/>
      <c r="C592" s="242"/>
      <c r="D592" s="222" t="s">
        <v>282</v>
      </c>
      <c r="E592" s="243" t="s">
        <v>32</v>
      </c>
      <c r="F592" s="244" t="s">
        <v>2396</v>
      </c>
      <c r="G592" s="242"/>
      <c r="H592" s="245">
        <v>9.5</v>
      </c>
      <c r="I592" s="246"/>
      <c r="J592" s="242"/>
      <c r="K592" s="242"/>
      <c r="L592" s="247"/>
      <c r="M592" s="248"/>
      <c r="N592" s="249"/>
      <c r="O592" s="249"/>
      <c r="P592" s="249"/>
      <c r="Q592" s="249"/>
      <c r="R592" s="249"/>
      <c r="S592" s="249"/>
      <c r="T592" s="250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1" t="s">
        <v>282</v>
      </c>
      <c r="AU592" s="251" t="s">
        <v>91</v>
      </c>
      <c r="AV592" s="13" t="s">
        <v>91</v>
      </c>
      <c r="AW592" s="13" t="s">
        <v>39</v>
      </c>
      <c r="AX592" s="13" t="s">
        <v>78</v>
      </c>
      <c r="AY592" s="251" t="s">
        <v>188</v>
      </c>
    </row>
    <row r="593" s="15" customFormat="1">
      <c r="A593" s="15"/>
      <c r="B593" s="272"/>
      <c r="C593" s="273"/>
      <c r="D593" s="222" t="s">
        <v>282</v>
      </c>
      <c r="E593" s="274" t="s">
        <v>32</v>
      </c>
      <c r="F593" s="275" t="s">
        <v>338</v>
      </c>
      <c r="G593" s="273"/>
      <c r="H593" s="276">
        <v>24.600000000000001</v>
      </c>
      <c r="I593" s="277"/>
      <c r="J593" s="273"/>
      <c r="K593" s="273"/>
      <c r="L593" s="278"/>
      <c r="M593" s="279"/>
      <c r="N593" s="280"/>
      <c r="O593" s="280"/>
      <c r="P593" s="280"/>
      <c r="Q593" s="280"/>
      <c r="R593" s="280"/>
      <c r="S593" s="280"/>
      <c r="T593" s="281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82" t="s">
        <v>282</v>
      </c>
      <c r="AU593" s="282" t="s">
        <v>91</v>
      </c>
      <c r="AV593" s="15" t="s">
        <v>187</v>
      </c>
      <c r="AW593" s="15" t="s">
        <v>39</v>
      </c>
      <c r="AX593" s="15" t="s">
        <v>86</v>
      </c>
      <c r="AY593" s="282" t="s">
        <v>188</v>
      </c>
    </row>
    <row r="594" s="2" customFormat="1" ht="33" customHeight="1">
      <c r="A594" s="42"/>
      <c r="B594" s="43"/>
      <c r="C594" s="209" t="s">
        <v>857</v>
      </c>
      <c r="D594" s="209" t="s">
        <v>189</v>
      </c>
      <c r="E594" s="210" t="s">
        <v>1912</v>
      </c>
      <c r="F594" s="211" t="s">
        <v>1913</v>
      </c>
      <c r="G594" s="212" t="s">
        <v>314</v>
      </c>
      <c r="H594" s="213">
        <v>32.399999999999999</v>
      </c>
      <c r="I594" s="214"/>
      <c r="J594" s="215">
        <f>ROUND(I594*H594,2)</f>
        <v>0</v>
      </c>
      <c r="K594" s="211" t="s">
        <v>236</v>
      </c>
      <c r="L594" s="48"/>
      <c r="M594" s="216" t="s">
        <v>32</v>
      </c>
      <c r="N594" s="217" t="s">
        <v>49</v>
      </c>
      <c r="O594" s="88"/>
      <c r="P594" s="218">
        <f>O594*H594</f>
        <v>0</v>
      </c>
      <c r="Q594" s="218">
        <v>0.00058</v>
      </c>
      <c r="R594" s="218">
        <f>Q594*H594</f>
        <v>0.018792</v>
      </c>
      <c r="S594" s="218">
        <v>0</v>
      </c>
      <c r="T594" s="219">
        <f>S594*H594</f>
        <v>0</v>
      </c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R594" s="220" t="s">
        <v>405</v>
      </c>
      <c r="AT594" s="220" t="s">
        <v>189</v>
      </c>
      <c r="AU594" s="220" t="s">
        <v>91</v>
      </c>
      <c r="AY594" s="20" t="s">
        <v>188</v>
      </c>
      <c r="BE594" s="221">
        <f>IF(N594="základní",J594,0)</f>
        <v>0</v>
      </c>
      <c r="BF594" s="221">
        <f>IF(N594="snížená",J594,0)</f>
        <v>0</v>
      </c>
      <c r="BG594" s="221">
        <f>IF(N594="zákl. přenesená",J594,0)</f>
        <v>0</v>
      </c>
      <c r="BH594" s="221">
        <f>IF(N594="sníž. přenesená",J594,0)</f>
        <v>0</v>
      </c>
      <c r="BI594" s="221">
        <f>IF(N594="nulová",J594,0)</f>
        <v>0</v>
      </c>
      <c r="BJ594" s="20" t="s">
        <v>86</v>
      </c>
      <c r="BK594" s="221">
        <f>ROUND(I594*H594,2)</f>
        <v>0</v>
      </c>
      <c r="BL594" s="20" t="s">
        <v>405</v>
      </c>
      <c r="BM594" s="220" t="s">
        <v>2760</v>
      </c>
    </row>
    <row r="595" s="2" customFormat="1">
      <c r="A595" s="42"/>
      <c r="B595" s="43"/>
      <c r="C595" s="44"/>
      <c r="D595" s="222" t="s">
        <v>194</v>
      </c>
      <c r="E595" s="44"/>
      <c r="F595" s="223" t="s">
        <v>1915</v>
      </c>
      <c r="G595" s="44"/>
      <c r="H595" s="44"/>
      <c r="I595" s="224"/>
      <c r="J595" s="44"/>
      <c r="K595" s="44"/>
      <c r="L595" s="48"/>
      <c r="M595" s="225"/>
      <c r="N595" s="226"/>
      <c r="O595" s="88"/>
      <c r="P595" s="88"/>
      <c r="Q595" s="88"/>
      <c r="R595" s="88"/>
      <c r="S595" s="88"/>
      <c r="T595" s="89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T595" s="20" t="s">
        <v>194</v>
      </c>
      <c r="AU595" s="20" t="s">
        <v>91</v>
      </c>
    </row>
    <row r="596" s="2" customFormat="1">
      <c r="A596" s="42"/>
      <c r="B596" s="43"/>
      <c r="C596" s="44"/>
      <c r="D596" s="239" t="s">
        <v>239</v>
      </c>
      <c r="E596" s="44"/>
      <c r="F596" s="240" t="s">
        <v>1916</v>
      </c>
      <c r="G596" s="44"/>
      <c r="H596" s="44"/>
      <c r="I596" s="224"/>
      <c r="J596" s="44"/>
      <c r="K596" s="44"/>
      <c r="L596" s="48"/>
      <c r="M596" s="225"/>
      <c r="N596" s="226"/>
      <c r="O596" s="88"/>
      <c r="P596" s="88"/>
      <c r="Q596" s="88"/>
      <c r="R596" s="88"/>
      <c r="S596" s="88"/>
      <c r="T596" s="89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T596" s="20" t="s">
        <v>239</v>
      </c>
      <c r="AU596" s="20" t="s">
        <v>91</v>
      </c>
    </row>
    <row r="597" s="13" customFormat="1">
      <c r="A597" s="13"/>
      <c r="B597" s="241"/>
      <c r="C597" s="242"/>
      <c r="D597" s="222" t="s">
        <v>282</v>
      </c>
      <c r="E597" s="243" t="s">
        <v>32</v>
      </c>
      <c r="F597" s="244" t="s">
        <v>2761</v>
      </c>
      <c r="G597" s="242"/>
      <c r="H597" s="245">
        <v>4.9000000000000004</v>
      </c>
      <c r="I597" s="246"/>
      <c r="J597" s="242"/>
      <c r="K597" s="242"/>
      <c r="L597" s="247"/>
      <c r="M597" s="248"/>
      <c r="N597" s="249"/>
      <c r="O597" s="249"/>
      <c r="P597" s="249"/>
      <c r="Q597" s="249"/>
      <c r="R597" s="249"/>
      <c r="S597" s="249"/>
      <c r="T597" s="250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1" t="s">
        <v>282</v>
      </c>
      <c r="AU597" s="251" t="s">
        <v>91</v>
      </c>
      <c r="AV597" s="13" t="s">
        <v>91</v>
      </c>
      <c r="AW597" s="13" t="s">
        <v>39</v>
      </c>
      <c r="AX597" s="13" t="s">
        <v>78</v>
      </c>
      <c r="AY597" s="251" t="s">
        <v>188</v>
      </c>
    </row>
    <row r="598" s="13" customFormat="1">
      <c r="A598" s="13"/>
      <c r="B598" s="241"/>
      <c r="C598" s="242"/>
      <c r="D598" s="222" t="s">
        <v>282</v>
      </c>
      <c r="E598" s="243" t="s">
        <v>32</v>
      </c>
      <c r="F598" s="244" t="s">
        <v>2762</v>
      </c>
      <c r="G598" s="242"/>
      <c r="H598" s="245">
        <v>8.5999999999999996</v>
      </c>
      <c r="I598" s="246"/>
      <c r="J598" s="242"/>
      <c r="K598" s="242"/>
      <c r="L598" s="247"/>
      <c r="M598" s="248"/>
      <c r="N598" s="249"/>
      <c r="O598" s="249"/>
      <c r="P598" s="249"/>
      <c r="Q598" s="249"/>
      <c r="R598" s="249"/>
      <c r="S598" s="249"/>
      <c r="T598" s="250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1" t="s">
        <v>282</v>
      </c>
      <c r="AU598" s="251" t="s">
        <v>91</v>
      </c>
      <c r="AV598" s="13" t="s">
        <v>91</v>
      </c>
      <c r="AW598" s="13" t="s">
        <v>39</v>
      </c>
      <c r="AX598" s="13" t="s">
        <v>78</v>
      </c>
      <c r="AY598" s="251" t="s">
        <v>188</v>
      </c>
    </row>
    <row r="599" s="13" customFormat="1">
      <c r="A599" s="13"/>
      <c r="B599" s="241"/>
      <c r="C599" s="242"/>
      <c r="D599" s="222" t="s">
        <v>282</v>
      </c>
      <c r="E599" s="243" t="s">
        <v>32</v>
      </c>
      <c r="F599" s="244" t="s">
        <v>2763</v>
      </c>
      <c r="G599" s="242"/>
      <c r="H599" s="245">
        <v>7.5</v>
      </c>
      <c r="I599" s="246"/>
      <c r="J599" s="242"/>
      <c r="K599" s="242"/>
      <c r="L599" s="247"/>
      <c r="M599" s="248"/>
      <c r="N599" s="249"/>
      <c r="O599" s="249"/>
      <c r="P599" s="249"/>
      <c r="Q599" s="249"/>
      <c r="R599" s="249"/>
      <c r="S599" s="249"/>
      <c r="T599" s="250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1" t="s">
        <v>282</v>
      </c>
      <c r="AU599" s="251" t="s">
        <v>91</v>
      </c>
      <c r="AV599" s="13" t="s">
        <v>91</v>
      </c>
      <c r="AW599" s="13" t="s">
        <v>39</v>
      </c>
      <c r="AX599" s="13" t="s">
        <v>78</v>
      </c>
      <c r="AY599" s="251" t="s">
        <v>188</v>
      </c>
    </row>
    <row r="600" s="13" customFormat="1">
      <c r="A600" s="13"/>
      <c r="B600" s="241"/>
      <c r="C600" s="242"/>
      <c r="D600" s="222" t="s">
        <v>282</v>
      </c>
      <c r="E600" s="243" t="s">
        <v>32</v>
      </c>
      <c r="F600" s="244" t="s">
        <v>2764</v>
      </c>
      <c r="G600" s="242"/>
      <c r="H600" s="245">
        <v>11.4</v>
      </c>
      <c r="I600" s="246"/>
      <c r="J600" s="242"/>
      <c r="K600" s="242"/>
      <c r="L600" s="247"/>
      <c r="M600" s="248"/>
      <c r="N600" s="249"/>
      <c r="O600" s="249"/>
      <c r="P600" s="249"/>
      <c r="Q600" s="249"/>
      <c r="R600" s="249"/>
      <c r="S600" s="249"/>
      <c r="T600" s="250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1" t="s">
        <v>282</v>
      </c>
      <c r="AU600" s="251" t="s">
        <v>91</v>
      </c>
      <c r="AV600" s="13" t="s">
        <v>91</v>
      </c>
      <c r="AW600" s="13" t="s">
        <v>39</v>
      </c>
      <c r="AX600" s="13" t="s">
        <v>78</v>
      </c>
      <c r="AY600" s="251" t="s">
        <v>188</v>
      </c>
    </row>
    <row r="601" s="15" customFormat="1">
      <c r="A601" s="15"/>
      <c r="B601" s="272"/>
      <c r="C601" s="273"/>
      <c r="D601" s="222" t="s">
        <v>282</v>
      </c>
      <c r="E601" s="274" t="s">
        <v>32</v>
      </c>
      <c r="F601" s="275" t="s">
        <v>338</v>
      </c>
      <c r="G601" s="273"/>
      <c r="H601" s="276">
        <v>32.399999999999999</v>
      </c>
      <c r="I601" s="277"/>
      <c r="J601" s="273"/>
      <c r="K601" s="273"/>
      <c r="L601" s="278"/>
      <c r="M601" s="279"/>
      <c r="N601" s="280"/>
      <c r="O601" s="280"/>
      <c r="P601" s="280"/>
      <c r="Q601" s="280"/>
      <c r="R601" s="280"/>
      <c r="S601" s="280"/>
      <c r="T601" s="281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82" t="s">
        <v>282</v>
      </c>
      <c r="AU601" s="282" t="s">
        <v>91</v>
      </c>
      <c r="AV601" s="15" t="s">
        <v>187</v>
      </c>
      <c r="AW601" s="15" t="s">
        <v>39</v>
      </c>
      <c r="AX601" s="15" t="s">
        <v>86</v>
      </c>
      <c r="AY601" s="282" t="s">
        <v>188</v>
      </c>
    </row>
    <row r="602" s="2" customFormat="1" ht="16.5" customHeight="1">
      <c r="A602" s="42"/>
      <c r="B602" s="43"/>
      <c r="C602" s="262" t="s">
        <v>863</v>
      </c>
      <c r="D602" s="262" t="s">
        <v>319</v>
      </c>
      <c r="E602" s="263" t="s">
        <v>1918</v>
      </c>
      <c r="F602" s="264" t="s">
        <v>1919</v>
      </c>
      <c r="G602" s="265" t="s">
        <v>314</v>
      </c>
      <c r="H602" s="266">
        <v>37.259999999999998</v>
      </c>
      <c r="I602" s="267"/>
      <c r="J602" s="268">
        <f>ROUND(I602*H602,2)</f>
        <v>0</v>
      </c>
      <c r="K602" s="264" t="s">
        <v>32</v>
      </c>
      <c r="L602" s="269"/>
      <c r="M602" s="270" t="s">
        <v>32</v>
      </c>
      <c r="N602" s="271" t="s">
        <v>49</v>
      </c>
      <c r="O602" s="88"/>
      <c r="P602" s="218">
        <f>O602*H602</f>
        <v>0</v>
      </c>
      <c r="Q602" s="218">
        <v>0</v>
      </c>
      <c r="R602" s="218">
        <f>Q602*H602</f>
        <v>0</v>
      </c>
      <c r="S602" s="218">
        <v>0</v>
      </c>
      <c r="T602" s="219">
        <f>S602*H602</f>
        <v>0</v>
      </c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R602" s="220" t="s">
        <v>484</v>
      </c>
      <c r="AT602" s="220" t="s">
        <v>319</v>
      </c>
      <c r="AU602" s="220" t="s">
        <v>91</v>
      </c>
      <c r="AY602" s="20" t="s">
        <v>188</v>
      </c>
      <c r="BE602" s="221">
        <f>IF(N602="základní",J602,0)</f>
        <v>0</v>
      </c>
      <c r="BF602" s="221">
        <f>IF(N602="snížená",J602,0)</f>
        <v>0</v>
      </c>
      <c r="BG602" s="221">
        <f>IF(N602="zákl. přenesená",J602,0)</f>
        <v>0</v>
      </c>
      <c r="BH602" s="221">
        <f>IF(N602="sníž. přenesená",J602,0)</f>
        <v>0</v>
      </c>
      <c r="BI602" s="221">
        <f>IF(N602="nulová",J602,0)</f>
        <v>0</v>
      </c>
      <c r="BJ602" s="20" t="s">
        <v>86</v>
      </c>
      <c r="BK602" s="221">
        <f>ROUND(I602*H602,2)</f>
        <v>0</v>
      </c>
      <c r="BL602" s="20" t="s">
        <v>405</v>
      </c>
      <c r="BM602" s="220" t="s">
        <v>2765</v>
      </c>
    </row>
    <row r="603" s="2" customFormat="1">
      <c r="A603" s="42"/>
      <c r="B603" s="43"/>
      <c r="C603" s="44"/>
      <c r="D603" s="222" t="s">
        <v>194</v>
      </c>
      <c r="E603" s="44"/>
      <c r="F603" s="223" t="s">
        <v>1919</v>
      </c>
      <c r="G603" s="44"/>
      <c r="H603" s="44"/>
      <c r="I603" s="224"/>
      <c r="J603" s="44"/>
      <c r="K603" s="44"/>
      <c r="L603" s="48"/>
      <c r="M603" s="225"/>
      <c r="N603" s="226"/>
      <c r="O603" s="88"/>
      <c r="P603" s="88"/>
      <c r="Q603" s="88"/>
      <c r="R603" s="88"/>
      <c r="S603" s="88"/>
      <c r="T603" s="89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T603" s="20" t="s">
        <v>194</v>
      </c>
      <c r="AU603" s="20" t="s">
        <v>91</v>
      </c>
    </row>
    <row r="604" s="13" customFormat="1">
      <c r="A604" s="13"/>
      <c r="B604" s="241"/>
      <c r="C604" s="242"/>
      <c r="D604" s="222" t="s">
        <v>282</v>
      </c>
      <c r="E604" s="242"/>
      <c r="F604" s="244" t="s">
        <v>2766</v>
      </c>
      <c r="G604" s="242"/>
      <c r="H604" s="245">
        <v>37.259999999999998</v>
      </c>
      <c r="I604" s="246"/>
      <c r="J604" s="242"/>
      <c r="K604" s="242"/>
      <c r="L604" s="247"/>
      <c r="M604" s="248"/>
      <c r="N604" s="249"/>
      <c r="O604" s="249"/>
      <c r="P604" s="249"/>
      <c r="Q604" s="249"/>
      <c r="R604" s="249"/>
      <c r="S604" s="249"/>
      <c r="T604" s="250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1" t="s">
        <v>282</v>
      </c>
      <c r="AU604" s="251" t="s">
        <v>91</v>
      </c>
      <c r="AV604" s="13" t="s">
        <v>91</v>
      </c>
      <c r="AW604" s="13" t="s">
        <v>4</v>
      </c>
      <c r="AX604" s="13" t="s">
        <v>86</v>
      </c>
      <c r="AY604" s="251" t="s">
        <v>188</v>
      </c>
    </row>
    <row r="605" s="2" customFormat="1" ht="33" customHeight="1">
      <c r="A605" s="42"/>
      <c r="B605" s="43"/>
      <c r="C605" s="209" t="s">
        <v>869</v>
      </c>
      <c r="D605" s="209" t="s">
        <v>189</v>
      </c>
      <c r="E605" s="210" t="s">
        <v>694</v>
      </c>
      <c r="F605" s="211" t="s">
        <v>695</v>
      </c>
      <c r="G605" s="212" t="s">
        <v>278</v>
      </c>
      <c r="H605" s="213">
        <v>24.600000000000001</v>
      </c>
      <c r="I605" s="214"/>
      <c r="J605" s="215">
        <f>ROUND(I605*H605,2)</f>
        <v>0</v>
      </c>
      <c r="K605" s="211" t="s">
        <v>236</v>
      </c>
      <c r="L605" s="48"/>
      <c r="M605" s="216" t="s">
        <v>32</v>
      </c>
      <c r="N605" s="217" t="s">
        <v>49</v>
      </c>
      <c r="O605" s="88"/>
      <c r="P605" s="218">
        <f>O605*H605</f>
        <v>0</v>
      </c>
      <c r="Q605" s="218">
        <v>0.0059500000000000004</v>
      </c>
      <c r="R605" s="218">
        <f>Q605*H605</f>
        <v>0.14637000000000003</v>
      </c>
      <c r="S605" s="218">
        <v>0</v>
      </c>
      <c r="T605" s="219">
        <f>S605*H605</f>
        <v>0</v>
      </c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R605" s="220" t="s">
        <v>405</v>
      </c>
      <c r="AT605" s="220" t="s">
        <v>189</v>
      </c>
      <c r="AU605" s="220" t="s">
        <v>91</v>
      </c>
      <c r="AY605" s="20" t="s">
        <v>188</v>
      </c>
      <c r="BE605" s="221">
        <f>IF(N605="základní",J605,0)</f>
        <v>0</v>
      </c>
      <c r="BF605" s="221">
        <f>IF(N605="snížená",J605,0)</f>
        <v>0</v>
      </c>
      <c r="BG605" s="221">
        <f>IF(N605="zákl. přenesená",J605,0)</f>
        <v>0</v>
      </c>
      <c r="BH605" s="221">
        <f>IF(N605="sníž. přenesená",J605,0)</f>
        <v>0</v>
      </c>
      <c r="BI605" s="221">
        <f>IF(N605="nulová",J605,0)</f>
        <v>0</v>
      </c>
      <c r="BJ605" s="20" t="s">
        <v>86</v>
      </c>
      <c r="BK605" s="221">
        <f>ROUND(I605*H605,2)</f>
        <v>0</v>
      </c>
      <c r="BL605" s="20" t="s">
        <v>405</v>
      </c>
      <c r="BM605" s="220" t="s">
        <v>2767</v>
      </c>
    </row>
    <row r="606" s="2" customFormat="1">
      <c r="A606" s="42"/>
      <c r="B606" s="43"/>
      <c r="C606" s="44"/>
      <c r="D606" s="222" t="s">
        <v>194</v>
      </c>
      <c r="E606" s="44"/>
      <c r="F606" s="223" t="s">
        <v>697</v>
      </c>
      <c r="G606" s="44"/>
      <c r="H606" s="44"/>
      <c r="I606" s="224"/>
      <c r="J606" s="44"/>
      <c r="K606" s="44"/>
      <c r="L606" s="48"/>
      <c r="M606" s="225"/>
      <c r="N606" s="226"/>
      <c r="O606" s="88"/>
      <c r="P606" s="88"/>
      <c r="Q606" s="88"/>
      <c r="R606" s="88"/>
      <c r="S606" s="88"/>
      <c r="T606" s="89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T606" s="20" t="s">
        <v>194</v>
      </c>
      <c r="AU606" s="20" t="s">
        <v>91</v>
      </c>
    </row>
    <row r="607" s="2" customFormat="1">
      <c r="A607" s="42"/>
      <c r="B607" s="43"/>
      <c r="C607" s="44"/>
      <c r="D607" s="239" t="s">
        <v>239</v>
      </c>
      <c r="E607" s="44"/>
      <c r="F607" s="240" t="s">
        <v>698</v>
      </c>
      <c r="G607" s="44"/>
      <c r="H607" s="44"/>
      <c r="I607" s="224"/>
      <c r="J607" s="44"/>
      <c r="K607" s="44"/>
      <c r="L607" s="48"/>
      <c r="M607" s="225"/>
      <c r="N607" s="226"/>
      <c r="O607" s="88"/>
      <c r="P607" s="88"/>
      <c r="Q607" s="88"/>
      <c r="R607" s="88"/>
      <c r="S607" s="88"/>
      <c r="T607" s="89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T607" s="20" t="s">
        <v>239</v>
      </c>
      <c r="AU607" s="20" t="s">
        <v>91</v>
      </c>
    </row>
    <row r="608" s="14" customFormat="1">
      <c r="A608" s="14"/>
      <c r="B608" s="252"/>
      <c r="C608" s="253"/>
      <c r="D608" s="222" t="s">
        <v>282</v>
      </c>
      <c r="E608" s="254" t="s">
        <v>32</v>
      </c>
      <c r="F608" s="255" t="s">
        <v>2756</v>
      </c>
      <c r="G608" s="253"/>
      <c r="H608" s="254" t="s">
        <v>32</v>
      </c>
      <c r="I608" s="256"/>
      <c r="J608" s="253"/>
      <c r="K608" s="253"/>
      <c r="L608" s="257"/>
      <c r="M608" s="258"/>
      <c r="N608" s="259"/>
      <c r="O608" s="259"/>
      <c r="P608" s="259"/>
      <c r="Q608" s="259"/>
      <c r="R608" s="259"/>
      <c r="S608" s="259"/>
      <c r="T608" s="260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1" t="s">
        <v>282</v>
      </c>
      <c r="AU608" s="261" t="s">
        <v>91</v>
      </c>
      <c r="AV608" s="14" t="s">
        <v>86</v>
      </c>
      <c r="AW608" s="14" t="s">
        <v>39</v>
      </c>
      <c r="AX608" s="14" t="s">
        <v>78</v>
      </c>
      <c r="AY608" s="261" t="s">
        <v>188</v>
      </c>
    </row>
    <row r="609" s="13" customFormat="1">
      <c r="A609" s="13"/>
      <c r="B609" s="241"/>
      <c r="C609" s="242"/>
      <c r="D609" s="222" t="s">
        <v>282</v>
      </c>
      <c r="E609" s="243" t="s">
        <v>32</v>
      </c>
      <c r="F609" s="244" t="s">
        <v>2392</v>
      </c>
      <c r="G609" s="242"/>
      <c r="H609" s="245">
        <v>4.5</v>
      </c>
      <c r="I609" s="246"/>
      <c r="J609" s="242"/>
      <c r="K609" s="242"/>
      <c r="L609" s="247"/>
      <c r="M609" s="248"/>
      <c r="N609" s="249"/>
      <c r="O609" s="249"/>
      <c r="P609" s="249"/>
      <c r="Q609" s="249"/>
      <c r="R609" s="249"/>
      <c r="S609" s="249"/>
      <c r="T609" s="250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1" t="s">
        <v>282</v>
      </c>
      <c r="AU609" s="251" t="s">
        <v>91</v>
      </c>
      <c r="AV609" s="13" t="s">
        <v>91</v>
      </c>
      <c r="AW609" s="13" t="s">
        <v>39</v>
      </c>
      <c r="AX609" s="13" t="s">
        <v>78</v>
      </c>
      <c r="AY609" s="251" t="s">
        <v>188</v>
      </c>
    </row>
    <row r="610" s="13" customFormat="1">
      <c r="A610" s="13"/>
      <c r="B610" s="241"/>
      <c r="C610" s="242"/>
      <c r="D610" s="222" t="s">
        <v>282</v>
      </c>
      <c r="E610" s="243" t="s">
        <v>32</v>
      </c>
      <c r="F610" s="244" t="s">
        <v>2395</v>
      </c>
      <c r="G610" s="242"/>
      <c r="H610" s="245">
        <v>4</v>
      </c>
      <c r="I610" s="246"/>
      <c r="J610" s="242"/>
      <c r="K610" s="242"/>
      <c r="L610" s="247"/>
      <c r="M610" s="248"/>
      <c r="N610" s="249"/>
      <c r="O610" s="249"/>
      <c r="P610" s="249"/>
      <c r="Q610" s="249"/>
      <c r="R610" s="249"/>
      <c r="S610" s="249"/>
      <c r="T610" s="250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1" t="s">
        <v>282</v>
      </c>
      <c r="AU610" s="251" t="s">
        <v>91</v>
      </c>
      <c r="AV610" s="13" t="s">
        <v>91</v>
      </c>
      <c r="AW610" s="13" t="s">
        <v>39</v>
      </c>
      <c r="AX610" s="13" t="s">
        <v>78</v>
      </c>
      <c r="AY610" s="251" t="s">
        <v>188</v>
      </c>
    </row>
    <row r="611" s="13" customFormat="1">
      <c r="A611" s="13"/>
      <c r="B611" s="241"/>
      <c r="C611" s="242"/>
      <c r="D611" s="222" t="s">
        <v>282</v>
      </c>
      <c r="E611" s="243" t="s">
        <v>32</v>
      </c>
      <c r="F611" s="244" t="s">
        <v>2397</v>
      </c>
      <c r="G611" s="242"/>
      <c r="H611" s="245">
        <v>6.5999999999999996</v>
      </c>
      <c r="I611" s="246"/>
      <c r="J611" s="242"/>
      <c r="K611" s="242"/>
      <c r="L611" s="247"/>
      <c r="M611" s="248"/>
      <c r="N611" s="249"/>
      <c r="O611" s="249"/>
      <c r="P611" s="249"/>
      <c r="Q611" s="249"/>
      <c r="R611" s="249"/>
      <c r="S611" s="249"/>
      <c r="T611" s="250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1" t="s">
        <v>282</v>
      </c>
      <c r="AU611" s="251" t="s">
        <v>91</v>
      </c>
      <c r="AV611" s="13" t="s">
        <v>91</v>
      </c>
      <c r="AW611" s="13" t="s">
        <v>39</v>
      </c>
      <c r="AX611" s="13" t="s">
        <v>78</v>
      </c>
      <c r="AY611" s="251" t="s">
        <v>188</v>
      </c>
    </row>
    <row r="612" s="14" customFormat="1">
      <c r="A612" s="14"/>
      <c r="B612" s="252"/>
      <c r="C612" s="253"/>
      <c r="D612" s="222" t="s">
        <v>282</v>
      </c>
      <c r="E612" s="254" t="s">
        <v>32</v>
      </c>
      <c r="F612" s="255" t="s">
        <v>2757</v>
      </c>
      <c r="G612" s="253"/>
      <c r="H612" s="254" t="s">
        <v>32</v>
      </c>
      <c r="I612" s="256"/>
      <c r="J612" s="253"/>
      <c r="K612" s="253"/>
      <c r="L612" s="257"/>
      <c r="M612" s="258"/>
      <c r="N612" s="259"/>
      <c r="O612" s="259"/>
      <c r="P612" s="259"/>
      <c r="Q612" s="259"/>
      <c r="R612" s="259"/>
      <c r="S612" s="259"/>
      <c r="T612" s="260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1" t="s">
        <v>282</v>
      </c>
      <c r="AU612" s="261" t="s">
        <v>91</v>
      </c>
      <c r="AV612" s="14" t="s">
        <v>86</v>
      </c>
      <c r="AW612" s="14" t="s">
        <v>39</v>
      </c>
      <c r="AX612" s="14" t="s">
        <v>78</v>
      </c>
      <c r="AY612" s="261" t="s">
        <v>188</v>
      </c>
    </row>
    <row r="613" s="13" customFormat="1">
      <c r="A613" s="13"/>
      <c r="B613" s="241"/>
      <c r="C613" s="242"/>
      <c r="D613" s="222" t="s">
        <v>282</v>
      </c>
      <c r="E613" s="243" t="s">
        <v>32</v>
      </c>
      <c r="F613" s="244" t="s">
        <v>2396</v>
      </c>
      <c r="G613" s="242"/>
      <c r="H613" s="245">
        <v>9.5</v>
      </c>
      <c r="I613" s="246"/>
      <c r="J613" s="242"/>
      <c r="K613" s="242"/>
      <c r="L613" s="247"/>
      <c r="M613" s="248"/>
      <c r="N613" s="249"/>
      <c r="O613" s="249"/>
      <c r="P613" s="249"/>
      <c r="Q613" s="249"/>
      <c r="R613" s="249"/>
      <c r="S613" s="249"/>
      <c r="T613" s="250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1" t="s">
        <v>282</v>
      </c>
      <c r="AU613" s="251" t="s">
        <v>91</v>
      </c>
      <c r="AV613" s="13" t="s">
        <v>91</v>
      </c>
      <c r="AW613" s="13" t="s">
        <v>39</v>
      </c>
      <c r="AX613" s="13" t="s">
        <v>78</v>
      </c>
      <c r="AY613" s="251" t="s">
        <v>188</v>
      </c>
    </row>
    <row r="614" s="15" customFormat="1">
      <c r="A614" s="15"/>
      <c r="B614" s="272"/>
      <c r="C614" s="273"/>
      <c r="D614" s="222" t="s">
        <v>282</v>
      </c>
      <c r="E614" s="274" t="s">
        <v>32</v>
      </c>
      <c r="F614" s="275" t="s">
        <v>338</v>
      </c>
      <c r="G614" s="273"/>
      <c r="H614" s="276">
        <v>24.600000000000001</v>
      </c>
      <c r="I614" s="277"/>
      <c r="J614" s="273"/>
      <c r="K614" s="273"/>
      <c r="L614" s="278"/>
      <c r="M614" s="279"/>
      <c r="N614" s="280"/>
      <c r="O614" s="280"/>
      <c r="P614" s="280"/>
      <c r="Q614" s="280"/>
      <c r="R614" s="280"/>
      <c r="S614" s="280"/>
      <c r="T614" s="281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82" t="s">
        <v>282</v>
      </c>
      <c r="AU614" s="282" t="s">
        <v>91</v>
      </c>
      <c r="AV614" s="15" t="s">
        <v>187</v>
      </c>
      <c r="AW614" s="15" t="s">
        <v>39</v>
      </c>
      <c r="AX614" s="15" t="s">
        <v>86</v>
      </c>
      <c r="AY614" s="282" t="s">
        <v>188</v>
      </c>
    </row>
    <row r="615" s="2" customFormat="1" ht="24.15" customHeight="1">
      <c r="A615" s="42"/>
      <c r="B615" s="43"/>
      <c r="C615" s="262" t="s">
        <v>875</v>
      </c>
      <c r="D615" s="262" t="s">
        <v>319</v>
      </c>
      <c r="E615" s="263" t="s">
        <v>700</v>
      </c>
      <c r="F615" s="264" t="s">
        <v>2245</v>
      </c>
      <c r="G615" s="265" t="s">
        <v>278</v>
      </c>
      <c r="H615" s="266">
        <v>27.059999999999999</v>
      </c>
      <c r="I615" s="267"/>
      <c r="J615" s="268">
        <f>ROUND(I615*H615,2)</f>
        <v>0</v>
      </c>
      <c r="K615" s="264" t="s">
        <v>32</v>
      </c>
      <c r="L615" s="269"/>
      <c r="M615" s="270" t="s">
        <v>32</v>
      </c>
      <c r="N615" s="271" t="s">
        <v>49</v>
      </c>
      <c r="O615" s="88"/>
      <c r="P615" s="218">
        <f>O615*H615</f>
        <v>0</v>
      </c>
      <c r="Q615" s="218">
        <v>0.0126</v>
      </c>
      <c r="R615" s="218">
        <f>Q615*H615</f>
        <v>0.34095599999999998</v>
      </c>
      <c r="S615" s="218">
        <v>0</v>
      </c>
      <c r="T615" s="219">
        <f>S615*H615</f>
        <v>0</v>
      </c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R615" s="220" t="s">
        <v>484</v>
      </c>
      <c r="AT615" s="220" t="s">
        <v>319</v>
      </c>
      <c r="AU615" s="220" t="s">
        <v>91</v>
      </c>
      <c r="AY615" s="20" t="s">
        <v>188</v>
      </c>
      <c r="BE615" s="221">
        <f>IF(N615="základní",J615,0)</f>
        <v>0</v>
      </c>
      <c r="BF615" s="221">
        <f>IF(N615="snížená",J615,0)</f>
        <v>0</v>
      </c>
      <c r="BG615" s="221">
        <f>IF(N615="zákl. přenesená",J615,0)</f>
        <v>0</v>
      </c>
      <c r="BH615" s="221">
        <f>IF(N615="sníž. přenesená",J615,0)</f>
        <v>0</v>
      </c>
      <c r="BI615" s="221">
        <f>IF(N615="nulová",J615,0)</f>
        <v>0</v>
      </c>
      <c r="BJ615" s="20" t="s">
        <v>86</v>
      </c>
      <c r="BK615" s="221">
        <f>ROUND(I615*H615,2)</f>
        <v>0</v>
      </c>
      <c r="BL615" s="20" t="s">
        <v>405</v>
      </c>
      <c r="BM615" s="220" t="s">
        <v>2768</v>
      </c>
    </row>
    <row r="616" s="2" customFormat="1">
      <c r="A616" s="42"/>
      <c r="B616" s="43"/>
      <c r="C616" s="44"/>
      <c r="D616" s="222" t="s">
        <v>194</v>
      </c>
      <c r="E616" s="44"/>
      <c r="F616" s="223" t="s">
        <v>2245</v>
      </c>
      <c r="G616" s="44"/>
      <c r="H616" s="44"/>
      <c r="I616" s="224"/>
      <c r="J616" s="44"/>
      <c r="K616" s="44"/>
      <c r="L616" s="48"/>
      <c r="M616" s="225"/>
      <c r="N616" s="226"/>
      <c r="O616" s="88"/>
      <c r="P616" s="88"/>
      <c r="Q616" s="88"/>
      <c r="R616" s="88"/>
      <c r="S616" s="88"/>
      <c r="T616" s="89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T616" s="20" t="s">
        <v>194</v>
      </c>
      <c r="AU616" s="20" t="s">
        <v>91</v>
      </c>
    </row>
    <row r="617" s="2" customFormat="1">
      <c r="A617" s="42"/>
      <c r="B617" s="43"/>
      <c r="C617" s="44"/>
      <c r="D617" s="222" t="s">
        <v>202</v>
      </c>
      <c r="E617" s="44"/>
      <c r="F617" s="227" t="s">
        <v>2247</v>
      </c>
      <c r="G617" s="44"/>
      <c r="H617" s="44"/>
      <c r="I617" s="224"/>
      <c r="J617" s="44"/>
      <c r="K617" s="44"/>
      <c r="L617" s="48"/>
      <c r="M617" s="225"/>
      <c r="N617" s="226"/>
      <c r="O617" s="88"/>
      <c r="P617" s="88"/>
      <c r="Q617" s="88"/>
      <c r="R617" s="88"/>
      <c r="S617" s="88"/>
      <c r="T617" s="89"/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T617" s="20" t="s">
        <v>202</v>
      </c>
      <c r="AU617" s="20" t="s">
        <v>91</v>
      </c>
    </row>
    <row r="618" s="13" customFormat="1">
      <c r="A618" s="13"/>
      <c r="B618" s="241"/>
      <c r="C618" s="242"/>
      <c r="D618" s="222" t="s">
        <v>282</v>
      </c>
      <c r="E618" s="242"/>
      <c r="F618" s="244" t="s">
        <v>2769</v>
      </c>
      <c r="G618" s="242"/>
      <c r="H618" s="245">
        <v>27.059999999999999</v>
      </c>
      <c r="I618" s="246"/>
      <c r="J618" s="242"/>
      <c r="K618" s="242"/>
      <c r="L618" s="247"/>
      <c r="M618" s="248"/>
      <c r="N618" s="249"/>
      <c r="O618" s="249"/>
      <c r="P618" s="249"/>
      <c r="Q618" s="249"/>
      <c r="R618" s="249"/>
      <c r="S618" s="249"/>
      <c r="T618" s="250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1" t="s">
        <v>282</v>
      </c>
      <c r="AU618" s="251" t="s">
        <v>91</v>
      </c>
      <c r="AV618" s="13" t="s">
        <v>91</v>
      </c>
      <c r="AW618" s="13" t="s">
        <v>4</v>
      </c>
      <c r="AX618" s="13" t="s">
        <v>86</v>
      </c>
      <c r="AY618" s="251" t="s">
        <v>188</v>
      </c>
    </row>
    <row r="619" s="2" customFormat="1" ht="33" customHeight="1">
      <c r="A619" s="42"/>
      <c r="B619" s="43"/>
      <c r="C619" s="209" t="s">
        <v>883</v>
      </c>
      <c r="D619" s="209" t="s">
        <v>189</v>
      </c>
      <c r="E619" s="210" t="s">
        <v>2249</v>
      </c>
      <c r="F619" s="211" t="s">
        <v>2250</v>
      </c>
      <c r="G619" s="212" t="s">
        <v>278</v>
      </c>
      <c r="H619" s="213">
        <v>8.5</v>
      </c>
      <c r="I619" s="214"/>
      <c r="J619" s="215">
        <f>ROUND(I619*H619,2)</f>
        <v>0</v>
      </c>
      <c r="K619" s="211" t="s">
        <v>236</v>
      </c>
      <c r="L619" s="48"/>
      <c r="M619" s="216" t="s">
        <v>32</v>
      </c>
      <c r="N619" s="217" t="s">
        <v>49</v>
      </c>
      <c r="O619" s="88"/>
      <c r="P619" s="218">
        <f>O619*H619</f>
        <v>0</v>
      </c>
      <c r="Q619" s="218">
        <v>0</v>
      </c>
      <c r="R619" s="218">
        <f>Q619*H619</f>
        <v>0</v>
      </c>
      <c r="S619" s="218">
        <v>0</v>
      </c>
      <c r="T619" s="219">
        <f>S619*H619</f>
        <v>0</v>
      </c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R619" s="220" t="s">
        <v>405</v>
      </c>
      <c r="AT619" s="220" t="s">
        <v>189</v>
      </c>
      <c r="AU619" s="220" t="s">
        <v>91</v>
      </c>
      <c r="AY619" s="20" t="s">
        <v>188</v>
      </c>
      <c r="BE619" s="221">
        <f>IF(N619="základní",J619,0)</f>
        <v>0</v>
      </c>
      <c r="BF619" s="221">
        <f>IF(N619="snížená",J619,0)</f>
        <v>0</v>
      </c>
      <c r="BG619" s="221">
        <f>IF(N619="zákl. přenesená",J619,0)</f>
        <v>0</v>
      </c>
      <c r="BH619" s="221">
        <f>IF(N619="sníž. přenesená",J619,0)</f>
        <v>0</v>
      </c>
      <c r="BI619" s="221">
        <f>IF(N619="nulová",J619,0)</f>
        <v>0</v>
      </c>
      <c r="BJ619" s="20" t="s">
        <v>86</v>
      </c>
      <c r="BK619" s="221">
        <f>ROUND(I619*H619,2)</f>
        <v>0</v>
      </c>
      <c r="BL619" s="20" t="s">
        <v>405</v>
      </c>
      <c r="BM619" s="220" t="s">
        <v>2770</v>
      </c>
    </row>
    <row r="620" s="2" customFormat="1">
      <c r="A620" s="42"/>
      <c r="B620" s="43"/>
      <c r="C620" s="44"/>
      <c r="D620" s="222" t="s">
        <v>194</v>
      </c>
      <c r="E620" s="44"/>
      <c r="F620" s="223" t="s">
        <v>2252</v>
      </c>
      <c r="G620" s="44"/>
      <c r="H620" s="44"/>
      <c r="I620" s="224"/>
      <c r="J620" s="44"/>
      <c r="K620" s="44"/>
      <c r="L620" s="48"/>
      <c r="M620" s="225"/>
      <c r="N620" s="226"/>
      <c r="O620" s="88"/>
      <c r="P620" s="88"/>
      <c r="Q620" s="88"/>
      <c r="R620" s="88"/>
      <c r="S620" s="88"/>
      <c r="T620" s="89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T620" s="20" t="s">
        <v>194</v>
      </c>
      <c r="AU620" s="20" t="s">
        <v>91</v>
      </c>
    </row>
    <row r="621" s="2" customFormat="1">
      <c r="A621" s="42"/>
      <c r="B621" s="43"/>
      <c r="C621" s="44"/>
      <c r="D621" s="239" t="s">
        <v>239</v>
      </c>
      <c r="E621" s="44"/>
      <c r="F621" s="240" t="s">
        <v>2253</v>
      </c>
      <c r="G621" s="44"/>
      <c r="H621" s="44"/>
      <c r="I621" s="224"/>
      <c r="J621" s="44"/>
      <c r="K621" s="44"/>
      <c r="L621" s="48"/>
      <c r="M621" s="225"/>
      <c r="N621" s="226"/>
      <c r="O621" s="88"/>
      <c r="P621" s="88"/>
      <c r="Q621" s="88"/>
      <c r="R621" s="88"/>
      <c r="S621" s="88"/>
      <c r="T621" s="89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T621" s="20" t="s">
        <v>239</v>
      </c>
      <c r="AU621" s="20" t="s">
        <v>91</v>
      </c>
    </row>
    <row r="622" s="14" customFormat="1">
      <c r="A622" s="14"/>
      <c r="B622" s="252"/>
      <c r="C622" s="253"/>
      <c r="D622" s="222" t="s">
        <v>282</v>
      </c>
      <c r="E622" s="254" t="s">
        <v>32</v>
      </c>
      <c r="F622" s="255" t="s">
        <v>2756</v>
      </c>
      <c r="G622" s="253"/>
      <c r="H622" s="254" t="s">
        <v>32</v>
      </c>
      <c r="I622" s="256"/>
      <c r="J622" s="253"/>
      <c r="K622" s="253"/>
      <c r="L622" s="257"/>
      <c r="M622" s="258"/>
      <c r="N622" s="259"/>
      <c r="O622" s="259"/>
      <c r="P622" s="259"/>
      <c r="Q622" s="259"/>
      <c r="R622" s="259"/>
      <c r="S622" s="259"/>
      <c r="T622" s="260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1" t="s">
        <v>282</v>
      </c>
      <c r="AU622" s="261" t="s">
        <v>91</v>
      </c>
      <c r="AV622" s="14" t="s">
        <v>86</v>
      </c>
      <c r="AW622" s="14" t="s">
        <v>39</v>
      </c>
      <c r="AX622" s="14" t="s">
        <v>78</v>
      </c>
      <c r="AY622" s="261" t="s">
        <v>188</v>
      </c>
    </row>
    <row r="623" s="13" customFormat="1">
      <c r="A623" s="13"/>
      <c r="B623" s="241"/>
      <c r="C623" s="242"/>
      <c r="D623" s="222" t="s">
        <v>282</v>
      </c>
      <c r="E623" s="243" t="s">
        <v>32</v>
      </c>
      <c r="F623" s="244" t="s">
        <v>2392</v>
      </c>
      <c r="G623" s="242"/>
      <c r="H623" s="245">
        <v>4.5</v>
      </c>
      <c r="I623" s="246"/>
      <c r="J623" s="242"/>
      <c r="K623" s="242"/>
      <c r="L623" s="247"/>
      <c r="M623" s="248"/>
      <c r="N623" s="249"/>
      <c r="O623" s="249"/>
      <c r="P623" s="249"/>
      <c r="Q623" s="249"/>
      <c r="R623" s="249"/>
      <c r="S623" s="249"/>
      <c r="T623" s="250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1" t="s">
        <v>282</v>
      </c>
      <c r="AU623" s="251" t="s">
        <v>91</v>
      </c>
      <c r="AV623" s="13" t="s">
        <v>91</v>
      </c>
      <c r="AW623" s="13" t="s">
        <v>39</v>
      </c>
      <c r="AX623" s="13" t="s">
        <v>78</v>
      </c>
      <c r="AY623" s="251" t="s">
        <v>188</v>
      </c>
    </row>
    <row r="624" s="13" customFormat="1">
      <c r="A624" s="13"/>
      <c r="B624" s="241"/>
      <c r="C624" s="242"/>
      <c r="D624" s="222" t="s">
        <v>282</v>
      </c>
      <c r="E624" s="243" t="s">
        <v>32</v>
      </c>
      <c r="F624" s="244" t="s">
        <v>2395</v>
      </c>
      <c r="G624" s="242"/>
      <c r="H624" s="245">
        <v>4</v>
      </c>
      <c r="I624" s="246"/>
      <c r="J624" s="242"/>
      <c r="K624" s="242"/>
      <c r="L624" s="247"/>
      <c r="M624" s="248"/>
      <c r="N624" s="249"/>
      <c r="O624" s="249"/>
      <c r="P624" s="249"/>
      <c r="Q624" s="249"/>
      <c r="R624" s="249"/>
      <c r="S624" s="249"/>
      <c r="T624" s="250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1" t="s">
        <v>282</v>
      </c>
      <c r="AU624" s="251" t="s">
        <v>91</v>
      </c>
      <c r="AV624" s="13" t="s">
        <v>91</v>
      </c>
      <c r="AW624" s="13" t="s">
        <v>39</v>
      </c>
      <c r="AX624" s="13" t="s">
        <v>78</v>
      </c>
      <c r="AY624" s="251" t="s">
        <v>188</v>
      </c>
    </row>
    <row r="625" s="15" customFormat="1">
      <c r="A625" s="15"/>
      <c r="B625" s="272"/>
      <c r="C625" s="273"/>
      <c r="D625" s="222" t="s">
        <v>282</v>
      </c>
      <c r="E625" s="274" t="s">
        <v>32</v>
      </c>
      <c r="F625" s="275" t="s">
        <v>338</v>
      </c>
      <c r="G625" s="273"/>
      <c r="H625" s="276">
        <v>8.5</v>
      </c>
      <c r="I625" s="277"/>
      <c r="J625" s="273"/>
      <c r="K625" s="273"/>
      <c r="L625" s="278"/>
      <c r="M625" s="279"/>
      <c r="N625" s="280"/>
      <c r="O625" s="280"/>
      <c r="P625" s="280"/>
      <c r="Q625" s="280"/>
      <c r="R625" s="280"/>
      <c r="S625" s="280"/>
      <c r="T625" s="281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82" t="s">
        <v>282</v>
      </c>
      <c r="AU625" s="282" t="s">
        <v>91</v>
      </c>
      <c r="AV625" s="15" t="s">
        <v>187</v>
      </c>
      <c r="AW625" s="15" t="s">
        <v>39</v>
      </c>
      <c r="AX625" s="15" t="s">
        <v>86</v>
      </c>
      <c r="AY625" s="282" t="s">
        <v>188</v>
      </c>
    </row>
    <row r="626" s="2" customFormat="1" ht="24.15" customHeight="1">
      <c r="A626" s="42"/>
      <c r="B626" s="43"/>
      <c r="C626" s="209" t="s">
        <v>897</v>
      </c>
      <c r="D626" s="209" t="s">
        <v>189</v>
      </c>
      <c r="E626" s="210" t="s">
        <v>2771</v>
      </c>
      <c r="F626" s="211" t="s">
        <v>2772</v>
      </c>
      <c r="G626" s="212" t="s">
        <v>278</v>
      </c>
      <c r="H626" s="213">
        <v>11.875</v>
      </c>
      <c r="I626" s="214"/>
      <c r="J626" s="215">
        <f>ROUND(I626*H626,2)</f>
        <v>0</v>
      </c>
      <c r="K626" s="211" t="s">
        <v>236</v>
      </c>
      <c r="L626" s="48"/>
      <c r="M626" s="216" t="s">
        <v>32</v>
      </c>
      <c r="N626" s="217" t="s">
        <v>49</v>
      </c>
      <c r="O626" s="88"/>
      <c r="P626" s="218">
        <f>O626*H626</f>
        <v>0</v>
      </c>
      <c r="Q626" s="218">
        <v>0.0015</v>
      </c>
      <c r="R626" s="218">
        <f>Q626*H626</f>
        <v>0.017812500000000002</v>
      </c>
      <c r="S626" s="218">
        <v>0</v>
      </c>
      <c r="T626" s="219">
        <f>S626*H626</f>
        <v>0</v>
      </c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R626" s="220" t="s">
        <v>405</v>
      </c>
      <c r="AT626" s="220" t="s">
        <v>189</v>
      </c>
      <c r="AU626" s="220" t="s">
        <v>91</v>
      </c>
      <c r="AY626" s="20" t="s">
        <v>188</v>
      </c>
      <c r="BE626" s="221">
        <f>IF(N626="základní",J626,0)</f>
        <v>0</v>
      </c>
      <c r="BF626" s="221">
        <f>IF(N626="snížená",J626,0)</f>
        <v>0</v>
      </c>
      <c r="BG626" s="221">
        <f>IF(N626="zákl. přenesená",J626,0)</f>
        <v>0</v>
      </c>
      <c r="BH626" s="221">
        <f>IF(N626="sníž. přenesená",J626,0)</f>
        <v>0</v>
      </c>
      <c r="BI626" s="221">
        <f>IF(N626="nulová",J626,0)</f>
        <v>0</v>
      </c>
      <c r="BJ626" s="20" t="s">
        <v>86</v>
      </c>
      <c r="BK626" s="221">
        <f>ROUND(I626*H626,2)</f>
        <v>0</v>
      </c>
      <c r="BL626" s="20" t="s">
        <v>405</v>
      </c>
      <c r="BM626" s="220" t="s">
        <v>2773</v>
      </c>
    </row>
    <row r="627" s="2" customFormat="1">
      <c r="A627" s="42"/>
      <c r="B627" s="43"/>
      <c r="C627" s="44"/>
      <c r="D627" s="222" t="s">
        <v>194</v>
      </c>
      <c r="E627" s="44"/>
      <c r="F627" s="223" t="s">
        <v>2774</v>
      </c>
      <c r="G627" s="44"/>
      <c r="H627" s="44"/>
      <c r="I627" s="224"/>
      <c r="J627" s="44"/>
      <c r="K627" s="44"/>
      <c r="L627" s="48"/>
      <c r="M627" s="225"/>
      <c r="N627" s="226"/>
      <c r="O627" s="88"/>
      <c r="P627" s="88"/>
      <c r="Q627" s="88"/>
      <c r="R627" s="88"/>
      <c r="S627" s="88"/>
      <c r="T627" s="89"/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T627" s="20" t="s">
        <v>194</v>
      </c>
      <c r="AU627" s="20" t="s">
        <v>91</v>
      </c>
    </row>
    <row r="628" s="2" customFormat="1">
      <c r="A628" s="42"/>
      <c r="B628" s="43"/>
      <c r="C628" s="44"/>
      <c r="D628" s="239" t="s">
        <v>239</v>
      </c>
      <c r="E628" s="44"/>
      <c r="F628" s="240" t="s">
        <v>2775</v>
      </c>
      <c r="G628" s="44"/>
      <c r="H628" s="44"/>
      <c r="I628" s="224"/>
      <c r="J628" s="44"/>
      <c r="K628" s="44"/>
      <c r="L628" s="48"/>
      <c r="M628" s="225"/>
      <c r="N628" s="226"/>
      <c r="O628" s="88"/>
      <c r="P628" s="88"/>
      <c r="Q628" s="88"/>
      <c r="R628" s="88"/>
      <c r="S628" s="88"/>
      <c r="T628" s="89"/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T628" s="20" t="s">
        <v>239</v>
      </c>
      <c r="AU628" s="20" t="s">
        <v>91</v>
      </c>
    </row>
    <row r="629" s="2" customFormat="1">
      <c r="A629" s="42"/>
      <c r="B629" s="43"/>
      <c r="C629" s="44"/>
      <c r="D629" s="222" t="s">
        <v>202</v>
      </c>
      <c r="E629" s="44"/>
      <c r="F629" s="227" t="s">
        <v>2776</v>
      </c>
      <c r="G629" s="44"/>
      <c r="H629" s="44"/>
      <c r="I629" s="224"/>
      <c r="J629" s="44"/>
      <c r="K629" s="44"/>
      <c r="L629" s="48"/>
      <c r="M629" s="225"/>
      <c r="N629" s="226"/>
      <c r="O629" s="88"/>
      <c r="P629" s="88"/>
      <c r="Q629" s="88"/>
      <c r="R629" s="88"/>
      <c r="S629" s="88"/>
      <c r="T629" s="89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T629" s="20" t="s">
        <v>202</v>
      </c>
      <c r="AU629" s="20" t="s">
        <v>91</v>
      </c>
    </row>
    <row r="630" s="14" customFormat="1">
      <c r="A630" s="14"/>
      <c r="B630" s="252"/>
      <c r="C630" s="253"/>
      <c r="D630" s="222" t="s">
        <v>282</v>
      </c>
      <c r="E630" s="254" t="s">
        <v>32</v>
      </c>
      <c r="F630" s="255" t="s">
        <v>2757</v>
      </c>
      <c r="G630" s="253"/>
      <c r="H630" s="254" t="s">
        <v>32</v>
      </c>
      <c r="I630" s="256"/>
      <c r="J630" s="253"/>
      <c r="K630" s="253"/>
      <c r="L630" s="257"/>
      <c r="M630" s="258"/>
      <c r="N630" s="259"/>
      <c r="O630" s="259"/>
      <c r="P630" s="259"/>
      <c r="Q630" s="259"/>
      <c r="R630" s="259"/>
      <c r="S630" s="259"/>
      <c r="T630" s="260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1" t="s">
        <v>282</v>
      </c>
      <c r="AU630" s="261" t="s">
        <v>91</v>
      </c>
      <c r="AV630" s="14" t="s">
        <v>86</v>
      </c>
      <c r="AW630" s="14" t="s">
        <v>39</v>
      </c>
      <c r="AX630" s="14" t="s">
        <v>78</v>
      </c>
      <c r="AY630" s="261" t="s">
        <v>188</v>
      </c>
    </row>
    <row r="631" s="13" customFormat="1">
      <c r="A631" s="13"/>
      <c r="B631" s="241"/>
      <c r="C631" s="242"/>
      <c r="D631" s="222" t="s">
        <v>282</v>
      </c>
      <c r="E631" s="243" t="s">
        <v>32</v>
      </c>
      <c r="F631" s="244" t="s">
        <v>2396</v>
      </c>
      <c r="G631" s="242"/>
      <c r="H631" s="245">
        <v>9.5</v>
      </c>
      <c r="I631" s="246"/>
      <c r="J631" s="242"/>
      <c r="K631" s="242"/>
      <c r="L631" s="247"/>
      <c r="M631" s="248"/>
      <c r="N631" s="249"/>
      <c r="O631" s="249"/>
      <c r="P631" s="249"/>
      <c r="Q631" s="249"/>
      <c r="R631" s="249"/>
      <c r="S631" s="249"/>
      <c r="T631" s="250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1" t="s">
        <v>282</v>
      </c>
      <c r="AU631" s="251" t="s">
        <v>91</v>
      </c>
      <c r="AV631" s="13" t="s">
        <v>91</v>
      </c>
      <c r="AW631" s="13" t="s">
        <v>39</v>
      </c>
      <c r="AX631" s="13" t="s">
        <v>86</v>
      </c>
      <c r="AY631" s="251" t="s">
        <v>188</v>
      </c>
    </row>
    <row r="632" s="13" customFormat="1">
      <c r="A632" s="13"/>
      <c r="B632" s="241"/>
      <c r="C632" s="242"/>
      <c r="D632" s="222" t="s">
        <v>282</v>
      </c>
      <c r="E632" s="242"/>
      <c r="F632" s="244" t="s">
        <v>2777</v>
      </c>
      <c r="G632" s="242"/>
      <c r="H632" s="245">
        <v>11.875</v>
      </c>
      <c r="I632" s="246"/>
      <c r="J632" s="242"/>
      <c r="K632" s="242"/>
      <c r="L632" s="247"/>
      <c r="M632" s="248"/>
      <c r="N632" s="249"/>
      <c r="O632" s="249"/>
      <c r="P632" s="249"/>
      <c r="Q632" s="249"/>
      <c r="R632" s="249"/>
      <c r="S632" s="249"/>
      <c r="T632" s="250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1" t="s">
        <v>282</v>
      </c>
      <c r="AU632" s="251" t="s">
        <v>91</v>
      </c>
      <c r="AV632" s="13" t="s">
        <v>91</v>
      </c>
      <c r="AW632" s="13" t="s">
        <v>4</v>
      </c>
      <c r="AX632" s="13" t="s">
        <v>86</v>
      </c>
      <c r="AY632" s="251" t="s">
        <v>188</v>
      </c>
    </row>
    <row r="633" s="2" customFormat="1" ht="24.15" customHeight="1">
      <c r="A633" s="42"/>
      <c r="B633" s="43"/>
      <c r="C633" s="209" t="s">
        <v>905</v>
      </c>
      <c r="D633" s="209" t="s">
        <v>189</v>
      </c>
      <c r="E633" s="210" t="s">
        <v>722</v>
      </c>
      <c r="F633" s="211" t="s">
        <v>723</v>
      </c>
      <c r="G633" s="212" t="s">
        <v>389</v>
      </c>
      <c r="H633" s="213">
        <v>0.90000000000000002</v>
      </c>
      <c r="I633" s="214"/>
      <c r="J633" s="215">
        <f>ROUND(I633*H633,2)</f>
        <v>0</v>
      </c>
      <c r="K633" s="211" t="s">
        <v>236</v>
      </c>
      <c r="L633" s="48"/>
      <c r="M633" s="216" t="s">
        <v>32</v>
      </c>
      <c r="N633" s="217" t="s">
        <v>49</v>
      </c>
      <c r="O633" s="88"/>
      <c r="P633" s="218">
        <f>O633*H633</f>
        <v>0</v>
      </c>
      <c r="Q633" s="218">
        <v>0</v>
      </c>
      <c r="R633" s="218">
        <f>Q633*H633</f>
        <v>0</v>
      </c>
      <c r="S633" s="218">
        <v>0</v>
      </c>
      <c r="T633" s="219">
        <f>S633*H633</f>
        <v>0</v>
      </c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R633" s="220" t="s">
        <v>405</v>
      </c>
      <c r="AT633" s="220" t="s">
        <v>189</v>
      </c>
      <c r="AU633" s="220" t="s">
        <v>91</v>
      </c>
      <c r="AY633" s="20" t="s">
        <v>188</v>
      </c>
      <c r="BE633" s="221">
        <f>IF(N633="základní",J633,0)</f>
        <v>0</v>
      </c>
      <c r="BF633" s="221">
        <f>IF(N633="snížená",J633,0)</f>
        <v>0</v>
      </c>
      <c r="BG633" s="221">
        <f>IF(N633="zákl. přenesená",J633,0)</f>
        <v>0</v>
      </c>
      <c r="BH633" s="221">
        <f>IF(N633="sníž. přenesená",J633,0)</f>
        <v>0</v>
      </c>
      <c r="BI633" s="221">
        <f>IF(N633="nulová",J633,0)</f>
        <v>0</v>
      </c>
      <c r="BJ633" s="20" t="s">
        <v>86</v>
      </c>
      <c r="BK633" s="221">
        <f>ROUND(I633*H633,2)</f>
        <v>0</v>
      </c>
      <c r="BL633" s="20" t="s">
        <v>405</v>
      </c>
      <c r="BM633" s="220" t="s">
        <v>2778</v>
      </c>
    </row>
    <row r="634" s="2" customFormat="1">
      <c r="A634" s="42"/>
      <c r="B634" s="43"/>
      <c r="C634" s="44"/>
      <c r="D634" s="222" t="s">
        <v>194</v>
      </c>
      <c r="E634" s="44"/>
      <c r="F634" s="223" t="s">
        <v>725</v>
      </c>
      <c r="G634" s="44"/>
      <c r="H634" s="44"/>
      <c r="I634" s="224"/>
      <c r="J634" s="44"/>
      <c r="K634" s="44"/>
      <c r="L634" s="48"/>
      <c r="M634" s="225"/>
      <c r="N634" s="226"/>
      <c r="O634" s="88"/>
      <c r="P634" s="88"/>
      <c r="Q634" s="88"/>
      <c r="R634" s="88"/>
      <c r="S634" s="88"/>
      <c r="T634" s="89"/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T634" s="20" t="s">
        <v>194</v>
      </c>
      <c r="AU634" s="20" t="s">
        <v>91</v>
      </c>
    </row>
    <row r="635" s="2" customFormat="1">
      <c r="A635" s="42"/>
      <c r="B635" s="43"/>
      <c r="C635" s="44"/>
      <c r="D635" s="239" t="s">
        <v>239</v>
      </c>
      <c r="E635" s="44"/>
      <c r="F635" s="240" t="s">
        <v>726</v>
      </c>
      <c r="G635" s="44"/>
      <c r="H635" s="44"/>
      <c r="I635" s="224"/>
      <c r="J635" s="44"/>
      <c r="K635" s="44"/>
      <c r="L635" s="48"/>
      <c r="M635" s="225"/>
      <c r="N635" s="226"/>
      <c r="O635" s="88"/>
      <c r="P635" s="88"/>
      <c r="Q635" s="88"/>
      <c r="R635" s="88"/>
      <c r="S635" s="88"/>
      <c r="T635" s="89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T635" s="20" t="s">
        <v>239</v>
      </c>
      <c r="AU635" s="20" t="s">
        <v>91</v>
      </c>
    </row>
    <row r="636" s="11" customFormat="1" ht="22.8" customHeight="1">
      <c r="A636" s="11"/>
      <c r="B636" s="195"/>
      <c r="C636" s="196"/>
      <c r="D636" s="197" t="s">
        <v>77</v>
      </c>
      <c r="E636" s="237" t="s">
        <v>2097</v>
      </c>
      <c r="F636" s="237" t="s">
        <v>2098</v>
      </c>
      <c r="G636" s="196"/>
      <c r="H636" s="196"/>
      <c r="I636" s="199"/>
      <c r="J636" s="238">
        <f>BK636</f>
        <v>0</v>
      </c>
      <c r="K636" s="196"/>
      <c r="L636" s="201"/>
      <c r="M636" s="202"/>
      <c r="N636" s="203"/>
      <c r="O636" s="203"/>
      <c r="P636" s="204">
        <f>SUM(P637:P657)</f>
        <v>0</v>
      </c>
      <c r="Q636" s="203"/>
      <c r="R636" s="204">
        <f>SUM(R637:R657)</f>
        <v>0.011384799999999999</v>
      </c>
      <c r="S636" s="203"/>
      <c r="T636" s="205">
        <f>SUM(T637:T657)</f>
        <v>0.94822000000000006</v>
      </c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R636" s="206" t="s">
        <v>91</v>
      </c>
      <c r="AT636" s="207" t="s">
        <v>77</v>
      </c>
      <c r="AU636" s="207" t="s">
        <v>86</v>
      </c>
      <c r="AY636" s="206" t="s">
        <v>188</v>
      </c>
      <c r="BK636" s="208">
        <f>SUM(BK637:BK657)</f>
        <v>0</v>
      </c>
    </row>
    <row r="637" s="2" customFormat="1" ht="24.15" customHeight="1">
      <c r="A637" s="42"/>
      <c r="B637" s="43"/>
      <c r="C637" s="209" t="s">
        <v>910</v>
      </c>
      <c r="D637" s="209" t="s">
        <v>189</v>
      </c>
      <c r="E637" s="210" t="s">
        <v>2779</v>
      </c>
      <c r="F637" s="211" t="s">
        <v>2780</v>
      </c>
      <c r="G637" s="212" t="s">
        <v>314</v>
      </c>
      <c r="H637" s="213">
        <v>42.799999999999997</v>
      </c>
      <c r="I637" s="214"/>
      <c r="J637" s="215">
        <f>ROUND(I637*H637,2)</f>
        <v>0</v>
      </c>
      <c r="K637" s="211" t="s">
        <v>236</v>
      </c>
      <c r="L637" s="48"/>
      <c r="M637" s="216" t="s">
        <v>32</v>
      </c>
      <c r="N637" s="217" t="s">
        <v>49</v>
      </c>
      <c r="O637" s="88"/>
      <c r="P637" s="218">
        <f>O637*H637</f>
        <v>0</v>
      </c>
      <c r="Q637" s="218">
        <v>5.0000000000000002E-05</v>
      </c>
      <c r="R637" s="218">
        <f>Q637*H637</f>
        <v>0.00214</v>
      </c>
      <c r="S637" s="218">
        <v>0</v>
      </c>
      <c r="T637" s="219">
        <f>S637*H637</f>
        <v>0</v>
      </c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R637" s="220" t="s">
        <v>405</v>
      </c>
      <c r="AT637" s="220" t="s">
        <v>189</v>
      </c>
      <c r="AU637" s="220" t="s">
        <v>91</v>
      </c>
      <c r="AY637" s="20" t="s">
        <v>188</v>
      </c>
      <c r="BE637" s="221">
        <f>IF(N637="základní",J637,0)</f>
        <v>0</v>
      </c>
      <c r="BF637" s="221">
        <f>IF(N637="snížená",J637,0)</f>
        <v>0</v>
      </c>
      <c r="BG637" s="221">
        <f>IF(N637="zákl. přenesená",J637,0)</f>
        <v>0</v>
      </c>
      <c r="BH637" s="221">
        <f>IF(N637="sníž. přenesená",J637,0)</f>
        <v>0</v>
      </c>
      <c r="BI637" s="221">
        <f>IF(N637="nulová",J637,0)</f>
        <v>0</v>
      </c>
      <c r="BJ637" s="20" t="s">
        <v>86</v>
      </c>
      <c r="BK637" s="221">
        <f>ROUND(I637*H637,2)</f>
        <v>0</v>
      </c>
      <c r="BL637" s="20" t="s">
        <v>405</v>
      </c>
      <c r="BM637" s="220" t="s">
        <v>2781</v>
      </c>
    </row>
    <row r="638" s="2" customFormat="1">
      <c r="A638" s="42"/>
      <c r="B638" s="43"/>
      <c r="C638" s="44"/>
      <c r="D638" s="222" t="s">
        <v>194</v>
      </c>
      <c r="E638" s="44"/>
      <c r="F638" s="223" t="s">
        <v>2782</v>
      </c>
      <c r="G638" s="44"/>
      <c r="H638" s="44"/>
      <c r="I638" s="224"/>
      <c r="J638" s="44"/>
      <c r="K638" s="44"/>
      <c r="L638" s="48"/>
      <c r="M638" s="225"/>
      <c r="N638" s="226"/>
      <c r="O638" s="88"/>
      <c r="P638" s="88"/>
      <c r="Q638" s="88"/>
      <c r="R638" s="88"/>
      <c r="S638" s="88"/>
      <c r="T638" s="89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T638" s="20" t="s">
        <v>194</v>
      </c>
      <c r="AU638" s="20" t="s">
        <v>91</v>
      </c>
    </row>
    <row r="639" s="2" customFormat="1">
      <c r="A639" s="42"/>
      <c r="B639" s="43"/>
      <c r="C639" s="44"/>
      <c r="D639" s="239" t="s">
        <v>239</v>
      </c>
      <c r="E639" s="44"/>
      <c r="F639" s="240" t="s">
        <v>2783</v>
      </c>
      <c r="G639" s="44"/>
      <c r="H639" s="44"/>
      <c r="I639" s="224"/>
      <c r="J639" s="44"/>
      <c r="K639" s="44"/>
      <c r="L639" s="48"/>
      <c r="M639" s="225"/>
      <c r="N639" s="226"/>
      <c r="O639" s="88"/>
      <c r="P639" s="88"/>
      <c r="Q639" s="88"/>
      <c r="R639" s="88"/>
      <c r="S639" s="88"/>
      <c r="T639" s="89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T639" s="20" t="s">
        <v>239</v>
      </c>
      <c r="AU639" s="20" t="s">
        <v>91</v>
      </c>
    </row>
    <row r="640" s="13" customFormat="1">
      <c r="A640" s="13"/>
      <c r="B640" s="241"/>
      <c r="C640" s="242"/>
      <c r="D640" s="222" t="s">
        <v>282</v>
      </c>
      <c r="E640" s="243" t="s">
        <v>32</v>
      </c>
      <c r="F640" s="244" t="s">
        <v>2784</v>
      </c>
      <c r="G640" s="242"/>
      <c r="H640" s="245">
        <v>15.300000000000001</v>
      </c>
      <c r="I640" s="246"/>
      <c r="J640" s="242"/>
      <c r="K640" s="242"/>
      <c r="L640" s="247"/>
      <c r="M640" s="248"/>
      <c r="N640" s="249"/>
      <c r="O640" s="249"/>
      <c r="P640" s="249"/>
      <c r="Q640" s="249"/>
      <c r="R640" s="249"/>
      <c r="S640" s="249"/>
      <c r="T640" s="250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1" t="s">
        <v>282</v>
      </c>
      <c r="AU640" s="251" t="s">
        <v>91</v>
      </c>
      <c r="AV640" s="13" t="s">
        <v>91</v>
      </c>
      <c r="AW640" s="13" t="s">
        <v>39</v>
      </c>
      <c r="AX640" s="13" t="s">
        <v>78</v>
      </c>
      <c r="AY640" s="251" t="s">
        <v>188</v>
      </c>
    </row>
    <row r="641" s="13" customFormat="1">
      <c r="A641" s="13"/>
      <c r="B641" s="241"/>
      <c r="C641" s="242"/>
      <c r="D641" s="222" t="s">
        <v>282</v>
      </c>
      <c r="E641" s="243" t="s">
        <v>32</v>
      </c>
      <c r="F641" s="244" t="s">
        <v>2785</v>
      </c>
      <c r="G641" s="242"/>
      <c r="H641" s="245">
        <v>17</v>
      </c>
      <c r="I641" s="246"/>
      <c r="J641" s="242"/>
      <c r="K641" s="242"/>
      <c r="L641" s="247"/>
      <c r="M641" s="248"/>
      <c r="N641" s="249"/>
      <c r="O641" s="249"/>
      <c r="P641" s="249"/>
      <c r="Q641" s="249"/>
      <c r="R641" s="249"/>
      <c r="S641" s="249"/>
      <c r="T641" s="250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1" t="s">
        <v>282</v>
      </c>
      <c r="AU641" s="251" t="s">
        <v>91</v>
      </c>
      <c r="AV641" s="13" t="s">
        <v>91</v>
      </c>
      <c r="AW641" s="13" t="s">
        <v>39</v>
      </c>
      <c r="AX641" s="13" t="s">
        <v>78</v>
      </c>
      <c r="AY641" s="251" t="s">
        <v>188</v>
      </c>
    </row>
    <row r="642" s="13" customFormat="1">
      <c r="A642" s="13"/>
      <c r="B642" s="241"/>
      <c r="C642" s="242"/>
      <c r="D642" s="222" t="s">
        <v>282</v>
      </c>
      <c r="E642" s="243" t="s">
        <v>32</v>
      </c>
      <c r="F642" s="244" t="s">
        <v>2786</v>
      </c>
      <c r="G642" s="242"/>
      <c r="H642" s="245">
        <v>10.5</v>
      </c>
      <c r="I642" s="246"/>
      <c r="J642" s="242"/>
      <c r="K642" s="242"/>
      <c r="L642" s="247"/>
      <c r="M642" s="248"/>
      <c r="N642" s="249"/>
      <c r="O642" s="249"/>
      <c r="P642" s="249"/>
      <c r="Q642" s="249"/>
      <c r="R642" s="249"/>
      <c r="S642" s="249"/>
      <c r="T642" s="250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1" t="s">
        <v>282</v>
      </c>
      <c r="AU642" s="251" t="s">
        <v>91</v>
      </c>
      <c r="AV642" s="13" t="s">
        <v>91</v>
      </c>
      <c r="AW642" s="13" t="s">
        <v>39</v>
      </c>
      <c r="AX642" s="13" t="s">
        <v>78</v>
      </c>
      <c r="AY642" s="251" t="s">
        <v>188</v>
      </c>
    </row>
    <row r="643" s="15" customFormat="1">
      <c r="A643" s="15"/>
      <c r="B643" s="272"/>
      <c r="C643" s="273"/>
      <c r="D643" s="222" t="s">
        <v>282</v>
      </c>
      <c r="E643" s="274" t="s">
        <v>32</v>
      </c>
      <c r="F643" s="275" t="s">
        <v>338</v>
      </c>
      <c r="G643" s="273"/>
      <c r="H643" s="276">
        <v>42.799999999999997</v>
      </c>
      <c r="I643" s="277"/>
      <c r="J643" s="273"/>
      <c r="K643" s="273"/>
      <c r="L643" s="278"/>
      <c r="M643" s="279"/>
      <c r="N643" s="280"/>
      <c r="O643" s="280"/>
      <c r="P643" s="280"/>
      <c r="Q643" s="280"/>
      <c r="R643" s="280"/>
      <c r="S643" s="280"/>
      <c r="T643" s="281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82" t="s">
        <v>282</v>
      </c>
      <c r="AU643" s="282" t="s">
        <v>91</v>
      </c>
      <c r="AV643" s="15" t="s">
        <v>187</v>
      </c>
      <c r="AW643" s="15" t="s">
        <v>39</v>
      </c>
      <c r="AX643" s="15" t="s">
        <v>86</v>
      </c>
      <c r="AY643" s="282" t="s">
        <v>188</v>
      </c>
    </row>
    <row r="644" s="2" customFormat="1" ht="16.5" customHeight="1">
      <c r="A644" s="42"/>
      <c r="B644" s="43"/>
      <c r="C644" s="262" t="s">
        <v>916</v>
      </c>
      <c r="D644" s="262" t="s">
        <v>319</v>
      </c>
      <c r="E644" s="263" t="s">
        <v>2787</v>
      </c>
      <c r="F644" s="264" t="s">
        <v>2788</v>
      </c>
      <c r="G644" s="265" t="s">
        <v>314</v>
      </c>
      <c r="H644" s="266">
        <v>46.223999999999997</v>
      </c>
      <c r="I644" s="267"/>
      <c r="J644" s="268">
        <f>ROUND(I644*H644,2)</f>
        <v>0</v>
      </c>
      <c r="K644" s="264" t="s">
        <v>236</v>
      </c>
      <c r="L644" s="269"/>
      <c r="M644" s="270" t="s">
        <v>32</v>
      </c>
      <c r="N644" s="271" t="s">
        <v>49</v>
      </c>
      <c r="O644" s="88"/>
      <c r="P644" s="218">
        <f>O644*H644</f>
        <v>0</v>
      </c>
      <c r="Q644" s="218">
        <v>0.00020000000000000001</v>
      </c>
      <c r="R644" s="218">
        <f>Q644*H644</f>
        <v>0.0092447999999999992</v>
      </c>
      <c r="S644" s="218">
        <v>0</v>
      </c>
      <c r="T644" s="219">
        <f>S644*H644</f>
        <v>0</v>
      </c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R644" s="220" t="s">
        <v>484</v>
      </c>
      <c r="AT644" s="220" t="s">
        <v>319</v>
      </c>
      <c r="AU644" s="220" t="s">
        <v>91</v>
      </c>
      <c r="AY644" s="20" t="s">
        <v>188</v>
      </c>
      <c r="BE644" s="221">
        <f>IF(N644="základní",J644,0)</f>
        <v>0</v>
      </c>
      <c r="BF644" s="221">
        <f>IF(N644="snížená",J644,0)</f>
        <v>0</v>
      </c>
      <c r="BG644" s="221">
        <f>IF(N644="zákl. přenesená",J644,0)</f>
        <v>0</v>
      </c>
      <c r="BH644" s="221">
        <f>IF(N644="sníž. přenesená",J644,0)</f>
        <v>0</v>
      </c>
      <c r="BI644" s="221">
        <f>IF(N644="nulová",J644,0)</f>
        <v>0</v>
      </c>
      <c r="BJ644" s="20" t="s">
        <v>86</v>
      </c>
      <c r="BK644" s="221">
        <f>ROUND(I644*H644,2)</f>
        <v>0</v>
      </c>
      <c r="BL644" s="20" t="s">
        <v>405</v>
      </c>
      <c r="BM644" s="220" t="s">
        <v>2789</v>
      </c>
    </row>
    <row r="645" s="2" customFormat="1">
      <c r="A645" s="42"/>
      <c r="B645" s="43"/>
      <c r="C645" s="44"/>
      <c r="D645" s="222" t="s">
        <v>194</v>
      </c>
      <c r="E645" s="44"/>
      <c r="F645" s="223" t="s">
        <v>2788</v>
      </c>
      <c r="G645" s="44"/>
      <c r="H645" s="44"/>
      <c r="I645" s="224"/>
      <c r="J645" s="44"/>
      <c r="K645" s="44"/>
      <c r="L645" s="48"/>
      <c r="M645" s="225"/>
      <c r="N645" s="226"/>
      <c r="O645" s="88"/>
      <c r="P645" s="88"/>
      <c r="Q645" s="88"/>
      <c r="R645" s="88"/>
      <c r="S645" s="88"/>
      <c r="T645" s="89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T645" s="20" t="s">
        <v>194</v>
      </c>
      <c r="AU645" s="20" t="s">
        <v>91</v>
      </c>
    </row>
    <row r="646" s="13" customFormat="1">
      <c r="A646" s="13"/>
      <c r="B646" s="241"/>
      <c r="C646" s="242"/>
      <c r="D646" s="222" t="s">
        <v>282</v>
      </c>
      <c r="E646" s="242"/>
      <c r="F646" s="244" t="s">
        <v>2790</v>
      </c>
      <c r="G646" s="242"/>
      <c r="H646" s="245">
        <v>46.223999999999997</v>
      </c>
      <c r="I646" s="246"/>
      <c r="J646" s="242"/>
      <c r="K646" s="242"/>
      <c r="L646" s="247"/>
      <c r="M646" s="248"/>
      <c r="N646" s="249"/>
      <c r="O646" s="249"/>
      <c r="P646" s="249"/>
      <c r="Q646" s="249"/>
      <c r="R646" s="249"/>
      <c r="S646" s="249"/>
      <c r="T646" s="250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1" t="s">
        <v>282</v>
      </c>
      <c r="AU646" s="251" t="s">
        <v>91</v>
      </c>
      <c r="AV646" s="13" t="s">
        <v>91</v>
      </c>
      <c r="AW646" s="13" t="s">
        <v>4</v>
      </c>
      <c r="AX646" s="13" t="s">
        <v>86</v>
      </c>
      <c r="AY646" s="251" t="s">
        <v>188</v>
      </c>
    </row>
    <row r="647" s="2" customFormat="1" ht="24.15" customHeight="1">
      <c r="A647" s="42"/>
      <c r="B647" s="43"/>
      <c r="C647" s="209" t="s">
        <v>488</v>
      </c>
      <c r="D647" s="209" t="s">
        <v>189</v>
      </c>
      <c r="E647" s="210" t="s">
        <v>2791</v>
      </c>
      <c r="F647" s="211" t="s">
        <v>2792</v>
      </c>
      <c r="G647" s="212" t="s">
        <v>278</v>
      </c>
      <c r="H647" s="213">
        <v>7.2000000000000002</v>
      </c>
      <c r="I647" s="214"/>
      <c r="J647" s="215">
        <f>ROUND(I647*H647,2)</f>
        <v>0</v>
      </c>
      <c r="K647" s="211" t="s">
        <v>236</v>
      </c>
      <c r="L647" s="48"/>
      <c r="M647" s="216" t="s">
        <v>32</v>
      </c>
      <c r="N647" s="217" t="s">
        <v>49</v>
      </c>
      <c r="O647" s="88"/>
      <c r="P647" s="218">
        <f>O647*H647</f>
        <v>0</v>
      </c>
      <c r="Q647" s="218">
        <v>0</v>
      </c>
      <c r="R647" s="218">
        <f>Q647*H647</f>
        <v>0</v>
      </c>
      <c r="S647" s="218">
        <v>0.025000000000000001</v>
      </c>
      <c r="T647" s="219">
        <f>S647*H647</f>
        <v>0.18000000000000002</v>
      </c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R647" s="220" t="s">
        <v>405</v>
      </c>
      <c r="AT647" s="220" t="s">
        <v>189</v>
      </c>
      <c r="AU647" s="220" t="s">
        <v>91</v>
      </c>
      <c r="AY647" s="20" t="s">
        <v>188</v>
      </c>
      <c r="BE647" s="221">
        <f>IF(N647="základní",J647,0)</f>
        <v>0</v>
      </c>
      <c r="BF647" s="221">
        <f>IF(N647="snížená",J647,0)</f>
        <v>0</v>
      </c>
      <c r="BG647" s="221">
        <f>IF(N647="zákl. přenesená",J647,0)</f>
        <v>0</v>
      </c>
      <c r="BH647" s="221">
        <f>IF(N647="sníž. přenesená",J647,0)</f>
        <v>0</v>
      </c>
      <c r="BI647" s="221">
        <f>IF(N647="nulová",J647,0)</f>
        <v>0</v>
      </c>
      <c r="BJ647" s="20" t="s">
        <v>86</v>
      </c>
      <c r="BK647" s="221">
        <f>ROUND(I647*H647,2)</f>
        <v>0</v>
      </c>
      <c r="BL647" s="20" t="s">
        <v>405</v>
      </c>
      <c r="BM647" s="220" t="s">
        <v>2793</v>
      </c>
    </row>
    <row r="648" s="2" customFormat="1">
      <c r="A648" s="42"/>
      <c r="B648" s="43"/>
      <c r="C648" s="44"/>
      <c r="D648" s="222" t="s">
        <v>194</v>
      </c>
      <c r="E648" s="44"/>
      <c r="F648" s="223" t="s">
        <v>2794</v>
      </c>
      <c r="G648" s="44"/>
      <c r="H648" s="44"/>
      <c r="I648" s="224"/>
      <c r="J648" s="44"/>
      <c r="K648" s="44"/>
      <c r="L648" s="48"/>
      <c r="M648" s="225"/>
      <c r="N648" s="226"/>
      <c r="O648" s="88"/>
      <c r="P648" s="88"/>
      <c r="Q648" s="88"/>
      <c r="R648" s="88"/>
      <c r="S648" s="88"/>
      <c r="T648" s="89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T648" s="20" t="s">
        <v>194</v>
      </c>
      <c r="AU648" s="20" t="s">
        <v>91</v>
      </c>
    </row>
    <row r="649" s="2" customFormat="1">
      <c r="A649" s="42"/>
      <c r="B649" s="43"/>
      <c r="C649" s="44"/>
      <c r="D649" s="239" t="s">
        <v>239</v>
      </c>
      <c r="E649" s="44"/>
      <c r="F649" s="240" t="s">
        <v>2795</v>
      </c>
      <c r="G649" s="44"/>
      <c r="H649" s="44"/>
      <c r="I649" s="224"/>
      <c r="J649" s="44"/>
      <c r="K649" s="44"/>
      <c r="L649" s="48"/>
      <c r="M649" s="225"/>
      <c r="N649" s="226"/>
      <c r="O649" s="88"/>
      <c r="P649" s="88"/>
      <c r="Q649" s="88"/>
      <c r="R649" s="88"/>
      <c r="S649" s="88"/>
      <c r="T649" s="89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T649" s="20" t="s">
        <v>239</v>
      </c>
      <c r="AU649" s="20" t="s">
        <v>91</v>
      </c>
    </row>
    <row r="650" s="13" customFormat="1">
      <c r="A650" s="13"/>
      <c r="B650" s="241"/>
      <c r="C650" s="242"/>
      <c r="D650" s="222" t="s">
        <v>282</v>
      </c>
      <c r="E650" s="243" t="s">
        <v>32</v>
      </c>
      <c r="F650" s="244" t="s">
        <v>2400</v>
      </c>
      <c r="G650" s="242"/>
      <c r="H650" s="245">
        <v>7.2000000000000002</v>
      </c>
      <c r="I650" s="246"/>
      <c r="J650" s="242"/>
      <c r="K650" s="242"/>
      <c r="L650" s="247"/>
      <c r="M650" s="248"/>
      <c r="N650" s="249"/>
      <c r="O650" s="249"/>
      <c r="P650" s="249"/>
      <c r="Q650" s="249"/>
      <c r="R650" s="249"/>
      <c r="S650" s="249"/>
      <c r="T650" s="250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1" t="s">
        <v>282</v>
      </c>
      <c r="AU650" s="251" t="s">
        <v>91</v>
      </c>
      <c r="AV650" s="13" t="s">
        <v>91</v>
      </c>
      <c r="AW650" s="13" t="s">
        <v>39</v>
      </c>
      <c r="AX650" s="13" t="s">
        <v>86</v>
      </c>
      <c r="AY650" s="251" t="s">
        <v>188</v>
      </c>
    </row>
    <row r="651" s="2" customFormat="1" ht="16.5" customHeight="1">
      <c r="A651" s="42"/>
      <c r="B651" s="43"/>
      <c r="C651" s="209" t="s">
        <v>1713</v>
      </c>
      <c r="D651" s="209" t="s">
        <v>189</v>
      </c>
      <c r="E651" s="210" t="s">
        <v>2796</v>
      </c>
      <c r="F651" s="211" t="s">
        <v>2797</v>
      </c>
      <c r="G651" s="212" t="s">
        <v>278</v>
      </c>
      <c r="H651" s="213">
        <v>108.2</v>
      </c>
      <c r="I651" s="214"/>
      <c r="J651" s="215">
        <f>ROUND(I651*H651,2)</f>
        <v>0</v>
      </c>
      <c r="K651" s="211" t="s">
        <v>236</v>
      </c>
      <c r="L651" s="48"/>
      <c r="M651" s="216" t="s">
        <v>32</v>
      </c>
      <c r="N651" s="217" t="s">
        <v>49</v>
      </c>
      <c r="O651" s="88"/>
      <c r="P651" s="218">
        <f>O651*H651</f>
        <v>0</v>
      </c>
      <c r="Q651" s="218">
        <v>0</v>
      </c>
      <c r="R651" s="218">
        <f>Q651*H651</f>
        <v>0</v>
      </c>
      <c r="S651" s="218">
        <v>0.0071000000000000004</v>
      </c>
      <c r="T651" s="219">
        <f>S651*H651</f>
        <v>0.76822000000000001</v>
      </c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R651" s="220" t="s">
        <v>405</v>
      </c>
      <c r="AT651" s="220" t="s">
        <v>189</v>
      </c>
      <c r="AU651" s="220" t="s">
        <v>91</v>
      </c>
      <c r="AY651" s="20" t="s">
        <v>188</v>
      </c>
      <c r="BE651" s="221">
        <f>IF(N651="základní",J651,0)</f>
        <v>0</v>
      </c>
      <c r="BF651" s="221">
        <f>IF(N651="snížená",J651,0)</f>
        <v>0</v>
      </c>
      <c r="BG651" s="221">
        <f>IF(N651="zákl. přenesená",J651,0)</f>
        <v>0</v>
      </c>
      <c r="BH651" s="221">
        <f>IF(N651="sníž. přenesená",J651,0)</f>
        <v>0</v>
      </c>
      <c r="BI651" s="221">
        <f>IF(N651="nulová",J651,0)</f>
        <v>0</v>
      </c>
      <c r="BJ651" s="20" t="s">
        <v>86</v>
      </c>
      <c r="BK651" s="221">
        <f>ROUND(I651*H651,2)</f>
        <v>0</v>
      </c>
      <c r="BL651" s="20" t="s">
        <v>405</v>
      </c>
      <c r="BM651" s="220" t="s">
        <v>2798</v>
      </c>
    </row>
    <row r="652" s="2" customFormat="1">
      <c r="A652" s="42"/>
      <c r="B652" s="43"/>
      <c r="C652" s="44"/>
      <c r="D652" s="222" t="s">
        <v>194</v>
      </c>
      <c r="E652" s="44"/>
      <c r="F652" s="223" t="s">
        <v>2799</v>
      </c>
      <c r="G652" s="44"/>
      <c r="H652" s="44"/>
      <c r="I652" s="224"/>
      <c r="J652" s="44"/>
      <c r="K652" s="44"/>
      <c r="L652" s="48"/>
      <c r="M652" s="225"/>
      <c r="N652" s="226"/>
      <c r="O652" s="88"/>
      <c r="P652" s="88"/>
      <c r="Q652" s="88"/>
      <c r="R652" s="88"/>
      <c r="S652" s="88"/>
      <c r="T652" s="89"/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T652" s="20" t="s">
        <v>194</v>
      </c>
      <c r="AU652" s="20" t="s">
        <v>91</v>
      </c>
    </row>
    <row r="653" s="2" customFormat="1">
      <c r="A653" s="42"/>
      <c r="B653" s="43"/>
      <c r="C653" s="44"/>
      <c r="D653" s="239" t="s">
        <v>239</v>
      </c>
      <c r="E653" s="44"/>
      <c r="F653" s="240" t="s">
        <v>2800</v>
      </c>
      <c r="G653" s="44"/>
      <c r="H653" s="44"/>
      <c r="I653" s="224"/>
      <c r="J653" s="44"/>
      <c r="K653" s="44"/>
      <c r="L653" s="48"/>
      <c r="M653" s="225"/>
      <c r="N653" s="226"/>
      <c r="O653" s="88"/>
      <c r="P653" s="88"/>
      <c r="Q653" s="88"/>
      <c r="R653" s="88"/>
      <c r="S653" s="88"/>
      <c r="T653" s="89"/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T653" s="20" t="s">
        <v>239</v>
      </c>
      <c r="AU653" s="20" t="s">
        <v>91</v>
      </c>
    </row>
    <row r="654" s="14" customFormat="1">
      <c r="A654" s="14"/>
      <c r="B654" s="252"/>
      <c r="C654" s="253"/>
      <c r="D654" s="222" t="s">
        <v>282</v>
      </c>
      <c r="E654" s="254" t="s">
        <v>32</v>
      </c>
      <c r="F654" s="255" t="s">
        <v>2801</v>
      </c>
      <c r="G654" s="253"/>
      <c r="H654" s="254" t="s">
        <v>32</v>
      </c>
      <c r="I654" s="256"/>
      <c r="J654" s="253"/>
      <c r="K654" s="253"/>
      <c r="L654" s="257"/>
      <c r="M654" s="258"/>
      <c r="N654" s="259"/>
      <c r="O654" s="259"/>
      <c r="P654" s="259"/>
      <c r="Q654" s="259"/>
      <c r="R654" s="259"/>
      <c r="S654" s="259"/>
      <c r="T654" s="260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1" t="s">
        <v>282</v>
      </c>
      <c r="AU654" s="261" t="s">
        <v>91</v>
      </c>
      <c r="AV654" s="14" t="s">
        <v>86</v>
      </c>
      <c r="AW654" s="14" t="s">
        <v>39</v>
      </c>
      <c r="AX654" s="14" t="s">
        <v>78</v>
      </c>
      <c r="AY654" s="261" t="s">
        <v>188</v>
      </c>
    </row>
    <row r="655" s="13" customFormat="1">
      <c r="A655" s="13"/>
      <c r="B655" s="241"/>
      <c r="C655" s="242"/>
      <c r="D655" s="222" t="s">
        <v>282</v>
      </c>
      <c r="E655" s="243" t="s">
        <v>32</v>
      </c>
      <c r="F655" s="244" t="s">
        <v>2397</v>
      </c>
      <c r="G655" s="242"/>
      <c r="H655" s="245">
        <v>6.5999999999999996</v>
      </c>
      <c r="I655" s="246"/>
      <c r="J655" s="242"/>
      <c r="K655" s="242"/>
      <c r="L655" s="247"/>
      <c r="M655" s="248"/>
      <c r="N655" s="249"/>
      <c r="O655" s="249"/>
      <c r="P655" s="249"/>
      <c r="Q655" s="249"/>
      <c r="R655" s="249"/>
      <c r="S655" s="249"/>
      <c r="T655" s="250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1" t="s">
        <v>282</v>
      </c>
      <c r="AU655" s="251" t="s">
        <v>91</v>
      </c>
      <c r="AV655" s="13" t="s">
        <v>91</v>
      </c>
      <c r="AW655" s="13" t="s">
        <v>39</v>
      </c>
      <c r="AX655" s="13" t="s">
        <v>78</v>
      </c>
      <c r="AY655" s="251" t="s">
        <v>188</v>
      </c>
    </row>
    <row r="656" s="13" customFormat="1">
      <c r="A656" s="13"/>
      <c r="B656" s="241"/>
      <c r="C656" s="242"/>
      <c r="D656" s="222" t="s">
        <v>282</v>
      </c>
      <c r="E656" s="243" t="s">
        <v>32</v>
      </c>
      <c r="F656" s="244" t="s">
        <v>2398</v>
      </c>
      <c r="G656" s="242"/>
      <c r="H656" s="245">
        <v>101.59999999999999</v>
      </c>
      <c r="I656" s="246"/>
      <c r="J656" s="242"/>
      <c r="K656" s="242"/>
      <c r="L656" s="247"/>
      <c r="M656" s="248"/>
      <c r="N656" s="249"/>
      <c r="O656" s="249"/>
      <c r="P656" s="249"/>
      <c r="Q656" s="249"/>
      <c r="R656" s="249"/>
      <c r="S656" s="249"/>
      <c r="T656" s="250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1" t="s">
        <v>282</v>
      </c>
      <c r="AU656" s="251" t="s">
        <v>91</v>
      </c>
      <c r="AV656" s="13" t="s">
        <v>91</v>
      </c>
      <c r="AW656" s="13" t="s">
        <v>39</v>
      </c>
      <c r="AX656" s="13" t="s">
        <v>78</v>
      </c>
      <c r="AY656" s="251" t="s">
        <v>188</v>
      </c>
    </row>
    <row r="657" s="15" customFormat="1">
      <c r="A657" s="15"/>
      <c r="B657" s="272"/>
      <c r="C657" s="273"/>
      <c r="D657" s="222" t="s">
        <v>282</v>
      </c>
      <c r="E657" s="274" t="s">
        <v>32</v>
      </c>
      <c r="F657" s="275" t="s">
        <v>338</v>
      </c>
      <c r="G657" s="273"/>
      <c r="H657" s="276">
        <v>108.19999999999999</v>
      </c>
      <c r="I657" s="277"/>
      <c r="J657" s="273"/>
      <c r="K657" s="273"/>
      <c r="L657" s="278"/>
      <c r="M657" s="279"/>
      <c r="N657" s="280"/>
      <c r="O657" s="280"/>
      <c r="P657" s="280"/>
      <c r="Q657" s="280"/>
      <c r="R657" s="280"/>
      <c r="S657" s="280"/>
      <c r="T657" s="281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82" t="s">
        <v>282</v>
      </c>
      <c r="AU657" s="282" t="s">
        <v>91</v>
      </c>
      <c r="AV657" s="15" t="s">
        <v>187</v>
      </c>
      <c r="AW657" s="15" t="s">
        <v>39</v>
      </c>
      <c r="AX657" s="15" t="s">
        <v>86</v>
      </c>
      <c r="AY657" s="282" t="s">
        <v>188</v>
      </c>
    </row>
    <row r="658" s="11" customFormat="1" ht="22.8" customHeight="1">
      <c r="A658" s="11"/>
      <c r="B658" s="195"/>
      <c r="C658" s="196"/>
      <c r="D658" s="197" t="s">
        <v>77</v>
      </c>
      <c r="E658" s="237" t="s">
        <v>742</v>
      </c>
      <c r="F658" s="237" t="s">
        <v>743</v>
      </c>
      <c r="G658" s="196"/>
      <c r="H658" s="196"/>
      <c r="I658" s="199"/>
      <c r="J658" s="238">
        <f>BK658</f>
        <v>0</v>
      </c>
      <c r="K658" s="196"/>
      <c r="L658" s="201"/>
      <c r="M658" s="202"/>
      <c r="N658" s="203"/>
      <c r="O658" s="203"/>
      <c r="P658" s="204">
        <f>SUM(P659:P752)</f>
        <v>0</v>
      </c>
      <c r="Q658" s="203"/>
      <c r="R658" s="204">
        <f>SUM(R659:R752)</f>
        <v>2.4072329400000001</v>
      </c>
      <c r="S658" s="203"/>
      <c r="T658" s="205">
        <f>SUM(T659:T752)</f>
        <v>0.13589999999999999</v>
      </c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R658" s="206" t="s">
        <v>91</v>
      </c>
      <c r="AT658" s="207" t="s">
        <v>77</v>
      </c>
      <c r="AU658" s="207" t="s">
        <v>86</v>
      </c>
      <c r="AY658" s="206" t="s">
        <v>188</v>
      </c>
      <c r="BK658" s="208">
        <f>SUM(BK659:BK752)</f>
        <v>0</v>
      </c>
    </row>
    <row r="659" s="2" customFormat="1" ht="24.15" customHeight="1">
      <c r="A659" s="42"/>
      <c r="B659" s="43"/>
      <c r="C659" s="209" t="s">
        <v>1720</v>
      </c>
      <c r="D659" s="209" t="s">
        <v>189</v>
      </c>
      <c r="E659" s="210" t="s">
        <v>2802</v>
      </c>
      <c r="F659" s="211" t="s">
        <v>2803</v>
      </c>
      <c r="G659" s="212" t="s">
        <v>278</v>
      </c>
      <c r="H659" s="213">
        <v>45.299999999999997</v>
      </c>
      <c r="I659" s="214"/>
      <c r="J659" s="215">
        <f>ROUND(I659*H659,2)</f>
        <v>0</v>
      </c>
      <c r="K659" s="211" t="s">
        <v>236</v>
      </c>
      <c r="L659" s="48"/>
      <c r="M659" s="216" t="s">
        <v>32</v>
      </c>
      <c r="N659" s="217" t="s">
        <v>49</v>
      </c>
      <c r="O659" s="88"/>
      <c r="P659" s="218">
        <f>O659*H659</f>
        <v>0</v>
      </c>
      <c r="Q659" s="218">
        <v>0</v>
      </c>
      <c r="R659" s="218">
        <f>Q659*H659</f>
        <v>0</v>
      </c>
      <c r="S659" s="218">
        <v>0</v>
      </c>
      <c r="T659" s="219">
        <f>S659*H659</f>
        <v>0</v>
      </c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R659" s="220" t="s">
        <v>405</v>
      </c>
      <c r="AT659" s="220" t="s">
        <v>189</v>
      </c>
      <c r="AU659" s="220" t="s">
        <v>91</v>
      </c>
      <c r="AY659" s="20" t="s">
        <v>188</v>
      </c>
      <c r="BE659" s="221">
        <f>IF(N659="základní",J659,0)</f>
        <v>0</v>
      </c>
      <c r="BF659" s="221">
        <f>IF(N659="snížená",J659,0)</f>
        <v>0</v>
      </c>
      <c r="BG659" s="221">
        <f>IF(N659="zákl. přenesená",J659,0)</f>
        <v>0</v>
      </c>
      <c r="BH659" s="221">
        <f>IF(N659="sníž. přenesená",J659,0)</f>
        <v>0</v>
      </c>
      <c r="BI659" s="221">
        <f>IF(N659="nulová",J659,0)</f>
        <v>0</v>
      </c>
      <c r="BJ659" s="20" t="s">
        <v>86</v>
      </c>
      <c r="BK659" s="221">
        <f>ROUND(I659*H659,2)</f>
        <v>0</v>
      </c>
      <c r="BL659" s="20" t="s">
        <v>405</v>
      </c>
      <c r="BM659" s="220" t="s">
        <v>2804</v>
      </c>
    </row>
    <row r="660" s="2" customFormat="1">
      <c r="A660" s="42"/>
      <c r="B660" s="43"/>
      <c r="C660" s="44"/>
      <c r="D660" s="222" t="s">
        <v>194</v>
      </c>
      <c r="E660" s="44"/>
      <c r="F660" s="223" t="s">
        <v>2805</v>
      </c>
      <c r="G660" s="44"/>
      <c r="H660" s="44"/>
      <c r="I660" s="224"/>
      <c r="J660" s="44"/>
      <c r="K660" s="44"/>
      <c r="L660" s="48"/>
      <c r="M660" s="225"/>
      <c r="N660" s="226"/>
      <c r="O660" s="88"/>
      <c r="P660" s="88"/>
      <c r="Q660" s="88"/>
      <c r="R660" s="88"/>
      <c r="S660" s="88"/>
      <c r="T660" s="89"/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T660" s="20" t="s">
        <v>194</v>
      </c>
      <c r="AU660" s="20" t="s">
        <v>91</v>
      </c>
    </row>
    <row r="661" s="2" customFormat="1">
      <c r="A661" s="42"/>
      <c r="B661" s="43"/>
      <c r="C661" s="44"/>
      <c r="D661" s="239" t="s">
        <v>239</v>
      </c>
      <c r="E661" s="44"/>
      <c r="F661" s="240" t="s">
        <v>2806</v>
      </c>
      <c r="G661" s="44"/>
      <c r="H661" s="44"/>
      <c r="I661" s="224"/>
      <c r="J661" s="44"/>
      <c r="K661" s="44"/>
      <c r="L661" s="48"/>
      <c r="M661" s="225"/>
      <c r="N661" s="226"/>
      <c r="O661" s="88"/>
      <c r="P661" s="88"/>
      <c r="Q661" s="88"/>
      <c r="R661" s="88"/>
      <c r="S661" s="88"/>
      <c r="T661" s="89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T661" s="20" t="s">
        <v>239</v>
      </c>
      <c r="AU661" s="20" t="s">
        <v>91</v>
      </c>
    </row>
    <row r="662" s="14" customFormat="1">
      <c r="A662" s="14"/>
      <c r="B662" s="252"/>
      <c r="C662" s="253"/>
      <c r="D662" s="222" t="s">
        <v>282</v>
      </c>
      <c r="E662" s="254" t="s">
        <v>32</v>
      </c>
      <c r="F662" s="255" t="s">
        <v>2807</v>
      </c>
      <c r="G662" s="253"/>
      <c r="H662" s="254" t="s">
        <v>32</v>
      </c>
      <c r="I662" s="256"/>
      <c r="J662" s="253"/>
      <c r="K662" s="253"/>
      <c r="L662" s="257"/>
      <c r="M662" s="258"/>
      <c r="N662" s="259"/>
      <c r="O662" s="259"/>
      <c r="P662" s="259"/>
      <c r="Q662" s="259"/>
      <c r="R662" s="259"/>
      <c r="S662" s="259"/>
      <c r="T662" s="260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1" t="s">
        <v>282</v>
      </c>
      <c r="AU662" s="261" t="s">
        <v>91</v>
      </c>
      <c r="AV662" s="14" t="s">
        <v>86</v>
      </c>
      <c r="AW662" s="14" t="s">
        <v>39</v>
      </c>
      <c r="AX662" s="14" t="s">
        <v>78</v>
      </c>
      <c r="AY662" s="261" t="s">
        <v>188</v>
      </c>
    </row>
    <row r="663" s="13" customFormat="1">
      <c r="A663" s="13"/>
      <c r="B663" s="241"/>
      <c r="C663" s="242"/>
      <c r="D663" s="222" t="s">
        <v>282</v>
      </c>
      <c r="E663" s="243" t="s">
        <v>32</v>
      </c>
      <c r="F663" s="244" t="s">
        <v>2392</v>
      </c>
      <c r="G663" s="242"/>
      <c r="H663" s="245">
        <v>4.5</v>
      </c>
      <c r="I663" s="246"/>
      <c r="J663" s="242"/>
      <c r="K663" s="242"/>
      <c r="L663" s="247"/>
      <c r="M663" s="248"/>
      <c r="N663" s="249"/>
      <c r="O663" s="249"/>
      <c r="P663" s="249"/>
      <c r="Q663" s="249"/>
      <c r="R663" s="249"/>
      <c r="S663" s="249"/>
      <c r="T663" s="250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1" t="s">
        <v>282</v>
      </c>
      <c r="AU663" s="251" t="s">
        <v>91</v>
      </c>
      <c r="AV663" s="13" t="s">
        <v>91</v>
      </c>
      <c r="AW663" s="13" t="s">
        <v>39</v>
      </c>
      <c r="AX663" s="13" t="s">
        <v>78</v>
      </c>
      <c r="AY663" s="251" t="s">
        <v>188</v>
      </c>
    </row>
    <row r="664" s="13" customFormat="1">
      <c r="A664" s="13"/>
      <c r="B664" s="241"/>
      <c r="C664" s="242"/>
      <c r="D664" s="222" t="s">
        <v>282</v>
      </c>
      <c r="E664" s="243" t="s">
        <v>32</v>
      </c>
      <c r="F664" s="244" t="s">
        <v>2393</v>
      </c>
      <c r="G664" s="242"/>
      <c r="H664" s="245">
        <v>17.300000000000001</v>
      </c>
      <c r="I664" s="246"/>
      <c r="J664" s="242"/>
      <c r="K664" s="242"/>
      <c r="L664" s="247"/>
      <c r="M664" s="248"/>
      <c r="N664" s="249"/>
      <c r="O664" s="249"/>
      <c r="P664" s="249"/>
      <c r="Q664" s="249"/>
      <c r="R664" s="249"/>
      <c r="S664" s="249"/>
      <c r="T664" s="250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1" t="s">
        <v>282</v>
      </c>
      <c r="AU664" s="251" t="s">
        <v>91</v>
      </c>
      <c r="AV664" s="13" t="s">
        <v>91</v>
      </c>
      <c r="AW664" s="13" t="s">
        <v>39</v>
      </c>
      <c r="AX664" s="13" t="s">
        <v>78</v>
      </c>
      <c r="AY664" s="251" t="s">
        <v>188</v>
      </c>
    </row>
    <row r="665" s="13" customFormat="1">
      <c r="A665" s="13"/>
      <c r="B665" s="241"/>
      <c r="C665" s="242"/>
      <c r="D665" s="222" t="s">
        <v>282</v>
      </c>
      <c r="E665" s="243" t="s">
        <v>32</v>
      </c>
      <c r="F665" s="244" t="s">
        <v>2399</v>
      </c>
      <c r="G665" s="242"/>
      <c r="H665" s="245">
        <v>14</v>
      </c>
      <c r="I665" s="246"/>
      <c r="J665" s="242"/>
      <c r="K665" s="242"/>
      <c r="L665" s="247"/>
      <c r="M665" s="248"/>
      <c r="N665" s="249"/>
      <c r="O665" s="249"/>
      <c r="P665" s="249"/>
      <c r="Q665" s="249"/>
      <c r="R665" s="249"/>
      <c r="S665" s="249"/>
      <c r="T665" s="250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1" t="s">
        <v>282</v>
      </c>
      <c r="AU665" s="251" t="s">
        <v>91</v>
      </c>
      <c r="AV665" s="13" t="s">
        <v>91</v>
      </c>
      <c r="AW665" s="13" t="s">
        <v>39</v>
      </c>
      <c r="AX665" s="13" t="s">
        <v>78</v>
      </c>
      <c r="AY665" s="251" t="s">
        <v>188</v>
      </c>
    </row>
    <row r="666" s="14" customFormat="1">
      <c r="A666" s="14"/>
      <c r="B666" s="252"/>
      <c r="C666" s="253"/>
      <c r="D666" s="222" t="s">
        <v>282</v>
      </c>
      <c r="E666" s="254" t="s">
        <v>32</v>
      </c>
      <c r="F666" s="255" t="s">
        <v>2808</v>
      </c>
      <c r="G666" s="253"/>
      <c r="H666" s="254" t="s">
        <v>32</v>
      </c>
      <c r="I666" s="256"/>
      <c r="J666" s="253"/>
      <c r="K666" s="253"/>
      <c r="L666" s="257"/>
      <c r="M666" s="258"/>
      <c r="N666" s="259"/>
      <c r="O666" s="259"/>
      <c r="P666" s="259"/>
      <c r="Q666" s="259"/>
      <c r="R666" s="259"/>
      <c r="S666" s="259"/>
      <c r="T666" s="260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61" t="s">
        <v>282</v>
      </c>
      <c r="AU666" s="261" t="s">
        <v>91</v>
      </c>
      <c r="AV666" s="14" t="s">
        <v>86</v>
      </c>
      <c r="AW666" s="14" t="s">
        <v>39</v>
      </c>
      <c r="AX666" s="14" t="s">
        <v>78</v>
      </c>
      <c r="AY666" s="261" t="s">
        <v>188</v>
      </c>
    </row>
    <row r="667" s="13" customFormat="1">
      <c r="A667" s="13"/>
      <c r="B667" s="241"/>
      <c r="C667" s="242"/>
      <c r="D667" s="222" t="s">
        <v>282</v>
      </c>
      <c r="E667" s="243" t="s">
        <v>32</v>
      </c>
      <c r="F667" s="244" t="s">
        <v>2396</v>
      </c>
      <c r="G667" s="242"/>
      <c r="H667" s="245">
        <v>9.5</v>
      </c>
      <c r="I667" s="246"/>
      <c r="J667" s="242"/>
      <c r="K667" s="242"/>
      <c r="L667" s="247"/>
      <c r="M667" s="248"/>
      <c r="N667" s="249"/>
      <c r="O667" s="249"/>
      <c r="P667" s="249"/>
      <c r="Q667" s="249"/>
      <c r="R667" s="249"/>
      <c r="S667" s="249"/>
      <c r="T667" s="250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1" t="s">
        <v>282</v>
      </c>
      <c r="AU667" s="251" t="s">
        <v>91</v>
      </c>
      <c r="AV667" s="13" t="s">
        <v>91</v>
      </c>
      <c r="AW667" s="13" t="s">
        <v>39</v>
      </c>
      <c r="AX667" s="13" t="s">
        <v>78</v>
      </c>
      <c r="AY667" s="251" t="s">
        <v>188</v>
      </c>
    </row>
    <row r="668" s="15" customFormat="1">
      <c r="A668" s="15"/>
      <c r="B668" s="272"/>
      <c r="C668" s="273"/>
      <c r="D668" s="222" t="s">
        <v>282</v>
      </c>
      <c r="E668" s="274" t="s">
        <v>32</v>
      </c>
      <c r="F668" s="275" t="s">
        <v>338</v>
      </c>
      <c r="G668" s="273"/>
      <c r="H668" s="276">
        <v>45.299999999999997</v>
      </c>
      <c r="I668" s="277"/>
      <c r="J668" s="273"/>
      <c r="K668" s="273"/>
      <c r="L668" s="278"/>
      <c r="M668" s="279"/>
      <c r="N668" s="280"/>
      <c r="O668" s="280"/>
      <c r="P668" s="280"/>
      <c r="Q668" s="280"/>
      <c r="R668" s="280"/>
      <c r="S668" s="280"/>
      <c r="T668" s="281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82" t="s">
        <v>282</v>
      </c>
      <c r="AU668" s="282" t="s">
        <v>91</v>
      </c>
      <c r="AV668" s="15" t="s">
        <v>187</v>
      </c>
      <c r="AW668" s="15" t="s">
        <v>39</v>
      </c>
      <c r="AX668" s="15" t="s">
        <v>86</v>
      </c>
      <c r="AY668" s="282" t="s">
        <v>188</v>
      </c>
    </row>
    <row r="669" s="2" customFormat="1" ht="16.5" customHeight="1">
      <c r="A669" s="42"/>
      <c r="B669" s="43"/>
      <c r="C669" s="209" t="s">
        <v>1728</v>
      </c>
      <c r="D669" s="209" t="s">
        <v>189</v>
      </c>
      <c r="E669" s="210" t="s">
        <v>1931</v>
      </c>
      <c r="F669" s="211" t="s">
        <v>1932</v>
      </c>
      <c r="G669" s="212" t="s">
        <v>278</v>
      </c>
      <c r="H669" s="213">
        <v>126.09999999999999</v>
      </c>
      <c r="I669" s="214"/>
      <c r="J669" s="215">
        <f>ROUND(I669*H669,2)</f>
        <v>0</v>
      </c>
      <c r="K669" s="211" t="s">
        <v>236</v>
      </c>
      <c r="L669" s="48"/>
      <c r="M669" s="216" t="s">
        <v>32</v>
      </c>
      <c r="N669" s="217" t="s">
        <v>49</v>
      </c>
      <c r="O669" s="88"/>
      <c r="P669" s="218">
        <f>O669*H669</f>
        <v>0</v>
      </c>
      <c r="Q669" s="218">
        <v>0</v>
      </c>
      <c r="R669" s="218">
        <f>Q669*H669</f>
        <v>0</v>
      </c>
      <c r="S669" s="218">
        <v>0</v>
      </c>
      <c r="T669" s="219">
        <f>S669*H669</f>
        <v>0</v>
      </c>
      <c r="U669" s="42"/>
      <c r="V669" s="42"/>
      <c r="W669" s="42"/>
      <c r="X669" s="42"/>
      <c r="Y669" s="42"/>
      <c r="Z669" s="42"/>
      <c r="AA669" s="42"/>
      <c r="AB669" s="42"/>
      <c r="AC669" s="42"/>
      <c r="AD669" s="42"/>
      <c r="AE669" s="42"/>
      <c r="AR669" s="220" t="s">
        <v>405</v>
      </c>
      <c r="AT669" s="220" t="s">
        <v>189</v>
      </c>
      <c r="AU669" s="220" t="s">
        <v>91</v>
      </c>
      <c r="AY669" s="20" t="s">
        <v>188</v>
      </c>
      <c r="BE669" s="221">
        <f>IF(N669="základní",J669,0)</f>
        <v>0</v>
      </c>
      <c r="BF669" s="221">
        <f>IF(N669="snížená",J669,0)</f>
        <v>0</v>
      </c>
      <c r="BG669" s="221">
        <f>IF(N669="zákl. přenesená",J669,0)</f>
        <v>0</v>
      </c>
      <c r="BH669" s="221">
        <f>IF(N669="sníž. přenesená",J669,0)</f>
        <v>0</v>
      </c>
      <c r="BI669" s="221">
        <f>IF(N669="nulová",J669,0)</f>
        <v>0</v>
      </c>
      <c r="BJ669" s="20" t="s">
        <v>86</v>
      </c>
      <c r="BK669" s="221">
        <f>ROUND(I669*H669,2)</f>
        <v>0</v>
      </c>
      <c r="BL669" s="20" t="s">
        <v>405</v>
      </c>
      <c r="BM669" s="220" t="s">
        <v>2809</v>
      </c>
    </row>
    <row r="670" s="2" customFormat="1">
      <c r="A670" s="42"/>
      <c r="B670" s="43"/>
      <c r="C670" s="44"/>
      <c r="D670" s="222" t="s">
        <v>194</v>
      </c>
      <c r="E670" s="44"/>
      <c r="F670" s="223" t="s">
        <v>1934</v>
      </c>
      <c r="G670" s="44"/>
      <c r="H670" s="44"/>
      <c r="I670" s="224"/>
      <c r="J670" s="44"/>
      <c r="K670" s="44"/>
      <c r="L670" s="48"/>
      <c r="M670" s="225"/>
      <c r="N670" s="226"/>
      <c r="O670" s="88"/>
      <c r="P670" s="88"/>
      <c r="Q670" s="88"/>
      <c r="R670" s="88"/>
      <c r="S670" s="88"/>
      <c r="T670" s="89"/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  <c r="AE670" s="42"/>
      <c r="AT670" s="20" t="s">
        <v>194</v>
      </c>
      <c r="AU670" s="20" t="s">
        <v>91</v>
      </c>
    </row>
    <row r="671" s="2" customFormat="1">
      <c r="A671" s="42"/>
      <c r="B671" s="43"/>
      <c r="C671" s="44"/>
      <c r="D671" s="239" t="s">
        <v>239</v>
      </c>
      <c r="E671" s="44"/>
      <c r="F671" s="240" t="s">
        <v>1935</v>
      </c>
      <c r="G671" s="44"/>
      <c r="H671" s="44"/>
      <c r="I671" s="224"/>
      <c r="J671" s="44"/>
      <c r="K671" s="44"/>
      <c r="L671" s="48"/>
      <c r="M671" s="225"/>
      <c r="N671" s="226"/>
      <c r="O671" s="88"/>
      <c r="P671" s="88"/>
      <c r="Q671" s="88"/>
      <c r="R671" s="88"/>
      <c r="S671" s="88"/>
      <c r="T671" s="89"/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T671" s="20" t="s">
        <v>239</v>
      </c>
      <c r="AU671" s="20" t="s">
        <v>91</v>
      </c>
    </row>
    <row r="672" s="14" customFormat="1">
      <c r="A672" s="14"/>
      <c r="B672" s="252"/>
      <c r="C672" s="253"/>
      <c r="D672" s="222" t="s">
        <v>282</v>
      </c>
      <c r="E672" s="254" t="s">
        <v>32</v>
      </c>
      <c r="F672" s="255" t="s">
        <v>2810</v>
      </c>
      <c r="G672" s="253"/>
      <c r="H672" s="254" t="s">
        <v>32</v>
      </c>
      <c r="I672" s="256"/>
      <c r="J672" s="253"/>
      <c r="K672" s="253"/>
      <c r="L672" s="257"/>
      <c r="M672" s="258"/>
      <c r="N672" s="259"/>
      <c r="O672" s="259"/>
      <c r="P672" s="259"/>
      <c r="Q672" s="259"/>
      <c r="R672" s="259"/>
      <c r="S672" s="259"/>
      <c r="T672" s="260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1" t="s">
        <v>282</v>
      </c>
      <c r="AU672" s="261" t="s">
        <v>91</v>
      </c>
      <c r="AV672" s="14" t="s">
        <v>86</v>
      </c>
      <c r="AW672" s="14" t="s">
        <v>39</v>
      </c>
      <c r="AX672" s="14" t="s">
        <v>78</v>
      </c>
      <c r="AY672" s="261" t="s">
        <v>188</v>
      </c>
    </row>
    <row r="673" s="13" customFormat="1">
      <c r="A673" s="13"/>
      <c r="B673" s="241"/>
      <c r="C673" s="242"/>
      <c r="D673" s="222" t="s">
        <v>282</v>
      </c>
      <c r="E673" s="243" t="s">
        <v>32</v>
      </c>
      <c r="F673" s="244" t="s">
        <v>2393</v>
      </c>
      <c r="G673" s="242"/>
      <c r="H673" s="245">
        <v>17.300000000000001</v>
      </c>
      <c r="I673" s="246"/>
      <c r="J673" s="242"/>
      <c r="K673" s="242"/>
      <c r="L673" s="247"/>
      <c r="M673" s="248"/>
      <c r="N673" s="249"/>
      <c r="O673" s="249"/>
      <c r="P673" s="249"/>
      <c r="Q673" s="249"/>
      <c r="R673" s="249"/>
      <c r="S673" s="249"/>
      <c r="T673" s="250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1" t="s">
        <v>282</v>
      </c>
      <c r="AU673" s="251" t="s">
        <v>91</v>
      </c>
      <c r="AV673" s="13" t="s">
        <v>91</v>
      </c>
      <c r="AW673" s="13" t="s">
        <v>39</v>
      </c>
      <c r="AX673" s="13" t="s">
        <v>78</v>
      </c>
      <c r="AY673" s="251" t="s">
        <v>188</v>
      </c>
    </row>
    <row r="674" s="13" customFormat="1">
      <c r="A674" s="13"/>
      <c r="B674" s="241"/>
      <c r="C674" s="242"/>
      <c r="D674" s="222" t="s">
        <v>282</v>
      </c>
      <c r="E674" s="243" t="s">
        <v>32</v>
      </c>
      <c r="F674" s="244" t="s">
        <v>2398</v>
      </c>
      <c r="G674" s="242"/>
      <c r="H674" s="245">
        <v>101.59999999999999</v>
      </c>
      <c r="I674" s="246"/>
      <c r="J674" s="242"/>
      <c r="K674" s="242"/>
      <c r="L674" s="247"/>
      <c r="M674" s="248"/>
      <c r="N674" s="249"/>
      <c r="O674" s="249"/>
      <c r="P674" s="249"/>
      <c r="Q674" s="249"/>
      <c r="R674" s="249"/>
      <c r="S674" s="249"/>
      <c r="T674" s="250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1" t="s">
        <v>282</v>
      </c>
      <c r="AU674" s="251" t="s">
        <v>91</v>
      </c>
      <c r="AV674" s="13" t="s">
        <v>91</v>
      </c>
      <c r="AW674" s="13" t="s">
        <v>39</v>
      </c>
      <c r="AX674" s="13" t="s">
        <v>78</v>
      </c>
      <c r="AY674" s="251" t="s">
        <v>188</v>
      </c>
    </row>
    <row r="675" s="13" customFormat="1">
      <c r="A675" s="13"/>
      <c r="B675" s="241"/>
      <c r="C675" s="242"/>
      <c r="D675" s="222" t="s">
        <v>282</v>
      </c>
      <c r="E675" s="243" t="s">
        <v>32</v>
      </c>
      <c r="F675" s="244" t="s">
        <v>2400</v>
      </c>
      <c r="G675" s="242"/>
      <c r="H675" s="245">
        <v>7.2000000000000002</v>
      </c>
      <c r="I675" s="246"/>
      <c r="J675" s="242"/>
      <c r="K675" s="242"/>
      <c r="L675" s="247"/>
      <c r="M675" s="248"/>
      <c r="N675" s="249"/>
      <c r="O675" s="249"/>
      <c r="P675" s="249"/>
      <c r="Q675" s="249"/>
      <c r="R675" s="249"/>
      <c r="S675" s="249"/>
      <c r="T675" s="250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1" t="s">
        <v>282</v>
      </c>
      <c r="AU675" s="251" t="s">
        <v>91</v>
      </c>
      <c r="AV675" s="13" t="s">
        <v>91</v>
      </c>
      <c r="AW675" s="13" t="s">
        <v>39</v>
      </c>
      <c r="AX675" s="13" t="s">
        <v>78</v>
      </c>
      <c r="AY675" s="251" t="s">
        <v>188</v>
      </c>
    </row>
    <row r="676" s="15" customFormat="1">
      <c r="A676" s="15"/>
      <c r="B676" s="272"/>
      <c r="C676" s="273"/>
      <c r="D676" s="222" t="s">
        <v>282</v>
      </c>
      <c r="E676" s="274" t="s">
        <v>32</v>
      </c>
      <c r="F676" s="275" t="s">
        <v>338</v>
      </c>
      <c r="G676" s="273"/>
      <c r="H676" s="276">
        <v>126.09999999999999</v>
      </c>
      <c r="I676" s="277"/>
      <c r="J676" s="273"/>
      <c r="K676" s="273"/>
      <c r="L676" s="278"/>
      <c r="M676" s="279"/>
      <c r="N676" s="280"/>
      <c r="O676" s="280"/>
      <c r="P676" s="280"/>
      <c r="Q676" s="280"/>
      <c r="R676" s="280"/>
      <c r="S676" s="280"/>
      <c r="T676" s="281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82" t="s">
        <v>282</v>
      </c>
      <c r="AU676" s="282" t="s">
        <v>91</v>
      </c>
      <c r="AV676" s="15" t="s">
        <v>187</v>
      </c>
      <c r="AW676" s="15" t="s">
        <v>39</v>
      </c>
      <c r="AX676" s="15" t="s">
        <v>86</v>
      </c>
      <c r="AY676" s="282" t="s">
        <v>188</v>
      </c>
    </row>
    <row r="677" s="2" customFormat="1" ht="24.15" customHeight="1">
      <c r="A677" s="42"/>
      <c r="B677" s="43"/>
      <c r="C677" s="209" t="s">
        <v>1734</v>
      </c>
      <c r="D677" s="209" t="s">
        <v>189</v>
      </c>
      <c r="E677" s="210" t="s">
        <v>1936</v>
      </c>
      <c r="F677" s="211" t="s">
        <v>1937</v>
      </c>
      <c r="G677" s="212" t="s">
        <v>278</v>
      </c>
      <c r="H677" s="213">
        <v>140.09999999999999</v>
      </c>
      <c r="I677" s="214"/>
      <c r="J677" s="215">
        <f>ROUND(I677*H677,2)</f>
        <v>0</v>
      </c>
      <c r="K677" s="211" t="s">
        <v>236</v>
      </c>
      <c r="L677" s="48"/>
      <c r="M677" s="216" t="s">
        <v>32</v>
      </c>
      <c r="N677" s="217" t="s">
        <v>49</v>
      </c>
      <c r="O677" s="88"/>
      <c r="P677" s="218">
        <f>O677*H677</f>
        <v>0</v>
      </c>
      <c r="Q677" s="218">
        <v>0.00020000000000000001</v>
      </c>
      <c r="R677" s="218">
        <f>Q677*H677</f>
        <v>0.02802</v>
      </c>
      <c r="S677" s="218">
        <v>0</v>
      </c>
      <c r="T677" s="219">
        <f>S677*H677</f>
        <v>0</v>
      </c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R677" s="220" t="s">
        <v>405</v>
      </c>
      <c r="AT677" s="220" t="s">
        <v>189</v>
      </c>
      <c r="AU677" s="220" t="s">
        <v>91</v>
      </c>
      <c r="AY677" s="20" t="s">
        <v>188</v>
      </c>
      <c r="BE677" s="221">
        <f>IF(N677="základní",J677,0)</f>
        <v>0</v>
      </c>
      <c r="BF677" s="221">
        <f>IF(N677="snížená",J677,0)</f>
        <v>0</v>
      </c>
      <c r="BG677" s="221">
        <f>IF(N677="zákl. přenesená",J677,0)</f>
        <v>0</v>
      </c>
      <c r="BH677" s="221">
        <f>IF(N677="sníž. přenesená",J677,0)</f>
        <v>0</v>
      </c>
      <c r="BI677" s="221">
        <f>IF(N677="nulová",J677,0)</f>
        <v>0</v>
      </c>
      <c r="BJ677" s="20" t="s">
        <v>86</v>
      </c>
      <c r="BK677" s="221">
        <f>ROUND(I677*H677,2)</f>
        <v>0</v>
      </c>
      <c r="BL677" s="20" t="s">
        <v>405</v>
      </c>
      <c r="BM677" s="220" t="s">
        <v>2811</v>
      </c>
    </row>
    <row r="678" s="2" customFormat="1">
      <c r="A678" s="42"/>
      <c r="B678" s="43"/>
      <c r="C678" s="44"/>
      <c r="D678" s="222" t="s">
        <v>194</v>
      </c>
      <c r="E678" s="44"/>
      <c r="F678" s="223" t="s">
        <v>1939</v>
      </c>
      <c r="G678" s="44"/>
      <c r="H678" s="44"/>
      <c r="I678" s="224"/>
      <c r="J678" s="44"/>
      <c r="K678" s="44"/>
      <c r="L678" s="48"/>
      <c r="M678" s="225"/>
      <c r="N678" s="226"/>
      <c r="O678" s="88"/>
      <c r="P678" s="88"/>
      <c r="Q678" s="88"/>
      <c r="R678" s="88"/>
      <c r="S678" s="88"/>
      <c r="T678" s="89"/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  <c r="AE678" s="42"/>
      <c r="AT678" s="20" t="s">
        <v>194</v>
      </c>
      <c r="AU678" s="20" t="s">
        <v>91</v>
      </c>
    </row>
    <row r="679" s="2" customFormat="1">
      <c r="A679" s="42"/>
      <c r="B679" s="43"/>
      <c r="C679" s="44"/>
      <c r="D679" s="239" t="s">
        <v>239</v>
      </c>
      <c r="E679" s="44"/>
      <c r="F679" s="240" t="s">
        <v>1940</v>
      </c>
      <c r="G679" s="44"/>
      <c r="H679" s="44"/>
      <c r="I679" s="224"/>
      <c r="J679" s="44"/>
      <c r="K679" s="44"/>
      <c r="L679" s="48"/>
      <c r="M679" s="225"/>
      <c r="N679" s="226"/>
      <c r="O679" s="88"/>
      <c r="P679" s="88"/>
      <c r="Q679" s="88"/>
      <c r="R679" s="88"/>
      <c r="S679" s="88"/>
      <c r="T679" s="89"/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T679" s="20" t="s">
        <v>239</v>
      </c>
      <c r="AU679" s="20" t="s">
        <v>91</v>
      </c>
    </row>
    <row r="680" s="14" customFormat="1">
      <c r="A680" s="14"/>
      <c r="B680" s="252"/>
      <c r="C680" s="253"/>
      <c r="D680" s="222" t="s">
        <v>282</v>
      </c>
      <c r="E680" s="254" t="s">
        <v>32</v>
      </c>
      <c r="F680" s="255" t="s">
        <v>2810</v>
      </c>
      <c r="G680" s="253"/>
      <c r="H680" s="254" t="s">
        <v>32</v>
      </c>
      <c r="I680" s="256"/>
      <c r="J680" s="253"/>
      <c r="K680" s="253"/>
      <c r="L680" s="257"/>
      <c r="M680" s="258"/>
      <c r="N680" s="259"/>
      <c r="O680" s="259"/>
      <c r="P680" s="259"/>
      <c r="Q680" s="259"/>
      <c r="R680" s="259"/>
      <c r="S680" s="259"/>
      <c r="T680" s="260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1" t="s">
        <v>282</v>
      </c>
      <c r="AU680" s="261" t="s">
        <v>91</v>
      </c>
      <c r="AV680" s="14" t="s">
        <v>86</v>
      </c>
      <c r="AW680" s="14" t="s">
        <v>39</v>
      </c>
      <c r="AX680" s="14" t="s">
        <v>78</v>
      </c>
      <c r="AY680" s="261" t="s">
        <v>188</v>
      </c>
    </row>
    <row r="681" s="13" customFormat="1">
      <c r="A681" s="13"/>
      <c r="B681" s="241"/>
      <c r="C681" s="242"/>
      <c r="D681" s="222" t="s">
        <v>282</v>
      </c>
      <c r="E681" s="243" t="s">
        <v>32</v>
      </c>
      <c r="F681" s="244" t="s">
        <v>2393</v>
      </c>
      <c r="G681" s="242"/>
      <c r="H681" s="245">
        <v>17.300000000000001</v>
      </c>
      <c r="I681" s="246"/>
      <c r="J681" s="242"/>
      <c r="K681" s="242"/>
      <c r="L681" s="247"/>
      <c r="M681" s="248"/>
      <c r="N681" s="249"/>
      <c r="O681" s="249"/>
      <c r="P681" s="249"/>
      <c r="Q681" s="249"/>
      <c r="R681" s="249"/>
      <c r="S681" s="249"/>
      <c r="T681" s="250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1" t="s">
        <v>282</v>
      </c>
      <c r="AU681" s="251" t="s">
        <v>91</v>
      </c>
      <c r="AV681" s="13" t="s">
        <v>91</v>
      </c>
      <c r="AW681" s="13" t="s">
        <v>39</v>
      </c>
      <c r="AX681" s="13" t="s">
        <v>78</v>
      </c>
      <c r="AY681" s="251" t="s">
        <v>188</v>
      </c>
    </row>
    <row r="682" s="13" customFormat="1">
      <c r="A682" s="13"/>
      <c r="B682" s="241"/>
      <c r="C682" s="242"/>
      <c r="D682" s="222" t="s">
        <v>282</v>
      </c>
      <c r="E682" s="243" t="s">
        <v>32</v>
      </c>
      <c r="F682" s="244" t="s">
        <v>2398</v>
      </c>
      <c r="G682" s="242"/>
      <c r="H682" s="245">
        <v>101.59999999999999</v>
      </c>
      <c r="I682" s="246"/>
      <c r="J682" s="242"/>
      <c r="K682" s="242"/>
      <c r="L682" s="247"/>
      <c r="M682" s="248"/>
      <c r="N682" s="249"/>
      <c r="O682" s="249"/>
      <c r="P682" s="249"/>
      <c r="Q682" s="249"/>
      <c r="R682" s="249"/>
      <c r="S682" s="249"/>
      <c r="T682" s="250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1" t="s">
        <v>282</v>
      </c>
      <c r="AU682" s="251" t="s">
        <v>91</v>
      </c>
      <c r="AV682" s="13" t="s">
        <v>91</v>
      </c>
      <c r="AW682" s="13" t="s">
        <v>39</v>
      </c>
      <c r="AX682" s="13" t="s">
        <v>78</v>
      </c>
      <c r="AY682" s="251" t="s">
        <v>188</v>
      </c>
    </row>
    <row r="683" s="13" customFormat="1">
      <c r="A683" s="13"/>
      <c r="B683" s="241"/>
      <c r="C683" s="242"/>
      <c r="D683" s="222" t="s">
        <v>282</v>
      </c>
      <c r="E683" s="243" t="s">
        <v>32</v>
      </c>
      <c r="F683" s="244" t="s">
        <v>2400</v>
      </c>
      <c r="G683" s="242"/>
      <c r="H683" s="245">
        <v>7.2000000000000002</v>
      </c>
      <c r="I683" s="246"/>
      <c r="J683" s="242"/>
      <c r="K683" s="242"/>
      <c r="L683" s="247"/>
      <c r="M683" s="248"/>
      <c r="N683" s="249"/>
      <c r="O683" s="249"/>
      <c r="P683" s="249"/>
      <c r="Q683" s="249"/>
      <c r="R683" s="249"/>
      <c r="S683" s="249"/>
      <c r="T683" s="250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1" t="s">
        <v>282</v>
      </c>
      <c r="AU683" s="251" t="s">
        <v>91</v>
      </c>
      <c r="AV683" s="13" t="s">
        <v>91</v>
      </c>
      <c r="AW683" s="13" t="s">
        <v>39</v>
      </c>
      <c r="AX683" s="13" t="s">
        <v>78</v>
      </c>
      <c r="AY683" s="251" t="s">
        <v>188</v>
      </c>
    </row>
    <row r="684" s="14" customFormat="1">
      <c r="A684" s="14"/>
      <c r="B684" s="252"/>
      <c r="C684" s="253"/>
      <c r="D684" s="222" t="s">
        <v>282</v>
      </c>
      <c r="E684" s="254" t="s">
        <v>32</v>
      </c>
      <c r="F684" s="255" t="s">
        <v>2573</v>
      </c>
      <c r="G684" s="253"/>
      <c r="H684" s="254" t="s">
        <v>32</v>
      </c>
      <c r="I684" s="256"/>
      <c r="J684" s="253"/>
      <c r="K684" s="253"/>
      <c r="L684" s="257"/>
      <c r="M684" s="258"/>
      <c r="N684" s="259"/>
      <c r="O684" s="259"/>
      <c r="P684" s="259"/>
      <c r="Q684" s="259"/>
      <c r="R684" s="259"/>
      <c r="S684" s="259"/>
      <c r="T684" s="260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1" t="s">
        <v>282</v>
      </c>
      <c r="AU684" s="261" t="s">
        <v>91</v>
      </c>
      <c r="AV684" s="14" t="s">
        <v>86</v>
      </c>
      <c r="AW684" s="14" t="s">
        <v>39</v>
      </c>
      <c r="AX684" s="14" t="s">
        <v>78</v>
      </c>
      <c r="AY684" s="261" t="s">
        <v>188</v>
      </c>
    </row>
    <row r="685" s="13" customFormat="1">
      <c r="A685" s="13"/>
      <c r="B685" s="241"/>
      <c r="C685" s="242"/>
      <c r="D685" s="222" t="s">
        <v>282</v>
      </c>
      <c r="E685" s="243" t="s">
        <v>32</v>
      </c>
      <c r="F685" s="244" t="s">
        <v>2399</v>
      </c>
      <c r="G685" s="242"/>
      <c r="H685" s="245">
        <v>14</v>
      </c>
      <c r="I685" s="246"/>
      <c r="J685" s="242"/>
      <c r="K685" s="242"/>
      <c r="L685" s="247"/>
      <c r="M685" s="248"/>
      <c r="N685" s="249"/>
      <c r="O685" s="249"/>
      <c r="P685" s="249"/>
      <c r="Q685" s="249"/>
      <c r="R685" s="249"/>
      <c r="S685" s="249"/>
      <c r="T685" s="250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1" t="s">
        <v>282</v>
      </c>
      <c r="AU685" s="251" t="s">
        <v>91</v>
      </c>
      <c r="AV685" s="13" t="s">
        <v>91</v>
      </c>
      <c r="AW685" s="13" t="s">
        <v>39</v>
      </c>
      <c r="AX685" s="13" t="s">
        <v>78</v>
      </c>
      <c r="AY685" s="251" t="s">
        <v>188</v>
      </c>
    </row>
    <row r="686" s="15" customFormat="1">
      <c r="A686" s="15"/>
      <c r="B686" s="272"/>
      <c r="C686" s="273"/>
      <c r="D686" s="222" t="s">
        <v>282</v>
      </c>
      <c r="E686" s="274" t="s">
        <v>32</v>
      </c>
      <c r="F686" s="275" t="s">
        <v>338</v>
      </c>
      <c r="G686" s="273"/>
      <c r="H686" s="276">
        <v>140.09999999999999</v>
      </c>
      <c r="I686" s="277"/>
      <c r="J686" s="273"/>
      <c r="K686" s="273"/>
      <c r="L686" s="278"/>
      <c r="M686" s="279"/>
      <c r="N686" s="280"/>
      <c r="O686" s="280"/>
      <c r="P686" s="280"/>
      <c r="Q686" s="280"/>
      <c r="R686" s="280"/>
      <c r="S686" s="280"/>
      <c r="T686" s="281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82" t="s">
        <v>282</v>
      </c>
      <c r="AU686" s="282" t="s">
        <v>91</v>
      </c>
      <c r="AV686" s="15" t="s">
        <v>187</v>
      </c>
      <c r="AW686" s="15" t="s">
        <v>39</v>
      </c>
      <c r="AX686" s="15" t="s">
        <v>86</v>
      </c>
      <c r="AY686" s="282" t="s">
        <v>188</v>
      </c>
    </row>
    <row r="687" s="2" customFormat="1" ht="37.8" customHeight="1">
      <c r="A687" s="42"/>
      <c r="B687" s="43"/>
      <c r="C687" s="209" t="s">
        <v>1744</v>
      </c>
      <c r="D687" s="209" t="s">
        <v>189</v>
      </c>
      <c r="E687" s="210" t="s">
        <v>1941</v>
      </c>
      <c r="F687" s="211" t="s">
        <v>1942</v>
      </c>
      <c r="G687" s="212" t="s">
        <v>278</v>
      </c>
      <c r="H687" s="213">
        <v>126.09999999999999</v>
      </c>
      <c r="I687" s="214"/>
      <c r="J687" s="215">
        <f>ROUND(I687*H687,2)</f>
        <v>0</v>
      </c>
      <c r="K687" s="211" t="s">
        <v>236</v>
      </c>
      <c r="L687" s="48"/>
      <c r="M687" s="216" t="s">
        <v>32</v>
      </c>
      <c r="N687" s="217" t="s">
        <v>49</v>
      </c>
      <c r="O687" s="88"/>
      <c r="P687" s="218">
        <f>O687*H687</f>
        <v>0</v>
      </c>
      <c r="Q687" s="218">
        <v>0.014999999999999999</v>
      </c>
      <c r="R687" s="218">
        <f>Q687*H687</f>
        <v>1.8914999999999997</v>
      </c>
      <c r="S687" s="218">
        <v>0</v>
      </c>
      <c r="T687" s="219">
        <f>S687*H687</f>
        <v>0</v>
      </c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R687" s="220" t="s">
        <v>405</v>
      </c>
      <c r="AT687" s="220" t="s">
        <v>189</v>
      </c>
      <c r="AU687" s="220" t="s">
        <v>91</v>
      </c>
      <c r="AY687" s="20" t="s">
        <v>188</v>
      </c>
      <c r="BE687" s="221">
        <f>IF(N687="základní",J687,0)</f>
        <v>0</v>
      </c>
      <c r="BF687" s="221">
        <f>IF(N687="snížená",J687,0)</f>
        <v>0</v>
      </c>
      <c r="BG687" s="221">
        <f>IF(N687="zákl. přenesená",J687,0)</f>
        <v>0</v>
      </c>
      <c r="BH687" s="221">
        <f>IF(N687="sníž. přenesená",J687,0)</f>
        <v>0</v>
      </c>
      <c r="BI687" s="221">
        <f>IF(N687="nulová",J687,0)</f>
        <v>0</v>
      </c>
      <c r="BJ687" s="20" t="s">
        <v>86</v>
      </c>
      <c r="BK687" s="221">
        <f>ROUND(I687*H687,2)</f>
        <v>0</v>
      </c>
      <c r="BL687" s="20" t="s">
        <v>405</v>
      </c>
      <c r="BM687" s="220" t="s">
        <v>2812</v>
      </c>
    </row>
    <row r="688" s="2" customFormat="1">
      <c r="A688" s="42"/>
      <c r="B688" s="43"/>
      <c r="C688" s="44"/>
      <c r="D688" s="222" t="s">
        <v>194</v>
      </c>
      <c r="E688" s="44"/>
      <c r="F688" s="223" t="s">
        <v>1944</v>
      </c>
      <c r="G688" s="44"/>
      <c r="H688" s="44"/>
      <c r="I688" s="224"/>
      <c r="J688" s="44"/>
      <c r="K688" s="44"/>
      <c r="L688" s="48"/>
      <c r="M688" s="225"/>
      <c r="N688" s="226"/>
      <c r="O688" s="88"/>
      <c r="P688" s="88"/>
      <c r="Q688" s="88"/>
      <c r="R688" s="88"/>
      <c r="S688" s="88"/>
      <c r="T688" s="89"/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T688" s="20" t="s">
        <v>194</v>
      </c>
      <c r="AU688" s="20" t="s">
        <v>91</v>
      </c>
    </row>
    <row r="689" s="2" customFormat="1">
      <c r="A689" s="42"/>
      <c r="B689" s="43"/>
      <c r="C689" s="44"/>
      <c r="D689" s="239" t="s">
        <v>239</v>
      </c>
      <c r="E689" s="44"/>
      <c r="F689" s="240" t="s">
        <v>1945</v>
      </c>
      <c r="G689" s="44"/>
      <c r="H689" s="44"/>
      <c r="I689" s="224"/>
      <c r="J689" s="44"/>
      <c r="K689" s="44"/>
      <c r="L689" s="48"/>
      <c r="M689" s="225"/>
      <c r="N689" s="226"/>
      <c r="O689" s="88"/>
      <c r="P689" s="88"/>
      <c r="Q689" s="88"/>
      <c r="R689" s="88"/>
      <c r="S689" s="88"/>
      <c r="T689" s="89"/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T689" s="20" t="s">
        <v>239</v>
      </c>
      <c r="AU689" s="20" t="s">
        <v>91</v>
      </c>
    </row>
    <row r="690" s="14" customFormat="1">
      <c r="A690" s="14"/>
      <c r="B690" s="252"/>
      <c r="C690" s="253"/>
      <c r="D690" s="222" t="s">
        <v>282</v>
      </c>
      <c r="E690" s="254" t="s">
        <v>32</v>
      </c>
      <c r="F690" s="255" t="s">
        <v>2810</v>
      </c>
      <c r="G690" s="253"/>
      <c r="H690" s="254" t="s">
        <v>32</v>
      </c>
      <c r="I690" s="256"/>
      <c r="J690" s="253"/>
      <c r="K690" s="253"/>
      <c r="L690" s="257"/>
      <c r="M690" s="258"/>
      <c r="N690" s="259"/>
      <c r="O690" s="259"/>
      <c r="P690" s="259"/>
      <c r="Q690" s="259"/>
      <c r="R690" s="259"/>
      <c r="S690" s="259"/>
      <c r="T690" s="260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61" t="s">
        <v>282</v>
      </c>
      <c r="AU690" s="261" t="s">
        <v>91</v>
      </c>
      <c r="AV690" s="14" t="s">
        <v>86</v>
      </c>
      <c r="AW690" s="14" t="s">
        <v>39</v>
      </c>
      <c r="AX690" s="14" t="s">
        <v>78</v>
      </c>
      <c r="AY690" s="261" t="s">
        <v>188</v>
      </c>
    </row>
    <row r="691" s="13" customFormat="1">
      <c r="A691" s="13"/>
      <c r="B691" s="241"/>
      <c r="C691" s="242"/>
      <c r="D691" s="222" t="s">
        <v>282</v>
      </c>
      <c r="E691" s="243" t="s">
        <v>32</v>
      </c>
      <c r="F691" s="244" t="s">
        <v>2393</v>
      </c>
      <c r="G691" s="242"/>
      <c r="H691" s="245">
        <v>17.300000000000001</v>
      </c>
      <c r="I691" s="246"/>
      <c r="J691" s="242"/>
      <c r="K691" s="242"/>
      <c r="L691" s="247"/>
      <c r="M691" s="248"/>
      <c r="N691" s="249"/>
      <c r="O691" s="249"/>
      <c r="P691" s="249"/>
      <c r="Q691" s="249"/>
      <c r="R691" s="249"/>
      <c r="S691" s="249"/>
      <c r="T691" s="250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1" t="s">
        <v>282</v>
      </c>
      <c r="AU691" s="251" t="s">
        <v>91</v>
      </c>
      <c r="AV691" s="13" t="s">
        <v>91</v>
      </c>
      <c r="AW691" s="13" t="s">
        <v>39</v>
      </c>
      <c r="AX691" s="13" t="s">
        <v>78</v>
      </c>
      <c r="AY691" s="251" t="s">
        <v>188</v>
      </c>
    </row>
    <row r="692" s="13" customFormat="1">
      <c r="A692" s="13"/>
      <c r="B692" s="241"/>
      <c r="C692" s="242"/>
      <c r="D692" s="222" t="s">
        <v>282</v>
      </c>
      <c r="E692" s="243" t="s">
        <v>32</v>
      </c>
      <c r="F692" s="244" t="s">
        <v>2398</v>
      </c>
      <c r="G692" s="242"/>
      <c r="H692" s="245">
        <v>101.59999999999999</v>
      </c>
      <c r="I692" s="246"/>
      <c r="J692" s="242"/>
      <c r="K692" s="242"/>
      <c r="L692" s="247"/>
      <c r="M692" s="248"/>
      <c r="N692" s="249"/>
      <c r="O692" s="249"/>
      <c r="P692" s="249"/>
      <c r="Q692" s="249"/>
      <c r="R692" s="249"/>
      <c r="S692" s="249"/>
      <c r="T692" s="250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1" t="s">
        <v>282</v>
      </c>
      <c r="AU692" s="251" t="s">
        <v>91</v>
      </c>
      <c r="AV692" s="13" t="s">
        <v>91</v>
      </c>
      <c r="AW692" s="13" t="s">
        <v>39</v>
      </c>
      <c r="AX692" s="13" t="s">
        <v>78</v>
      </c>
      <c r="AY692" s="251" t="s">
        <v>188</v>
      </c>
    </row>
    <row r="693" s="13" customFormat="1">
      <c r="A693" s="13"/>
      <c r="B693" s="241"/>
      <c r="C693" s="242"/>
      <c r="D693" s="222" t="s">
        <v>282</v>
      </c>
      <c r="E693" s="243" t="s">
        <v>32</v>
      </c>
      <c r="F693" s="244" t="s">
        <v>2400</v>
      </c>
      <c r="G693" s="242"/>
      <c r="H693" s="245">
        <v>7.2000000000000002</v>
      </c>
      <c r="I693" s="246"/>
      <c r="J693" s="242"/>
      <c r="K693" s="242"/>
      <c r="L693" s="247"/>
      <c r="M693" s="248"/>
      <c r="N693" s="249"/>
      <c r="O693" s="249"/>
      <c r="P693" s="249"/>
      <c r="Q693" s="249"/>
      <c r="R693" s="249"/>
      <c r="S693" s="249"/>
      <c r="T693" s="250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1" t="s">
        <v>282</v>
      </c>
      <c r="AU693" s="251" t="s">
        <v>91</v>
      </c>
      <c r="AV693" s="13" t="s">
        <v>91</v>
      </c>
      <c r="AW693" s="13" t="s">
        <v>39</v>
      </c>
      <c r="AX693" s="13" t="s">
        <v>78</v>
      </c>
      <c r="AY693" s="251" t="s">
        <v>188</v>
      </c>
    </row>
    <row r="694" s="15" customFormat="1">
      <c r="A694" s="15"/>
      <c r="B694" s="272"/>
      <c r="C694" s="273"/>
      <c r="D694" s="222" t="s">
        <v>282</v>
      </c>
      <c r="E694" s="274" t="s">
        <v>32</v>
      </c>
      <c r="F694" s="275" t="s">
        <v>338</v>
      </c>
      <c r="G694" s="273"/>
      <c r="H694" s="276">
        <v>126.09999999999999</v>
      </c>
      <c r="I694" s="277"/>
      <c r="J694" s="273"/>
      <c r="K694" s="273"/>
      <c r="L694" s="278"/>
      <c r="M694" s="279"/>
      <c r="N694" s="280"/>
      <c r="O694" s="280"/>
      <c r="P694" s="280"/>
      <c r="Q694" s="280"/>
      <c r="R694" s="280"/>
      <c r="S694" s="280"/>
      <c r="T694" s="281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82" t="s">
        <v>282</v>
      </c>
      <c r="AU694" s="282" t="s">
        <v>91</v>
      </c>
      <c r="AV694" s="15" t="s">
        <v>187</v>
      </c>
      <c r="AW694" s="15" t="s">
        <v>39</v>
      </c>
      <c r="AX694" s="15" t="s">
        <v>86</v>
      </c>
      <c r="AY694" s="282" t="s">
        <v>188</v>
      </c>
    </row>
    <row r="695" s="2" customFormat="1" ht="24.15" customHeight="1">
      <c r="A695" s="42"/>
      <c r="B695" s="43"/>
      <c r="C695" s="209" t="s">
        <v>1750</v>
      </c>
      <c r="D695" s="209" t="s">
        <v>189</v>
      </c>
      <c r="E695" s="210" t="s">
        <v>2813</v>
      </c>
      <c r="F695" s="211" t="s">
        <v>2814</v>
      </c>
      <c r="G695" s="212" t="s">
        <v>278</v>
      </c>
      <c r="H695" s="213">
        <v>45.299999999999997</v>
      </c>
      <c r="I695" s="214"/>
      <c r="J695" s="215">
        <f>ROUND(I695*H695,2)</f>
        <v>0</v>
      </c>
      <c r="K695" s="211" t="s">
        <v>236</v>
      </c>
      <c r="L695" s="48"/>
      <c r="M695" s="216" t="s">
        <v>32</v>
      </c>
      <c r="N695" s="217" t="s">
        <v>49</v>
      </c>
      <c r="O695" s="88"/>
      <c r="P695" s="218">
        <f>O695*H695</f>
        <v>0</v>
      </c>
      <c r="Q695" s="218">
        <v>0</v>
      </c>
      <c r="R695" s="218">
        <f>Q695*H695</f>
        <v>0</v>
      </c>
      <c r="S695" s="218">
        <v>0.0030000000000000001</v>
      </c>
      <c r="T695" s="219">
        <f>S695*H695</f>
        <v>0.13589999999999999</v>
      </c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R695" s="220" t="s">
        <v>405</v>
      </c>
      <c r="AT695" s="220" t="s">
        <v>189</v>
      </c>
      <c r="AU695" s="220" t="s">
        <v>91</v>
      </c>
      <c r="AY695" s="20" t="s">
        <v>188</v>
      </c>
      <c r="BE695" s="221">
        <f>IF(N695="základní",J695,0)</f>
        <v>0</v>
      </c>
      <c r="BF695" s="221">
        <f>IF(N695="snížená",J695,0)</f>
        <v>0</v>
      </c>
      <c r="BG695" s="221">
        <f>IF(N695="zákl. přenesená",J695,0)</f>
        <v>0</v>
      </c>
      <c r="BH695" s="221">
        <f>IF(N695="sníž. přenesená",J695,0)</f>
        <v>0</v>
      </c>
      <c r="BI695" s="221">
        <f>IF(N695="nulová",J695,0)</f>
        <v>0</v>
      </c>
      <c r="BJ695" s="20" t="s">
        <v>86</v>
      </c>
      <c r="BK695" s="221">
        <f>ROUND(I695*H695,2)</f>
        <v>0</v>
      </c>
      <c r="BL695" s="20" t="s">
        <v>405</v>
      </c>
      <c r="BM695" s="220" t="s">
        <v>2815</v>
      </c>
    </row>
    <row r="696" s="2" customFormat="1">
      <c r="A696" s="42"/>
      <c r="B696" s="43"/>
      <c r="C696" s="44"/>
      <c r="D696" s="222" t="s">
        <v>194</v>
      </c>
      <c r="E696" s="44"/>
      <c r="F696" s="223" t="s">
        <v>2816</v>
      </c>
      <c r="G696" s="44"/>
      <c r="H696" s="44"/>
      <c r="I696" s="224"/>
      <c r="J696" s="44"/>
      <c r="K696" s="44"/>
      <c r="L696" s="48"/>
      <c r="M696" s="225"/>
      <c r="N696" s="226"/>
      <c r="O696" s="88"/>
      <c r="P696" s="88"/>
      <c r="Q696" s="88"/>
      <c r="R696" s="88"/>
      <c r="S696" s="88"/>
      <c r="T696" s="89"/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T696" s="20" t="s">
        <v>194</v>
      </c>
      <c r="AU696" s="20" t="s">
        <v>91</v>
      </c>
    </row>
    <row r="697" s="2" customFormat="1">
      <c r="A697" s="42"/>
      <c r="B697" s="43"/>
      <c r="C697" s="44"/>
      <c r="D697" s="239" t="s">
        <v>239</v>
      </c>
      <c r="E697" s="44"/>
      <c r="F697" s="240" t="s">
        <v>2817</v>
      </c>
      <c r="G697" s="44"/>
      <c r="H697" s="44"/>
      <c r="I697" s="224"/>
      <c r="J697" s="44"/>
      <c r="K697" s="44"/>
      <c r="L697" s="48"/>
      <c r="M697" s="225"/>
      <c r="N697" s="226"/>
      <c r="O697" s="88"/>
      <c r="P697" s="88"/>
      <c r="Q697" s="88"/>
      <c r="R697" s="88"/>
      <c r="S697" s="88"/>
      <c r="T697" s="89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T697" s="20" t="s">
        <v>239</v>
      </c>
      <c r="AU697" s="20" t="s">
        <v>91</v>
      </c>
    </row>
    <row r="698" s="14" customFormat="1">
      <c r="A698" s="14"/>
      <c r="B698" s="252"/>
      <c r="C698" s="253"/>
      <c r="D698" s="222" t="s">
        <v>282</v>
      </c>
      <c r="E698" s="254" t="s">
        <v>32</v>
      </c>
      <c r="F698" s="255" t="s">
        <v>2807</v>
      </c>
      <c r="G698" s="253"/>
      <c r="H698" s="254" t="s">
        <v>32</v>
      </c>
      <c r="I698" s="256"/>
      <c r="J698" s="253"/>
      <c r="K698" s="253"/>
      <c r="L698" s="257"/>
      <c r="M698" s="258"/>
      <c r="N698" s="259"/>
      <c r="O698" s="259"/>
      <c r="P698" s="259"/>
      <c r="Q698" s="259"/>
      <c r="R698" s="259"/>
      <c r="S698" s="259"/>
      <c r="T698" s="260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1" t="s">
        <v>282</v>
      </c>
      <c r="AU698" s="261" t="s">
        <v>91</v>
      </c>
      <c r="AV698" s="14" t="s">
        <v>86</v>
      </c>
      <c r="AW698" s="14" t="s">
        <v>39</v>
      </c>
      <c r="AX698" s="14" t="s">
        <v>78</v>
      </c>
      <c r="AY698" s="261" t="s">
        <v>188</v>
      </c>
    </row>
    <row r="699" s="13" customFormat="1">
      <c r="A699" s="13"/>
      <c r="B699" s="241"/>
      <c r="C699" s="242"/>
      <c r="D699" s="222" t="s">
        <v>282</v>
      </c>
      <c r="E699" s="243" t="s">
        <v>32</v>
      </c>
      <c r="F699" s="244" t="s">
        <v>2392</v>
      </c>
      <c r="G699" s="242"/>
      <c r="H699" s="245">
        <v>4.5</v>
      </c>
      <c r="I699" s="246"/>
      <c r="J699" s="242"/>
      <c r="K699" s="242"/>
      <c r="L699" s="247"/>
      <c r="M699" s="248"/>
      <c r="N699" s="249"/>
      <c r="O699" s="249"/>
      <c r="P699" s="249"/>
      <c r="Q699" s="249"/>
      <c r="R699" s="249"/>
      <c r="S699" s="249"/>
      <c r="T699" s="250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1" t="s">
        <v>282</v>
      </c>
      <c r="AU699" s="251" t="s">
        <v>91</v>
      </c>
      <c r="AV699" s="13" t="s">
        <v>91</v>
      </c>
      <c r="AW699" s="13" t="s">
        <v>39</v>
      </c>
      <c r="AX699" s="13" t="s">
        <v>78</v>
      </c>
      <c r="AY699" s="251" t="s">
        <v>188</v>
      </c>
    </row>
    <row r="700" s="13" customFormat="1">
      <c r="A700" s="13"/>
      <c r="B700" s="241"/>
      <c r="C700" s="242"/>
      <c r="D700" s="222" t="s">
        <v>282</v>
      </c>
      <c r="E700" s="243" t="s">
        <v>32</v>
      </c>
      <c r="F700" s="244" t="s">
        <v>2393</v>
      </c>
      <c r="G700" s="242"/>
      <c r="H700" s="245">
        <v>17.300000000000001</v>
      </c>
      <c r="I700" s="246"/>
      <c r="J700" s="242"/>
      <c r="K700" s="242"/>
      <c r="L700" s="247"/>
      <c r="M700" s="248"/>
      <c r="N700" s="249"/>
      <c r="O700" s="249"/>
      <c r="P700" s="249"/>
      <c r="Q700" s="249"/>
      <c r="R700" s="249"/>
      <c r="S700" s="249"/>
      <c r="T700" s="250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1" t="s">
        <v>282</v>
      </c>
      <c r="AU700" s="251" t="s">
        <v>91</v>
      </c>
      <c r="AV700" s="13" t="s">
        <v>91</v>
      </c>
      <c r="AW700" s="13" t="s">
        <v>39</v>
      </c>
      <c r="AX700" s="13" t="s">
        <v>78</v>
      </c>
      <c r="AY700" s="251" t="s">
        <v>188</v>
      </c>
    </row>
    <row r="701" s="13" customFormat="1">
      <c r="A701" s="13"/>
      <c r="B701" s="241"/>
      <c r="C701" s="242"/>
      <c r="D701" s="222" t="s">
        <v>282</v>
      </c>
      <c r="E701" s="243" t="s">
        <v>32</v>
      </c>
      <c r="F701" s="244" t="s">
        <v>2399</v>
      </c>
      <c r="G701" s="242"/>
      <c r="H701" s="245">
        <v>14</v>
      </c>
      <c r="I701" s="246"/>
      <c r="J701" s="242"/>
      <c r="K701" s="242"/>
      <c r="L701" s="247"/>
      <c r="M701" s="248"/>
      <c r="N701" s="249"/>
      <c r="O701" s="249"/>
      <c r="P701" s="249"/>
      <c r="Q701" s="249"/>
      <c r="R701" s="249"/>
      <c r="S701" s="249"/>
      <c r="T701" s="250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1" t="s">
        <v>282</v>
      </c>
      <c r="AU701" s="251" t="s">
        <v>91</v>
      </c>
      <c r="AV701" s="13" t="s">
        <v>91</v>
      </c>
      <c r="AW701" s="13" t="s">
        <v>39</v>
      </c>
      <c r="AX701" s="13" t="s">
        <v>78</v>
      </c>
      <c r="AY701" s="251" t="s">
        <v>188</v>
      </c>
    </row>
    <row r="702" s="14" customFormat="1">
      <c r="A702" s="14"/>
      <c r="B702" s="252"/>
      <c r="C702" s="253"/>
      <c r="D702" s="222" t="s">
        <v>282</v>
      </c>
      <c r="E702" s="254" t="s">
        <v>32</v>
      </c>
      <c r="F702" s="255" t="s">
        <v>2808</v>
      </c>
      <c r="G702" s="253"/>
      <c r="H702" s="254" t="s">
        <v>32</v>
      </c>
      <c r="I702" s="256"/>
      <c r="J702" s="253"/>
      <c r="K702" s="253"/>
      <c r="L702" s="257"/>
      <c r="M702" s="258"/>
      <c r="N702" s="259"/>
      <c r="O702" s="259"/>
      <c r="P702" s="259"/>
      <c r="Q702" s="259"/>
      <c r="R702" s="259"/>
      <c r="S702" s="259"/>
      <c r="T702" s="260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1" t="s">
        <v>282</v>
      </c>
      <c r="AU702" s="261" t="s">
        <v>91</v>
      </c>
      <c r="AV702" s="14" t="s">
        <v>86</v>
      </c>
      <c r="AW702" s="14" t="s">
        <v>39</v>
      </c>
      <c r="AX702" s="14" t="s">
        <v>78</v>
      </c>
      <c r="AY702" s="261" t="s">
        <v>188</v>
      </c>
    </row>
    <row r="703" s="13" customFormat="1">
      <c r="A703" s="13"/>
      <c r="B703" s="241"/>
      <c r="C703" s="242"/>
      <c r="D703" s="222" t="s">
        <v>282</v>
      </c>
      <c r="E703" s="243" t="s">
        <v>32</v>
      </c>
      <c r="F703" s="244" t="s">
        <v>2396</v>
      </c>
      <c r="G703" s="242"/>
      <c r="H703" s="245">
        <v>9.5</v>
      </c>
      <c r="I703" s="246"/>
      <c r="J703" s="242"/>
      <c r="K703" s="242"/>
      <c r="L703" s="247"/>
      <c r="M703" s="248"/>
      <c r="N703" s="249"/>
      <c r="O703" s="249"/>
      <c r="P703" s="249"/>
      <c r="Q703" s="249"/>
      <c r="R703" s="249"/>
      <c r="S703" s="249"/>
      <c r="T703" s="250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1" t="s">
        <v>282</v>
      </c>
      <c r="AU703" s="251" t="s">
        <v>91</v>
      </c>
      <c r="AV703" s="13" t="s">
        <v>91</v>
      </c>
      <c r="AW703" s="13" t="s">
        <v>39</v>
      </c>
      <c r="AX703" s="13" t="s">
        <v>78</v>
      </c>
      <c r="AY703" s="251" t="s">
        <v>188</v>
      </c>
    </row>
    <row r="704" s="15" customFormat="1">
      <c r="A704" s="15"/>
      <c r="B704" s="272"/>
      <c r="C704" s="273"/>
      <c r="D704" s="222" t="s">
        <v>282</v>
      </c>
      <c r="E704" s="274" t="s">
        <v>32</v>
      </c>
      <c r="F704" s="275" t="s">
        <v>338</v>
      </c>
      <c r="G704" s="273"/>
      <c r="H704" s="276">
        <v>45.299999999999997</v>
      </c>
      <c r="I704" s="277"/>
      <c r="J704" s="273"/>
      <c r="K704" s="273"/>
      <c r="L704" s="278"/>
      <c r="M704" s="279"/>
      <c r="N704" s="280"/>
      <c r="O704" s="280"/>
      <c r="P704" s="280"/>
      <c r="Q704" s="280"/>
      <c r="R704" s="280"/>
      <c r="S704" s="280"/>
      <c r="T704" s="281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82" t="s">
        <v>282</v>
      </c>
      <c r="AU704" s="282" t="s">
        <v>91</v>
      </c>
      <c r="AV704" s="15" t="s">
        <v>187</v>
      </c>
      <c r="AW704" s="15" t="s">
        <v>39</v>
      </c>
      <c r="AX704" s="15" t="s">
        <v>86</v>
      </c>
      <c r="AY704" s="282" t="s">
        <v>188</v>
      </c>
    </row>
    <row r="705" s="2" customFormat="1" ht="16.5" customHeight="1">
      <c r="A705" s="42"/>
      <c r="B705" s="43"/>
      <c r="C705" s="209" t="s">
        <v>1756</v>
      </c>
      <c r="D705" s="209" t="s">
        <v>189</v>
      </c>
      <c r="E705" s="210" t="s">
        <v>1952</v>
      </c>
      <c r="F705" s="211" t="s">
        <v>1953</v>
      </c>
      <c r="G705" s="212" t="s">
        <v>278</v>
      </c>
      <c r="H705" s="213">
        <v>140.09999999999999</v>
      </c>
      <c r="I705" s="214"/>
      <c r="J705" s="215">
        <f>ROUND(I705*H705,2)</f>
        <v>0</v>
      </c>
      <c r="K705" s="211" t="s">
        <v>236</v>
      </c>
      <c r="L705" s="48"/>
      <c r="M705" s="216" t="s">
        <v>32</v>
      </c>
      <c r="N705" s="217" t="s">
        <v>49</v>
      </c>
      <c r="O705" s="88"/>
      <c r="P705" s="218">
        <f>O705*H705</f>
        <v>0</v>
      </c>
      <c r="Q705" s="218">
        <v>0.00029999999999999997</v>
      </c>
      <c r="R705" s="218">
        <f>Q705*H705</f>
        <v>0.042029999999999998</v>
      </c>
      <c r="S705" s="218">
        <v>0</v>
      </c>
      <c r="T705" s="219">
        <f>S705*H705</f>
        <v>0</v>
      </c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R705" s="220" t="s">
        <v>405</v>
      </c>
      <c r="AT705" s="220" t="s">
        <v>189</v>
      </c>
      <c r="AU705" s="220" t="s">
        <v>91</v>
      </c>
      <c r="AY705" s="20" t="s">
        <v>188</v>
      </c>
      <c r="BE705" s="221">
        <f>IF(N705="základní",J705,0)</f>
        <v>0</v>
      </c>
      <c r="BF705" s="221">
        <f>IF(N705="snížená",J705,0)</f>
        <v>0</v>
      </c>
      <c r="BG705" s="221">
        <f>IF(N705="zákl. přenesená",J705,0)</f>
        <v>0</v>
      </c>
      <c r="BH705" s="221">
        <f>IF(N705="sníž. přenesená",J705,0)</f>
        <v>0</v>
      </c>
      <c r="BI705" s="221">
        <f>IF(N705="nulová",J705,0)</f>
        <v>0</v>
      </c>
      <c r="BJ705" s="20" t="s">
        <v>86</v>
      </c>
      <c r="BK705" s="221">
        <f>ROUND(I705*H705,2)</f>
        <v>0</v>
      </c>
      <c r="BL705" s="20" t="s">
        <v>405</v>
      </c>
      <c r="BM705" s="220" t="s">
        <v>2818</v>
      </c>
    </row>
    <row r="706" s="2" customFormat="1">
      <c r="A706" s="42"/>
      <c r="B706" s="43"/>
      <c r="C706" s="44"/>
      <c r="D706" s="222" t="s">
        <v>194</v>
      </c>
      <c r="E706" s="44"/>
      <c r="F706" s="223" t="s">
        <v>1955</v>
      </c>
      <c r="G706" s="44"/>
      <c r="H706" s="44"/>
      <c r="I706" s="224"/>
      <c r="J706" s="44"/>
      <c r="K706" s="44"/>
      <c r="L706" s="48"/>
      <c r="M706" s="225"/>
      <c r="N706" s="226"/>
      <c r="O706" s="88"/>
      <c r="P706" s="88"/>
      <c r="Q706" s="88"/>
      <c r="R706" s="88"/>
      <c r="S706" s="88"/>
      <c r="T706" s="89"/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T706" s="20" t="s">
        <v>194</v>
      </c>
      <c r="AU706" s="20" t="s">
        <v>91</v>
      </c>
    </row>
    <row r="707" s="2" customFormat="1">
      <c r="A707" s="42"/>
      <c r="B707" s="43"/>
      <c r="C707" s="44"/>
      <c r="D707" s="239" t="s">
        <v>239</v>
      </c>
      <c r="E707" s="44"/>
      <c r="F707" s="240" t="s">
        <v>1956</v>
      </c>
      <c r="G707" s="44"/>
      <c r="H707" s="44"/>
      <c r="I707" s="224"/>
      <c r="J707" s="44"/>
      <c r="K707" s="44"/>
      <c r="L707" s="48"/>
      <c r="M707" s="225"/>
      <c r="N707" s="226"/>
      <c r="O707" s="88"/>
      <c r="P707" s="88"/>
      <c r="Q707" s="88"/>
      <c r="R707" s="88"/>
      <c r="S707" s="88"/>
      <c r="T707" s="89"/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T707" s="20" t="s">
        <v>239</v>
      </c>
      <c r="AU707" s="20" t="s">
        <v>91</v>
      </c>
    </row>
    <row r="708" s="2" customFormat="1">
      <c r="A708" s="42"/>
      <c r="B708" s="43"/>
      <c r="C708" s="44"/>
      <c r="D708" s="222" t="s">
        <v>202</v>
      </c>
      <c r="E708" s="44"/>
      <c r="F708" s="227" t="s">
        <v>1957</v>
      </c>
      <c r="G708" s="44"/>
      <c r="H708" s="44"/>
      <c r="I708" s="224"/>
      <c r="J708" s="44"/>
      <c r="K708" s="44"/>
      <c r="L708" s="48"/>
      <c r="M708" s="225"/>
      <c r="N708" s="226"/>
      <c r="O708" s="88"/>
      <c r="P708" s="88"/>
      <c r="Q708" s="88"/>
      <c r="R708" s="88"/>
      <c r="S708" s="88"/>
      <c r="T708" s="89"/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  <c r="AE708" s="42"/>
      <c r="AT708" s="20" t="s">
        <v>202</v>
      </c>
      <c r="AU708" s="20" t="s">
        <v>91</v>
      </c>
    </row>
    <row r="709" s="14" customFormat="1">
      <c r="A709" s="14"/>
      <c r="B709" s="252"/>
      <c r="C709" s="253"/>
      <c r="D709" s="222" t="s">
        <v>282</v>
      </c>
      <c r="E709" s="254" t="s">
        <v>32</v>
      </c>
      <c r="F709" s="255" t="s">
        <v>2810</v>
      </c>
      <c r="G709" s="253"/>
      <c r="H709" s="254" t="s">
        <v>32</v>
      </c>
      <c r="I709" s="256"/>
      <c r="J709" s="253"/>
      <c r="K709" s="253"/>
      <c r="L709" s="257"/>
      <c r="M709" s="258"/>
      <c r="N709" s="259"/>
      <c r="O709" s="259"/>
      <c r="P709" s="259"/>
      <c r="Q709" s="259"/>
      <c r="R709" s="259"/>
      <c r="S709" s="259"/>
      <c r="T709" s="260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61" t="s">
        <v>282</v>
      </c>
      <c r="AU709" s="261" t="s">
        <v>91</v>
      </c>
      <c r="AV709" s="14" t="s">
        <v>86</v>
      </c>
      <c r="AW709" s="14" t="s">
        <v>39</v>
      </c>
      <c r="AX709" s="14" t="s">
        <v>78</v>
      </c>
      <c r="AY709" s="261" t="s">
        <v>188</v>
      </c>
    </row>
    <row r="710" s="13" customFormat="1">
      <c r="A710" s="13"/>
      <c r="B710" s="241"/>
      <c r="C710" s="242"/>
      <c r="D710" s="222" t="s">
        <v>282</v>
      </c>
      <c r="E710" s="243" t="s">
        <v>32</v>
      </c>
      <c r="F710" s="244" t="s">
        <v>2393</v>
      </c>
      <c r="G710" s="242"/>
      <c r="H710" s="245">
        <v>17.300000000000001</v>
      </c>
      <c r="I710" s="246"/>
      <c r="J710" s="242"/>
      <c r="K710" s="242"/>
      <c r="L710" s="247"/>
      <c r="M710" s="248"/>
      <c r="N710" s="249"/>
      <c r="O710" s="249"/>
      <c r="P710" s="249"/>
      <c r="Q710" s="249"/>
      <c r="R710" s="249"/>
      <c r="S710" s="249"/>
      <c r="T710" s="250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1" t="s">
        <v>282</v>
      </c>
      <c r="AU710" s="251" t="s">
        <v>91</v>
      </c>
      <c r="AV710" s="13" t="s">
        <v>91</v>
      </c>
      <c r="AW710" s="13" t="s">
        <v>39</v>
      </c>
      <c r="AX710" s="13" t="s">
        <v>78</v>
      </c>
      <c r="AY710" s="251" t="s">
        <v>188</v>
      </c>
    </row>
    <row r="711" s="13" customFormat="1">
      <c r="A711" s="13"/>
      <c r="B711" s="241"/>
      <c r="C711" s="242"/>
      <c r="D711" s="222" t="s">
        <v>282</v>
      </c>
      <c r="E711" s="243" t="s">
        <v>32</v>
      </c>
      <c r="F711" s="244" t="s">
        <v>2398</v>
      </c>
      <c r="G711" s="242"/>
      <c r="H711" s="245">
        <v>101.59999999999999</v>
      </c>
      <c r="I711" s="246"/>
      <c r="J711" s="242"/>
      <c r="K711" s="242"/>
      <c r="L711" s="247"/>
      <c r="M711" s="248"/>
      <c r="N711" s="249"/>
      <c r="O711" s="249"/>
      <c r="P711" s="249"/>
      <c r="Q711" s="249"/>
      <c r="R711" s="249"/>
      <c r="S711" s="249"/>
      <c r="T711" s="250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1" t="s">
        <v>282</v>
      </c>
      <c r="AU711" s="251" t="s">
        <v>91</v>
      </c>
      <c r="AV711" s="13" t="s">
        <v>91</v>
      </c>
      <c r="AW711" s="13" t="s">
        <v>39</v>
      </c>
      <c r="AX711" s="13" t="s">
        <v>78</v>
      </c>
      <c r="AY711" s="251" t="s">
        <v>188</v>
      </c>
    </row>
    <row r="712" s="13" customFormat="1">
      <c r="A712" s="13"/>
      <c r="B712" s="241"/>
      <c r="C712" s="242"/>
      <c r="D712" s="222" t="s">
        <v>282</v>
      </c>
      <c r="E712" s="243" t="s">
        <v>32</v>
      </c>
      <c r="F712" s="244" t="s">
        <v>2400</v>
      </c>
      <c r="G712" s="242"/>
      <c r="H712" s="245">
        <v>7.2000000000000002</v>
      </c>
      <c r="I712" s="246"/>
      <c r="J712" s="242"/>
      <c r="K712" s="242"/>
      <c r="L712" s="247"/>
      <c r="M712" s="248"/>
      <c r="N712" s="249"/>
      <c r="O712" s="249"/>
      <c r="P712" s="249"/>
      <c r="Q712" s="249"/>
      <c r="R712" s="249"/>
      <c r="S712" s="249"/>
      <c r="T712" s="250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1" t="s">
        <v>282</v>
      </c>
      <c r="AU712" s="251" t="s">
        <v>91</v>
      </c>
      <c r="AV712" s="13" t="s">
        <v>91</v>
      </c>
      <c r="AW712" s="13" t="s">
        <v>39</v>
      </c>
      <c r="AX712" s="13" t="s">
        <v>78</v>
      </c>
      <c r="AY712" s="251" t="s">
        <v>188</v>
      </c>
    </row>
    <row r="713" s="14" customFormat="1">
      <c r="A713" s="14"/>
      <c r="B713" s="252"/>
      <c r="C713" s="253"/>
      <c r="D713" s="222" t="s">
        <v>282</v>
      </c>
      <c r="E713" s="254" t="s">
        <v>32</v>
      </c>
      <c r="F713" s="255" t="s">
        <v>2573</v>
      </c>
      <c r="G713" s="253"/>
      <c r="H713" s="254" t="s">
        <v>32</v>
      </c>
      <c r="I713" s="256"/>
      <c r="J713" s="253"/>
      <c r="K713" s="253"/>
      <c r="L713" s="257"/>
      <c r="M713" s="258"/>
      <c r="N713" s="259"/>
      <c r="O713" s="259"/>
      <c r="P713" s="259"/>
      <c r="Q713" s="259"/>
      <c r="R713" s="259"/>
      <c r="S713" s="259"/>
      <c r="T713" s="260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1" t="s">
        <v>282</v>
      </c>
      <c r="AU713" s="261" t="s">
        <v>91</v>
      </c>
      <c r="AV713" s="14" t="s">
        <v>86</v>
      </c>
      <c r="AW713" s="14" t="s">
        <v>39</v>
      </c>
      <c r="AX713" s="14" t="s">
        <v>78</v>
      </c>
      <c r="AY713" s="261" t="s">
        <v>188</v>
      </c>
    </row>
    <row r="714" s="13" customFormat="1">
      <c r="A714" s="13"/>
      <c r="B714" s="241"/>
      <c r="C714" s="242"/>
      <c r="D714" s="222" t="s">
        <v>282</v>
      </c>
      <c r="E714" s="243" t="s">
        <v>32</v>
      </c>
      <c r="F714" s="244" t="s">
        <v>2399</v>
      </c>
      <c r="G714" s="242"/>
      <c r="H714" s="245">
        <v>14</v>
      </c>
      <c r="I714" s="246"/>
      <c r="J714" s="242"/>
      <c r="K714" s="242"/>
      <c r="L714" s="247"/>
      <c r="M714" s="248"/>
      <c r="N714" s="249"/>
      <c r="O714" s="249"/>
      <c r="P714" s="249"/>
      <c r="Q714" s="249"/>
      <c r="R714" s="249"/>
      <c r="S714" s="249"/>
      <c r="T714" s="250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1" t="s">
        <v>282</v>
      </c>
      <c r="AU714" s="251" t="s">
        <v>91</v>
      </c>
      <c r="AV714" s="13" t="s">
        <v>91</v>
      </c>
      <c r="AW714" s="13" t="s">
        <v>39</v>
      </c>
      <c r="AX714" s="13" t="s">
        <v>78</v>
      </c>
      <c r="AY714" s="251" t="s">
        <v>188</v>
      </c>
    </row>
    <row r="715" s="15" customFormat="1">
      <c r="A715" s="15"/>
      <c r="B715" s="272"/>
      <c r="C715" s="273"/>
      <c r="D715" s="222" t="s">
        <v>282</v>
      </c>
      <c r="E715" s="274" t="s">
        <v>32</v>
      </c>
      <c r="F715" s="275" t="s">
        <v>338</v>
      </c>
      <c r="G715" s="273"/>
      <c r="H715" s="276">
        <v>140.09999999999999</v>
      </c>
      <c r="I715" s="277"/>
      <c r="J715" s="273"/>
      <c r="K715" s="273"/>
      <c r="L715" s="278"/>
      <c r="M715" s="279"/>
      <c r="N715" s="280"/>
      <c r="O715" s="280"/>
      <c r="P715" s="280"/>
      <c r="Q715" s="280"/>
      <c r="R715" s="280"/>
      <c r="S715" s="280"/>
      <c r="T715" s="281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82" t="s">
        <v>282</v>
      </c>
      <c r="AU715" s="282" t="s">
        <v>91</v>
      </c>
      <c r="AV715" s="15" t="s">
        <v>187</v>
      </c>
      <c r="AW715" s="15" t="s">
        <v>39</v>
      </c>
      <c r="AX715" s="15" t="s">
        <v>86</v>
      </c>
      <c r="AY715" s="282" t="s">
        <v>188</v>
      </c>
    </row>
    <row r="716" s="2" customFormat="1" ht="16.5" customHeight="1">
      <c r="A716" s="42"/>
      <c r="B716" s="43"/>
      <c r="C716" s="262" t="s">
        <v>1759</v>
      </c>
      <c r="D716" s="262" t="s">
        <v>319</v>
      </c>
      <c r="E716" s="263" t="s">
        <v>1958</v>
      </c>
      <c r="F716" s="264" t="s">
        <v>1959</v>
      </c>
      <c r="G716" s="265" t="s">
        <v>278</v>
      </c>
      <c r="H716" s="266">
        <v>154.11000000000001</v>
      </c>
      <c r="I716" s="267"/>
      <c r="J716" s="268">
        <f>ROUND(I716*H716,2)</f>
        <v>0</v>
      </c>
      <c r="K716" s="264" t="s">
        <v>236</v>
      </c>
      <c r="L716" s="269"/>
      <c r="M716" s="270" t="s">
        <v>32</v>
      </c>
      <c r="N716" s="271" t="s">
        <v>49</v>
      </c>
      <c r="O716" s="88"/>
      <c r="P716" s="218">
        <f>O716*H716</f>
        <v>0</v>
      </c>
      <c r="Q716" s="218">
        <v>0.0028300000000000001</v>
      </c>
      <c r="R716" s="218">
        <f>Q716*H716</f>
        <v>0.43613130000000006</v>
      </c>
      <c r="S716" s="218">
        <v>0</v>
      </c>
      <c r="T716" s="219">
        <f>S716*H716</f>
        <v>0</v>
      </c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R716" s="220" t="s">
        <v>484</v>
      </c>
      <c r="AT716" s="220" t="s">
        <v>319</v>
      </c>
      <c r="AU716" s="220" t="s">
        <v>91</v>
      </c>
      <c r="AY716" s="20" t="s">
        <v>188</v>
      </c>
      <c r="BE716" s="221">
        <f>IF(N716="základní",J716,0)</f>
        <v>0</v>
      </c>
      <c r="BF716" s="221">
        <f>IF(N716="snížená",J716,0)</f>
        <v>0</v>
      </c>
      <c r="BG716" s="221">
        <f>IF(N716="zákl. přenesená",J716,0)</f>
        <v>0</v>
      </c>
      <c r="BH716" s="221">
        <f>IF(N716="sníž. přenesená",J716,0)</f>
        <v>0</v>
      </c>
      <c r="BI716" s="221">
        <f>IF(N716="nulová",J716,0)</f>
        <v>0</v>
      </c>
      <c r="BJ716" s="20" t="s">
        <v>86</v>
      </c>
      <c r="BK716" s="221">
        <f>ROUND(I716*H716,2)</f>
        <v>0</v>
      </c>
      <c r="BL716" s="20" t="s">
        <v>405</v>
      </c>
      <c r="BM716" s="220" t="s">
        <v>2819</v>
      </c>
    </row>
    <row r="717" s="2" customFormat="1">
      <c r="A717" s="42"/>
      <c r="B717" s="43"/>
      <c r="C717" s="44"/>
      <c r="D717" s="222" t="s">
        <v>194</v>
      </c>
      <c r="E717" s="44"/>
      <c r="F717" s="223" t="s">
        <v>1959</v>
      </c>
      <c r="G717" s="44"/>
      <c r="H717" s="44"/>
      <c r="I717" s="224"/>
      <c r="J717" s="44"/>
      <c r="K717" s="44"/>
      <c r="L717" s="48"/>
      <c r="M717" s="225"/>
      <c r="N717" s="226"/>
      <c r="O717" s="88"/>
      <c r="P717" s="88"/>
      <c r="Q717" s="88"/>
      <c r="R717" s="88"/>
      <c r="S717" s="88"/>
      <c r="T717" s="89"/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T717" s="20" t="s">
        <v>194</v>
      </c>
      <c r="AU717" s="20" t="s">
        <v>91</v>
      </c>
    </row>
    <row r="718" s="2" customFormat="1">
      <c r="A718" s="42"/>
      <c r="B718" s="43"/>
      <c r="C718" s="44"/>
      <c r="D718" s="222" t="s">
        <v>202</v>
      </c>
      <c r="E718" s="44"/>
      <c r="F718" s="227" t="s">
        <v>1961</v>
      </c>
      <c r="G718" s="44"/>
      <c r="H718" s="44"/>
      <c r="I718" s="224"/>
      <c r="J718" s="44"/>
      <c r="K718" s="44"/>
      <c r="L718" s="48"/>
      <c r="M718" s="225"/>
      <c r="N718" s="226"/>
      <c r="O718" s="88"/>
      <c r="P718" s="88"/>
      <c r="Q718" s="88"/>
      <c r="R718" s="88"/>
      <c r="S718" s="88"/>
      <c r="T718" s="89"/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  <c r="AE718" s="42"/>
      <c r="AT718" s="20" t="s">
        <v>202</v>
      </c>
      <c r="AU718" s="20" t="s">
        <v>91</v>
      </c>
    </row>
    <row r="719" s="13" customFormat="1">
      <c r="A719" s="13"/>
      <c r="B719" s="241"/>
      <c r="C719" s="242"/>
      <c r="D719" s="222" t="s">
        <v>282</v>
      </c>
      <c r="E719" s="242"/>
      <c r="F719" s="244" t="s">
        <v>2820</v>
      </c>
      <c r="G719" s="242"/>
      <c r="H719" s="245">
        <v>154.11000000000001</v>
      </c>
      <c r="I719" s="246"/>
      <c r="J719" s="242"/>
      <c r="K719" s="242"/>
      <c r="L719" s="247"/>
      <c r="M719" s="248"/>
      <c r="N719" s="249"/>
      <c r="O719" s="249"/>
      <c r="P719" s="249"/>
      <c r="Q719" s="249"/>
      <c r="R719" s="249"/>
      <c r="S719" s="249"/>
      <c r="T719" s="250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1" t="s">
        <v>282</v>
      </c>
      <c r="AU719" s="251" t="s">
        <v>91</v>
      </c>
      <c r="AV719" s="13" t="s">
        <v>91</v>
      </c>
      <c r="AW719" s="13" t="s">
        <v>4</v>
      </c>
      <c r="AX719" s="13" t="s">
        <v>86</v>
      </c>
      <c r="AY719" s="251" t="s">
        <v>188</v>
      </c>
    </row>
    <row r="720" s="2" customFormat="1" ht="16.5" customHeight="1">
      <c r="A720" s="42"/>
      <c r="B720" s="43"/>
      <c r="C720" s="209" t="s">
        <v>1765</v>
      </c>
      <c r="D720" s="209" t="s">
        <v>189</v>
      </c>
      <c r="E720" s="210" t="s">
        <v>745</v>
      </c>
      <c r="F720" s="211" t="s">
        <v>746</v>
      </c>
      <c r="G720" s="212" t="s">
        <v>314</v>
      </c>
      <c r="H720" s="213">
        <v>6.4000000000000004</v>
      </c>
      <c r="I720" s="214"/>
      <c r="J720" s="215">
        <f>ROUND(I720*H720,2)</f>
        <v>0</v>
      </c>
      <c r="K720" s="211" t="s">
        <v>236</v>
      </c>
      <c r="L720" s="48"/>
      <c r="M720" s="216" t="s">
        <v>32</v>
      </c>
      <c r="N720" s="217" t="s">
        <v>49</v>
      </c>
      <c r="O720" s="88"/>
      <c r="P720" s="218">
        <f>O720*H720</f>
        <v>0</v>
      </c>
      <c r="Q720" s="218">
        <v>0</v>
      </c>
      <c r="R720" s="218">
        <f>Q720*H720</f>
        <v>0</v>
      </c>
      <c r="S720" s="218">
        <v>0</v>
      </c>
      <c r="T720" s="219">
        <f>S720*H720</f>
        <v>0</v>
      </c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R720" s="220" t="s">
        <v>405</v>
      </c>
      <c r="AT720" s="220" t="s">
        <v>189</v>
      </c>
      <c r="AU720" s="220" t="s">
        <v>91</v>
      </c>
      <c r="AY720" s="20" t="s">
        <v>188</v>
      </c>
      <c r="BE720" s="221">
        <f>IF(N720="základní",J720,0)</f>
        <v>0</v>
      </c>
      <c r="BF720" s="221">
        <f>IF(N720="snížená",J720,0)</f>
        <v>0</v>
      </c>
      <c r="BG720" s="221">
        <f>IF(N720="zákl. přenesená",J720,0)</f>
        <v>0</v>
      </c>
      <c r="BH720" s="221">
        <f>IF(N720="sníž. přenesená",J720,0)</f>
        <v>0</v>
      </c>
      <c r="BI720" s="221">
        <f>IF(N720="nulová",J720,0)</f>
        <v>0</v>
      </c>
      <c r="BJ720" s="20" t="s">
        <v>86</v>
      </c>
      <c r="BK720" s="221">
        <f>ROUND(I720*H720,2)</f>
        <v>0</v>
      </c>
      <c r="BL720" s="20" t="s">
        <v>405</v>
      </c>
      <c r="BM720" s="220" t="s">
        <v>2821</v>
      </c>
    </row>
    <row r="721" s="2" customFormat="1">
      <c r="A721" s="42"/>
      <c r="B721" s="43"/>
      <c r="C721" s="44"/>
      <c r="D721" s="222" t="s">
        <v>194</v>
      </c>
      <c r="E721" s="44"/>
      <c r="F721" s="223" t="s">
        <v>748</v>
      </c>
      <c r="G721" s="44"/>
      <c r="H721" s="44"/>
      <c r="I721" s="224"/>
      <c r="J721" s="44"/>
      <c r="K721" s="44"/>
      <c r="L721" s="48"/>
      <c r="M721" s="225"/>
      <c r="N721" s="226"/>
      <c r="O721" s="88"/>
      <c r="P721" s="88"/>
      <c r="Q721" s="88"/>
      <c r="R721" s="88"/>
      <c r="S721" s="88"/>
      <c r="T721" s="89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T721" s="20" t="s">
        <v>194</v>
      </c>
      <c r="AU721" s="20" t="s">
        <v>91</v>
      </c>
    </row>
    <row r="722" s="2" customFormat="1">
      <c r="A722" s="42"/>
      <c r="B722" s="43"/>
      <c r="C722" s="44"/>
      <c r="D722" s="239" t="s">
        <v>239</v>
      </c>
      <c r="E722" s="44"/>
      <c r="F722" s="240" t="s">
        <v>749</v>
      </c>
      <c r="G722" s="44"/>
      <c r="H722" s="44"/>
      <c r="I722" s="224"/>
      <c r="J722" s="44"/>
      <c r="K722" s="44"/>
      <c r="L722" s="48"/>
      <c r="M722" s="225"/>
      <c r="N722" s="226"/>
      <c r="O722" s="88"/>
      <c r="P722" s="88"/>
      <c r="Q722" s="88"/>
      <c r="R722" s="88"/>
      <c r="S722" s="88"/>
      <c r="T722" s="89"/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T722" s="20" t="s">
        <v>239</v>
      </c>
      <c r="AU722" s="20" t="s">
        <v>91</v>
      </c>
    </row>
    <row r="723" s="2" customFormat="1">
      <c r="A723" s="42"/>
      <c r="B723" s="43"/>
      <c r="C723" s="44"/>
      <c r="D723" s="222" t="s">
        <v>202</v>
      </c>
      <c r="E723" s="44"/>
      <c r="F723" s="227" t="s">
        <v>750</v>
      </c>
      <c r="G723" s="44"/>
      <c r="H723" s="44"/>
      <c r="I723" s="224"/>
      <c r="J723" s="44"/>
      <c r="K723" s="44"/>
      <c r="L723" s="48"/>
      <c r="M723" s="225"/>
      <c r="N723" s="226"/>
      <c r="O723" s="88"/>
      <c r="P723" s="88"/>
      <c r="Q723" s="88"/>
      <c r="R723" s="88"/>
      <c r="S723" s="88"/>
      <c r="T723" s="89"/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T723" s="20" t="s">
        <v>202</v>
      </c>
      <c r="AU723" s="20" t="s">
        <v>91</v>
      </c>
    </row>
    <row r="724" s="14" customFormat="1">
      <c r="A724" s="14"/>
      <c r="B724" s="252"/>
      <c r="C724" s="253"/>
      <c r="D724" s="222" t="s">
        <v>282</v>
      </c>
      <c r="E724" s="254" t="s">
        <v>32</v>
      </c>
      <c r="F724" s="255" t="s">
        <v>2822</v>
      </c>
      <c r="G724" s="253"/>
      <c r="H724" s="254" t="s">
        <v>32</v>
      </c>
      <c r="I724" s="256"/>
      <c r="J724" s="253"/>
      <c r="K724" s="253"/>
      <c r="L724" s="257"/>
      <c r="M724" s="258"/>
      <c r="N724" s="259"/>
      <c r="O724" s="259"/>
      <c r="P724" s="259"/>
      <c r="Q724" s="259"/>
      <c r="R724" s="259"/>
      <c r="S724" s="259"/>
      <c r="T724" s="260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61" t="s">
        <v>282</v>
      </c>
      <c r="AU724" s="261" t="s">
        <v>91</v>
      </c>
      <c r="AV724" s="14" t="s">
        <v>86</v>
      </c>
      <c r="AW724" s="14" t="s">
        <v>39</v>
      </c>
      <c r="AX724" s="14" t="s">
        <v>78</v>
      </c>
      <c r="AY724" s="261" t="s">
        <v>188</v>
      </c>
    </row>
    <row r="725" s="13" customFormat="1">
      <c r="A725" s="13"/>
      <c r="B725" s="241"/>
      <c r="C725" s="242"/>
      <c r="D725" s="222" t="s">
        <v>282</v>
      </c>
      <c r="E725" s="243" t="s">
        <v>32</v>
      </c>
      <c r="F725" s="244" t="s">
        <v>2823</v>
      </c>
      <c r="G725" s="242"/>
      <c r="H725" s="245">
        <v>6.4000000000000004</v>
      </c>
      <c r="I725" s="246"/>
      <c r="J725" s="242"/>
      <c r="K725" s="242"/>
      <c r="L725" s="247"/>
      <c r="M725" s="248"/>
      <c r="N725" s="249"/>
      <c r="O725" s="249"/>
      <c r="P725" s="249"/>
      <c r="Q725" s="249"/>
      <c r="R725" s="249"/>
      <c r="S725" s="249"/>
      <c r="T725" s="250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1" t="s">
        <v>282</v>
      </c>
      <c r="AU725" s="251" t="s">
        <v>91</v>
      </c>
      <c r="AV725" s="13" t="s">
        <v>91</v>
      </c>
      <c r="AW725" s="13" t="s">
        <v>39</v>
      </c>
      <c r="AX725" s="13" t="s">
        <v>86</v>
      </c>
      <c r="AY725" s="251" t="s">
        <v>188</v>
      </c>
    </row>
    <row r="726" s="2" customFormat="1" ht="16.5" customHeight="1">
      <c r="A726" s="42"/>
      <c r="B726" s="43"/>
      <c r="C726" s="262" t="s">
        <v>1771</v>
      </c>
      <c r="D726" s="262" t="s">
        <v>319</v>
      </c>
      <c r="E726" s="263" t="s">
        <v>2824</v>
      </c>
      <c r="F726" s="264" t="s">
        <v>2825</v>
      </c>
      <c r="G726" s="265" t="s">
        <v>314</v>
      </c>
      <c r="H726" s="266">
        <v>6.5279999999999996</v>
      </c>
      <c r="I726" s="267"/>
      <c r="J726" s="268">
        <f>ROUND(I726*H726,2)</f>
        <v>0</v>
      </c>
      <c r="K726" s="264" t="s">
        <v>32</v>
      </c>
      <c r="L726" s="269"/>
      <c r="M726" s="270" t="s">
        <v>32</v>
      </c>
      <c r="N726" s="271" t="s">
        <v>49</v>
      </c>
      <c r="O726" s="88"/>
      <c r="P726" s="218">
        <f>O726*H726</f>
        <v>0</v>
      </c>
      <c r="Q726" s="218">
        <v>0.00016000000000000001</v>
      </c>
      <c r="R726" s="218">
        <f>Q726*H726</f>
        <v>0.00104448</v>
      </c>
      <c r="S726" s="218">
        <v>0</v>
      </c>
      <c r="T726" s="219">
        <f>S726*H726</f>
        <v>0</v>
      </c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R726" s="220" t="s">
        <v>484</v>
      </c>
      <c r="AT726" s="220" t="s">
        <v>319</v>
      </c>
      <c r="AU726" s="220" t="s">
        <v>91</v>
      </c>
      <c r="AY726" s="20" t="s">
        <v>188</v>
      </c>
      <c r="BE726" s="221">
        <f>IF(N726="základní",J726,0)</f>
        <v>0</v>
      </c>
      <c r="BF726" s="221">
        <f>IF(N726="snížená",J726,0)</f>
        <v>0</v>
      </c>
      <c r="BG726" s="221">
        <f>IF(N726="zákl. přenesená",J726,0)</f>
        <v>0</v>
      </c>
      <c r="BH726" s="221">
        <f>IF(N726="sníž. přenesená",J726,0)</f>
        <v>0</v>
      </c>
      <c r="BI726" s="221">
        <f>IF(N726="nulová",J726,0)</f>
        <v>0</v>
      </c>
      <c r="BJ726" s="20" t="s">
        <v>86</v>
      </c>
      <c r="BK726" s="221">
        <f>ROUND(I726*H726,2)</f>
        <v>0</v>
      </c>
      <c r="BL726" s="20" t="s">
        <v>405</v>
      </c>
      <c r="BM726" s="220" t="s">
        <v>2826</v>
      </c>
    </row>
    <row r="727" s="2" customFormat="1">
      <c r="A727" s="42"/>
      <c r="B727" s="43"/>
      <c r="C727" s="44"/>
      <c r="D727" s="222" t="s">
        <v>194</v>
      </c>
      <c r="E727" s="44"/>
      <c r="F727" s="223" t="s">
        <v>2825</v>
      </c>
      <c r="G727" s="44"/>
      <c r="H727" s="44"/>
      <c r="I727" s="224"/>
      <c r="J727" s="44"/>
      <c r="K727" s="44"/>
      <c r="L727" s="48"/>
      <c r="M727" s="225"/>
      <c r="N727" s="226"/>
      <c r="O727" s="88"/>
      <c r="P727" s="88"/>
      <c r="Q727" s="88"/>
      <c r="R727" s="88"/>
      <c r="S727" s="88"/>
      <c r="T727" s="89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T727" s="20" t="s">
        <v>194</v>
      </c>
      <c r="AU727" s="20" t="s">
        <v>91</v>
      </c>
    </row>
    <row r="728" s="13" customFormat="1">
      <c r="A728" s="13"/>
      <c r="B728" s="241"/>
      <c r="C728" s="242"/>
      <c r="D728" s="222" t="s">
        <v>282</v>
      </c>
      <c r="E728" s="242"/>
      <c r="F728" s="244" t="s">
        <v>2827</v>
      </c>
      <c r="G728" s="242"/>
      <c r="H728" s="245">
        <v>6.5279999999999996</v>
      </c>
      <c r="I728" s="246"/>
      <c r="J728" s="242"/>
      <c r="K728" s="242"/>
      <c r="L728" s="247"/>
      <c r="M728" s="248"/>
      <c r="N728" s="249"/>
      <c r="O728" s="249"/>
      <c r="P728" s="249"/>
      <c r="Q728" s="249"/>
      <c r="R728" s="249"/>
      <c r="S728" s="249"/>
      <c r="T728" s="250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1" t="s">
        <v>282</v>
      </c>
      <c r="AU728" s="251" t="s">
        <v>91</v>
      </c>
      <c r="AV728" s="13" t="s">
        <v>91</v>
      </c>
      <c r="AW728" s="13" t="s">
        <v>4</v>
      </c>
      <c r="AX728" s="13" t="s">
        <v>86</v>
      </c>
      <c r="AY728" s="251" t="s">
        <v>188</v>
      </c>
    </row>
    <row r="729" s="2" customFormat="1" ht="16.5" customHeight="1">
      <c r="A729" s="42"/>
      <c r="B729" s="43"/>
      <c r="C729" s="209" t="s">
        <v>1773</v>
      </c>
      <c r="D729" s="209" t="s">
        <v>189</v>
      </c>
      <c r="E729" s="210" t="s">
        <v>2828</v>
      </c>
      <c r="F729" s="211" t="s">
        <v>2829</v>
      </c>
      <c r="G729" s="212" t="s">
        <v>314</v>
      </c>
      <c r="H729" s="213">
        <v>10.800000000000001</v>
      </c>
      <c r="I729" s="214"/>
      <c r="J729" s="215">
        <f>ROUND(I729*H729,2)</f>
        <v>0</v>
      </c>
      <c r="K729" s="211" t="s">
        <v>236</v>
      </c>
      <c r="L729" s="48"/>
      <c r="M729" s="216" t="s">
        <v>32</v>
      </c>
      <c r="N729" s="217" t="s">
        <v>49</v>
      </c>
      <c r="O729" s="88"/>
      <c r="P729" s="218">
        <f>O729*H729</f>
        <v>0</v>
      </c>
      <c r="Q729" s="218">
        <v>0</v>
      </c>
      <c r="R729" s="218">
        <f>Q729*H729</f>
        <v>0</v>
      </c>
      <c r="S729" s="218">
        <v>0</v>
      </c>
      <c r="T729" s="219">
        <f>S729*H729</f>
        <v>0</v>
      </c>
      <c r="U729" s="42"/>
      <c r="V729" s="42"/>
      <c r="W729" s="42"/>
      <c r="X729" s="42"/>
      <c r="Y729" s="42"/>
      <c r="Z729" s="42"/>
      <c r="AA729" s="42"/>
      <c r="AB729" s="42"/>
      <c r="AC729" s="42"/>
      <c r="AD729" s="42"/>
      <c r="AE729" s="42"/>
      <c r="AR729" s="220" t="s">
        <v>405</v>
      </c>
      <c r="AT729" s="220" t="s">
        <v>189</v>
      </c>
      <c r="AU729" s="220" t="s">
        <v>91</v>
      </c>
      <c r="AY729" s="20" t="s">
        <v>188</v>
      </c>
      <c r="BE729" s="221">
        <f>IF(N729="základní",J729,0)</f>
        <v>0</v>
      </c>
      <c r="BF729" s="221">
        <f>IF(N729="snížená",J729,0)</f>
        <v>0</v>
      </c>
      <c r="BG729" s="221">
        <f>IF(N729="zákl. přenesená",J729,0)</f>
        <v>0</v>
      </c>
      <c r="BH729" s="221">
        <f>IF(N729="sníž. přenesená",J729,0)</f>
        <v>0</v>
      </c>
      <c r="BI729" s="221">
        <f>IF(N729="nulová",J729,0)</f>
        <v>0</v>
      </c>
      <c r="BJ729" s="20" t="s">
        <v>86</v>
      </c>
      <c r="BK729" s="221">
        <f>ROUND(I729*H729,2)</f>
        <v>0</v>
      </c>
      <c r="BL729" s="20" t="s">
        <v>405</v>
      </c>
      <c r="BM729" s="220" t="s">
        <v>2830</v>
      </c>
    </row>
    <row r="730" s="2" customFormat="1">
      <c r="A730" s="42"/>
      <c r="B730" s="43"/>
      <c r="C730" s="44"/>
      <c r="D730" s="222" t="s">
        <v>194</v>
      </c>
      <c r="E730" s="44"/>
      <c r="F730" s="223" t="s">
        <v>2831</v>
      </c>
      <c r="G730" s="44"/>
      <c r="H730" s="44"/>
      <c r="I730" s="224"/>
      <c r="J730" s="44"/>
      <c r="K730" s="44"/>
      <c r="L730" s="48"/>
      <c r="M730" s="225"/>
      <c r="N730" s="226"/>
      <c r="O730" s="88"/>
      <c r="P730" s="88"/>
      <c r="Q730" s="88"/>
      <c r="R730" s="88"/>
      <c r="S730" s="88"/>
      <c r="T730" s="89"/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  <c r="AE730" s="42"/>
      <c r="AT730" s="20" t="s">
        <v>194</v>
      </c>
      <c r="AU730" s="20" t="s">
        <v>91</v>
      </c>
    </row>
    <row r="731" s="2" customFormat="1">
      <c r="A731" s="42"/>
      <c r="B731" s="43"/>
      <c r="C731" s="44"/>
      <c r="D731" s="239" t="s">
        <v>239</v>
      </c>
      <c r="E731" s="44"/>
      <c r="F731" s="240" t="s">
        <v>2832</v>
      </c>
      <c r="G731" s="44"/>
      <c r="H731" s="44"/>
      <c r="I731" s="224"/>
      <c r="J731" s="44"/>
      <c r="K731" s="44"/>
      <c r="L731" s="48"/>
      <c r="M731" s="225"/>
      <c r="N731" s="226"/>
      <c r="O731" s="88"/>
      <c r="P731" s="88"/>
      <c r="Q731" s="88"/>
      <c r="R731" s="88"/>
      <c r="S731" s="88"/>
      <c r="T731" s="89"/>
      <c r="U731" s="42"/>
      <c r="V731" s="42"/>
      <c r="W731" s="42"/>
      <c r="X731" s="42"/>
      <c r="Y731" s="42"/>
      <c r="Z731" s="42"/>
      <c r="AA731" s="42"/>
      <c r="AB731" s="42"/>
      <c r="AC731" s="42"/>
      <c r="AD731" s="42"/>
      <c r="AE731" s="42"/>
      <c r="AT731" s="20" t="s">
        <v>239</v>
      </c>
      <c r="AU731" s="20" t="s">
        <v>91</v>
      </c>
    </row>
    <row r="732" s="2" customFormat="1">
      <c r="A732" s="42"/>
      <c r="B732" s="43"/>
      <c r="C732" s="44"/>
      <c r="D732" s="222" t="s">
        <v>202</v>
      </c>
      <c r="E732" s="44"/>
      <c r="F732" s="227" t="s">
        <v>750</v>
      </c>
      <c r="G732" s="44"/>
      <c r="H732" s="44"/>
      <c r="I732" s="224"/>
      <c r="J732" s="44"/>
      <c r="K732" s="44"/>
      <c r="L732" s="48"/>
      <c r="M732" s="225"/>
      <c r="N732" s="226"/>
      <c r="O732" s="88"/>
      <c r="P732" s="88"/>
      <c r="Q732" s="88"/>
      <c r="R732" s="88"/>
      <c r="S732" s="88"/>
      <c r="T732" s="89"/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T732" s="20" t="s">
        <v>202</v>
      </c>
      <c r="AU732" s="20" t="s">
        <v>91</v>
      </c>
    </row>
    <row r="733" s="14" customFormat="1">
      <c r="A733" s="14"/>
      <c r="B733" s="252"/>
      <c r="C733" s="253"/>
      <c r="D733" s="222" t="s">
        <v>282</v>
      </c>
      <c r="E733" s="254" t="s">
        <v>32</v>
      </c>
      <c r="F733" s="255" t="s">
        <v>2833</v>
      </c>
      <c r="G733" s="253"/>
      <c r="H733" s="254" t="s">
        <v>32</v>
      </c>
      <c r="I733" s="256"/>
      <c r="J733" s="253"/>
      <c r="K733" s="253"/>
      <c r="L733" s="257"/>
      <c r="M733" s="258"/>
      <c r="N733" s="259"/>
      <c r="O733" s="259"/>
      <c r="P733" s="259"/>
      <c r="Q733" s="259"/>
      <c r="R733" s="259"/>
      <c r="S733" s="259"/>
      <c r="T733" s="260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1" t="s">
        <v>282</v>
      </c>
      <c r="AU733" s="261" t="s">
        <v>91</v>
      </c>
      <c r="AV733" s="14" t="s">
        <v>86</v>
      </c>
      <c r="AW733" s="14" t="s">
        <v>39</v>
      </c>
      <c r="AX733" s="14" t="s">
        <v>78</v>
      </c>
      <c r="AY733" s="261" t="s">
        <v>188</v>
      </c>
    </row>
    <row r="734" s="13" customFormat="1">
      <c r="A734" s="13"/>
      <c r="B734" s="241"/>
      <c r="C734" s="242"/>
      <c r="D734" s="222" t="s">
        <v>282</v>
      </c>
      <c r="E734" s="243" t="s">
        <v>32</v>
      </c>
      <c r="F734" s="244" t="s">
        <v>2834</v>
      </c>
      <c r="G734" s="242"/>
      <c r="H734" s="245">
        <v>5.4000000000000004</v>
      </c>
      <c r="I734" s="246"/>
      <c r="J734" s="242"/>
      <c r="K734" s="242"/>
      <c r="L734" s="247"/>
      <c r="M734" s="248"/>
      <c r="N734" s="249"/>
      <c r="O734" s="249"/>
      <c r="P734" s="249"/>
      <c r="Q734" s="249"/>
      <c r="R734" s="249"/>
      <c r="S734" s="249"/>
      <c r="T734" s="250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1" t="s">
        <v>282</v>
      </c>
      <c r="AU734" s="251" t="s">
        <v>91</v>
      </c>
      <c r="AV734" s="13" t="s">
        <v>91</v>
      </c>
      <c r="AW734" s="13" t="s">
        <v>39</v>
      </c>
      <c r="AX734" s="13" t="s">
        <v>78</v>
      </c>
      <c r="AY734" s="251" t="s">
        <v>188</v>
      </c>
    </row>
    <row r="735" s="14" customFormat="1">
      <c r="A735" s="14"/>
      <c r="B735" s="252"/>
      <c r="C735" s="253"/>
      <c r="D735" s="222" t="s">
        <v>282</v>
      </c>
      <c r="E735" s="254" t="s">
        <v>32</v>
      </c>
      <c r="F735" s="255" t="s">
        <v>2835</v>
      </c>
      <c r="G735" s="253"/>
      <c r="H735" s="254" t="s">
        <v>32</v>
      </c>
      <c r="I735" s="256"/>
      <c r="J735" s="253"/>
      <c r="K735" s="253"/>
      <c r="L735" s="257"/>
      <c r="M735" s="258"/>
      <c r="N735" s="259"/>
      <c r="O735" s="259"/>
      <c r="P735" s="259"/>
      <c r="Q735" s="259"/>
      <c r="R735" s="259"/>
      <c r="S735" s="259"/>
      <c r="T735" s="260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1" t="s">
        <v>282</v>
      </c>
      <c r="AU735" s="261" t="s">
        <v>91</v>
      </c>
      <c r="AV735" s="14" t="s">
        <v>86</v>
      </c>
      <c r="AW735" s="14" t="s">
        <v>39</v>
      </c>
      <c r="AX735" s="14" t="s">
        <v>78</v>
      </c>
      <c r="AY735" s="261" t="s">
        <v>188</v>
      </c>
    </row>
    <row r="736" s="13" customFormat="1">
      <c r="A736" s="13"/>
      <c r="B736" s="241"/>
      <c r="C736" s="242"/>
      <c r="D736" s="222" t="s">
        <v>282</v>
      </c>
      <c r="E736" s="243" t="s">
        <v>32</v>
      </c>
      <c r="F736" s="244" t="s">
        <v>2836</v>
      </c>
      <c r="G736" s="242"/>
      <c r="H736" s="245">
        <v>5.4000000000000004</v>
      </c>
      <c r="I736" s="246"/>
      <c r="J736" s="242"/>
      <c r="K736" s="242"/>
      <c r="L736" s="247"/>
      <c r="M736" s="248"/>
      <c r="N736" s="249"/>
      <c r="O736" s="249"/>
      <c r="P736" s="249"/>
      <c r="Q736" s="249"/>
      <c r="R736" s="249"/>
      <c r="S736" s="249"/>
      <c r="T736" s="250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1" t="s">
        <v>282</v>
      </c>
      <c r="AU736" s="251" t="s">
        <v>91</v>
      </c>
      <c r="AV736" s="13" t="s">
        <v>91</v>
      </c>
      <c r="AW736" s="13" t="s">
        <v>39</v>
      </c>
      <c r="AX736" s="13" t="s">
        <v>78</v>
      </c>
      <c r="AY736" s="251" t="s">
        <v>188</v>
      </c>
    </row>
    <row r="737" s="15" customFormat="1">
      <c r="A737" s="15"/>
      <c r="B737" s="272"/>
      <c r="C737" s="273"/>
      <c r="D737" s="222" t="s">
        <v>282</v>
      </c>
      <c r="E737" s="274" t="s">
        <v>32</v>
      </c>
      <c r="F737" s="275" t="s">
        <v>338</v>
      </c>
      <c r="G737" s="273"/>
      <c r="H737" s="276">
        <v>10.800000000000001</v>
      </c>
      <c r="I737" s="277"/>
      <c r="J737" s="273"/>
      <c r="K737" s="273"/>
      <c r="L737" s="278"/>
      <c r="M737" s="279"/>
      <c r="N737" s="280"/>
      <c r="O737" s="280"/>
      <c r="P737" s="280"/>
      <c r="Q737" s="280"/>
      <c r="R737" s="280"/>
      <c r="S737" s="280"/>
      <c r="T737" s="281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82" t="s">
        <v>282</v>
      </c>
      <c r="AU737" s="282" t="s">
        <v>91</v>
      </c>
      <c r="AV737" s="15" t="s">
        <v>187</v>
      </c>
      <c r="AW737" s="15" t="s">
        <v>39</v>
      </c>
      <c r="AX737" s="15" t="s">
        <v>86</v>
      </c>
      <c r="AY737" s="282" t="s">
        <v>188</v>
      </c>
    </row>
    <row r="738" s="2" customFormat="1" ht="16.5" customHeight="1">
      <c r="A738" s="42"/>
      <c r="B738" s="43"/>
      <c r="C738" s="262" t="s">
        <v>2837</v>
      </c>
      <c r="D738" s="262" t="s">
        <v>319</v>
      </c>
      <c r="E738" s="263" t="s">
        <v>753</v>
      </c>
      <c r="F738" s="264" t="s">
        <v>2825</v>
      </c>
      <c r="G738" s="265" t="s">
        <v>314</v>
      </c>
      <c r="H738" s="266">
        <v>11.016</v>
      </c>
      <c r="I738" s="267"/>
      <c r="J738" s="268">
        <f>ROUND(I738*H738,2)</f>
        <v>0</v>
      </c>
      <c r="K738" s="264" t="s">
        <v>32</v>
      </c>
      <c r="L738" s="269"/>
      <c r="M738" s="270" t="s">
        <v>32</v>
      </c>
      <c r="N738" s="271" t="s">
        <v>49</v>
      </c>
      <c r="O738" s="88"/>
      <c r="P738" s="218">
        <f>O738*H738</f>
        <v>0</v>
      </c>
      <c r="Q738" s="218">
        <v>0.00025999999999999998</v>
      </c>
      <c r="R738" s="218">
        <f>Q738*H738</f>
        <v>0.0028641599999999997</v>
      </c>
      <c r="S738" s="218">
        <v>0</v>
      </c>
      <c r="T738" s="219">
        <f>S738*H738</f>
        <v>0</v>
      </c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R738" s="220" t="s">
        <v>484</v>
      </c>
      <c r="AT738" s="220" t="s">
        <v>319</v>
      </c>
      <c r="AU738" s="220" t="s">
        <v>91</v>
      </c>
      <c r="AY738" s="20" t="s">
        <v>188</v>
      </c>
      <c r="BE738" s="221">
        <f>IF(N738="základní",J738,0)</f>
        <v>0</v>
      </c>
      <c r="BF738" s="221">
        <f>IF(N738="snížená",J738,0)</f>
        <v>0</v>
      </c>
      <c r="BG738" s="221">
        <f>IF(N738="zákl. přenesená",J738,0)</f>
        <v>0</v>
      </c>
      <c r="BH738" s="221">
        <f>IF(N738="sníž. přenesená",J738,0)</f>
        <v>0</v>
      </c>
      <c r="BI738" s="221">
        <f>IF(N738="nulová",J738,0)</f>
        <v>0</v>
      </c>
      <c r="BJ738" s="20" t="s">
        <v>86</v>
      </c>
      <c r="BK738" s="221">
        <f>ROUND(I738*H738,2)</f>
        <v>0</v>
      </c>
      <c r="BL738" s="20" t="s">
        <v>405</v>
      </c>
      <c r="BM738" s="220" t="s">
        <v>2838</v>
      </c>
    </row>
    <row r="739" s="2" customFormat="1">
      <c r="A739" s="42"/>
      <c r="B739" s="43"/>
      <c r="C739" s="44"/>
      <c r="D739" s="222" t="s">
        <v>194</v>
      </c>
      <c r="E739" s="44"/>
      <c r="F739" s="223" t="s">
        <v>2825</v>
      </c>
      <c r="G739" s="44"/>
      <c r="H739" s="44"/>
      <c r="I739" s="224"/>
      <c r="J739" s="44"/>
      <c r="K739" s="44"/>
      <c r="L739" s="48"/>
      <c r="M739" s="225"/>
      <c r="N739" s="226"/>
      <c r="O739" s="88"/>
      <c r="P739" s="88"/>
      <c r="Q739" s="88"/>
      <c r="R739" s="88"/>
      <c r="S739" s="88"/>
      <c r="T739" s="89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T739" s="20" t="s">
        <v>194</v>
      </c>
      <c r="AU739" s="20" t="s">
        <v>91</v>
      </c>
    </row>
    <row r="740" s="13" customFormat="1">
      <c r="A740" s="13"/>
      <c r="B740" s="241"/>
      <c r="C740" s="242"/>
      <c r="D740" s="222" t="s">
        <v>282</v>
      </c>
      <c r="E740" s="242"/>
      <c r="F740" s="244" t="s">
        <v>2839</v>
      </c>
      <c r="G740" s="242"/>
      <c r="H740" s="245">
        <v>11.016</v>
      </c>
      <c r="I740" s="246"/>
      <c r="J740" s="242"/>
      <c r="K740" s="242"/>
      <c r="L740" s="247"/>
      <c r="M740" s="248"/>
      <c r="N740" s="249"/>
      <c r="O740" s="249"/>
      <c r="P740" s="249"/>
      <c r="Q740" s="249"/>
      <c r="R740" s="249"/>
      <c r="S740" s="249"/>
      <c r="T740" s="250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51" t="s">
        <v>282</v>
      </c>
      <c r="AU740" s="251" t="s">
        <v>91</v>
      </c>
      <c r="AV740" s="13" t="s">
        <v>91</v>
      </c>
      <c r="AW740" s="13" t="s">
        <v>4</v>
      </c>
      <c r="AX740" s="13" t="s">
        <v>86</v>
      </c>
      <c r="AY740" s="251" t="s">
        <v>188</v>
      </c>
    </row>
    <row r="741" s="2" customFormat="1" ht="24.15" customHeight="1">
      <c r="A741" s="42"/>
      <c r="B741" s="43"/>
      <c r="C741" s="209" t="s">
        <v>2840</v>
      </c>
      <c r="D741" s="209" t="s">
        <v>189</v>
      </c>
      <c r="E741" s="210" t="s">
        <v>2841</v>
      </c>
      <c r="F741" s="211" t="s">
        <v>2842</v>
      </c>
      <c r="G741" s="212" t="s">
        <v>314</v>
      </c>
      <c r="H741" s="213">
        <v>13.5</v>
      </c>
      <c r="I741" s="214"/>
      <c r="J741" s="215">
        <f>ROUND(I741*H741,2)</f>
        <v>0</v>
      </c>
      <c r="K741" s="211" t="s">
        <v>236</v>
      </c>
      <c r="L741" s="48"/>
      <c r="M741" s="216" t="s">
        <v>32</v>
      </c>
      <c r="N741" s="217" t="s">
        <v>49</v>
      </c>
      <c r="O741" s="88"/>
      <c r="P741" s="218">
        <f>O741*H741</f>
        <v>0</v>
      </c>
      <c r="Q741" s="218">
        <v>4.0000000000000003E-05</v>
      </c>
      <c r="R741" s="218">
        <f>Q741*H741</f>
        <v>0.00054000000000000001</v>
      </c>
      <c r="S741" s="218">
        <v>0</v>
      </c>
      <c r="T741" s="219">
        <f>S741*H741</f>
        <v>0</v>
      </c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  <c r="AE741" s="42"/>
      <c r="AR741" s="220" t="s">
        <v>405</v>
      </c>
      <c r="AT741" s="220" t="s">
        <v>189</v>
      </c>
      <c r="AU741" s="220" t="s">
        <v>91</v>
      </c>
      <c r="AY741" s="20" t="s">
        <v>188</v>
      </c>
      <c r="BE741" s="221">
        <f>IF(N741="základní",J741,0)</f>
        <v>0</v>
      </c>
      <c r="BF741" s="221">
        <f>IF(N741="snížená",J741,0)</f>
        <v>0</v>
      </c>
      <c r="BG741" s="221">
        <f>IF(N741="zákl. přenesená",J741,0)</f>
        <v>0</v>
      </c>
      <c r="BH741" s="221">
        <f>IF(N741="sníž. přenesená",J741,0)</f>
        <v>0</v>
      </c>
      <c r="BI741" s="221">
        <f>IF(N741="nulová",J741,0)</f>
        <v>0</v>
      </c>
      <c r="BJ741" s="20" t="s">
        <v>86</v>
      </c>
      <c r="BK741" s="221">
        <f>ROUND(I741*H741,2)</f>
        <v>0</v>
      </c>
      <c r="BL741" s="20" t="s">
        <v>405</v>
      </c>
      <c r="BM741" s="220" t="s">
        <v>2843</v>
      </c>
    </row>
    <row r="742" s="2" customFormat="1">
      <c r="A742" s="42"/>
      <c r="B742" s="43"/>
      <c r="C742" s="44"/>
      <c r="D742" s="222" t="s">
        <v>194</v>
      </c>
      <c r="E742" s="44"/>
      <c r="F742" s="223" t="s">
        <v>2844</v>
      </c>
      <c r="G742" s="44"/>
      <c r="H742" s="44"/>
      <c r="I742" s="224"/>
      <c r="J742" s="44"/>
      <c r="K742" s="44"/>
      <c r="L742" s="48"/>
      <c r="M742" s="225"/>
      <c r="N742" s="226"/>
      <c r="O742" s="88"/>
      <c r="P742" s="88"/>
      <c r="Q742" s="88"/>
      <c r="R742" s="88"/>
      <c r="S742" s="88"/>
      <c r="T742" s="89"/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T742" s="20" t="s">
        <v>194</v>
      </c>
      <c r="AU742" s="20" t="s">
        <v>91</v>
      </c>
    </row>
    <row r="743" s="2" customFormat="1">
      <c r="A743" s="42"/>
      <c r="B743" s="43"/>
      <c r="C743" s="44"/>
      <c r="D743" s="239" t="s">
        <v>239</v>
      </c>
      <c r="E743" s="44"/>
      <c r="F743" s="240" t="s">
        <v>2845</v>
      </c>
      <c r="G743" s="44"/>
      <c r="H743" s="44"/>
      <c r="I743" s="224"/>
      <c r="J743" s="44"/>
      <c r="K743" s="44"/>
      <c r="L743" s="48"/>
      <c r="M743" s="225"/>
      <c r="N743" s="226"/>
      <c r="O743" s="88"/>
      <c r="P743" s="88"/>
      <c r="Q743" s="88"/>
      <c r="R743" s="88"/>
      <c r="S743" s="88"/>
      <c r="T743" s="89"/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T743" s="20" t="s">
        <v>239</v>
      </c>
      <c r="AU743" s="20" t="s">
        <v>91</v>
      </c>
    </row>
    <row r="744" s="14" customFormat="1">
      <c r="A744" s="14"/>
      <c r="B744" s="252"/>
      <c r="C744" s="253"/>
      <c r="D744" s="222" t="s">
        <v>282</v>
      </c>
      <c r="E744" s="254" t="s">
        <v>32</v>
      </c>
      <c r="F744" s="255" t="s">
        <v>2110</v>
      </c>
      <c r="G744" s="253"/>
      <c r="H744" s="254" t="s">
        <v>32</v>
      </c>
      <c r="I744" s="256"/>
      <c r="J744" s="253"/>
      <c r="K744" s="253"/>
      <c r="L744" s="257"/>
      <c r="M744" s="258"/>
      <c r="N744" s="259"/>
      <c r="O744" s="259"/>
      <c r="P744" s="259"/>
      <c r="Q744" s="259"/>
      <c r="R744" s="259"/>
      <c r="S744" s="259"/>
      <c r="T744" s="260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1" t="s">
        <v>282</v>
      </c>
      <c r="AU744" s="261" t="s">
        <v>91</v>
      </c>
      <c r="AV744" s="14" t="s">
        <v>86</v>
      </c>
      <c r="AW744" s="14" t="s">
        <v>39</v>
      </c>
      <c r="AX744" s="14" t="s">
        <v>78</v>
      </c>
      <c r="AY744" s="261" t="s">
        <v>188</v>
      </c>
    </row>
    <row r="745" s="13" customFormat="1">
      <c r="A745" s="13"/>
      <c r="B745" s="241"/>
      <c r="C745" s="242"/>
      <c r="D745" s="222" t="s">
        <v>282</v>
      </c>
      <c r="E745" s="243" t="s">
        <v>32</v>
      </c>
      <c r="F745" s="244" t="s">
        <v>2122</v>
      </c>
      <c r="G745" s="242"/>
      <c r="H745" s="245">
        <v>13.5</v>
      </c>
      <c r="I745" s="246"/>
      <c r="J745" s="242"/>
      <c r="K745" s="242"/>
      <c r="L745" s="247"/>
      <c r="M745" s="248"/>
      <c r="N745" s="249"/>
      <c r="O745" s="249"/>
      <c r="P745" s="249"/>
      <c r="Q745" s="249"/>
      <c r="R745" s="249"/>
      <c r="S745" s="249"/>
      <c r="T745" s="250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1" t="s">
        <v>282</v>
      </c>
      <c r="AU745" s="251" t="s">
        <v>91</v>
      </c>
      <c r="AV745" s="13" t="s">
        <v>91</v>
      </c>
      <c r="AW745" s="13" t="s">
        <v>39</v>
      </c>
      <c r="AX745" s="13" t="s">
        <v>86</v>
      </c>
      <c r="AY745" s="251" t="s">
        <v>188</v>
      </c>
    </row>
    <row r="746" s="2" customFormat="1" ht="16.5" customHeight="1">
      <c r="A746" s="42"/>
      <c r="B746" s="43"/>
      <c r="C746" s="262" t="s">
        <v>2846</v>
      </c>
      <c r="D746" s="262" t="s">
        <v>319</v>
      </c>
      <c r="E746" s="263" t="s">
        <v>2116</v>
      </c>
      <c r="F746" s="264" t="s">
        <v>2117</v>
      </c>
      <c r="G746" s="265" t="s">
        <v>314</v>
      </c>
      <c r="H746" s="266">
        <v>14.58</v>
      </c>
      <c r="I746" s="267"/>
      <c r="J746" s="268">
        <f>ROUND(I746*H746,2)</f>
        <v>0</v>
      </c>
      <c r="K746" s="264" t="s">
        <v>236</v>
      </c>
      <c r="L746" s="269"/>
      <c r="M746" s="270" t="s">
        <v>32</v>
      </c>
      <c r="N746" s="271" t="s">
        <v>49</v>
      </c>
      <c r="O746" s="88"/>
      <c r="P746" s="218">
        <f>O746*H746</f>
        <v>0</v>
      </c>
      <c r="Q746" s="218">
        <v>0.00035</v>
      </c>
      <c r="R746" s="218">
        <f>Q746*H746</f>
        <v>0.0051029999999999999</v>
      </c>
      <c r="S746" s="218">
        <v>0</v>
      </c>
      <c r="T746" s="219">
        <f>S746*H746</f>
        <v>0</v>
      </c>
      <c r="U746" s="42"/>
      <c r="V746" s="42"/>
      <c r="W746" s="42"/>
      <c r="X746" s="42"/>
      <c r="Y746" s="42"/>
      <c r="Z746" s="42"/>
      <c r="AA746" s="42"/>
      <c r="AB746" s="42"/>
      <c r="AC746" s="42"/>
      <c r="AD746" s="42"/>
      <c r="AE746" s="42"/>
      <c r="AR746" s="220" t="s">
        <v>484</v>
      </c>
      <c r="AT746" s="220" t="s">
        <v>319</v>
      </c>
      <c r="AU746" s="220" t="s">
        <v>91</v>
      </c>
      <c r="AY746" s="20" t="s">
        <v>188</v>
      </c>
      <c r="BE746" s="221">
        <f>IF(N746="základní",J746,0)</f>
        <v>0</v>
      </c>
      <c r="BF746" s="221">
        <f>IF(N746="snížená",J746,0)</f>
        <v>0</v>
      </c>
      <c r="BG746" s="221">
        <f>IF(N746="zákl. přenesená",J746,0)</f>
        <v>0</v>
      </c>
      <c r="BH746" s="221">
        <f>IF(N746="sníž. přenesená",J746,0)</f>
        <v>0</v>
      </c>
      <c r="BI746" s="221">
        <f>IF(N746="nulová",J746,0)</f>
        <v>0</v>
      </c>
      <c r="BJ746" s="20" t="s">
        <v>86</v>
      </c>
      <c r="BK746" s="221">
        <f>ROUND(I746*H746,2)</f>
        <v>0</v>
      </c>
      <c r="BL746" s="20" t="s">
        <v>405</v>
      </c>
      <c r="BM746" s="220" t="s">
        <v>2847</v>
      </c>
    </row>
    <row r="747" s="2" customFormat="1">
      <c r="A747" s="42"/>
      <c r="B747" s="43"/>
      <c r="C747" s="44"/>
      <c r="D747" s="222" t="s">
        <v>194</v>
      </c>
      <c r="E747" s="44"/>
      <c r="F747" s="223" t="s">
        <v>2117</v>
      </c>
      <c r="G747" s="44"/>
      <c r="H747" s="44"/>
      <c r="I747" s="224"/>
      <c r="J747" s="44"/>
      <c r="K747" s="44"/>
      <c r="L747" s="48"/>
      <c r="M747" s="225"/>
      <c r="N747" s="226"/>
      <c r="O747" s="88"/>
      <c r="P747" s="88"/>
      <c r="Q747" s="88"/>
      <c r="R747" s="88"/>
      <c r="S747" s="88"/>
      <c r="T747" s="89"/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T747" s="20" t="s">
        <v>194</v>
      </c>
      <c r="AU747" s="20" t="s">
        <v>91</v>
      </c>
    </row>
    <row r="748" s="2" customFormat="1">
      <c r="A748" s="42"/>
      <c r="B748" s="43"/>
      <c r="C748" s="44"/>
      <c r="D748" s="222" t="s">
        <v>202</v>
      </c>
      <c r="E748" s="44"/>
      <c r="F748" s="227" t="s">
        <v>2848</v>
      </c>
      <c r="G748" s="44"/>
      <c r="H748" s="44"/>
      <c r="I748" s="224"/>
      <c r="J748" s="44"/>
      <c r="K748" s="44"/>
      <c r="L748" s="48"/>
      <c r="M748" s="225"/>
      <c r="N748" s="226"/>
      <c r="O748" s="88"/>
      <c r="P748" s="88"/>
      <c r="Q748" s="88"/>
      <c r="R748" s="88"/>
      <c r="S748" s="88"/>
      <c r="T748" s="89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T748" s="20" t="s">
        <v>202</v>
      </c>
      <c r="AU748" s="20" t="s">
        <v>91</v>
      </c>
    </row>
    <row r="749" s="13" customFormat="1">
      <c r="A749" s="13"/>
      <c r="B749" s="241"/>
      <c r="C749" s="242"/>
      <c r="D749" s="222" t="s">
        <v>282</v>
      </c>
      <c r="E749" s="242"/>
      <c r="F749" s="244" t="s">
        <v>2849</v>
      </c>
      <c r="G749" s="242"/>
      <c r="H749" s="245">
        <v>14.58</v>
      </c>
      <c r="I749" s="246"/>
      <c r="J749" s="242"/>
      <c r="K749" s="242"/>
      <c r="L749" s="247"/>
      <c r="M749" s="248"/>
      <c r="N749" s="249"/>
      <c r="O749" s="249"/>
      <c r="P749" s="249"/>
      <c r="Q749" s="249"/>
      <c r="R749" s="249"/>
      <c r="S749" s="249"/>
      <c r="T749" s="250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51" t="s">
        <v>282</v>
      </c>
      <c r="AU749" s="251" t="s">
        <v>91</v>
      </c>
      <c r="AV749" s="13" t="s">
        <v>91</v>
      </c>
      <c r="AW749" s="13" t="s">
        <v>4</v>
      </c>
      <c r="AX749" s="13" t="s">
        <v>86</v>
      </c>
      <c r="AY749" s="251" t="s">
        <v>188</v>
      </c>
    </row>
    <row r="750" s="2" customFormat="1" ht="24.15" customHeight="1">
      <c r="A750" s="42"/>
      <c r="B750" s="43"/>
      <c r="C750" s="209" t="s">
        <v>2850</v>
      </c>
      <c r="D750" s="209" t="s">
        <v>189</v>
      </c>
      <c r="E750" s="210" t="s">
        <v>1963</v>
      </c>
      <c r="F750" s="211" t="s">
        <v>1964</v>
      </c>
      <c r="G750" s="212" t="s">
        <v>389</v>
      </c>
      <c r="H750" s="213">
        <v>2.407</v>
      </c>
      <c r="I750" s="214"/>
      <c r="J750" s="215">
        <f>ROUND(I750*H750,2)</f>
        <v>0</v>
      </c>
      <c r="K750" s="211" t="s">
        <v>236</v>
      </c>
      <c r="L750" s="48"/>
      <c r="M750" s="216" t="s">
        <v>32</v>
      </c>
      <c r="N750" s="217" t="s">
        <v>49</v>
      </c>
      <c r="O750" s="88"/>
      <c r="P750" s="218">
        <f>O750*H750</f>
        <v>0</v>
      </c>
      <c r="Q750" s="218">
        <v>0</v>
      </c>
      <c r="R750" s="218">
        <f>Q750*H750</f>
        <v>0</v>
      </c>
      <c r="S750" s="218">
        <v>0</v>
      </c>
      <c r="T750" s="219">
        <f>S750*H750</f>
        <v>0</v>
      </c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R750" s="220" t="s">
        <v>405</v>
      </c>
      <c r="AT750" s="220" t="s">
        <v>189</v>
      </c>
      <c r="AU750" s="220" t="s">
        <v>91</v>
      </c>
      <c r="AY750" s="20" t="s">
        <v>188</v>
      </c>
      <c r="BE750" s="221">
        <f>IF(N750="základní",J750,0)</f>
        <v>0</v>
      </c>
      <c r="BF750" s="221">
        <f>IF(N750="snížená",J750,0)</f>
        <v>0</v>
      </c>
      <c r="BG750" s="221">
        <f>IF(N750="zákl. přenesená",J750,0)</f>
        <v>0</v>
      </c>
      <c r="BH750" s="221">
        <f>IF(N750="sníž. přenesená",J750,0)</f>
        <v>0</v>
      </c>
      <c r="BI750" s="221">
        <f>IF(N750="nulová",J750,0)</f>
        <v>0</v>
      </c>
      <c r="BJ750" s="20" t="s">
        <v>86</v>
      </c>
      <c r="BK750" s="221">
        <f>ROUND(I750*H750,2)</f>
        <v>0</v>
      </c>
      <c r="BL750" s="20" t="s">
        <v>405</v>
      </c>
      <c r="BM750" s="220" t="s">
        <v>2851</v>
      </c>
    </row>
    <row r="751" s="2" customFormat="1">
      <c r="A751" s="42"/>
      <c r="B751" s="43"/>
      <c r="C751" s="44"/>
      <c r="D751" s="222" t="s">
        <v>194</v>
      </c>
      <c r="E751" s="44"/>
      <c r="F751" s="223" t="s">
        <v>1966</v>
      </c>
      <c r="G751" s="44"/>
      <c r="H751" s="44"/>
      <c r="I751" s="224"/>
      <c r="J751" s="44"/>
      <c r="K751" s="44"/>
      <c r="L751" s="48"/>
      <c r="M751" s="225"/>
      <c r="N751" s="226"/>
      <c r="O751" s="88"/>
      <c r="P751" s="88"/>
      <c r="Q751" s="88"/>
      <c r="R751" s="88"/>
      <c r="S751" s="88"/>
      <c r="T751" s="89"/>
      <c r="U751" s="42"/>
      <c r="V751" s="42"/>
      <c r="W751" s="42"/>
      <c r="X751" s="42"/>
      <c r="Y751" s="42"/>
      <c r="Z751" s="42"/>
      <c r="AA751" s="42"/>
      <c r="AB751" s="42"/>
      <c r="AC751" s="42"/>
      <c r="AD751" s="42"/>
      <c r="AE751" s="42"/>
      <c r="AT751" s="20" t="s">
        <v>194</v>
      </c>
      <c r="AU751" s="20" t="s">
        <v>91</v>
      </c>
    </row>
    <row r="752" s="2" customFormat="1">
      <c r="A752" s="42"/>
      <c r="B752" s="43"/>
      <c r="C752" s="44"/>
      <c r="D752" s="239" t="s">
        <v>239</v>
      </c>
      <c r="E752" s="44"/>
      <c r="F752" s="240" t="s">
        <v>1967</v>
      </c>
      <c r="G752" s="44"/>
      <c r="H752" s="44"/>
      <c r="I752" s="224"/>
      <c r="J752" s="44"/>
      <c r="K752" s="44"/>
      <c r="L752" s="48"/>
      <c r="M752" s="225"/>
      <c r="N752" s="226"/>
      <c r="O752" s="88"/>
      <c r="P752" s="88"/>
      <c r="Q752" s="88"/>
      <c r="R752" s="88"/>
      <c r="S752" s="88"/>
      <c r="T752" s="89"/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T752" s="20" t="s">
        <v>239</v>
      </c>
      <c r="AU752" s="20" t="s">
        <v>91</v>
      </c>
    </row>
    <row r="753" s="11" customFormat="1" ht="22.8" customHeight="1">
      <c r="A753" s="11"/>
      <c r="B753" s="195"/>
      <c r="C753" s="196"/>
      <c r="D753" s="197" t="s">
        <v>77</v>
      </c>
      <c r="E753" s="237" t="s">
        <v>763</v>
      </c>
      <c r="F753" s="237" t="s">
        <v>764</v>
      </c>
      <c r="G753" s="196"/>
      <c r="H753" s="196"/>
      <c r="I753" s="199"/>
      <c r="J753" s="238">
        <f>BK753</f>
        <v>0</v>
      </c>
      <c r="K753" s="196"/>
      <c r="L753" s="201"/>
      <c r="M753" s="202"/>
      <c r="N753" s="203"/>
      <c r="O753" s="203"/>
      <c r="P753" s="204">
        <f>SUM(P754:P779)</f>
        <v>0</v>
      </c>
      <c r="Q753" s="203"/>
      <c r="R753" s="204">
        <f>SUM(R754:R779)</f>
        <v>0.25879455000000001</v>
      </c>
      <c r="S753" s="203"/>
      <c r="T753" s="205">
        <f>SUM(T754:T779)</f>
        <v>0</v>
      </c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R753" s="206" t="s">
        <v>91</v>
      </c>
      <c r="AT753" s="207" t="s">
        <v>77</v>
      </c>
      <c r="AU753" s="207" t="s">
        <v>86</v>
      </c>
      <c r="AY753" s="206" t="s">
        <v>188</v>
      </c>
      <c r="BK753" s="208">
        <f>SUM(BK754:BK779)</f>
        <v>0</v>
      </c>
    </row>
    <row r="754" s="2" customFormat="1" ht="16.5" customHeight="1">
      <c r="A754" s="42"/>
      <c r="B754" s="43"/>
      <c r="C754" s="209" t="s">
        <v>2852</v>
      </c>
      <c r="D754" s="209" t="s">
        <v>189</v>
      </c>
      <c r="E754" s="210" t="s">
        <v>2853</v>
      </c>
      <c r="F754" s="211" t="s">
        <v>2854</v>
      </c>
      <c r="G754" s="212" t="s">
        <v>278</v>
      </c>
      <c r="H754" s="213">
        <v>11.673</v>
      </c>
      <c r="I754" s="214"/>
      <c r="J754" s="215">
        <f>ROUND(I754*H754,2)</f>
        <v>0</v>
      </c>
      <c r="K754" s="211" t="s">
        <v>236</v>
      </c>
      <c r="L754" s="48"/>
      <c r="M754" s="216" t="s">
        <v>32</v>
      </c>
      <c r="N754" s="217" t="s">
        <v>49</v>
      </c>
      <c r="O754" s="88"/>
      <c r="P754" s="218">
        <f>O754*H754</f>
        <v>0</v>
      </c>
      <c r="Q754" s="218">
        <v>0.00029999999999999997</v>
      </c>
      <c r="R754" s="218">
        <f>Q754*H754</f>
        <v>0.0035018999999999996</v>
      </c>
      <c r="S754" s="218">
        <v>0</v>
      </c>
      <c r="T754" s="219">
        <f>S754*H754</f>
        <v>0</v>
      </c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R754" s="220" t="s">
        <v>405</v>
      </c>
      <c r="AT754" s="220" t="s">
        <v>189</v>
      </c>
      <c r="AU754" s="220" t="s">
        <v>91</v>
      </c>
      <c r="AY754" s="20" t="s">
        <v>188</v>
      </c>
      <c r="BE754" s="221">
        <f>IF(N754="základní",J754,0)</f>
        <v>0</v>
      </c>
      <c r="BF754" s="221">
        <f>IF(N754="snížená",J754,0)</f>
        <v>0</v>
      </c>
      <c r="BG754" s="221">
        <f>IF(N754="zákl. přenesená",J754,0)</f>
        <v>0</v>
      </c>
      <c r="BH754" s="221">
        <f>IF(N754="sníž. přenesená",J754,0)</f>
        <v>0</v>
      </c>
      <c r="BI754" s="221">
        <f>IF(N754="nulová",J754,0)</f>
        <v>0</v>
      </c>
      <c r="BJ754" s="20" t="s">
        <v>86</v>
      </c>
      <c r="BK754" s="221">
        <f>ROUND(I754*H754,2)</f>
        <v>0</v>
      </c>
      <c r="BL754" s="20" t="s">
        <v>405</v>
      </c>
      <c r="BM754" s="220" t="s">
        <v>2855</v>
      </c>
    </row>
    <row r="755" s="2" customFormat="1">
      <c r="A755" s="42"/>
      <c r="B755" s="43"/>
      <c r="C755" s="44"/>
      <c r="D755" s="222" t="s">
        <v>194</v>
      </c>
      <c r="E755" s="44"/>
      <c r="F755" s="223" t="s">
        <v>2856</v>
      </c>
      <c r="G755" s="44"/>
      <c r="H755" s="44"/>
      <c r="I755" s="224"/>
      <c r="J755" s="44"/>
      <c r="K755" s="44"/>
      <c r="L755" s="48"/>
      <c r="M755" s="225"/>
      <c r="N755" s="226"/>
      <c r="O755" s="88"/>
      <c r="P755" s="88"/>
      <c r="Q755" s="88"/>
      <c r="R755" s="88"/>
      <c r="S755" s="88"/>
      <c r="T755" s="89"/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  <c r="AE755" s="42"/>
      <c r="AT755" s="20" t="s">
        <v>194</v>
      </c>
      <c r="AU755" s="20" t="s">
        <v>91</v>
      </c>
    </row>
    <row r="756" s="2" customFormat="1">
      <c r="A756" s="42"/>
      <c r="B756" s="43"/>
      <c r="C756" s="44"/>
      <c r="D756" s="239" t="s">
        <v>239</v>
      </c>
      <c r="E756" s="44"/>
      <c r="F756" s="240" t="s">
        <v>2857</v>
      </c>
      <c r="G756" s="44"/>
      <c r="H756" s="44"/>
      <c r="I756" s="224"/>
      <c r="J756" s="44"/>
      <c r="K756" s="44"/>
      <c r="L756" s="48"/>
      <c r="M756" s="225"/>
      <c r="N756" s="226"/>
      <c r="O756" s="88"/>
      <c r="P756" s="88"/>
      <c r="Q756" s="88"/>
      <c r="R756" s="88"/>
      <c r="S756" s="88"/>
      <c r="T756" s="89"/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T756" s="20" t="s">
        <v>239</v>
      </c>
      <c r="AU756" s="20" t="s">
        <v>91</v>
      </c>
    </row>
    <row r="757" s="14" customFormat="1">
      <c r="A757" s="14"/>
      <c r="B757" s="252"/>
      <c r="C757" s="253"/>
      <c r="D757" s="222" t="s">
        <v>282</v>
      </c>
      <c r="E757" s="254" t="s">
        <v>32</v>
      </c>
      <c r="F757" s="255" t="s">
        <v>2414</v>
      </c>
      <c r="G757" s="253"/>
      <c r="H757" s="254" t="s">
        <v>32</v>
      </c>
      <c r="I757" s="256"/>
      <c r="J757" s="253"/>
      <c r="K757" s="253"/>
      <c r="L757" s="257"/>
      <c r="M757" s="258"/>
      <c r="N757" s="259"/>
      <c r="O757" s="259"/>
      <c r="P757" s="259"/>
      <c r="Q757" s="259"/>
      <c r="R757" s="259"/>
      <c r="S757" s="259"/>
      <c r="T757" s="260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1" t="s">
        <v>282</v>
      </c>
      <c r="AU757" s="261" t="s">
        <v>91</v>
      </c>
      <c r="AV757" s="14" t="s">
        <v>86</v>
      </c>
      <c r="AW757" s="14" t="s">
        <v>39</v>
      </c>
      <c r="AX757" s="14" t="s">
        <v>78</v>
      </c>
      <c r="AY757" s="261" t="s">
        <v>188</v>
      </c>
    </row>
    <row r="758" s="13" customFormat="1">
      <c r="A758" s="13"/>
      <c r="B758" s="241"/>
      <c r="C758" s="242"/>
      <c r="D758" s="222" t="s">
        <v>282</v>
      </c>
      <c r="E758" s="243" t="s">
        <v>32</v>
      </c>
      <c r="F758" s="244" t="s">
        <v>2858</v>
      </c>
      <c r="G758" s="242"/>
      <c r="H758" s="245">
        <v>11.673</v>
      </c>
      <c r="I758" s="246"/>
      <c r="J758" s="242"/>
      <c r="K758" s="242"/>
      <c r="L758" s="247"/>
      <c r="M758" s="248"/>
      <c r="N758" s="249"/>
      <c r="O758" s="249"/>
      <c r="P758" s="249"/>
      <c r="Q758" s="249"/>
      <c r="R758" s="249"/>
      <c r="S758" s="249"/>
      <c r="T758" s="250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1" t="s">
        <v>282</v>
      </c>
      <c r="AU758" s="251" t="s">
        <v>91</v>
      </c>
      <c r="AV758" s="13" t="s">
        <v>91</v>
      </c>
      <c r="AW758" s="13" t="s">
        <v>39</v>
      </c>
      <c r="AX758" s="13" t="s">
        <v>86</v>
      </c>
      <c r="AY758" s="251" t="s">
        <v>188</v>
      </c>
    </row>
    <row r="759" s="2" customFormat="1" ht="33" customHeight="1">
      <c r="A759" s="42"/>
      <c r="B759" s="43"/>
      <c r="C759" s="209" t="s">
        <v>2859</v>
      </c>
      <c r="D759" s="209" t="s">
        <v>189</v>
      </c>
      <c r="E759" s="210" t="s">
        <v>2860</v>
      </c>
      <c r="F759" s="211" t="s">
        <v>2861</v>
      </c>
      <c r="G759" s="212" t="s">
        <v>278</v>
      </c>
      <c r="H759" s="213">
        <v>11.673</v>
      </c>
      <c r="I759" s="214"/>
      <c r="J759" s="215">
        <f>ROUND(I759*H759,2)</f>
        <v>0</v>
      </c>
      <c r="K759" s="211" t="s">
        <v>236</v>
      </c>
      <c r="L759" s="48"/>
      <c r="M759" s="216" t="s">
        <v>32</v>
      </c>
      <c r="N759" s="217" t="s">
        <v>49</v>
      </c>
      <c r="O759" s="88"/>
      <c r="P759" s="218">
        <f>O759*H759</f>
        <v>0</v>
      </c>
      <c r="Q759" s="218">
        <v>0.0050499999999999998</v>
      </c>
      <c r="R759" s="218">
        <f>Q759*H759</f>
        <v>0.058948649999999998</v>
      </c>
      <c r="S759" s="218">
        <v>0</v>
      </c>
      <c r="T759" s="219">
        <f>S759*H759</f>
        <v>0</v>
      </c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R759" s="220" t="s">
        <v>405</v>
      </c>
      <c r="AT759" s="220" t="s">
        <v>189</v>
      </c>
      <c r="AU759" s="220" t="s">
        <v>91</v>
      </c>
      <c r="AY759" s="20" t="s">
        <v>188</v>
      </c>
      <c r="BE759" s="221">
        <f>IF(N759="základní",J759,0)</f>
        <v>0</v>
      </c>
      <c r="BF759" s="221">
        <f>IF(N759="snížená",J759,0)</f>
        <v>0</v>
      </c>
      <c r="BG759" s="221">
        <f>IF(N759="zákl. přenesená",J759,0)</f>
        <v>0</v>
      </c>
      <c r="BH759" s="221">
        <f>IF(N759="sníž. přenesená",J759,0)</f>
        <v>0</v>
      </c>
      <c r="BI759" s="221">
        <f>IF(N759="nulová",J759,0)</f>
        <v>0</v>
      </c>
      <c r="BJ759" s="20" t="s">
        <v>86</v>
      </c>
      <c r="BK759" s="221">
        <f>ROUND(I759*H759,2)</f>
        <v>0</v>
      </c>
      <c r="BL759" s="20" t="s">
        <v>405</v>
      </c>
      <c r="BM759" s="220" t="s">
        <v>2862</v>
      </c>
    </row>
    <row r="760" s="2" customFormat="1">
      <c r="A760" s="42"/>
      <c r="B760" s="43"/>
      <c r="C760" s="44"/>
      <c r="D760" s="222" t="s">
        <v>194</v>
      </c>
      <c r="E760" s="44"/>
      <c r="F760" s="223" t="s">
        <v>2863</v>
      </c>
      <c r="G760" s="44"/>
      <c r="H760" s="44"/>
      <c r="I760" s="224"/>
      <c r="J760" s="44"/>
      <c r="K760" s="44"/>
      <c r="L760" s="48"/>
      <c r="M760" s="225"/>
      <c r="N760" s="226"/>
      <c r="O760" s="88"/>
      <c r="P760" s="88"/>
      <c r="Q760" s="88"/>
      <c r="R760" s="88"/>
      <c r="S760" s="88"/>
      <c r="T760" s="89"/>
      <c r="U760" s="42"/>
      <c r="V760" s="42"/>
      <c r="W760" s="42"/>
      <c r="X760" s="42"/>
      <c r="Y760" s="42"/>
      <c r="Z760" s="42"/>
      <c r="AA760" s="42"/>
      <c r="AB760" s="42"/>
      <c r="AC760" s="42"/>
      <c r="AD760" s="42"/>
      <c r="AE760" s="42"/>
      <c r="AT760" s="20" t="s">
        <v>194</v>
      </c>
      <c r="AU760" s="20" t="s">
        <v>91</v>
      </c>
    </row>
    <row r="761" s="2" customFormat="1">
      <c r="A761" s="42"/>
      <c r="B761" s="43"/>
      <c r="C761" s="44"/>
      <c r="D761" s="239" t="s">
        <v>239</v>
      </c>
      <c r="E761" s="44"/>
      <c r="F761" s="240" t="s">
        <v>2864</v>
      </c>
      <c r="G761" s="44"/>
      <c r="H761" s="44"/>
      <c r="I761" s="224"/>
      <c r="J761" s="44"/>
      <c r="K761" s="44"/>
      <c r="L761" s="48"/>
      <c r="M761" s="225"/>
      <c r="N761" s="226"/>
      <c r="O761" s="88"/>
      <c r="P761" s="88"/>
      <c r="Q761" s="88"/>
      <c r="R761" s="88"/>
      <c r="S761" s="88"/>
      <c r="T761" s="89"/>
      <c r="U761" s="42"/>
      <c r="V761" s="42"/>
      <c r="W761" s="42"/>
      <c r="X761" s="42"/>
      <c r="Y761" s="42"/>
      <c r="Z761" s="42"/>
      <c r="AA761" s="42"/>
      <c r="AB761" s="42"/>
      <c r="AC761" s="42"/>
      <c r="AD761" s="42"/>
      <c r="AE761" s="42"/>
      <c r="AT761" s="20" t="s">
        <v>239</v>
      </c>
      <c r="AU761" s="20" t="s">
        <v>91</v>
      </c>
    </row>
    <row r="762" s="14" customFormat="1">
      <c r="A762" s="14"/>
      <c r="B762" s="252"/>
      <c r="C762" s="253"/>
      <c r="D762" s="222" t="s">
        <v>282</v>
      </c>
      <c r="E762" s="254" t="s">
        <v>32</v>
      </c>
      <c r="F762" s="255" t="s">
        <v>2414</v>
      </c>
      <c r="G762" s="253"/>
      <c r="H762" s="254" t="s">
        <v>32</v>
      </c>
      <c r="I762" s="256"/>
      <c r="J762" s="253"/>
      <c r="K762" s="253"/>
      <c r="L762" s="257"/>
      <c r="M762" s="258"/>
      <c r="N762" s="259"/>
      <c r="O762" s="259"/>
      <c r="P762" s="259"/>
      <c r="Q762" s="259"/>
      <c r="R762" s="259"/>
      <c r="S762" s="259"/>
      <c r="T762" s="260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1" t="s">
        <v>282</v>
      </c>
      <c r="AU762" s="261" t="s">
        <v>91</v>
      </c>
      <c r="AV762" s="14" t="s">
        <v>86</v>
      </c>
      <c r="AW762" s="14" t="s">
        <v>39</v>
      </c>
      <c r="AX762" s="14" t="s">
        <v>78</v>
      </c>
      <c r="AY762" s="261" t="s">
        <v>188</v>
      </c>
    </row>
    <row r="763" s="13" customFormat="1">
      <c r="A763" s="13"/>
      <c r="B763" s="241"/>
      <c r="C763" s="242"/>
      <c r="D763" s="222" t="s">
        <v>282</v>
      </c>
      <c r="E763" s="243" t="s">
        <v>32</v>
      </c>
      <c r="F763" s="244" t="s">
        <v>2858</v>
      </c>
      <c r="G763" s="242"/>
      <c r="H763" s="245">
        <v>11.673</v>
      </c>
      <c r="I763" s="246"/>
      <c r="J763" s="242"/>
      <c r="K763" s="242"/>
      <c r="L763" s="247"/>
      <c r="M763" s="248"/>
      <c r="N763" s="249"/>
      <c r="O763" s="249"/>
      <c r="P763" s="249"/>
      <c r="Q763" s="249"/>
      <c r="R763" s="249"/>
      <c r="S763" s="249"/>
      <c r="T763" s="250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1" t="s">
        <v>282</v>
      </c>
      <c r="AU763" s="251" t="s">
        <v>91</v>
      </c>
      <c r="AV763" s="13" t="s">
        <v>91</v>
      </c>
      <c r="AW763" s="13" t="s">
        <v>39</v>
      </c>
      <c r="AX763" s="13" t="s">
        <v>86</v>
      </c>
      <c r="AY763" s="251" t="s">
        <v>188</v>
      </c>
    </row>
    <row r="764" s="2" customFormat="1" ht="16.5" customHeight="1">
      <c r="A764" s="42"/>
      <c r="B764" s="43"/>
      <c r="C764" s="262" t="s">
        <v>2865</v>
      </c>
      <c r="D764" s="262" t="s">
        <v>319</v>
      </c>
      <c r="E764" s="263" t="s">
        <v>2866</v>
      </c>
      <c r="F764" s="264" t="s">
        <v>2867</v>
      </c>
      <c r="G764" s="265" t="s">
        <v>278</v>
      </c>
      <c r="H764" s="266">
        <v>14.007999999999999</v>
      </c>
      <c r="I764" s="267"/>
      <c r="J764" s="268">
        <f>ROUND(I764*H764,2)</f>
        <v>0</v>
      </c>
      <c r="K764" s="264" t="s">
        <v>32</v>
      </c>
      <c r="L764" s="269"/>
      <c r="M764" s="270" t="s">
        <v>32</v>
      </c>
      <c r="N764" s="271" t="s">
        <v>49</v>
      </c>
      <c r="O764" s="88"/>
      <c r="P764" s="218">
        <f>O764*H764</f>
        <v>0</v>
      </c>
      <c r="Q764" s="218">
        <v>0.0126</v>
      </c>
      <c r="R764" s="218">
        <f>Q764*H764</f>
        <v>0.17650079999999999</v>
      </c>
      <c r="S764" s="218">
        <v>0</v>
      </c>
      <c r="T764" s="219">
        <f>S764*H764</f>
        <v>0</v>
      </c>
      <c r="U764" s="42"/>
      <c r="V764" s="42"/>
      <c r="W764" s="42"/>
      <c r="X764" s="42"/>
      <c r="Y764" s="42"/>
      <c r="Z764" s="42"/>
      <c r="AA764" s="42"/>
      <c r="AB764" s="42"/>
      <c r="AC764" s="42"/>
      <c r="AD764" s="42"/>
      <c r="AE764" s="42"/>
      <c r="AR764" s="220" t="s">
        <v>484</v>
      </c>
      <c r="AT764" s="220" t="s">
        <v>319</v>
      </c>
      <c r="AU764" s="220" t="s">
        <v>91</v>
      </c>
      <c r="AY764" s="20" t="s">
        <v>188</v>
      </c>
      <c r="BE764" s="221">
        <f>IF(N764="základní",J764,0)</f>
        <v>0</v>
      </c>
      <c r="BF764" s="221">
        <f>IF(N764="snížená",J764,0)</f>
        <v>0</v>
      </c>
      <c r="BG764" s="221">
        <f>IF(N764="zákl. přenesená",J764,0)</f>
        <v>0</v>
      </c>
      <c r="BH764" s="221">
        <f>IF(N764="sníž. přenesená",J764,0)</f>
        <v>0</v>
      </c>
      <c r="BI764" s="221">
        <f>IF(N764="nulová",J764,0)</f>
        <v>0</v>
      </c>
      <c r="BJ764" s="20" t="s">
        <v>86</v>
      </c>
      <c r="BK764" s="221">
        <f>ROUND(I764*H764,2)</f>
        <v>0</v>
      </c>
      <c r="BL764" s="20" t="s">
        <v>405</v>
      </c>
      <c r="BM764" s="220" t="s">
        <v>2868</v>
      </c>
    </row>
    <row r="765" s="2" customFormat="1">
      <c r="A765" s="42"/>
      <c r="B765" s="43"/>
      <c r="C765" s="44"/>
      <c r="D765" s="222" t="s">
        <v>194</v>
      </c>
      <c r="E765" s="44"/>
      <c r="F765" s="223" t="s">
        <v>2867</v>
      </c>
      <c r="G765" s="44"/>
      <c r="H765" s="44"/>
      <c r="I765" s="224"/>
      <c r="J765" s="44"/>
      <c r="K765" s="44"/>
      <c r="L765" s="48"/>
      <c r="M765" s="225"/>
      <c r="N765" s="226"/>
      <c r="O765" s="88"/>
      <c r="P765" s="88"/>
      <c r="Q765" s="88"/>
      <c r="R765" s="88"/>
      <c r="S765" s="88"/>
      <c r="T765" s="89"/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  <c r="AE765" s="42"/>
      <c r="AT765" s="20" t="s">
        <v>194</v>
      </c>
      <c r="AU765" s="20" t="s">
        <v>91</v>
      </c>
    </row>
    <row r="766" s="2" customFormat="1">
      <c r="A766" s="42"/>
      <c r="B766" s="43"/>
      <c r="C766" s="44"/>
      <c r="D766" s="222" t="s">
        <v>202</v>
      </c>
      <c r="E766" s="44"/>
      <c r="F766" s="227" t="s">
        <v>2869</v>
      </c>
      <c r="G766" s="44"/>
      <c r="H766" s="44"/>
      <c r="I766" s="224"/>
      <c r="J766" s="44"/>
      <c r="K766" s="44"/>
      <c r="L766" s="48"/>
      <c r="M766" s="225"/>
      <c r="N766" s="226"/>
      <c r="O766" s="88"/>
      <c r="P766" s="88"/>
      <c r="Q766" s="88"/>
      <c r="R766" s="88"/>
      <c r="S766" s="88"/>
      <c r="T766" s="89"/>
      <c r="U766" s="42"/>
      <c r="V766" s="42"/>
      <c r="W766" s="42"/>
      <c r="X766" s="42"/>
      <c r="Y766" s="42"/>
      <c r="Z766" s="42"/>
      <c r="AA766" s="42"/>
      <c r="AB766" s="42"/>
      <c r="AC766" s="42"/>
      <c r="AD766" s="42"/>
      <c r="AE766" s="42"/>
      <c r="AT766" s="20" t="s">
        <v>202</v>
      </c>
      <c r="AU766" s="20" t="s">
        <v>91</v>
      </c>
    </row>
    <row r="767" s="13" customFormat="1">
      <c r="A767" s="13"/>
      <c r="B767" s="241"/>
      <c r="C767" s="242"/>
      <c r="D767" s="222" t="s">
        <v>282</v>
      </c>
      <c r="E767" s="242"/>
      <c r="F767" s="244" t="s">
        <v>2870</v>
      </c>
      <c r="G767" s="242"/>
      <c r="H767" s="245">
        <v>14.007999999999999</v>
      </c>
      <c r="I767" s="246"/>
      <c r="J767" s="242"/>
      <c r="K767" s="242"/>
      <c r="L767" s="247"/>
      <c r="M767" s="248"/>
      <c r="N767" s="249"/>
      <c r="O767" s="249"/>
      <c r="P767" s="249"/>
      <c r="Q767" s="249"/>
      <c r="R767" s="249"/>
      <c r="S767" s="249"/>
      <c r="T767" s="250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1" t="s">
        <v>282</v>
      </c>
      <c r="AU767" s="251" t="s">
        <v>91</v>
      </c>
      <c r="AV767" s="13" t="s">
        <v>91</v>
      </c>
      <c r="AW767" s="13" t="s">
        <v>4</v>
      </c>
      <c r="AX767" s="13" t="s">
        <v>86</v>
      </c>
      <c r="AY767" s="251" t="s">
        <v>188</v>
      </c>
    </row>
    <row r="768" s="2" customFormat="1" ht="24.15" customHeight="1">
      <c r="A768" s="42"/>
      <c r="B768" s="43"/>
      <c r="C768" s="209" t="s">
        <v>2871</v>
      </c>
      <c r="D768" s="209" t="s">
        <v>189</v>
      </c>
      <c r="E768" s="210" t="s">
        <v>766</v>
      </c>
      <c r="F768" s="211" t="s">
        <v>2293</v>
      </c>
      <c r="G768" s="212" t="s">
        <v>278</v>
      </c>
      <c r="H768" s="213">
        <v>1.44</v>
      </c>
      <c r="I768" s="214"/>
      <c r="J768" s="215">
        <f>ROUND(I768*H768,2)</f>
        <v>0</v>
      </c>
      <c r="K768" s="211" t="s">
        <v>236</v>
      </c>
      <c r="L768" s="48"/>
      <c r="M768" s="216" t="s">
        <v>32</v>
      </c>
      <c r="N768" s="217" t="s">
        <v>49</v>
      </c>
      <c r="O768" s="88"/>
      <c r="P768" s="218">
        <f>O768*H768</f>
        <v>0</v>
      </c>
      <c r="Q768" s="218">
        <v>0.00058</v>
      </c>
      <c r="R768" s="218">
        <f>Q768*H768</f>
        <v>0.00083520000000000003</v>
      </c>
      <c r="S768" s="218">
        <v>0</v>
      </c>
      <c r="T768" s="219">
        <f>S768*H768</f>
        <v>0</v>
      </c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R768" s="220" t="s">
        <v>405</v>
      </c>
      <c r="AT768" s="220" t="s">
        <v>189</v>
      </c>
      <c r="AU768" s="220" t="s">
        <v>91</v>
      </c>
      <c r="AY768" s="20" t="s">
        <v>188</v>
      </c>
      <c r="BE768" s="221">
        <f>IF(N768="základní",J768,0)</f>
        <v>0</v>
      </c>
      <c r="BF768" s="221">
        <f>IF(N768="snížená",J768,0)</f>
        <v>0</v>
      </c>
      <c r="BG768" s="221">
        <f>IF(N768="zákl. přenesená",J768,0)</f>
        <v>0</v>
      </c>
      <c r="BH768" s="221">
        <f>IF(N768="sníž. přenesená",J768,0)</f>
        <v>0</v>
      </c>
      <c r="BI768" s="221">
        <f>IF(N768="nulová",J768,0)</f>
        <v>0</v>
      </c>
      <c r="BJ768" s="20" t="s">
        <v>86</v>
      </c>
      <c r="BK768" s="221">
        <f>ROUND(I768*H768,2)</f>
        <v>0</v>
      </c>
      <c r="BL768" s="20" t="s">
        <v>405</v>
      </c>
      <c r="BM768" s="220" t="s">
        <v>2872</v>
      </c>
    </row>
    <row r="769" s="2" customFormat="1">
      <c r="A769" s="42"/>
      <c r="B769" s="43"/>
      <c r="C769" s="44"/>
      <c r="D769" s="222" t="s">
        <v>194</v>
      </c>
      <c r="E769" s="44"/>
      <c r="F769" s="223" t="s">
        <v>2295</v>
      </c>
      <c r="G769" s="44"/>
      <c r="H769" s="44"/>
      <c r="I769" s="224"/>
      <c r="J769" s="44"/>
      <c r="K769" s="44"/>
      <c r="L769" s="48"/>
      <c r="M769" s="225"/>
      <c r="N769" s="226"/>
      <c r="O769" s="88"/>
      <c r="P769" s="88"/>
      <c r="Q769" s="88"/>
      <c r="R769" s="88"/>
      <c r="S769" s="88"/>
      <c r="T769" s="89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T769" s="20" t="s">
        <v>194</v>
      </c>
      <c r="AU769" s="20" t="s">
        <v>91</v>
      </c>
    </row>
    <row r="770" s="2" customFormat="1">
      <c r="A770" s="42"/>
      <c r="B770" s="43"/>
      <c r="C770" s="44"/>
      <c r="D770" s="239" t="s">
        <v>239</v>
      </c>
      <c r="E770" s="44"/>
      <c r="F770" s="240" t="s">
        <v>769</v>
      </c>
      <c r="G770" s="44"/>
      <c r="H770" s="44"/>
      <c r="I770" s="224"/>
      <c r="J770" s="44"/>
      <c r="K770" s="44"/>
      <c r="L770" s="48"/>
      <c r="M770" s="225"/>
      <c r="N770" s="226"/>
      <c r="O770" s="88"/>
      <c r="P770" s="88"/>
      <c r="Q770" s="88"/>
      <c r="R770" s="88"/>
      <c r="S770" s="88"/>
      <c r="T770" s="89"/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T770" s="20" t="s">
        <v>239</v>
      </c>
      <c r="AU770" s="20" t="s">
        <v>91</v>
      </c>
    </row>
    <row r="771" s="2" customFormat="1">
      <c r="A771" s="42"/>
      <c r="B771" s="43"/>
      <c r="C771" s="44"/>
      <c r="D771" s="222" t="s">
        <v>202</v>
      </c>
      <c r="E771" s="44"/>
      <c r="F771" s="227" t="s">
        <v>2873</v>
      </c>
      <c r="G771" s="44"/>
      <c r="H771" s="44"/>
      <c r="I771" s="224"/>
      <c r="J771" s="44"/>
      <c r="K771" s="44"/>
      <c r="L771" s="48"/>
      <c r="M771" s="225"/>
      <c r="N771" s="226"/>
      <c r="O771" s="88"/>
      <c r="P771" s="88"/>
      <c r="Q771" s="88"/>
      <c r="R771" s="88"/>
      <c r="S771" s="88"/>
      <c r="T771" s="89"/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T771" s="20" t="s">
        <v>202</v>
      </c>
      <c r="AU771" s="20" t="s">
        <v>91</v>
      </c>
    </row>
    <row r="772" s="14" customFormat="1">
      <c r="A772" s="14"/>
      <c r="B772" s="252"/>
      <c r="C772" s="253"/>
      <c r="D772" s="222" t="s">
        <v>282</v>
      </c>
      <c r="E772" s="254" t="s">
        <v>32</v>
      </c>
      <c r="F772" s="255" t="s">
        <v>2429</v>
      </c>
      <c r="G772" s="253"/>
      <c r="H772" s="254" t="s">
        <v>32</v>
      </c>
      <c r="I772" s="256"/>
      <c r="J772" s="253"/>
      <c r="K772" s="253"/>
      <c r="L772" s="257"/>
      <c r="M772" s="258"/>
      <c r="N772" s="259"/>
      <c r="O772" s="259"/>
      <c r="P772" s="259"/>
      <c r="Q772" s="259"/>
      <c r="R772" s="259"/>
      <c r="S772" s="259"/>
      <c r="T772" s="260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1" t="s">
        <v>282</v>
      </c>
      <c r="AU772" s="261" t="s">
        <v>91</v>
      </c>
      <c r="AV772" s="14" t="s">
        <v>86</v>
      </c>
      <c r="AW772" s="14" t="s">
        <v>39</v>
      </c>
      <c r="AX772" s="14" t="s">
        <v>78</v>
      </c>
      <c r="AY772" s="261" t="s">
        <v>188</v>
      </c>
    </row>
    <row r="773" s="13" customFormat="1">
      <c r="A773" s="13"/>
      <c r="B773" s="241"/>
      <c r="C773" s="242"/>
      <c r="D773" s="222" t="s">
        <v>282</v>
      </c>
      <c r="E773" s="243" t="s">
        <v>32</v>
      </c>
      <c r="F773" s="244" t="s">
        <v>2874</v>
      </c>
      <c r="G773" s="242"/>
      <c r="H773" s="245">
        <v>1.44</v>
      </c>
      <c r="I773" s="246"/>
      <c r="J773" s="242"/>
      <c r="K773" s="242"/>
      <c r="L773" s="247"/>
      <c r="M773" s="248"/>
      <c r="N773" s="249"/>
      <c r="O773" s="249"/>
      <c r="P773" s="249"/>
      <c r="Q773" s="249"/>
      <c r="R773" s="249"/>
      <c r="S773" s="249"/>
      <c r="T773" s="250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1" t="s">
        <v>282</v>
      </c>
      <c r="AU773" s="251" t="s">
        <v>91</v>
      </c>
      <c r="AV773" s="13" t="s">
        <v>91</v>
      </c>
      <c r="AW773" s="13" t="s">
        <v>39</v>
      </c>
      <c r="AX773" s="13" t="s">
        <v>86</v>
      </c>
      <c r="AY773" s="251" t="s">
        <v>188</v>
      </c>
    </row>
    <row r="774" s="2" customFormat="1" ht="24.15" customHeight="1">
      <c r="A774" s="42"/>
      <c r="B774" s="43"/>
      <c r="C774" s="262" t="s">
        <v>2875</v>
      </c>
      <c r="D774" s="262" t="s">
        <v>319</v>
      </c>
      <c r="E774" s="263" t="s">
        <v>2299</v>
      </c>
      <c r="F774" s="264" t="s">
        <v>2300</v>
      </c>
      <c r="G774" s="265" t="s">
        <v>278</v>
      </c>
      <c r="H774" s="266">
        <v>1.5840000000000001</v>
      </c>
      <c r="I774" s="267"/>
      <c r="J774" s="268">
        <f>ROUND(I774*H774,2)</f>
        <v>0</v>
      </c>
      <c r="K774" s="264" t="s">
        <v>236</v>
      </c>
      <c r="L774" s="269"/>
      <c r="M774" s="270" t="s">
        <v>32</v>
      </c>
      <c r="N774" s="271" t="s">
        <v>49</v>
      </c>
      <c r="O774" s="88"/>
      <c r="P774" s="218">
        <f>O774*H774</f>
        <v>0</v>
      </c>
      <c r="Q774" s="218">
        <v>0.012</v>
      </c>
      <c r="R774" s="218">
        <f>Q774*H774</f>
        <v>0.019008000000000001</v>
      </c>
      <c r="S774" s="218">
        <v>0</v>
      </c>
      <c r="T774" s="219">
        <f>S774*H774</f>
        <v>0</v>
      </c>
      <c r="U774" s="42"/>
      <c r="V774" s="42"/>
      <c r="W774" s="42"/>
      <c r="X774" s="42"/>
      <c r="Y774" s="42"/>
      <c r="Z774" s="42"/>
      <c r="AA774" s="42"/>
      <c r="AB774" s="42"/>
      <c r="AC774" s="42"/>
      <c r="AD774" s="42"/>
      <c r="AE774" s="42"/>
      <c r="AR774" s="220" t="s">
        <v>484</v>
      </c>
      <c r="AT774" s="220" t="s">
        <v>319</v>
      </c>
      <c r="AU774" s="220" t="s">
        <v>91</v>
      </c>
      <c r="AY774" s="20" t="s">
        <v>188</v>
      </c>
      <c r="BE774" s="221">
        <f>IF(N774="základní",J774,0)</f>
        <v>0</v>
      </c>
      <c r="BF774" s="221">
        <f>IF(N774="snížená",J774,0)</f>
        <v>0</v>
      </c>
      <c r="BG774" s="221">
        <f>IF(N774="zákl. přenesená",J774,0)</f>
        <v>0</v>
      </c>
      <c r="BH774" s="221">
        <f>IF(N774="sníž. přenesená",J774,0)</f>
        <v>0</v>
      </c>
      <c r="BI774" s="221">
        <f>IF(N774="nulová",J774,0)</f>
        <v>0</v>
      </c>
      <c r="BJ774" s="20" t="s">
        <v>86</v>
      </c>
      <c r="BK774" s="221">
        <f>ROUND(I774*H774,2)</f>
        <v>0</v>
      </c>
      <c r="BL774" s="20" t="s">
        <v>405</v>
      </c>
      <c r="BM774" s="220" t="s">
        <v>2876</v>
      </c>
    </row>
    <row r="775" s="2" customFormat="1">
      <c r="A775" s="42"/>
      <c r="B775" s="43"/>
      <c r="C775" s="44"/>
      <c r="D775" s="222" t="s">
        <v>194</v>
      </c>
      <c r="E775" s="44"/>
      <c r="F775" s="223" t="s">
        <v>2300</v>
      </c>
      <c r="G775" s="44"/>
      <c r="H775" s="44"/>
      <c r="I775" s="224"/>
      <c r="J775" s="44"/>
      <c r="K775" s="44"/>
      <c r="L775" s="48"/>
      <c r="M775" s="225"/>
      <c r="N775" s="226"/>
      <c r="O775" s="88"/>
      <c r="P775" s="88"/>
      <c r="Q775" s="88"/>
      <c r="R775" s="88"/>
      <c r="S775" s="88"/>
      <c r="T775" s="89"/>
      <c r="U775" s="42"/>
      <c r="V775" s="42"/>
      <c r="W775" s="42"/>
      <c r="X775" s="42"/>
      <c r="Y775" s="42"/>
      <c r="Z775" s="42"/>
      <c r="AA775" s="42"/>
      <c r="AB775" s="42"/>
      <c r="AC775" s="42"/>
      <c r="AD775" s="42"/>
      <c r="AE775" s="42"/>
      <c r="AT775" s="20" t="s">
        <v>194</v>
      </c>
      <c r="AU775" s="20" t="s">
        <v>91</v>
      </c>
    </row>
    <row r="776" s="13" customFormat="1">
      <c r="A776" s="13"/>
      <c r="B776" s="241"/>
      <c r="C776" s="242"/>
      <c r="D776" s="222" t="s">
        <v>282</v>
      </c>
      <c r="E776" s="242"/>
      <c r="F776" s="244" t="s">
        <v>2877</v>
      </c>
      <c r="G776" s="242"/>
      <c r="H776" s="245">
        <v>1.5840000000000001</v>
      </c>
      <c r="I776" s="246"/>
      <c r="J776" s="242"/>
      <c r="K776" s="242"/>
      <c r="L776" s="247"/>
      <c r="M776" s="248"/>
      <c r="N776" s="249"/>
      <c r="O776" s="249"/>
      <c r="P776" s="249"/>
      <c r="Q776" s="249"/>
      <c r="R776" s="249"/>
      <c r="S776" s="249"/>
      <c r="T776" s="250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1" t="s">
        <v>282</v>
      </c>
      <c r="AU776" s="251" t="s">
        <v>91</v>
      </c>
      <c r="AV776" s="13" t="s">
        <v>91</v>
      </c>
      <c r="AW776" s="13" t="s">
        <v>4</v>
      </c>
      <c r="AX776" s="13" t="s">
        <v>86</v>
      </c>
      <c r="AY776" s="251" t="s">
        <v>188</v>
      </c>
    </row>
    <row r="777" s="2" customFormat="1" ht="24.15" customHeight="1">
      <c r="A777" s="42"/>
      <c r="B777" s="43"/>
      <c r="C777" s="209" t="s">
        <v>2878</v>
      </c>
      <c r="D777" s="209" t="s">
        <v>189</v>
      </c>
      <c r="E777" s="210" t="s">
        <v>775</v>
      </c>
      <c r="F777" s="211" t="s">
        <v>776</v>
      </c>
      <c r="G777" s="212" t="s">
        <v>389</v>
      </c>
      <c r="H777" s="213">
        <v>0.25900000000000001</v>
      </c>
      <c r="I777" s="214"/>
      <c r="J777" s="215">
        <f>ROUND(I777*H777,2)</f>
        <v>0</v>
      </c>
      <c r="K777" s="211" t="s">
        <v>236</v>
      </c>
      <c r="L777" s="48"/>
      <c r="M777" s="216" t="s">
        <v>32</v>
      </c>
      <c r="N777" s="217" t="s">
        <v>49</v>
      </c>
      <c r="O777" s="88"/>
      <c r="P777" s="218">
        <f>O777*H777</f>
        <v>0</v>
      </c>
      <c r="Q777" s="218">
        <v>0</v>
      </c>
      <c r="R777" s="218">
        <f>Q777*H777</f>
        <v>0</v>
      </c>
      <c r="S777" s="218">
        <v>0</v>
      </c>
      <c r="T777" s="219">
        <f>S777*H777</f>
        <v>0</v>
      </c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R777" s="220" t="s">
        <v>405</v>
      </c>
      <c r="AT777" s="220" t="s">
        <v>189</v>
      </c>
      <c r="AU777" s="220" t="s">
        <v>91</v>
      </c>
      <c r="AY777" s="20" t="s">
        <v>188</v>
      </c>
      <c r="BE777" s="221">
        <f>IF(N777="základní",J777,0)</f>
        <v>0</v>
      </c>
      <c r="BF777" s="221">
        <f>IF(N777="snížená",J777,0)</f>
        <v>0</v>
      </c>
      <c r="BG777" s="221">
        <f>IF(N777="zákl. přenesená",J777,0)</f>
        <v>0</v>
      </c>
      <c r="BH777" s="221">
        <f>IF(N777="sníž. přenesená",J777,0)</f>
        <v>0</v>
      </c>
      <c r="BI777" s="221">
        <f>IF(N777="nulová",J777,0)</f>
        <v>0</v>
      </c>
      <c r="BJ777" s="20" t="s">
        <v>86</v>
      </c>
      <c r="BK777" s="221">
        <f>ROUND(I777*H777,2)</f>
        <v>0</v>
      </c>
      <c r="BL777" s="20" t="s">
        <v>405</v>
      </c>
      <c r="BM777" s="220" t="s">
        <v>2879</v>
      </c>
    </row>
    <row r="778" s="2" customFormat="1">
      <c r="A778" s="42"/>
      <c r="B778" s="43"/>
      <c r="C778" s="44"/>
      <c r="D778" s="222" t="s">
        <v>194</v>
      </c>
      <c r="E778" s="44"/>
      <c r="F778" s="223" t="s">
        <v>778</v>
      </c>
      <c r="G778" s="44"/>
      <c r="H778" s="44"/>
      <c r="I778" s="224"/>
      <c r="J778" s="44"/>
      <c r="K778" s="44"/>
      <c r="L778" s="48"/>
      <c r="M778" s="225"/>
      <c r="N778" s="226"/>
      <c r="O778" s="88"/>
      <c r="P778" s="88"/>
      <c r="Q778" s="88"/>
      <c r="R778" s="88"/>
      <c r="S778" s="88"/>
      <c r="T778" s="89"/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T778" s="20" t="s">
        <v>194</v>
      </c>
      <c r="AU778" s="20" t="s">
        <v>91</v>
      </c>
    </row>
    <row r="779" s="2" customFormat="1">
      <c r="A779" s="42"/>
      <c r="B779" s="43"/>
      <c r="C779" s="44"/>
      <c r="D779" s="239" t="s">
        <v>239</v>
      </c>
      <c r="E779" s="44"/>
      <c r="F779" s="240" t="s">
        <v>779</v>
      </c>
      <c r="G779" s="44"/>
      <c r="H779" s="44"/>
      <c r="I779" s="224"/>
      <c r="J779" s="44"/>
      <c r="K779" s="44"/>
      <c r="L779" s="48"/>
      <c r="M779" s="225"/>
      <c r="N779" s="226"/>
      <c r="O779" s="88"/>
      <c r="P779" s="88"/>
      <c r="Q779" s="88"/>
      <c r="R779" s="88"/>
      <c r="S779" s="88"/>
      <c r="T779" s="89"/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T779" s="20" t="s">
        <v>239</v>
      </c>
      <c r="AU779" s="20" t="s">
        <v>91</v>
      </c>
    </row>
    <row r="780" s="11" customFormat="1" ht="22.8" customHeight="1">
      <c r="A780" s="11"/>
      <c r="B780" s="195"/>
      <c r="C780" s="196"/>
      <c r="D780" s="197" t="s">
        <v>77</v>
      </c>
      <c r="E780" s="237" t="s">
        <v>1669</v>
      </c>
      <c r="F780" s="237" t="s">
        <v>1670</v>
      </c>
      <c r="G780" s="196"/>
      <c r="H780" s="196"/>
      <c r="I780" s="199"/>
      <c r="J780" s="238">
        <f>BK780</f>
        <v>0</v>
      </c>
      <c r="K780" s="196"/>
      <c r="L780" s="201"/>
      <c r="M780" s="202"/>
      <c r="N780" s="203"/>
      <c r="O780" s="203"/>
      <c r="P780" s="204">
        <f>SUM(P781:P792)</f>
        <v>0</v>
      </c>
      <c r="Q780" s="203"/>
      <c r="R780" s="204">
        <f>SUM(R781:R792)</f>
        <v>0.0010500000000000002</v>
      </c>
      <c r="S780" s="203"/>
      <c r="T780" s="205">
        <f>SUM(T781:T792)</f>
        <v>0</v>
      </c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R780" s="206" t="s">
        <v>91</v>
      </c>
      <c r="AT780" s="207" t="s">
        <v>77</v>
      </c>
      <c r="AU780" s="207" t="s">
        <v>86</v>
      </c>
      <c r="AY780" s="206" t="s">
        <v>188</v>
      </c>
      <c r="BK780" s="208">
        <f>SUM(BK781:BK792)</f>
        <v>0</v>
      </c>
    </row>
    <row r="781" s="2" customFormat="1" ht="24.15" customHeight="1">
      <c r="A781" s="42"/>
      <c r="B781" s="43"/>
      <c r="C781" s="209" t="s">
        <v>2880</v>
      </c>
      <c r="D781" s="209" t="s">
        <v>189</v>
      </c>
      <c r="E781" s="210" t="s">
        <v>1693</v>
      </c>
      <c r="F781" s="211" t="s">
        <v>1694</v>
      </c>
      <c r="G781" s="212" t="s">
        <v>314</v>
      </c>
      <c r="H781" s="213">
        <v>15</v>
      </c>
      <c r="I781" s="214"/>
      <c r="J781" s="215">
        <f>ROUND(I781*H781,2)</f>
        <v>0</v>
      </c>
      <c r="K781" s="211" t="s">
        <v>236</v>
      </c>
      <c r="L781" s="48"/>
      <c r="M781" s="216" t="s">
        <v>32</v>
      </c>
      <c r="N781" s="217" t="s">
        <v>49</v>
      </c>
      <c r="O781" s="88"/>
      <c r="P781" s="218">
        <f>O781*H781</f>
        <v>0</v>
      </c>
      <c r="Q781" s="218">
        <v>1.0000000000000001E-05</v>
      </c>
      <c r="R781" s="218">
        <f>Q781*H781</f>
        <v>0.00015000000000000001</v>
      </c>
      <c r="S781" s="218">
        <v>0</v>
      </c>
      <c r="T781" s="219">
        <f>S781*H781</f>
        <v>0</v>
      </c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R781" s="220" t="s">
        <v>405</v>
      </c>
      <c r="AT781" s="220" t="s">
        <v>189</v>
      </c>
      <c r="AU781" s="220" t="s">
        <v>91</v>
      </c>
      <c r="AY781" s="20" t="s">
        <v>188</v>
      </c>
      <c r="BE781" s="221">
        <f>IF(N781="základní",J781,0)</f>
        <v>0</v>
      </c>
      <c r="BF781" s="221">
        <f>IF(N781="snížená",J781,0)</f>
        <v>0</v>
      </c>
      <c r="BG781" s="221">
        <f>IF(N781="zákl. přenesená",J781,0)</f>
        <v>0</v>
      </c>
      <c r="BH781" s="221">
        <f>IF(N781="sníž. přenesená",J781,0)</f>
        <v>0</v>
      </c>
      <c r="BI781" s="221">
        <f>IF(N781="nulová",J781,0)</f>
        <v>0</v>
      </c>
      <c r="BJ781" s="20" t="s">
        <v>86</v>
      </c>
      <c r="BK781" s="221">
        <f>ROUND(I781*H781,2)</f>
        <v>0</v>
      </c>
      <c r="BL781" s="20" t="s">
        <v>405</v>
      </c>
      <c r="BM781" s="220" t="s">
        <v>2881</v>
      </c>
    </row>
    <row r="782" s="2" customFormat="1">
      <c r="A782" s="42"/>
      <c r="B782" s="43"/>
      <c r="C782" s="44"/>
      <c r="D782" s="222" t="s">
        <v>194</v>
      </c>
      <c r="E782" s="44"/>
      <c r="F782" s="223" t="s">
        <v>1696</v>
      </c>
      <c r="G782" s="44"/>
      <c r="H782" s="44"/>
      <c r="I782" s="224"/>
      <c r="J782" s="44"/>
      <c r="K782" s="44"/>
      <c r="L782" s="48"/>
      <c r="M782" s="225"/>
      <c r="N782" s="226"/>
      <c r="O782" s="88"/>
      <c r="P782" s="88"/>
      <c r="Q782" s="88"/>
      <c r="R782" s="88"/>
      <c r="S782" s="88"/>
      <c r="T782" s="89"/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T782" s="20" t="s">
        <v>194</v>
      </c>
      <c r="AU782" s="20" t="s">
        <v>91</v>
      </c>
    </row>
    <row r="783" s="2" customFormat="1">
      <c r="A783" s="42"/>
      <c r="B783" s="43"/>
      <c r="C783" s="44"/>
      <c r="D783" s="239" t="s">
        <v>239</v>
      </c>
      <c r="E783" s="44"/>
      <c r="F783" s="240" t="s">
        <v>1697</v>
      </c>
      <c r="G783" s="44"/>
      <c r="H783" s="44"/>
      <c r="I783" s="224"/>
      <c r="J783" s="44"/>
      <c r="K783" s="44"/>
      <c r="L783" s="48"/>
      <c r="M783" s="225"/>
      <c r="N783" s="226"/>
      <c r="O783" s="88"/>
      <c r="P783" s="88"/>
      <c r="Q783" s="88"/>
      <c r="R783" s="88"/>
      <c r="S783" s="88"/>
      <c r="T783" s="89"/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T783" s="20" t="s">
        <v>239</v>
      </c>
      <c r="AU783" s="20" t="s">
        <v>91</v>
      </c>
    </row>
    <row r="784" s="2" customFormat="1" ht="24.15" customHeight="1">
      <c r="A784" s="42"/>
      <c r="B784" s="43"/>
      <c r="C784" s="209" t="s">
        <v>2882</v>
      </c>
      <c r="D784" s="209" t="s">
        <v>189</v>
      </c>
      <c r="E784" s="210" t="s">
        <v>1698</v>
      </c>
      <c r="F784" s="211" t="s">
        <v>1699</v>
      </c>
      <c r="G784" s="212" t="s">
        <v>314</v>
      </c>
      <c r="H784" s="213">
        <v>15</v>
      </c>
      <c r="I784" s="214"/>
      <c r="J784" s="215">
        <f>ROUND(I784*H784,2)</f>
        <v>0</v>
      </c>
      <c r="K784" s="211" t="s">
        <v>236</v>
      </c>
      <c r="L784" s="48"/>
      <c r="M784" s="216" t="s">
        <v>32</v>
      </c>
      <c r="N784" s="217" t="s">
        <v>49</v>
      </c>
      <c r="O784" s="88"/>
      <c r="P784" s="218">
        <f>O784*H784</f>
        <v>0</v>
      </c>
      <c r="Q784" s="218">
        <v>2.0000000000000002E-05</v>
      </c>
      <c r="R784" s="218">
        <f>Q784*H784</f>
        <v>0.00030000000000000003</v>
      </c>
      <c r="S784" s="218">
        <v>0</v>
      </c>
      <c r="T784" s="219">
        <f>S784*H784</f>
        <v>0</v>
      </c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  <c r="AE784" s="42"/>
      <c r="AR784" s="220" t="s">
        <v>405</v>
      </c>
      <c r="AT784" s="220" t="s">
        <v>189</v>
      </c>
      <c r="AU784" s="220" t="s">
        <v>91</v>
      </c>
      <c r="AY784" s="20" t="s">
        <v>188</v>
      </c>
      <c r="BE784" s="221">
        <f>IF(N784="základní",J784,0)</f>
        <v>0</v>
      </c>
      <c r="BF784" s="221">
        <f>IF(N784="snížená",J784,0)</f>
        <v>0</v>
      </c>
      <c r="BG784" s="221">
        <f>IF(N784="zákl. přenesená",J784,0)</f>
        <v>0</v>
      </c>
      <c r="BH784" s="221">
        <f>IF(N784="sníž. přenesená",J784,0)</f>
        <v>0</v>
      </c>
      <c r="BI784" s="221">
        <f>IF(N784="nulová",J784,0)</f>
        <v>0</v>
      </c>
      <c r="BJ784" s="20" t="s">
        <v>86</v>
      </c>
      <c r="BK784" s="221">
        <f>ROUND(I784*H784,2)</f>
        <v>0</v>
      </c>
      <c r="BL784" s="20" t="s">
        <v>405</v>
      </c>
      <c r="BM784" s="220" t="s">
        <v>2883</v>
      </c>
    </row>
    <row r="785" s="2" customFormat="1">
      <c r="A785" s="42"/>
      <c r="B785" s="43"/>
      <c r="C785" s="44"/>
      <c r="D785" s="222" t="s">
        <v>194</v>
      </c>
      <c r="E785" s="44"/>
      <c r="F785" s="223" t="s">
        <v>1701</v>
      </c>
      <c r="G785" s="44"/>
      <c r="H785" s="44"/>
      <c r="I785" s="224"/>
      <c r="J785" s="44"/>
      <c r="K785" s="44"/>
      <c r="L785" s="48"/>
      <c r="M785" s="225"/>
      <c r="N785" s="226"/>
      <c r="O785" s="88"/>
      <c r="P785" s="88"/>
      <c r="Q785" s="88"/>
      <c r="R785" s="88"/>
      <c r="S785" s="88"/>
      <c r="T785" s="89"/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T785" s="20" t="s">
        <v>194</v>
      </c>
      <c r="AU785" s="20" t="s">
        <v>91</v>
      </c>
    </row>
    <row r="786" s="2" customFormat="1">
      <c r="A786" s="42"/>
      <c r="B786" s="43"/>
      <c r="C786" s="44"/>
      <c r="D786" s="239" t="s">
        <v>239</v>
      </c>
      <c r="E786" s="44"/>
      <c r="F786" s="240" t="s">
        <v>1702</v>
      </c>
      <c r="G786" s="44"/>
      <c r="H786" s="44"/>
      <c r="I786" s="224"/>
      <c r="J786" s="44"/>
      <c r="K786" s="44"/>
      <c r="L786" s="48"/>
      <c r="M786" s="225"/>
      <c r="N786" s="226"/>
      <c r="O786" s="88"/>
      <c r="P786" s="88"/>
      <c r="Q786" s="88"/>
      <c r="R786" s="88"/>
      <c r="S786" s="88"/>
      <c r="T786" s="89"/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T786" s="20" t="s">
        <v>239</v>
      </c>
      <c r="AU786" s="20" t="s">
        <v>91</v>
      </c>
    </row>
    <row r="787" s="2" customFormat="1" ht="24.15" customHeight="1">
      <c r="A787" s="42"/>
      <c r="B787" s="43"/>
      <c r="C787" s="209" t="s">
        <v>2884</v>
      </c>
      <c r="D787" s="209" t="s">
        <v>189</v>
      </c>
      <c r="E787" s="210" t="s">
        <v>1703</v>
      </c>
      <c r="F787" s="211" t="s">
        <v>1704</v>
      </c>
      <c r="G787" s="212" t="s">
        <v>314</v>
      </c>
      <c r="H787" s="213">
        <v>15</v>
      </c>
      <c r="I787" s="214"/>
      <c r="J787" s="215">
        <f>ROUND(I787*H787,2)</f>
        <v>0</v>
      </c>
      <c r="K787" s="211" t="s">
        <v>236</v>
      </c>
      <c r="L787" s="48"/>
      <c r="M787" s="216" t="s">
        <v>32</v>
      </c>
      <c r="N787" s="217" t="s">
        <v>49</v>
      </c>
      <c r="O787" s="88"/>
      <c r="P787" s="218">
        <f>O787*H787</f>
        <v>0</v>
      </c>
      <c r="Q787" s="218">
        <v>2.0000000000000002E-05</v>
      </c>
      <c r="R787" s="218">
        <f>Q787*H787</f>
        <v>0.00030000000000000003</v>
      </c>
      <c r="S787" s="218">
        <v>0</v>
      </c>
      <c r="T787" s="219">
        <f>S787*H787</f>
        <v>0</v>
      </c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  <c r="AE787" s="42"/>
      <c r="AR787" s="220" t="s">
        <v>405</v>
      </c>
      <c r="AT787" s="220" t="s">
        <v>189</v>
      </c>
      <c r="AU787" s="220" t="s">
        <v>91</v>
      </c>
      <c r="AY787" s="20" t="s">
        <v>188</v>
      </c>
      <c r="BE787" s="221">
        <f>IF(N787="základní",J787,0)</f>
        <v>0</v>
      </c>
      <c r="BF787" s="221">
        <f>IF(N787="snížená",J787,0)</f>
        <v>0</v>
      </c>
      <c r="BG787" s="221">
        <f>IF(N787="zákl. přenesená",J787,0)</f>
        <v>0</v>
      </c>
      <c r="BH787" s="221">
        <f>IF(N787="sníž. přenesená",J787,0)</f>
        <v>0</v>
      </c>
      <c r="BI787" s="221">
        <f>IF(N787="nulová",J787,0)</f>
        <v>0</v>
      </c>
      <c r="BJ787" s="20" t="s">
        <v>86</v>
      </c>
      <c r="BK787" s="221">
        <f>ROUND(I787*H787,2)</f>
        <v>0</v>
      </c>
      <c r="BL787" s="20" t="s">
        <v>405</v>
      </c>
      <c r="BM787" s="220" t="s">
        <v>2885</v>
      </c>
    </row>
    <row r="788" s="2" customFormat="1">
      <c r="A788" s="42"/>
      <c r="B788" s="43"/>
      <c r="C788" s="44"/>
      <c r="D788" s="222" t="s">
        <v>194</v>
      </c>
      <c r="E788" s="44"/>
      <c r="F788" s="223" t="s">
        <v>1706</v>
      </c>
      <c r="G788" s="44"/>
      <c r="H788" s="44"/>
      <c r="I788" s="224"/>
      <c r="J788" s="44"/>
      <c r="K788" s="44"/>
      <c r="L788" s="48"/>
      <c r="M788" s="225"/>
      <c r="N788" s="226"/>
      <c r="O788" s="88"/>
      <c r="P788" s="88"/>
      <c r="Q788" s="88"/>
      <c r="R788" s="88"/>
      <c r="S788" s="88"/>
      <c r="T788" s="89"/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T788" s="20" t="s">
        <v>194</v>
      </c>
      <c r="AU788" s="20" t="s">
        <v>91</v>
      </c>
    </row>
    <row r="789" s="2" customFormat="1">
      <c r="A789" s="42"/>
      <c r="B789" s="43"/>
      <c r="C789" s="44"/>
      <c r="D789" s="239" t="s">
        <v>239</v>
      </c>
      <c r="E789" s="44"/>
      <c r="F789" s="240" t="s">
        <v>1707</v>
      </c>
      <c r="G789" s="44"/>
      <c r="H789" s="44"/>
      <c r="I789" s="224"/>
      <c r="J789" s="44"/>
      <c r="K789" s="44"/>
      <c r="L789" s="48"/>
      <c r="M789" s="225"/>
      <c r="N789" s="226"/>
      <c r="O789" s="88"/>
      <c r="P789" s="88"/>
      <c r="Q789" s="88"/>
      <c r="R789" s="88"/>
      <c r="S789" s="88"/>
      <c r="T789" s="89"/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  <c r="AE789" s="42"/>
      <c r="AT789" s="20" t="s">
        <v>239</v>
      </c>
      <c r="AU789" s="20" t="s">
        <v>91</v>
      </c>
    </row>
    <row r="790" s="2" customFormat="1" ht="24.15" customHeight="1">
      <c r="A790" s="42"/>
      <c r="B790" s="43"/>
      <c r="C790" s="209" t="s">
        <v>2886</v>
      </c>
      <c r="D790" s="209" t="s">
        <v>189</v>
      </c>
      <c r="E790" s="210" t="s">
        <v>1708</v>
      </c>
      <c r="F790" s="211" t="s">
        <v>1709</v>
      </c>
      <c r="G790" s="212" t="s">
        <v>314</v>
      </c>
      <c r="H790" s="213">
        <v>15</v>
      </c>
      <c r="I790" s="214"/>
      <c r="J790" s="215">
        <f>ROUND(I790*H790,2)</f>
        <v>0</v>
      </c>
      <c r="K790" s="211" t="s">
        <v>236</v>
      </c>
      <c r="L790" s="48"/>
      <c r="M790" s="216" t="s">
        <v>32</v>
      </c>
      <c r="N790" s="217" t="s">
        <v>49</v>
      </c>
      <c r="O790" s="88"/>
      <c r="P790" s="218">
        <f>O790*H790</f>
        <v>0</v>
      </c>
      <c r="Q790" s="218">
        <v>2.0000000000000002E-05</v>
      </c>
      <c r="R790" s="218">
        <f>Q790*H790</f>
        <v>0.00030000000000000003</v>
      </c>
      <c r="S790" s="218">
        <v>0</v>
      </c>
      <c r="T790" s="219">
        <f>S790*H790</f>
        <v>0</v>
      </c>
      <c r="U790" s="42"/>
      <c r="V790" s="42"/>
      <c r="W790" s="42"/>
      <c r="X790" s="42"/>
      <c r="Y790" s="42"/>
      <c r="Z790" s="42"/>
      <c r="AA790" s="42"/>
      <c r="AB790" s="42"/>
      <c r="AC790" s="42"/>
      <c r="AD790" s="42"/>
      <c r="AE790" s="42"/>
      <c r="AR790" s="220" t="s">
        <v>405</v>
      </c>
      <c r="AT790" s="220" t="s">
        <v>189</v>
      </c>
      <c r="AU790" s="220" t="s">
        <v>91</v>
      </c>
      <c r="AY790" s="20" t="s">
        <v>188</v>
      </c>
      <c r="BE790" s="221">
        <f>IF(N790="základní",J790,0)</f>
        <v>0</v>
      </c>
      <c r="BF790" s="221">
        <f>IF(N790="snížená",J790,0)</f>
        <v>0</v>
      </c>
      <c r="BG790" s="221">
        <f>IF(N790="zákl. přenesená",J790,0)</f>
        <v>0</v>
      </c>
      <c r="BH790" s="221">
        <f>IF(N790="sníž. přenesená",J790,0)</f>
        <v>0</v>
      </c>
      <c r="BI790" s="221">
        <f>IF(N790="nulová",J790,0)</f>
        <v>0</v>
      </c>
      <c r="BJ790" s="20" t="s">
        <v>86</v>
      </c>
      <c r="BK790" s="221">
        <f>ROUND(I790*H790,2)</f>
        <v>0</v>
      </c>
      <c r="BL790" s="20" t="s">
        <v>405</v>
      </c>
      <c r="BM790" s="220" t="s">
        <v>2887</v>
      </c>
    </row>
    <row r="791" s="2" customFormat="1">
      <c r="A791" s="42"/>
      <c r="B791" s="43"/>
      <c r="C791" s="44"/>
      <c r="D791" s="222" t="s">
        <v>194</v>
      </c>
      <c r="E791" s="44"/>
      <c r="F791" s="223" t="s">
        <v>1711</v>
      </c>
      <c r="G791" s="44"/>
      <c r="H791" s="44"/>
      <c r="I791" s="224"/>
      <c r="J791" s="44"/>
      <c r="K791" s="44"/>
      <c r="L791" s="48"/>
      <c r="M791" s="225"/>
      <c r="N791" s="226"/>
      <c r="O791" s="88"/>
      <c r="P791" s="88"/>
      <c r="Q791" s="88"/>
      <c r="R791" s="88"/>
      <c r="S791" s="88"/>
      <c r="T791" s="89"/>
      <c r="U791" s="42"/>
      <c r="V791" s="42"/>
      <c r="W791" s="42"/>
      <c r="X791" s="42"/>
      <c r="Y791" s="42"/>
      <c r="Z791" s="42"/>
      <c r="AA791" s="42"/>
      <c r="AB791" s="42"/>
      <c r="AC791" s="42"/>
      <c r="AD791" s="42"/>
      <c r="AE791" s="42"/>
      <c r="AT791" s="20" t="s">
        <v>194</v>
      </c>
      <c r="AU791" s="20" t="s">
        <v>91</v>
      </c>
    </row>
    <row r="792" s="2" customFormat="1">
      <c r="A792" s="42"/>
      <c r="B792" s="43"/>
      <c r="C792" s="44"/>
      <c r="D792" s="239" t="s">
        <v>239</v>
      </c>
      <c r="E792" s="44"/>
      <c r="F792" s="240" t="s">
        <v>1712</v>
      </c>
      <c r="G792" s="44"/>
      <c r="H792" s="44"/>
      <c r="I792" s="224"/>
      <c r="J792" s="44"/>
      <c r="K792" s="44"/>
      <c r="L792" s="48"/>
      <c r="M792" s="225"/>
      <c r="N792" s="226"/>
      <c r="O792" s="88"/>
      <c r="P792" s="88"/>
      <c r="Q792" s="88"/>
      <c r="R792" s="88"/>
      <c r="S792" s="88"/>
      <c r="T792" s="89"/>
      <c r="U792" s="42"/>
      <c r="V792" s="42"/>
      <c r="W792" s="42"/>
      <c r="X792" s="42"/>
      <c r="Y792" s="42"/>
      <c r="Z792" s="42"/>
      <c r="AA792" s="42"/>
      <c r="AB792" s="42"/>
      <c r="AC792" s="42"/>
      <c r="AD792" s="42"/>
      <c r="AE792" s="42"/>
      <c r="AT792" s="20" t="s">
        <v>239</v>
      </c>
      <c r="AU792" s="20" t="s">
        <v>91</v>
      </c>
    </row>
    <row r="793" s="11" customFormat="1" ht="22.8" customHeight="1">
      <c r="A793" s="11"/>
      <c r="B793" s="195"/>
      <c r="C793" s="196"/>
      <c r="D793" s="197" t="s">
        <v>77</v>
      </c>
      <c r="E793" s="237" t="s">
        <v>805</v>
      </c>
      <c r="F793" s="237" t="s">
        <v>806</v>
      </c>
      <c r="G793" s="196"/>
      <c r="H793" s="196"/>
      <c r="I793" s="199"/>
      <c r="J793" s="238">
        <f>BK793</f>
        <v>0</v>
      </c>
      <c r="K793" s="196"/>
      <c r="L793" s="201"/>
      <c r="M793" s="202"/>
      <c r="N793" s="203"/>
      <c r="O793" s="203"/>
      <c r="P793" s="204">
        <f>SUM(P794:P849)</f>
        <v>0</v>
      </c>
      <c r="Q793" s="203"/>
      <c r="R793" s="204">
        <f>SUM(R794:R849)</f>
        <v>2.8790354300000005</v>
      </c>
      <c r="S793" s="203"/>
      <c r="T793" s="205">
        <f>SUM(T794:T849)</f>
        <v>0.20034432000000002</v>
      </c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R793" s="206" t="s">
        <v>91</v>
      </c>
      <c r="AT793" s="207" t="s">
        <v>77</v>
      </c>
      <c r="AU793" s="207" t="s">
        <v>86</v>
      </c>
      <c r="AY793" s="206" t="s">
        <v>188</v>
      </c>
      <c r="BK793" s="208">
        <f>SUM(BK794:BK849)</f>
        <v>0</v>
      </c>
    </row>
    <row r="794" s="2" customFormat="1" ht="21.75" customHeight="1">
      <c r="A794" s="42"/>
      <c r="B794" s="43"/>
      <c r="C794" s="209" t="s">
        <v>2888</v>
      </c>
      <c r="D794" s="209" t="s">
        <v>189</v>
      </c>
      <c r="E794" s="210" t="s">
        <v>808</v>
      </c>
      <c r="F794" s="211" t="s">
        <v>809</v>
      </c>
      <c r="G794" s="212" t="s">
        <v>278</v>
      </c>
      <c r="H794" s="213">
        <v>646.27200000000005</v>
      </c>
      <c r="I794" s="214"/>
      <c r="J794" s="215">
        <f>ROUND(I794*H794,2)</f>
        <v>0</v>
      </c>
      <c r="K794" s="211" t="s">
        <v>236</v>
      </c>
      <c r="L794" s="48"/>
      <c r="M794" s="216" t="s">
        <v>32</v>
      </c>
      <c r="N794" s="217" t="s">
        <v>49</v>
      </c>
      <c r="O794" s="88"/>
      <c r="P794" s="218">
        <f>O794*H794</f>
        <v>0</v>
      </c>
      <c r="Q794" s="218">
        <v>0.001</v>
      </c>
      <c r="R794" s="218">
        <f>Q794*H794</f>
        <v>0.64627200000000007</v>
      </c>
      <c r="S794" s="218">
        <v>0.00031</v>
      </c>
      <c r="T794" s="219">
        <f>S794*H794</f>
        <v>0.20034432000000002</v>
      </c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  <c r="AE794" s="42"/>
      <c r="AR794" s="220" t="s">
        <v>405</v>
      </c>
      <c r="AT794" s="220" t="s">
        <v>189</v>
      </c>
      <c r="AU794" s="220" t="s">
        <v>91</v>
      </c>
      <c r="AY794" s="20" t="s">
        <v>188</v>
      </c>
      <c r="BE794" s="221">
        <f>IF(N794="základní",J794,0)</f>
        <v>0</v>
      </c>
      <c r="BF794" s="221">
        <f>IF(N794="snížená",J794,0)</f>
        <v>0</v>
      </c>
      <c r="BG794" s="221">
        <f>IF(N794="zákl. přenesená",J794,0)</f>
        <v>0</v>
      </c>
      <c r="BH794" s="221">
        <f>IF(N794="sníž. přenesená",J794,0)</f>
        <v>0</v>
      </c>
      <c r="BI794" s="221">
        <f>IF(N794="nulová",J794,0)</f>
        <v>0</v>
      </c>
      <c r="BJ794" s="20" t="s">
        <v>86</v>
      </c>
      <c r="BK794" s="221">
        <f>ROUND(I794*H794,2)</f>
        <v>0</v>
      </c>
      <c r="BL794" s="20" t="s">
        <v>405</v>
      </c>
      <c r="BM794" s="220" t="s">
        <v>2889</v>
      </c>
    </row>
    <row r="795" s="2" customFormat="1">
      <c r="A795" s="42"/>
      <c r="B795" s="43"/>
      <c r="C795" s="44"/>
      <c r="D795" s="222" t="s">
        <v>194</v>
      </c>
      <c r="E795" s="44"/>
      <c r="F795" s="223" t="s">
        <v>811</v>
      </c>
      <c r="G795" s="44"/>
      <c r="H795" s="44"/>
      <c r="I795" s="224"/>
      <c r="J795" s="44"/>
      <c r="K795" s="44"/>
      <c r="L795" s="48"/>
      <c r="M795" s="225"/>
      <c r="N795" s="226"/>
      <c r="O795" s="88"/>
      <c r="P795" s="88"/>
      <c r="Q795" s="88"/>
      <c r="R795" s="88"/>
      <c r="S795" s="88"/>
      <c r="T795" s="89"/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  <c r="AT795" s="20" t="s">
        <v>194</v>
      </c>
      <c r="AU795" s="20" t="s">
        <v>91</v>
      </c>
    </row>
    <row r="796" s="2" customFormat="1">
      <c r="A796" s="42"/>
      <c r="B796" s="43"/>
      <c r="C796" s="44"/>
      <c r="D796" s="239" t="s">
        <v>239</v>
      </c>
      <c r="E796" s="44"/>
      <c r="F796" s="240" t="s">
        <v>812</v>
      </c>
      <c r="G796" s="44"/>
      <c r="H796" s="44"/>
      <c r="I796" s="224"/>
      <c r="J796" s="44"/>
      <c r="K796" s="44"/>
      <c r="L796" s="48"/>
      <c r="M796" s="225"/>
      <c r="N796" s="226"/>
      <c r="O796" s="88"/>
      <c r="P796" s="88"/>
      <c r="Q796" s="88"/>
      <c r="R796" s="88"/>
      <c r="S796" s="88"/>
      <c r="T796" s="89"/>
      <c r="U796" s="42"/>
      <c r="V796" s="42"/>
      <c r="W796" s="42"/>
      <c r="X796" s="42"/>
      <c r="Y796" s="42"/>
      <c r="Z796" s="42"/>
      <c r="AA796" s="42"/>
      <c r="AB796" s="42"/>
      <c r="AC796" s="42"/>
      <c r="AD796" s="42"/>
      <c r="AE796" s="42"/>
      <c r="AT796" s="20" t="s">
        <v>239</v>
      </c>
      <c r="AU796" s="20" t="s">
        <v>91</v>
      </c>
    </row>
    <row r="797" s="13" customFormat="1">
      <c r="A797" s="13"/>
      <c r="B797" s="241"/>
      <c r="C797" s="242"/>
      <c r="D797" s="222" t="s">
        <v>282</v>
      </c>
      <c r="E797" s="243" t="s">
        <v>32</v>
      </c>
      <c r="F797" s="244" t="s">
        <v>2890</v>
      </c>
      <c r="G797" s="242"/>
      <c r="H797" s="245">
        <v>172.69999999999999</v>
      </c>
      <c r="I797" s="246"/>
      <c r="J797" s="242"/>
      <c r="K797" s="242"/>
      <c r="L797" s="247"/>
      <c r="M797" s="248"/>
      <c r="N797" s="249"/>
      <c r="O797" s="249"/>
      <c r="P797" s="249"/>
      <c r="Q797" s="249"/>
      <c r="R797" s="249"/>
      <c r="S797" s="249"/>
      <c r="T797" s="250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1" t="s">
        <v>282</v>
      </c>
      <c r="AU797" s="251" t="s">
        <v>91</v>
      </c>
      <c r="AV797" s="13" t="s">
        <v>91</v>
      </c>
      <c r="AW797" s="13" t="s">
        <v>39</v>
      </c>
      <c r="AX797" s="13" t="s">
        <v>78</v>
      </c>
      <c r="AY797" s="251" t="s">
        <v>188</v>
      </c>
    </row>
    <row r="798" s="13" customFormat="1">
      <c r="A798" s="13"/>
      <c r="B798" s="241"/>
      <c r="C798" s="242"/>
      <c r="D798" s="222" t="s">
        <v>282</v>
      </c>
      <c r="E798" s="243" t="s">
        <v>32</v>
      </c>
      <c r="F798" s="244" t="s">
        <v>2891</v>
      </c>
      <c r="G798" s="242"/>
      <c r="H798" s="245">
        <v>473.572</v>
      </c>
      <c r="I798" s="246"/>
      <c r="J798" s="242"/>
      <c r="K798" s="242"/>
      <c r="L798" s="247"/>
      <c r="M798" s="248"/>
      <c r="N798" s="249"/>
      <c r="O798" s="249"/>
      <c r="P798" s="249"/>
      <c r="Q798" s="249"/>
      <c r="R798" s="249"/>
      <c r="S798" s="249"/>
      <c r="T798" s="250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51" t="s">
        <v>282</v>
      </c>
      <c r="AU798" s="251" t="s">
        <v>91</v>
      </c>
      <c r="AV798" s="13" t="s">
        <v>91</v>
      </c>
      <c r="AW798" s="13" t="s">
        <v>39</v>
      </c>
      <c r="AX798" s="13" t="s">
        <v>78</v>
      </c>
      <c r="AY798" s="251" t="s">
        <v>188</v>
      </c>
    </row>
    <row r="799" s="15" customFormat="1">
      <c r="A799" s="15"/>
      <c r="B799" s="272"/>
      <c r="C799" s="273"/>
      <c r="D799" s="222" t="s">
        <v>282</v>
      </c>
      <c r="E799" s="274" t="s">
        <v>32</v>
      </c>
      <c r="F799" s="275" t="s">
        <v>338</v>
      </c>
      <c r="G799" s="273"/>
      <c r="H799" s="276">
        <v>646.27199999999993</v>
      </c>
      <c r="I799" s="277"/>
      <c r="J799" s="273"/>
      <c r="K799" s="273"/>
      <c r="L799" s="278"/>
      <c r="M799" s="279"/>
      <c r="N799" s="280"/>
      <c r="O799" s="280"/>
      <c r="P799" s="280"/>
      <c r="Q799" s="280"/>
      <c r="R799" s="280"/>
      <c r="S799" s="280"/>
      <c r="T799" s="281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82" t="s">
        <v>282</v>
      </c>
      <c r="AU799" s="282" t="s">
        <v>91</v>
      </c>
      <c r="AV799" s="15" t="s">
        <v>187</v>
      </c>
      <c r="AW799" s="15" t="s">
        <v>39</v>
      </c>
      <c r="AX799" s="15" t="s">
        <v>86</v>
      </c>
      <c r="AY799" s="282" t="s">
        <v>188</v>
      </c>
    </row>
    <row r="800" s="2" customFormat="1" ht="24.15" customHeight="1">
      <c r="A800" s="42"/>
      <c r="B800" s="43"/>
      <c r="C800" s="209" t="s">
        <v>2892</v>
      </c>
      <c r="D800" s="209" t="s">
        <v>189</v>
      </c>
      <c r="E800" s="210" t="s">
        <v>822</v>
      </c>
      <c r="F800" s="211" t="s">
        <v>823</v>
      </c>
      <c r="G800" s="212" t="s">
        <v>278</v>
      </c>
      <c r="H800" s="213">
        <v>646.27200000000005</v>
      </c>
      <c r="I800" s="214"/>
      <c r="J800" s="215">
        <f>ROUND(I800*H800,2)</f>
        <v>0</v>
      </c>
      <c r="K800" s="211" t="s">
        <v>236</v>
      </c>
      <c r="L800" s="48"/>
      <c r="M800" s="216" t="s">
        <v>32</v>
      </c>
      <c r="N800" s="217" t="s">
        <v>49</v>
      </c>
      <c r="O800" s="88"/>
      <c r="P800" s="218">
        <f>O800*H800</f>
        <v>0</v>
      </c>
      <c r="Q800" s="218">
        <v>0</v>
      </c>
      <c r="R800" s="218">
        <f>Q800*H800</f>
        <v>0</v>
      </c>
      <c r="S800" s="218">
        <v>0</v>
      </c>
      <c r="T800" s="219">
        <f>S800*H800</f>
        <v>0</v>
      </c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R800" s="220" t="s">
        <v>405</v>
      </c>
      <c r="AT800" s="220" t="s">
        <v>189</v>
      </c>
      <c r="AU800" s="220" t="s">
        <v>91</v>
      </c>
      <c r="AY800" s="20" t="s">
        <v>188</v>
      </c>
      <c r="BE800" s="221">
        <f>IF(N800="základní",J800,0)</f>
        <v>0</v>
      </c>
      <c r="BF800" s="221">
        <f>IF(N800="snížená",J800,0)</f>
        <v>0</v>
      </c>
      <c r="BG800" s="221">
        <f>IF(N800="zákl. přenesená",J800,0)</f>
        <v>0</v>
      </c>
      <c r="BH800" s="221">
        <f>IF(N800="sníž. přenesená",J800,0)</f>
        <v>0</v>
      </c>
      <c r="BI800" s="221">
        <f>IF(N800="nulová",J800,0)</f>
        <v>0</v>
      </c>
      <c r="BJ800" s="20" t="s">
        <v>86</v>
      </c>
      <c r="BK800" s="221">
        <f>ROUND(I800*H800,2)</f>
        <v>0</v>
      </c>
      <c r="BL800" s="20" t="s">
        <v>405</v>
      </c>
      <c r="BM800" s="220" t="s">
        <v>2893</v>
      </c>
    </row>
    <row r="801" s="2" customFormat="1">
      <c r="A801" s="42"/>
      <c r="B801" s="43"/>
      <c r="C801" s="44"/>
      <c r="D801" s="222" t="s">
        <v>194</v>
      </c>
      <c r="E801" s="44"/>
      <c r="F801" s="223" t="s">
        <v>825</v>
      </c>
      <c r="G801" s="44"/>
      <c r="H801" s="44"/>
      <c r="I801" s="224"/>
      <c r="J801" s="44"/>
      <c r="K801" s="44"/>
      <c r="L801" s="48"/>
      <c r="M801" s="225"/>
      <c r="N801" s="226"/>
      <c r="O801" s="88"/>
      <c r="P801" s="88"/>
      <c r="Q801" s="88"/>
      <c r="R801" s="88"/>
      <c r="S801" s="88"/>
      <c r="T801" s="89"/>
      <c r="U801" s="42"/>
      <c r="V801" s="42"/>
      <c r="W801" s="42"/>
      <c r="X801" s="42"/>
      <c r="Y801" s="42"/>
      <c r="Z801" s="42"/>
      <c r="AA801" s="42"/>
      <c r="AB801" s="42"/>
      <c r="AC801" s="42"/>
      <c r="AD801" s="42"/>
      <c r="AE801" s="42"/>
      <c r="AT801" s="20" t="s">
        <v>194</v>
      </c>
      <c r="AU801" s="20" t="s">
        <v>91</v>
      </c>
    </row>
    <row r="802" s="2" customFormat="1">
      <c r="A802" s="42"/>
      <c r="B802" s="43"/>
      <c r="C802" s="44"/>
      <c r="D802" s="239" t="s">
        <v>239</v>
      </c>
      <c r="E802" s="44"/>
      <c r="F802" s="240" t="s">
        <v>826</v>
      </c>
      <c r="G802" s="44"/>
      <c r="H802" s="44"/>
      <c r="I802" s="224"/>
      <c r="J802" s="44"/>
      <c r="K802" s="44"/>
      <c r="L802" s="48"/>
      <c r="M802" s="225"/>
      <c r="N802" s="226"/>
      <c r="O802" s="88"/>
      <c r="P802" s="88"/>
      <c r="Q802" s="88"/>
      <c r="R802" s="88"/>
      <c r="S802" s="88"/>
      <c r="T802" s="89"/>
      <c r="U802" s="42"/>
      <c r="V802" s="42"/>
      <c r="W802" s="42"/>
      <c r="X802" s="42"/>
      <c r="Y802" s="42"/>
      <c r="Z802" s="42"/>
      <c r="AA802" s="42"/>
      <c r="AB802" s="42"/>
      <c r="AC802" s="42"/>
      <c r="AD802" s="42"/>
      <c r="AE802" s="42"/>
      <c r="AT802" s="20" t="s">
        <v>239</v>
      </c>
      <c r="AU802" s="20" t="s">
        <v>91</v>
      </c>
    </row>
    <row r="803" s="13" customFormat="1">
      <c r="A803" s="13"/>
      <c r="B803" s="241"/>
      <c r="C803" s="242"/>
      <c r="D803" s="222" t="s">
        <v>282</v>
      </c>
      <c r="E803" s="243" t="s">
        <v>32</v>
      </c>
      <c r="F803" s="244" t="s">
        <v>2890</v>
      </c>
      <c r="G803" s="242"/>
      <c r="H803" s="245">
        <v>172.69999999999999</v>
      </c>
      <c r="I803" s="246"/>
      <c r="J803" s="242"/>
      <c r="K803" s="242"/>
      <c r="L803" s="247"/>
      <c r="M803" s="248"/>
      <c r="N803" s="249"/>
      <c r="O803" s="249"/>
      <c r="P803" s="249"/>
      <c r="Q803" s="249"/>
      <c r="R803" s="249"/>
      <c r="S803" s="249"/>
      <c r="T803" s="250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1" t="s">
        <v>282</v>
      </c>
      <c r="AU803" s="251" t="s">
        <v>91</v>
      </c>
      <c r="AV803" s="13" t="s">
        <v>91</v>
      </c>
      <c r="AW803" s="13" t="s">
        <v>39</v>
      </c>
      <c r="AX803" s="13" t="s">
        <v>78</v>
      </c>
      <c r="AY803" s="251" t="s">
        <v>188</v>
      </c>
    </row>
    <row r="804" s="13" customFormat="1">
      <c r="A804" s="13"/>
      <c r="B804" s="241"/>
      <c r="C804" s="242"/>
      <c r="D804" s="222" t="s">
        <v>282</v>
      </c>
      <c r="E804" s="243" t="s">
        <v>32</v>
      </c>
      <c r="F804" s="244" t="s">
        <v>2891</v>
      </c>
      <c r="G804" s="242"/>
      <c r="H804" s="245">
        <v>473.572</v>
      </c>
      <c r="I804" s="246"/>
      <c r="J804" s="242"/>
      <c r="K804" s="242"/>
      <c r="L804" s="247"/>
      <c r="M804" s="248"/>
      <c r="N804" s="249"/>
      <c r="O804" s="249"/>
      <c r="P804" s="249"/>
      <c r="Q804" s="249"/>
      <c r="R804" s="249"/>
      <c r="S804" s="249"/>
      <c r="T804" s="250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1" t="s">
        <v>282</v>
      </c>
      <c r="AU804" s="251" t="s">
        <v>91</v>
      </c>
      <c r="AV804" s="13" t="s">
        <v>91</v>
      </c>
      <c r="AW804" s="13" t="s">
        <v>39</v>
      </c>
      <c r="AX804" s="13" t="s">
        <v>78</v>
      </c>
      <c r="AY804" s="251" t="s">
        <v>188</v>
      </c>
    </row>
    <row r="805" s="15" customFormat="1">
      <c r="A805" s="15"/>
      <c r="B805" s="272"/>
      <c r="C805" s="273"/>
      <c r="D805" s="222" t="s">
        <v>282</v>
      </c>
      <c r="E805" s="274" t="s">
        <v>32</v>
      </c>
      <c r="F805" s="275" t="s">
        <v>338</v>
      </c>
      <c r="G805" s="273"/>
      <c r="H805" s="276">
        <v>646.27199999999993</v>
      </c>
      <c r="I805" s="277"/>
      <c r="J805" s="273"/>
      <c r="K805" s="273"/>
      <c r="L805" s="278"/>
      <c r="M805" s="279"/>
      <c r="N805" s="280"/>
      <c r="O805" s="280"/>
      <c r="P805" s="280"/>
      <c r="Q805" s="280"/>
      <c r="R805" s="280"/>
      <c r="S805" s="280"/>
      <c r="T805" s="281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82" t="s">
        <v>282</v>
      </c>
      <c r="AU805" s="282" t="s">
        <v>91</v>
      </c>
      <c r="AV805" s="15" t="s">
        <v>187</v>
      </c>
      <c r="AW805" s="15" t="s">
        <v>39</v>
      </c>
      <c r="AX805" s="15" t="s">
        <v>86</v>
      </c>
      <c r="AY805" s="282" t="s">
        <v>188</v>
      </c>
    </row>
    <row r="806" s="2" customFormat="1" ht="24.15" customHeight="1">
      <c r="A806" s="42"/>
      <c r="B806" s="43"/>
      <c r="C806" s="209" t="s">
        <v>2894</v>
      </c>
      <c r="D806" s="209" t="s">
        <v>189</v>
      </c>
      <c r="E806" s="210" t="s">
        <v>835</v>
      </c>
      <c r="F806" s="211" t="s">
        <v>836</v>
      </c>
      <c r="G806" s="212" t="s">
        <v>278</v>
      </c>
      <c r="H806" s="213">
        <v>608.84900000000005</v>
      </c>
      <c r="I806" s="214"/>
      <c r="J806" s="215">
        <f>ROUND(I806*H806,2)</f>
        <v>0</v>
      </c>
      <c r="K806" s="211" t="s">
        <v>236</v>
      </c>
      <c r="L806" s="48"/>
      <c r="M806" s="216" t="s">
        <v>32</v>
      </c>
      <c r="N806" s="217" t="s">
        <v>49</v>
      </c>
      <c r="O806" s="88"/>
      <c r="P806" s="218">
        <f>O806*H806</f>
        <v>0</v>
      </c>
      <c r="Q806" s="218">
        <v>0.0031800000000000001</v>
      </c>
      <c r="R806" s="218">
        <f>Q806*H806</f>
        <v>1.9361398200000002</v>
      </c>
      <c r="S806" s="218">
        <v>0</v>
      </c>
      <c r="T806" s="219">
        <f>S806*H806</f>
        <v>0</v>
      </c>
      <c r="U806" s="42"/>
      <c r="V806" s="42"/>
      <c r="W806" s="42"/>
      <c r="X806" s="42"/>
      <c r="Y806" s="42"/>
      <c r="Z806" s="42"/>
      <c r="AA806" s="42"/>
      <c r="AB806" s="42"/>
      <c r="AC806" s="42"/>
      <c r="AD806" s="42"/>
      <c r="AE806" s="42"/>
      <c r="AR806" s="220" t="s">
        <v>405</v>
      </c>
      <c r="AT806" s="220" t="s">
        <v>189</v>
      </c>
      <c r="AU806" s="220" t="s">
        <v>91</v>
      </c>
      <c r="AY806" s="20" t="s">
        <v>188</v>
      </c>
      <c r="BE806" s="221">
        <f>IF(N806="základní",J806,0)</f>
        <v>0</v>
      </c>
      <c r="BF806" s="221">
        <f>IF(N806="snížená",J806,0)</f>
        <v>0</v>
      </c>
      <c r="BG806" s="221">
        <f>IF(N806="zákl. přenesená",J806,0)</f>
        <v>0</v>
      </c>
      <c r="BH806" s="221">
        <f>IF(N806="sníž. přenesená",J806,0)</f>
        <v>0</v>
      </c>
      <c r="BI806" s="221">
        <f>IF(N806="nulová",J806,0)</f>
        <v>0</v>
      </c>
      <c r="BJ806" s="20" t="s">
        <v>86</v>
      </c>
      <c r="BK806" s="221">
        <f>ROUND(I806*H806,2)</f>
        <v>0</v>
      </c>
      <c r="BL806" s="20" t="s">
        <v>405</v>
      </c>
      <c r="BM806" s="220" t="s">
        <v>2895</v>
      </c>
    </row>
    <row r="807" s="2" customFormat="1">
      <c r="A807" s="42"/>
      <c r="B807" s="43"/>
      <c r="C807" s="44"/>
      <c r="D807" s="222" t="s">
        <v>194</v>
      </c>
      <c r="E807" s="44"/>
      <c r="F807" s="223" t="s">
        <v>838</v>
      </c>
      <c r="G807" s="44"/>
      <c r="H807" s="44"/>
      <c r="I807" s="224"/>
      <c r="J807" s="44"/>
      <c r="K807" s="44"/>
      <c r="L807" s="48"/>
      <c r="M807" s="225"/>
      <c r="N807" s="226"/>
      <c r="O807" s="88"/>
      <c r="P807" s="88"/>
      <c r="Q807" s="88"/>
      <c r="R807" s="88"/>
      <c r="S807" s="88"/>
      <c r="T807" s="89"/>
      <c r="U807" s="42"/>
      <c r="V807" s="42"/>
      <c r="W807" s="42"/>
      <c r="X807" s="42"/>
      <c r="Y807" s="42"/>
      <c r="Z807" s="42"/>
      <c r="AA807" s="42"/>
      <c r="AB807" s="42"/>
      <c r="AC807" s="42"/>
      <c r="AD807" s="42"/>
      <c r="AE807" s="42"/>
      <c r="AT807" s="20" t="s">
        <v>194</v>
      </c>
      <c r="AU807" s="20" t="s">
        <v>91</v>
      </c>
    </row>
    <row r="808" s="2" customFormat="1">
      <c r="A808" s="42"/>
      <c r="B808" s="43"/>
      <c r="C808" s="44"/>
      <c r="D808" s="239" t="s">
        <v>239</v>
      </c>
      <c r="E808" s="44"/>
      <c r="F808" s="240" t="s">
        <v>839</v>
      </c>
      <c r="G808" s="44"/>
      <c r="H808" s="44"/>
      <c r="I808" s="224"/>
      <c r="J808" s="44"/>
      <c r="K808" s="44"/>
      <c r="L808" s="48"/>
      <c r="M808" s="225"/>
      <c r="N808" s="226"/>
      <c r="O808" s="88"/>
      <c r="P808" s="88"/>
      <c r="Q808" s="88"/>
      <c r="R808" s="88"/>
      <c r="S808" s="88"/>
      <c r="T808" s="89"/>
      <c r="U808" s="42"/>
      <c r="V808" s="42"/>
      <c r="W808" s="42"/>
      <c r="X808" s="42"/>
      <c r="Y808" s="42"/>
      <c r="Z808" s="42"/>
      <c r="AA808" s="42"/>
      <c r="AB808" s="42"/>
      <c r="AC808" s="42"/>
      <c r="AD808" s="42"/>
      <c r="AE808" s="42"/>
      <c r="AT808" s="20" t="s">
        <v>239</v>
      </c>
      <c r="AU808" s="20" t="s">
        <v>91</v>
      </c>
    </row>
    <row r="809" s="13" customFormat="1">
      <c r="A809" s="13"/>
      <c r="B809" s="241"/>
      <c r="C809" s="242"/>
      <c r="D809" s="222" t="s">
        <v>282</v>
      </c>
      <c r="E809" s="243" t="s">
        <v>32</v>
      </c>
      <c r="F809" s="244" t="s">
        <v>2890</v>
      </c>
      <c r="G809" s="242"/>
      <c r="H809" s="245">
        <v>172.69999999999999</v>
      </c>
      <c r="I809" s="246"/>
      <c r="J809" s="242"/>
      <c r="K809" s="242"/>
      <c r="L809" s="247"/>
      <c r="M809" s="248"/>
      <c r="N809" s="249"/>
      <c r="O809" s="249"/>
      <c r="P809" s="249"/>
      <c r="Q809" s="249"/>
      <c r="R809" s="249"/>
      <c r="S809" s="249"/>
      <c r="T809" s="250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1" t="s">
        <v>282</v>
      </c>
      <c r="AU809" s="251" t="s">
        <v>91</v>
      </c>
      <c r="AV809" s="13" t="s">
        <v>91</v>
      </c>
      <c r="AW809" s="13" t="s">
        <v>39</v>
      </c>
      <c r="AX809" s="13" t="s">
        <v>78</v>
      </c>
      <c r="AY809" s="251" t="s">
        <v>188</v>
      </c>
    </row>
    <row r="810" s="13" customFormat="1">
      <c r="A810" s="13"/>
      <c r="B810" s="241"/>
      <c r="C810" s="242"/>
      <c r="D810" s="222" t="s">
        <v>282</v>
      </c>
      <c r="E810" s="243" t="s">
        <v>32</v>
      </c>
      <c r="F810" s="244" t="s">
        <v>2891</v>
      </c>
      <c r="G810" s="242"/>
      <c r="H810" s="245">
        <v>473.572</v>
      </c>
      <c r="I810" s="246"/>
      <c r="J810" s="242"/>
      <c r="K810" s="242"/>
      <c r="L810" s="247"/>
      <c r="M810" s="248"/>
      <c r="N810" s="249"/>
      <c r="O810" s="249"/>
      <c r="P810" s="249"/>
      <c r="Q810" s="249"/>
      <c r="R810" s="249"/>
      <c r="S810" s="249"/>
      <c r="T810" s="250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1" t="s">
        <v>282</v>
      </c>
      <c r="AU810" s="251" t="s">
        <v>91</v>
      </c>
      <c r="AV810" s="13" t="s">
        <v>91</v>
      </c>
      <c r="AW810" s="13" t="s">
        <v>39</v>
      </c>
      <c r="AX810" s="13" t="s">
        <v>78</v>
      </c>
      <c r="AY810" s="251" t="s">
        <v>188</v>
      </c>
    </row>
    <row r="811" s="13" customFormat="1">
      <c r="A811" s="13"/>
      <c r="B811" s="241"/>
      <c r="C811" s="242"/>
      <c r="D811" s="222" t="s">
        <v>282</v>
      </c>
      <c r="E811" s="243" t="s">
        <v>32</v>
      </c>
      <c r="F811" s="244" t="s">
        <v>2896</v>
      </c>
      <c r="G811" s="242"/>
      <c r="H811" s="245">
        <v>-25.75</v>
      </c>
      <c r="I811" s="246"/>
      <c r="J811" s="242"/>
      <c r="K811" s="242"/>
      <c r="L811" s="247"/>
      <c r="M811" s="248"/>
      <c r="N811" s="249"/>
      <c r="O811" s="249"/>
      <c r="P811" s="249"/>
      <c r="Q811" s="249"/>
      <c r="R811" s="249"/>
      <c r="S811" s="249"/>
      <c r="T811" s="250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51" t="s">
        <v>282</v>
      </c>
      <c r="AU811" s="251" t="s">
        <v>91</v>
      </c>
      <c r="AV811" s="13" t="s">
        <v>91</v>
      </c>
      <c r="AW811" s="13" t="s">
        <v>39</v>
      </c>
      <c r="AX811" s="13" t="s">
        <v>78</v>
      </c>
      <c r="AY811" s="251" t="s">
        <v>188</v>
      </c>
    </row>
    <row r="812" s="13" customFormat="1">
      <c r="A812" s="13"/>
      <c r="B812" s="241"/>
      <c r="C812" s="242"/>
      <c r="D812" s="222" t="s">
        <v>282</v>
      </c>
      <c r="E812" s="243" t="s">
        <v>32</v>
      </c>
      <c r="F812" s="244" t="s">
        <v>2897</v>
      </c>
      <c r="G812" s="242"/>
      <c r="H812" s="245">
        <v>-11.673</v>
      </c>
      <c r="I812" s="246"/>
      <c r="J812" s="242"/>
      <c r="K812" s="242"/>
      <c r="L812" s="247"/>
      <c r="M812" s="248"/>
      <c r="N812" s="249"/>
      <c r="O812" s="249"/>
      <c r="P812" s="249"/>
      <c r="Q812" s="249"/>
      <c r="R812" s="249"/>
      <c r="S812" s="249"/>
      <c r="T812" s="250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1" t="s">
        <v>282</v>
      </c>
      <c r="AU812" s="251" t="s">
        <v>91</v>
      </c>
      <c r="AV812" s="13" t="s">
        <v>91</v>
      </c>
      <c r="AW812" s="13" t="s">
        <v>39</v>
      </c>
      <c r="AX812" s="13" t="s">
        <v>78</v>
      </c>
      <c r="AY812" s="251" t="s">
        <v>188</v>
      </c>
    </row>
    <row r="813" s="15" customFormat="1">
      <c r="A813" s="15"/>
      <c r="B813" s="272"/>
      <c r="C813" s="273"/>
      <c r="D813" s="222" t="s">
        <v>282</v>
      </c>
      <c r="E813" s="274" t="s">
        <v>32</v>
      </c>
      <c r="F813" s="275" t="s">
        <v>338</v>
      </c>
      <c r="G813" s="273"/>
      <c r="H813" s="276">
        <v>608.84899999999993</v>
      </c>
      <c r="I813" s="277"/>
      <c r="J813" s="273"/>
      <c r="K813" s="273"/>
      <c r="L813" s="278"/>
      <c r="M813" s="279"/>
      <c r="N813" s="280"/>
      <c r="O813" s="280"/>
      <c r="P813" s="280"/>
      <c r="Q813" s="280"/>
      <c r="R813" s="280"/>
      <c r="S813" s="280"/>
      <c r="T813" s="281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82" t="s">
        <v>282</v>
      </c>
      <c r="AU813" s="282" t="s">
        <v>91</v>
      </c>
      <c r="AV813" s="15" t="s">
        <v>187</v>
      </c>
      <c r="AW813" s="15" t="s">
        <v>39</v>
      </c>
      <c r="AX813" s="15" t="s">
        <v>86</v>
      </c>
      <c r="AY813" s="282" t="s">
        <v>188</v>
      </c>
    </row>
    <row r="814" s="2" customFormat="1" ht="24.15" customHeight="1">
      <c r="A814" s="42"/>
      <c r="B814" s="43"/>
      <c r="C814" s="209" t="s">
        <v>2898</v>
      </c>
      <c r="D814" s="209" t="s">
        <v>189</v>
      </c>
      <c r="E814" s="210" t="s">
        <v>841</v>
      </c>
      <c r="F814" s="211" t="s">
        <v>842</v>
      </c>
      <c r="G814" s="212" t="s">
        <v>278</v>
      </c>
      <c r="H814" s="213">
        <v>27.382999999999999</v>
      </c>
      <c r="I814" s="214"/>
      <c r="J814" s="215">
        <f>ROUND(I814*H814,2)</f>
        <v>0</v>
      </c>
      <c r="K814" s="211" t="s">
        <v>236</v>
      </c>
      <c r="L814" s="48"/>
      <c r="M814" s="216" t="s">
        <v>32</v>
      </c>
      <c r="N814" s="217" t="s">
        <v>49</v>
      </c>
      <c r="O814" s="88"/>
      <c r="P814" s="218">
        <f>O814*H814</f>
        <v>0</v>
      </c>
      <c r="Q814" s="218">
        <v>0</v>
      </c>
      <c r="R814" s="218">
        <f>Q814*H814</f>
        <v>0</v>
      </c>
      <c r="S814" s="218">
        <v>0</v>
      </c>
      <c r="T814" s="219">
        <f>S814*H814</f>
        <v>0</v>
      </c>
      <c r="U814" s="42"/>
      <c r="V814" s="42"/>
      <c r="W814" s="42"/>
      <c r="X814" s="42"/>
      <c r="Y814" s="42"/>
      <c r="Z814" s="42"/>
      <c r="AA814" s="42"/>
      <c r="AB814" s="42"/>
      <c r="AC814" s="42"/>
      <c r="AD814" s="42"/>
      <c r="AE814" s="42"/>
      <c r="AR814" s="220" t="s">
        <v>405</v>
      </c>
      <c r="AT814" s="220" t="s">
        <v>189</v>
      </c>
      <c r="AU814" s="220" t="s">
        <v>91</v>
      </c>
      <c r="AY814" s="20" t="s">
        <v>188</v>
      </c>
      <c r="BE814" s="221">
        <f>IF(N814="základní",J814,0)</f>
        <v>0</v>
      </c>
      <c r="BF814" s="221">
        <f>IF(N814="snížená",J814,0)</f>
        <v>0</v>
      </c>
      <c r="BG814" s="221">
        <f>IF(N814="zákl. přenesená",J814,0)</f>
        <v>0</v>
      </c>
      <c r="BH814" s="221">
        <f>IF(N814="sníž. přenesená",J814,0)</f>
        <v>0</v>
      </c>
      <c r="BI814" s="221">
        <f>IF(N814="nulová",J814,0)</f>
        <v>0</v>
      </c>
      <c r="BJ814" s="20" t="s">
        <v>86</v>
      </c>
      <c r="BK814" s="221">
        <f>ROUND(I814*H814,2)</f>
        <v>0</v>
      </c>
      <c r="BL814" s="20" t="s">
        <v>405</v>
      </c>
      <c r="BM814" s="220" t="s">
        <v>2899</v>
      </c>
    </row>
    <row r="815" s="2" customFormat="1">
      <c r="A815" s="42"/>
      <c r="B815" s="43"/>
      <c r="C815" s="44"/>
      <c r="D815" s="222" t="s">
        <v>194</v>
      </c>
      <c r="E815" s="44"/>
      <c r="F815" s="223" t="s">
        <v>844</v>
      </c>
      <c r="G815" s="44"/>
      <c r="H815" s="44"/>
      <c r="I815" s="224"/>
      <c r="J815" s="44"/>
      <c r="K815" s="44"/>
      <c r="L815" s="48"/>
      <c r="M815" s="225"/>
      <c r="N815" s="226"/>
      <c r="O815" s="88"/>
      <c r="P815" s="88"/>
      <c r="Q815" s="88"/>
      <c r="R815" s="88"/>
      <c r="S815" s="88"/>
      <c r="T815" s="89"/>
      <c r="U815" s="42"/>
      <c r="V815" s="42"/>
      <c r="W815" s="42"/>
      <c r="X815" s="42"/>
      <c r="Y815" s="42"/>
      <c r="Z815" s="42"/>
      <c r="AA815" s="42"/>
      <c r="AB815" s="42"/>
      <c r="AC815" s="42"/>
      <c r="AD815" s="42"/>
      <c r="AE815" s="42"/>
      <c r="AT815" s="20" t="s">
        <v>194</v>
      </c>
      <c r="AU815" s="20" t="s">
        <v>91</v>
      </c>
    </row>
    <row r="816" s="2" customFormat="1">
      <c r="A816" s="42"/>
      <c r="B816" s="43"/>
      <c r="C816" s="44"/>
      <c r="D816" s="239" t="s">
        <v>239</v>
      </c>
      <c r="E816" s="44"/>
      <c r="F816" s="240" t="s">
        <v>845</v>
      </c>
      <c r="G816" s="44"/>
      <c r="H816" s="44"/>
      <c r="I816" s="224"/>
      <c r="J816" s="44"/>
      <c r="K816" s="44"/>
      <c r="L816" s="48"/>
      <c r="M816" s="225"/>
      <c r="N816" s="226"/>
      <c r="O816" s="88"/>
      <c r="P816" s="88"/>
      <c r="Q816" s="88"/>
      <c r="R816" s="88"/>
      <c r="S816" s="88"/>
      <c r="T816" s="89"/>
      <c r="U816" s="42"/>
      <c r="V816" s="42"/>
      <c r="W816" s="42"/>
      <c r="X816" s="42"/>
      <c r="Y816" s="42"/>
      <c r="Z816" s="42"/>
      <c r="AA816" s="42"/>
      <c r="AB816" s="42"/>
      <c r="AC816" s="42"/>
      <c r="AD816" s="42"/>
      <c r="AE816" s="42"/>
      <c r="AT816" s="20" t="s">
        <v>239</v>
      </c>
      <c r="AU816" s="20" t="s">
        <v>91</v>
      </c>
    </row>
    <row r="817" s="14" customFormat="1">
      <c r="A817" s="14"/>
      <c r="B817" s="252"/>
      <c r="C817" s="253"/>
      <c r="D817" s="222" t="s">
        <v>282</v>
      </c>
      <c r="E817" s="254" t="s">
        <v>32</v>
      </c>
      <c r="F817" s="255" t="s">
        <v>1999</v>
      </c>
      <c r="G817" s="253"/>
      <c r="H817" s="254" t="s">
        <v>32</v>
      </c>
      <c r="I817" s="256"/>
      <c r="J817" s="253"/>
      <c r="K817" s="253"/>
      <c r="L817" s="257"/>
      <c r="M817" s="258"/>
      <c r="N817" s="259"/>
      <c r="O817" s="259"/>
      <c r="P817" s="259"/>
      <c r="Q817" s="259"/>
      <c r="R817" s="259"/>
      <c r="S817" s="259"/>
      <c r="T817" s="260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61" t="s">
        <v>282</v>
      </c>
      <c r="AU817" s="261" t="s">
        <v>91</v>
      </c>
      <c r="AV817" s="14" t="s">
        <v>86</v>
      </c>
      <c r="AW817" s="14" t="s">
        <v>39</v>
      </c>
      <c r="AX817" s="14" t="s">
        <v>78</v>
      </c>
      <c r="AY817" s="261" t="s">
        <v>188</v>
      </c>
    </row>
    <row r="818" s="13" customFormat="1">
      <c r="A818" s="13"/>
      <c r="B818" s="241"/>
      <c r="C818" s="242"/>
      <c r="D818" s="222" t="s">
        <v>282</v>
      </c>
      <c r="E818" s="243" t="s">
        <v>32</v>
      </c>
      <c r="F818" s="244" t="s">
        <v>2900</v>
      </c>
      <c r="G818" s="242"/>
      <c r="H818" s="245">
        <v>24</v>
      </c>
      <c r="I818" s="246"/>
      <c r="J818" s="242"/>
      <c r="K818" s="242"/>
      <c r="L818" s="247"/>
      <c r="M818" s="248"/>
      <c r="N818" s="249"/>
      <c r="O818" s="249"/>
      <c r="P818" s="249"/>
      <c r="Q818" s="249"/>
      <c r="R818" s="249"/>
      <c r="S818" s="249"/>
      <c r="T818" s="250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1" t="s">
        <v>282</v>
      </c>
      <c r="AU818" s="251" t="s">
        <v>91</v>
      </c>
      <c r="AV818" s="13" t="s">
        <v>91</v>
      </c>
      <c r="AW818" s="13" t="s">
        <v>39</v>
      </c>
      <c r="AX818" s="13" t="s">
        <v>78</v>
      </c>
      <c r="AY818" s="251" t="s">
        <v>188</v>
      </c>
    </row>
    <row r="819" s="14" customFormat="1">
      <c r="A819" s="14"/>
      <c r="B819" s="252"/>
      <c r="C819" s="253"/>
      <c r="D819" s="222" t="s">
        <v>282</v>
      </c>
      <c r="E819" s="254" t="s">
        <v>32</v>
      </c>
      <c r="F819" s="255" t="s">
        <v>2901</v>
      </c>
      <c r="G819" s="253"/>
      <c r="H819" s="254" t="s">
        <v>32</v>
      </c>
      <c r="I819" s="256"/>
      <c r="J819" s="253"/>
      <c r="K819" s="253"/>
      <c r="L819" s="257"/>
      <c r="M819" s="258"/>
      <c r="N819" s="259"/>
      <c r="O819" s="259"/>
      <c r="P819" s="259"/>
      <c r="Q819" s="259"/>
      <c r="R819" s="259"/>
      <c r="S819" s="259"/>
      <c r="T819" s="260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61" t="s">
        <v>282</v>
      </c>
      <c r="AU819" s="261" t="s">
        <v>91</v>
      </c>
      <c r="AV819" s="14" t="s">
        <v>86</v>
      </c>
      <c r="AW819" s="14" t="s">
        <v>39</v>
      </c>
      <c r="AX819" s="14" t="s">
        <v>78</v>
      </c>
      <c r="AY819" s="261" t="s">
        <v>188</v>
      </c>
    </row>
    <row r="820" s="13" customFormat="1">
      <c r="A820" s="13"/>
      <c r="B820" s="241"/>
      <c r="C820" s="242"/>
      <c r="D820" s="222" t="s">
        <v>282</v>
      </c>
      <c r="E820" s="243" t="s">
        <v>32</v>
      </c>
      <c r="F820" s="244" t="s">
        <v>2902</v>
      </c>
      <c r="G820" s="242"/>
      <c r="H820" s="245">
        <v>3.383</v>
      </c>
      <c r="I820" s="246"/>
      <c r="J820" s="242"/>
      <c r="K820" s="242"/>
      <c r="L820" s="247"/>
      <c r="M820" s="248"/>
      <c r="N820" s="249"/>
      <c r="O820" s="249"/>
      <c r="P820" s="249"/>
      <c r="Q820" s="249"/>
      <c r="R820" s="249"/>
      <c r="S820" s="249"/>
      <c r="T820" s="250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51" t="s">
        <v>282</v>
      </c>
      <c r="AU820" s="251" t="s">
        <v>91</v>
      </c>
      <c r="AV820" s="13" t="s">
        <v>91</v>
      </c>
      <c r="AW820" s="13" t="s">
        <v>39</v>
      </c>
      <c r="AX820" s="13" t="s">
        <v>78</v>
      </c>
      <c r="AY820" s="251" t="s">
        <v>188</v>
      </c>
    </row>
    <row r="821" s="15" customFormat="1">
      <c r="A821" s="15"/>
      <c r="B821" s="272"/>
      <c r="C821" s="273"/>
      <c r="D821" s="222" t="s">
        <v>282</v>
      </c>
      <c r="E821" s="274" t="s">
        <v>32</v>
      </c>
      <c r="F821" s="275" t="s">
        <v>338</v>
      </c>
      <c r="G821" s="273"/>
      <c r="H821" s="276">
        <v>27.382999999999999</v>
      </c>
      <c r="I821" s="277"/>
      <c r="J821" s="273"/>
      <c r="K821" s="273"/>
      <c r="L821" s="278"/>
      <c r="M821" s="279"/>
      <c r="N821" s="280"/>
      <c r="O821" s="280"/>
      <c r="P821" s="280"/>
      <c r="Q821" s="280"/>
      <c r="R821" s="280"/>
      <c r="S821" s="280"/>
      <c r="T821" s="281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82" t="s">
        <v>282</v>
      </c>
      <c r="AU821" s="282" t="s">
        <v>91</v>
      </c>
      <c r="AV821" s="15" t="s">
        <v>187</v>
      </c>
      <c r="AW821" s="15" t="s">
        <v>39</v>
      </c>
      <c r="AX821" s="15" t="s">
        <v>86</v>
      </c>
      <c r="AY821" s="282" t="s">
        <v>188</v>
      </c>
    </row>
    <row r="822" s="2" customFormat="1" ht="16.5" customHeight="1">
      <c r="A822" s="42"/>
      <c r="B822" s="43"/>
      <c r="C822" s="262" t="s">
        <v>2903</v>
      </c>
      <c r="D822" s="262" t="s">
        <v>319</v>
      </c>
      <c r="E822" s="263" t="s">
        <v>847</v>
      </c>
      <c r="F822" s="264" t="s">
        <v>848</v>
      </c>
      <c r="G822" s="265" t="s">
        <v>278</v>
      </c>
      <c r="H822" s="266">
        <v>28.751999999999999</v>
      </c>
      <c r="I822" s="267"/>
      <c r="J822" s="268">
        <f>ROUND(I822*H822,2)</f>
        <v>0</v>
      </c>
      <c r="K822" s="264" t="s">
        <v>236</v>
      </c>
      <c r="L822" s="269"/>
      <c r="M822" s="270" t="s">
        <v>32</v>
      </c>
      <c r="N822" s="271" t="s">
        <v>49</v>
      </c>
      <c r="O822" s="88"/>
      <c r="P822" s="218">
        <f>O822*H822</f>
        <v>0</v>
      </c>
      <c r="Q822" s="218">
        <v>5.0000000000000002E-05</v>
      </c>
      <c r="R822" s="218">
        <f>Q822*H822</f>
        <v>0.0014376</v>
      </c>
      <c r="S822" s="218">
        <v>0</v>
      </c>
      <c r="T822" s="219">
        <f>S822*H822</f>
        <v>0</v>
      </c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R822" s="220" t="s">
        <v>484</v>
      </c>
      <c r="AT822" s="220" t="s">
        <v>319</v>
      </c>
      <c r="AU822" s="220" t="s">
        <v>91</v>
      </c>
      <c r="AY822" s="20" t="s">
        <v>188</v>
      </c>
      <c r="BE822" s="221">
        <f>IF(N822="základní",J822,0)</f>
        <v>0</v>
      </c>
      <c r="BF822" s="221">
        <f>IF(N822="snížená",J822,0)</f>
        <v>0</v>
      </c>
      <c r="BG822" s="221">
        <f>IF(N822="zákl. přenesená",J822,0)</f>
        <v>0</v>
      </c>
      <c r="BH822" s="221">
        <f>IF(N822="sníž. přenesená",J822,0)</f>
        <v>0</v>
      </c>
      <c r="BI822" s="221">
        <f>IF(N822="nulová",J822,0)</f>
        <v>0</v>
      </c>
      <c r="BJ822" s="20" t="s">
        <v>86</v>
      </c>
      <c r="BK822" s="221">
        <f>ROUND(I822*H822,2)</f>
        <v>0</v>
      </c>
      <c r="BL822" s="20" t="s">
        <v>405</v>
      </c>
      <c r="BM822" s="220" t="s">
        <v>2904</v>
      </c>
    </row>
    <row r="823" s="2" customFormat="1">
      <c r="A823" s="42"/>
      <c r="B823" s="43"/>
      <c r="C823" s="44"/>
      <c r="D823" s="222" t="s">
        <v>194</v>
      </c>
      <c r="E823" s="44"/>
      <c r="F823" s="223" t="s">
        <v>848</v>
      </c>
      <c r="G823" s="44"/>
      <c r="H823" s="44"/>
      <c r="I823" s="224"/>
      <c r="J823" s="44"/>
      <c r="K823" s="44"/>
      <c r="L823" s="48"/>
      <c r="M823" s="225"/>
      <c r="N823" s="226"/>
      <c r="O823" s="88"/>
      <c r="P823" s="88"/>
      <c r="Q823" s="88"/>
      <c r="R823" s="88"/>
      <c r="S823" s="88"/>
      <c r="T823" s="89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T823" s="20" t="s">
        <v>194</v>
      </c>
      <c r="AU823" s="20" t="s">
        <v>91</v>
      </c>
    </row>
    <row r="824" s="13" customFormat="1">
      <c r="A824" s="13"/>
      <c r="B824" s="241"/>
      <c r="C824" s="242"/>
      <c r="D824" s="222" t="s">
        <v>282</v>
      </c>
      <c r="E824" s="242"/>
      <c r="F824" s="244" t="s">
        <v>2905</v>
      </c>
      <c r="G824" s="242"/>
      <c r="H824" s="245">
        <v>28.751999999999999</v>
      </c>
      <c r="I824" s="246"/>
      <c r="J824" s="242"/>
      <c r="K824" s="242"/>
      <c r="L824" s="247"/>
      <c r="M824" s="248"/>
      <c r="N824" s="249"/>
      <c r="O824" s="249"/>
      <c r="P824" s="249"/>
      <c r="Q824" s="249"/>
      <c r="R824" s="249"/>
      <c r="S824" s="249"/>
      <c r="T824" s="250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51" t="s">
        <v>282</v>
      </c>
      <c r="AU824" s="251" t="s">
        <v>91</v>
      </c>
      <c r="AV824" s="13" t="s">
        <v>91</v>
      </c>
      <c r="AW824" s="13" t="s">
        <v>4</v>
      </c>
      <c r="AX824" s="13" t="s">
        <v>86</v>
      </c>
      <c r="AY824" s="251" t="s">
        <v>188</v>
      </c>
    </row>
    <row r="825" s="2" customFormat="1" ht="33" customHeight="1">
      <c r="A825" s="42"/>
      <c r="B825" s="43"/>
      <c r="C825" s="209" t="s">
        <v>2906</v>
      </c>
      <c r="D825" s="209" t="s">
        <v>189</v>
      </c>
      <c r="E825" s="210" t="s">
        <v>852</v>
      </c>
      <c r="F825" s="211" t="s">
        <v>853</v>
      </c>
      <c r="G825" s="212" t="s">
        <v>278</v>
      </c>
      <c r="H825" s="213">
        <v>608.84900000000005</v>
      </c>
      <c r="I825" s="214"/>
      <c r="J825" s="215">
        <f>ROUND(I825*H825,2)</f>
        <v>0</v>
      </c>
      <c r="K825" s="211" t="s">
        <v>236</v>
      </c>
      <c r="L825" s="48"/>
      <c r="M825" s="216" t="s">
        <v>32</v>
      </c>
      <c r="N825" s="217" t="s">
        <v>49</v>
      </c>
      <c r="O825" s="88"/>
      <c r="P825" s="218">
        <f>O825*H825</f>
        <v>0</v>
      </c>
      <c r="Q825" s="218">
        <v>0.00020000000000000001</v>
      </c>
      <c r="R825" s="218">
        <f>Q825*H825</f>
        <v>0.12176980000000001</v>
      </c>
      <c r="S825" s="218">
        <v>0</v>
      </c>
      <c r="T825" s="219">
        <f>S825*H825</f>
        <v>0</v>
      </c>
      <c r="U825" s="42"/>
      <c r="V825" s="42"/>
      <c r="W825" s="42"/>
      <c r="X825" s="42"/>
      <c r="Y825" s="42"/>
      <c r="Z825" s="42"/>
      <c r="AA825" s="42"/>
      <c r="AB825" s="42"/>
      <c r="AC825" s="42"/>
      <c r="AD825" s="42"/>
      <c r="AE825" s="42"/>
      <c r="AR825" s="220" t="s">
        <v>405</v>
      </c>
      <c r="AT825" s="220" t="s">
        <v>189</v>
      </c>
      <c r="AU825" s="220" t="s">
        <v>91</v>
      </c>
      <c r="AY825" s="20" t="s">
        <v>188</v>
      </c>
      <c r="BE825" s="221">
        <f>IF(N825="základní",J825,0)</f>
        <v>0</v>
      </c>
      <c r="BF825" s="221">
        <f>IF(N825="snížená",J825,0)</f>
        <v>0</v>
      </c>
      <c r="BG825" s="221">
        <f>IF(N825="zákl. přenesená",J825,0)</f>
        <v>0</v>
      </c>
      <c r="BH825" s="221">
        <f>IF(N825="sníž. přenesená",J825,0)</f>
        <v>0</v>
      </c>
      <c r="BI825" s="221">
        <f>IF(N825="nulová",J825,0)</f>
        <v>0</v>
      </c>
      <c r="BJ825" s="20" t="s">
        <v>86</v>
      </c>
      <c r="BK825" s="221">
        <f>ROUND(I825*H825,2)</f>
        <v>0</v>
      </c>
      <c r="BL825" s="20" t="s">
        <v>405</v>
      </c>
      <c r="BM825" s="220" t="s">
        <v>2907</v>
      </c>
    </row>
    <row r="826" s="2" customFormat="1">
      <c r="A826" s="42"/>
      <c r="B826" s="43"/>
      <c r="C826" s="44"/>
      <c r="D826" s="222" t="s">
        <v>194</v>
      </c>
      <c r="E826" s="44"/>
      <c r="F826" s="223" t="s">
        <v>855</v>
      </c>
      <c r="G826" s="44"/>
      <c r="H826" s="44"/>
      <c r="I826" s="224"/>
      <c r="J826" s="44"/>
      <c r="K826" s="44"/>
      <c r="L826" s="48"/>
      <c r="M826" s="225"/>
      <c r="N826" s="226"/>
      <c r="O826" s="88"/>
      <c r="P826" s="88"/>
      <c r="Q826" s="88"/>
      <c r="R826" s="88"/>
      <c r="S826" s="88"/>
      <c r="T826" s="89"/>
      <c r="U826" s="42"/>
      <c r="V826" s="42"/>
      <c r="W826" s="42"/>
      <c r="X826" s="42"/>
      <c r="Y826" s="42"/>
      <c r="Z826" s="42"/>
      <c r="AA826" s="42"/>
      <c r="AB826" s="42"/>
      <c r="AC826" s="42"/>
      <c r="AD826" s="42"/>
      <c r="AE826" s="42"/>
      <c r="AT826" s="20" t="s">
        <v>194</v>
      </c>
      <c r="AU826" s="20" t="s">
        <v>91</v>
      </c>
    </row>
    <row r="827" s="2" customFormat="1">
      <c r="A827" s="42"/>
      <c r="B827" s="43"/>
      <c r="C827" s="44"/>
      <c r="D827" s="239" t="s">
        <v>239</v>
      </c>
      <c r="E827" s="44"/>
      <c r="F827" s="240" t="s">
        <v>856</v>
      </c>
      <c r="G827" s="44"/>
      <c r="H827" s="44"/>
      <c r="I827" s="224"/>
      <c r="J827" s="44"/>
      <c r="K827" s="44"/>
      <c r="L827" s="48"/>
      <c r="M827" s="225"/>
      <c r="N827" s="226"/>
      <c r="O827" s="88"/>
      <c r="P827" s="88"/>
      <c r="Q827" s="88"/>
      <c r="R827" s="88"/>
      <c r="S827" s="88"/>
      <c r="T827" s="89"/>
      <c r="U827" s="42"/>
      <c r="V827" s="42"/>
      <c r="W827" s="42"/>
      <c r="X827" s="42"/>
      <c r="Y827" s="42"/>
      <c r="Z827" s="42"/>
      <c r="AA827" s="42"/>
      <c r="AB827" s="42"/>
      <c r="AC827" s="42"/>
      <c r="AD827" s="42"/>
      <c r="AE827" s="42"/>
      <c r="AT827" s="20" t="s">
        <v>239</v>
      </c>
      <c r="AU827" s="20" t="s">
        <v>91</v>
      </c>
    </row>
    <row r="828" s="13" customFormat="1">
      <c r="A828" s="13"/>
      <c r="B828" s="241"/>
      <c r="C828" s="242"/>
      <c r="D828" s="222" t="s">
        <v>282</v>
      </c>
      <c r="E828" s="243" t="s">
        <v>32</v>
      </c>
      <c r="F828" s="244" t="s">
        <v>2890</v>
      </c>
      <c r="G828" s="242"/>
      <c r="H828" s="245">
        <v>172.69999999999999</v>
      </c>
      <c r="I828" s="246"/>
      <c r="J828" s="242"/>
      <c r="K828" s="242"/>
      <c r="L828" s="247"/>
      <c r="M828" s="248"/>
      <c r="N828" s="249"/>
      <c r="O828" s="249"/>
      <c r="P828" s="249"/>
      <c r="Q828" s="249"/>
      <c r="R828" s="249"/>
      <c r="S828" s="249"/>
      <c r="T828" s="250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1" t="s">
        <v>282</v>
      </c>
      <c r="AU828" s="251" t="s">
        <v>91</v>
      </c>
      <c r="AV828" s="13" t="s">
        <v>91</v>
      </c>
      <c r="AW828" s="13" t="s">
        <v>39</v>
      </c>
      <c r="AX828" s="13" t="s">
        <v>78</v>
      </c>
      <c r="AY828" s="251" t="s">
        <v>188</v>
      </c>
    </row>
    <row r="829" s="13" customFormat="1">
      <c r="A829" s="13"/>
      <c r="B829" s="241"/>
      <c r="C829" s="242"/>
      <c r="D829" s="222" t="s">
        <v>282</v>
      </c>
      <c r="E829" s="243" t="s">
        <v>32</v>
      </c>
      <c r="F829" s="244" t="s">
        <v>2891</v>
      </c>
      <c r="G829" s="242"/>
      <c r="H829" s="245">
        <v>473.572</v>
      </c>
      <c r="I829" s="246"/>
      <c r="J829" s="242"/>
      <c r="K829" s="242"/>
      <c r="L829" s="247"/>
      <c r="M829" s="248"/>
      <c r="N829" s="249"/>
      <c r="O829" s="249"/>
      <c r="P829" s="249"/>
      <c r="Q829" s="249"/>
      <c r="R829" s="249"/>
      <c r="S829" s="249"/>
      <c r="T829" s="250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1" t="s">
        <v>282</v>
      </c>
      <c r="AU829" s="251" t="s">
        <v>91</v>
      </c>
      <c r="AV829" s="13" t="s">
        <v>91</v>
      </c>
      <c r="AW829" s="13" t="s">
        <v>39</v>
      </c>
      <c r="AX829" s="13" t="s">
        <v>78</v>
      </c>
      <c r="AY829" s="251" t="s">
        <v>188</v>
      </c>
    </row>
    <row r="830" s="13" customFormat="1">
      <c r="A830" s="13"/>
      <c r="B830" s="241"/>
      <c r="C830" s="242"/>
      <c r="D830" s="222" t="s">
        <v>282</v>
      </c>
      <c r="E830" s="243" t="s">
        <v>32</v>
      </c>
      <c r="F830" s="244" t="s">
        <v>2896</v>
      </c>
      <c r="G830" s="242"/>
      <c r="H830" s="245">
        <v>-25.75</v>
      </c>
      <c r="I830" s="246"/>
      <c r="J830" s="242"/>
      <c r="K830" s="242"/>
      <c r="L830" s="247"/>
      <c r="M830" s="248"/>
      <c r="N830" s="249"/>
      <c r="O830" s="249"/>
      <c r="P830" s="249"/>
      <c r="Q830" s="249"/>
      <c r="R830" s="249"/>
      <c r="S830" s="249"/>
      <c r="T830" s="250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1" t="s">
        <v>282</v>
      </c>
      <c r="AU830" s="251" t="s">
        <v>91</v>
      </c>
      <c r="AV830" s="13" t="s">
        <v>91</v>
      </c>
      <c r="AW830" s="13" t="s">
        <v>39</v>
      </c>
      <c r="AX830" s="13" t="s">
        <v>78</v>
      </c>
      <c r="AY830" s="251" t="s">
        <v>188</v>
      </c>
    </row>
    <row r="831" s="13" customFormat="1">
      <c r="A831" s="13"/>
      <c r="B831" s="241"/>
      <c r="C831" s="242"/>
      <c r="D831" s="222" t="s">
        <v>282</v>
      </c>
      <c r="E831" s="243" t="s">
        <v>32</v>
      </c>
      <c r="F831" s="244" t="s">
        <v>2897</v>
      </c>
      <c r="G831" s="242"/>
      <c r="H831" s="245">
        <v>-11.673</v>
      </c>
      <c r="I831" s="246"/>
      <c r="J831" s="242"/>
      <c r="K831" s="242"/>
      <c r="L831" s="247"/>
      <c r="M831" s="248"/>
      <c r="N831" s="249"/>
      <c r="O831" s="249"/>
      <c r="P831" s="249"/>
      <c r="Q831" s="249"/>
      <c r="R831" s="249"/>
      <c r="S831" s="249"/>
      <c r="T831" s="250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51" t="s">
        <v>282</v>
      </c>
      <c r="AU831" s="251" t="s">
        <v>91</v>
      </c>
      <c r="AV831" s="13" t="s">
        <v>91</v>
      </c>
      <c r="AW831" s="13" t="s">
        <v>39</v>
      </c>
      <c r="AX831" s="13" t="s">
        <v>78</v>
      </c>
      <c r="AY831" s="251" t="s">
        <v>188</v>
      </c>
    </row>
    <row r="832" s="15" customFormat="1">
      <c r="A832" s="15"/>
      <c r="B832" s="272"/>
      <c r="C832" s="273"/>
      <c r="D832" s="222" t="s">
        <v>282</v>
      </c>
      <c r="E832" s="274" t="s">
        <v>32</v>
      </c>
      <c r="F832" s="275" t="s">
        <v>338</v>
      </c>
      <c r="G832" s="273"/>
      <c r="H832" s="276">
        <v>608.84899999999993</v>
      </c>
      <c r="I832" s="277"/>
      <c r="J832" s="273"/>
      <c r="K832" s="273"/>
      <c r="L832" s="278"/>
      <c r="M832" s="279"/>
      <c r="N832" s="280"/>
      <c r="O832" s="280"/>
      <c r="P832" s="280"/>
      <c r="Q832" s="280"/>
      <c r="R832" s="280"/>
      <c r="S832" s="280"/>
      <c r="T832" s="281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82" t="s">
        <v>282</v>
      </c>
      <c r="AU832" s="282" t="s">
        <v>91</v>
      </c>
      <c r="AV832" s="15" t="s">
        <v>187</v>
      </c>
      <c r="AW832" s="15" t="s">
        <v>39</v>
      </c>
      <c r="AX832" s="15" t="s">
        <v>86</v>
      </c>
      <c r="AY832" s="282" t="s">
        <v>188</v>
      </c>
    </row>
    <row r="833" s="2" customFormat="1" ht="33" customHeight="1">
      <c r="A833" s="42"/>
      <c r="B833" s="43"/>
      <c r="C833" s="209" t="s">
        <v>2908</v>
      </c>
      <c r="D833" s="209" t="s">
        <v>189</v>
      </c>
      <c r="E833" s="210" t="s">
        <v>858</v>
      </c>
      <c r="F833" s="211" t="s">
        <v>859</v>
      </c>
      <c r="G833" s="212" t="s">
        <v>278</v>
      </c>
      <c r="H833" s="213">
        <v>608.84900000000005</v>
      </c>
      <c r="I833" s="214"/>
      <c r="J833" s="215">
        <f>ROUND(I833*H833,2)</f>
        <v>0</v>
      </c>
      <c r="K833" s="211" t="s">
        <v>236</v>
      </c>
      <c r="L833" s="48"/>
      <c r="M833" s="216" t="s">
        <v>32</v>
      </c>
      <c r="N833" s="217" t="s">
        <v>49</v>
      </c>
      <c r="O833" s="88"/>
      <c r="P833" s="218">
        <f>O833*H833</f>
        <v>0</v>
      </c>
      <c r="Q833" s="218">
        <v>0.00025999999999999998</v>
      </c>
      <c r="R833" s="218">
        <f>Q833*H833</f>
        <v>0.15830074</v>
      </c>
      <c r="S833" s="218">
        <v>0</v>
      </c>
      <c r="T833" s="219">
        <f>S833*H833</f>
        <v>0</v>
      </c>
      <c r="U833" s="42"/>
      <c r="V833" s="42"/>
      <c r="W833" s="42"/>
      <c r="X833" s="42"/>
      <c r="Y833" s="42"/>
      <c r="Z833" s="42"/>
      <c r="AA833" s="42"/>
      <c r="AB833" s="42"/>
      <c r="AC833" s="42"/>
      <c r="AD833" s="42"/>
      <c r="AE833" s="42"/>
      <c r="AR833" s="220" t="s">
        <v>405</v>
      </c>
      <c r="AT833" s="220" t="s">
        <v>189</v>
      </c>
      <c r="AU833" s="220" t="s">
        <v>91</v>
      </c>
      <c r="AY833" s="20" t="s">
        <v>188</v>
      </c>
      <c r="BE833" s="221">
        <f>IF(N833="základní",J833,0)</f>
        <v>0</v>
      </c>
      <c r="BF833" s="221">
        <f>IF(N833="snížená",J833,0)</f>
        <v>0</v>
      </c>
      <c r="BG833" s="221">
        <f>IF(N833="zákl. přenesená",J833,0)</f>
        <v>0</v>
      </c>
      <c r="BH833" s="221">
        <f>IF(N833="sníž. přenesená",J833,0)</f>
        <v>0</v>
      </c>
      <c r="BI833" s="221">
        <f>IF(N833="nulová",J833,0)</f>
        <v>0</v>
      </c>
      <c r="BJ833" s="20" t="s">
        <v>86</v>
      </c>
      <c r="BK833" s="221">
        <f>ROUND(I833*H833,2)</f>
        <v>0</v>
      </c>
      <c r="BL833" s="20" t="s">
        <v>405</v>
      </c>
      <c r="BM833" s="220" t="s">
        <v>2909</v>
      </c>
    </row>
    <row r="834" s="2" customFormat="1">
      <c r="A834" s="42"/>
      <c r="B834" s="43"/>
      <c r="C834" s="44"/>
      <c r="D834" s="222" t="s">
        <v>194</v>
      </c>
      <c r="E834" s="44"/>
      <c r="F834" s="223" t="s">
        <v>861</v>
      </c>
      <c r="G834" s="44"/>
      <c r="H834" s="44"/>
      <c r="I834" s="224"/>
      <c r="J834" s="44"/>
      <c r="K834" s="44"/>
      <c r="L834" s="48"/>
      <c r="M834" s="225"/>
      <c r="N834" s="226"/>
      <c r="O834" s="88"/>
      <c r="P834" s="88"/>
      <c r="Q834" s="88"/>
      <c r="R834" s="88"/>
      <c r="S834" s="88"/>
      <c r="T834" s="89"/>
      <c r="U834" s="42"/>
      <c r="V834" s="42"/>
      <c r="W834" s="42"/>
      <c r="X834" s="42"/>
      <c r="Y834" s="42"/>
      <c r="Z834" s="42"/>
      <c r="AA834" s="42"/>
      <c r="AB834" s="42"/>
      <c r="AC834" s="42"/>
      <c r="AD834" s="42"/>
      <c r="AE834" s="42"/>
      <c r="AT834" s="20" t="s">
        <v>194</v>
      </c>
      <c r="AU834" s="20" t="s">
        <v>91</v>
      </c>
    </row>
    <row r="835" s="2" customFormat="1">
      <c r="A835" s="42"/>
      <c r="B835" s="43"/>
      <c r="C835" s="44"/>
      <c r="D835" s="239" t="s">
        <v>239</v>
      </c>
      <c r="E835" s="44"/>
      <c r="F835" s="240" t="s">
        <v>862</v>
      </c>
      <c r="G835" s="44"/>
      <c r="H835" s="44"/>
      <c r="I835" s="224"/>
      <c r="J835" s="44"/>
      <c r="K835" s="44"/>
      <c r="L835" s="48"/>
      <c r="M835" s="225"/>
      <c r="N835" s="226"/>
      <c r="O835" s="88"/>
      <c r="P835" s="88"/>
      <c r="Q835" s="88"/>
      <c r="R835" s="88"/>
      <c r="S835" s="88"/>
      <c r="T835" s="89"/>
      <c r="U835" s="42"/>
      <c r="V835" s="42"/>
      <c r="W835" s="42"/>
      <c r="X835" s="42"/>
      <c r="Y835" s="42"/>
      <c r="Z835" s="42"/>
      <c r="AA835" s="42"/>
      <c r="AB835" s="42"/>
      <c r="AC835" s="42"/>
      <c r="AD835" s="42"/>
      <c r="AE835" s="42"/>
      <c r="AT835" s="20" t="s">
        <v>239</v>
      </c>
      <c r="AU835" s="20" t="s">
        <v>91</v>
      </c>
    </row>
    <row r="836" s="13" customFormat="1">
      <c r="A836" s="13"/>
      <c r="B836" s="241"/>
      <c r="C836" s="242"/>
      <c r="D836" s="222" t="s">
        <v>282</v>
      </c>
      <c r="E836" s="243" t="s">
        <v>32</v>
      </c>
      <c r="F836" s="244" t="s">
        <v>2890</v>
      </c>
      <c r="G836" s="242"/>
      <c r="H836" s="245">
        <v>172.69999999999999</v>
      </c>
      <c r="I836" s="246"/>
      <c r="J836" s="242"/>
      <c r="K836" s="242"/>
      <c r="L836" s="247"/>
      <c r="M836" s="248"/>
      <c r="N836" s="249"/>
      <c r="O836" s="249"/>
      <c r="P836" s="249"/>
      <c r="Q836" s="249"/>
      <c r="R836" s="249"/>
      <c r="S836" s="249"/>
      <c r="T836" s="250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1" t="s">
        <v>282</v>
      </c>
      <c r="AU836" s="251" t="s">
        <v>91</v>
      </c>
      <c r="AV836" s="13" t="s">
        <v>91</v>
      </c>
      <c r="AW836" s="13" t="s">
        <v>39</v>
      </c>
      <c r="AX836" s="13" t="s">
        <v>78</v>
      </c>
      <c r="AY836" s="251" t="s">
        <v>188</v>
      </c>
    </row>
    <row r="837" s="13" customFormat="1">
      <c r="A837" s="13"/>
      <c r="B837" s="241"/>
      <c r="C837" s="242"/>
      <c r="D837" s="222" t="s">
        <v>282</v>
      </c>
      <c r="E837" s="243" t="s">
        <v>32</v>
      </c>
      <c r="F837" s="244" t="s">
        <v>2891</v>
      </c>
      <c r="G837" s="242"/>
      <c r="H837" s="245">
        <v>473.572</v>
      </c>
      <c r="I837" s="246"/>
      <c r="J837" s="242"/>
      <c r="K837" s="242"/>
      <c r="L837" s="247"/>
      <c r="M837" s="248"/>
      <c r="N837" s="249"/>
      <c r="O837" s="249"/>
      <c r="P837" s="249"/>
      <c r="Q837" s="249"/>
      <c r="R837" s="249"/>
      <c r="S837" s="249"/>
      <c r="T837" s="250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1" t="s">
        <v>282</v>
      </c>
      <c r="AU837" s="251" t="s">
        <v>91</v>
      </c>
      <c r="AV837" s="13" t="s">
        <v>91</v>
      </c>
      <c r="AW837" s="13" t="s">
        <v>39</v>
      </c>
      <c r="AX837" s="13" t="s">
        <v>78</v>
      </c>
      <c r="AY837" s="251" t="s">
        <v>188</v>
      </c>
    </row>
    <row r="838" s="13" customFormat="1">
      <c r="A838" s="13"/>
      <c r="B838" s="241"/>
      <c r="C838" s="242"/>
      <c r="D838" s="222" t="s">
        <v>282</v>
      </c>
      <c r="E838" s="243" t="s">
        <v>32</v>
      </c>
      <c r="F838" s="244" t="s">
        <v>2896</v>
      </c>
      <c r="G838" s="242"/>
      <c r="H838" s="245">
        <v>-25.75</v>
      </c>
      <c r="I838" s="246"/>
      <c r="J838" s="242"/>
      <c r="K838" s="242"/>
      <c r="L838" s="247"/>
      <c r="M838" s="248"/>
      <c r="N838" s="249"/>
      <c r="O838" s="249"/>
      <c r="P838" s="249"/>
      <c r="Q838" s="249"/>
      <c r="R838" s="249"/>
      <c r="S838" s="249"/>
      <c r="T838" s="250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51" t="s">
        <v>282</v>
      </c>
      <c r="AU838" s="251" t="s">
        <v>91</v>
      </c>
      <c r="AV838" s="13" t="s">
        <v>91</v>
      </c>
      <c r="AW838" s="13" t="s">
        <v>39</v>
      </c>
      <c r="AX838" s="13" t="s">
        <v>78</v>
      </c>
      <c r="AY838" s="251" t="s">
        <v>188</v>
      </c>
    </row>
    <row r="839" s="13" customFormat="1">
      <c r="A839" s="13"/>
      <c r="B839" s="241"/>
      <c r="C839" s="242"/>
      <c r="D839" s="222" t="s">
        <v>282</v>
      </c>
      <c r="E839" s="243" t="s">
        <v>32</v>
      </c>
      <c r="F839" s="244" t="s">
        <v>2897</v>
      </c>
      <c r="G839" s="242"/>
      <c r="H839" s="245">
        <v>-11.673</v>
      </c>
      <c r="I839" s="246"/>
      <c r="J839" s="242"/>
      <c r="K839" s="242"/>
      <c r="L839" s="247"/>
      <c r="M839" s="248"/>
      <c r="N839" s="249"/>
      <c r="O839" s="249"/>
      <c r="P839" s="249"/>
      <c r="Q839" s="249"/>
      <c r="R839" s="249"/>
      <c r="S839" s="249"/>
      <c r="T839" s="250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1" t="s">
        <v>282</v>
      </c>
      <c r="AU839" s="251" t="s">
        <v>91</v>
      </c>
      <c r="AV839" s="13" t="s">
        <v>91</v>
      </c>
      <c r="AW839" s="13" t="s">
        <v>39</v>
      </c>
      <c r="AX839" s="13" t="s">
        <v>78</v>
      </c>
      <c r="AY839" s="251" t="s">
        <v>188</v>
      </c>
    </row>
    <row r="840" s="15" customFormat="1">
      <c r="A840" s="15"/>
      <c r="B840" s="272"/>
      <c r="C840" s="273"/>
      <c r="D840" s="222" t="s">
        <v>282</v>
      </c>
      <c r="E840" s="274" t="s">
        <v>32</v>
      </c>
      <c r="F840" s="275" t="s">
        <v>338</v>
      </c>
      <c r="G840" s="273"/>
      <c r="H840" s="276">
        <v>608.84899999999993</v>
      </c>
      <c r="I840" s="277"/>
      <c r="J840" s="273"/>
      <c r="K840" s="273"/>
      <c r="L840" s="278"/>
      <c r="M840" s="279"/>
      <c r="N840" s="280"/>
      <c r="O840" s="280"/>
      <c r="P840" s="280"/>
      <c r="Q840" s="280"/>
      <c r="R840" s="280"/>
      <c r="S840" s="280"/>
      <c r="T840" s="281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82" t="s">
        <v>282</v>
      </c>
      <c r="AU840" s="282" t="s">
        <v>91</v>
      </c>
      <c r="AV840" s="15" t="s">
        <v>187</v>
      </c>
      <c r="AW840" s="15" t="s">
        <v>39</v>
      </c>
      <c r="AX840" s="15" t="s">
        <v>86</v>
      </c>
      <c r="AY840" s="282" t="s">
        <v>188</v>
      </c>
    </row>
    <row r="841" s="2" customFormat="1" ht="33" customHeight="1">
      <c r="A841" s="42"/>
      <c r="B841" s="43"/>
      <c r="C841" s="209" t="s">
        <v>2910</v>
      </c>
      <c r="D841" s="209" t="s">
        <v>189</v>
      </c>
      <c r="E841" s="210" t="s">
        <v>864</v>
      </c>
      <c r="F841" s="211" t="s">
        <v>865</v>
      </c>
      <c r="G841" s="212" t="s">
        <v>278</v>
      </c>
      <c r="H841" s="213">
        <v>503.84899999999999</v>
      </c>
      <c r="I841" s="214"/>
      <c r="J841" s="215">
        <f>ROUND(I841*H841,2)</f>
        <v>0</v>
      </c>
      <c r="K841" s="211" t="s">
        <v>236</v>
      </c>
      <c r="L841" s="48"/>
      <c r="M841" s="216" t="s">
        <v>32</v>
      </c>
      <c r="N841" s="217" t="s">
        <v>49</v>
      </c>
      <c r="O841" s="88"/>
      <c r="P841" s="218">
        <f>O841*H841</f>
        <v>0</v>
      </c>
      <c r="Q841" s="218">
        <v>3.0000000000000001E-05</v>
      </c>
      <c r="R841" s="218">
        <f>Q841*H841</f>
        <v>0.015115470000000001</v>
      </c>
      <c r="S841" s="218">
        <v>0</v>
      </c>
      <c r="T841" s="219">
        <f>S841*H841</f>
        <v>0</v>
      </c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R841" s="220" t="s">
        <v>405</v>
      </c>
      <c r="AT841" s="220" t="s">
        <v>189</v>
      </c>
      <c r="AU841" s="220" t="s">
        <v>91</v>
      </c>
      <c r="AY841" s="20" t="s">
        <v>188</v>
      </c>
      <c r="BE841" s="221">
        <f>IF(N841="základní",J841,0)</f>
        <v>0</v>
      </c>
      <c r="BF841" s="221">
        <f>IF(N841="snížená",J841,0)</f>
        <v>0</v>
      </c>
      <c r="BG841" s="221">
        <f>IF(N841="zákl. přenesená",J841,0)</f>
        <v>0</v>
      </c>
      <c r="BH841" s="221">
        <f>IF(N841="sníž. přenesená",J841,0)</f>
        <v>0</v>
      </c>
      <c r="BI841" s="221">
        <f>IF(N841="nulová",J841,0)</f>
        <v>0</v>
      </c>
      <c r="BJ841" s="20" t="s">
        <v>86</v>
      </c>
      <c r="BK841" s="221">
        <f>ROUND(I841*H841,2)</f>
        <v>0</v>
      </c>
      <c r="BL841" s="20" t="s">
        <v>405</v>
      </c>
      <c r="BM841" s="220" t="s">
        <v>2911</v>
      </c>
    </row>
    <row r="842" s="2" customFormat="1">
      <c r="A842" s="42"/>
      <c r="B842" s="43"/>
      <c r="C842" s="44"/>
      <c r="D842" s="222" t="s">
        <v>194</v>
      </c>
      <c r="E842" s="44"/>
      <c r="F842" s="223" t="s">
        <v>867</v>
      </c>
      <c r="G842" s="44"/>
      <c r="H842" s="44"/>
      <c r="I842" s="224"/>
      <c r="J842" s="44"/>
      <c r="K842" s="44"/>
      <c r="L842" s="48"/>
      <c r="M842" s="225"/>
      <c r="N842" s="226"/>
      <c r="O842" s="88"/>
      <c r="P842" s="88"/>
      <c r="Q842" s="88"/>
      <c r="R842" s="88"/>
      <c r="S842" s="88"/>
      <c r="T842" s="89"/>
      <c r="U842" s="42"/>
      <c r="V842" s="42"/>
      <c r="W842" s="42"/>
      <c r="X842" s="42"/>
      <c r="Y842" s="42"/>
      <c r="Z842" s="42"/>
      <c r="AA842" s="42"/>
      <c r="AB842" s="42"/>
      <c r="AC842" s="42"/>
      <c r="AD842" s="42"/>
      <c r="AE842" s="42"/>
      <c r="AT842" s="20" t="s">
        <v>194</v>
      </c>
      <c r="AU842" s="20" t="s">
        <v>91</v>
      </c>
    </row>
    <row r="843" s="2" customFormat="1">
      <c r="A843" s="42"/>
      <c r="B843" s="43"/>
      <c r="C843" s="44"/>
      <c r="D843" s="239" t="s">
        <v>239</v>
      </c>
      <c r="E843" s="44"/>
      <c r="F843" s="240" t="s">
        <v>868</v>
      </c>
      <c r="G843" s="44"/>
      <c r="H843" s="44"/>
      <c r="I843" s="224"/>
      <c r="J843" s="44"/>
      <c r="K843" s="44"/>
      <c r="L843" s="48"/>
      <c r="M843" s="225"/>
      <c r="N843" s="226"/>
      <c r="O843" s="88"/>
      <c r="P843" s="88"/>
      <c r="Q843" s="88"/>
      <c r="R843" s="88"/>
      <c r="S843" s="88"/>
      <c r="T843" s="89"/>
      <c r="U843" s="42"/>
      <c r="V843" s="42"/>
      <c r="W843" s="42"/>
      <c r="X843" s="42"/>
      <c r="Y843" s="42"/>
      <c r="Z843" s="42"/>
      <c r="AA843" s="42"/>
      <c r="AB843" s="42"/>
      <c r="AC843" s="42"/>
      <c r="AD843" s="42"/>
      <c r="AE843" s="42"/>
      <c r="AT843" s="20" t="s">
        <v>239</v>
      </c>
      <c r="AU843" s="20" t="s">
        <v>91</v>
      </c>
    </row>
    <row r="844" s="13" customFormat="1">
      <c r="A844" s="13"/>
      <c r="B844" s="241"/>
      <c r="C844" s="242"/>
      <c r="D844" s="222" t="s">
        <v>282</v>
      </c>
      <c r="E844" s="243" t="s">
        <v>32</v>
      </c>
      <c r="F844" s="244" t="s">
        <v>2912</v>
      </c>
      <c r="G844" s="242"/>
      <c r="H844" s="245">
        <v>92.700000000000003</v>
      </c>
      <c r="I844" s="246"/>
      <c r="J844" s="242"/>
      <c r="K844" s="242"/>
      <c r="L844" s="247"/>
      <c r="M844" s="248"/>
      <c r="N844" s="249"/>
      <c r="O844" s="249"/>
      <c r="P844" s="249"/>
      <c r="Q844" s="249"/>
      <c r="R844" s="249"/>
      <c r="S844" s="249"/>
      <c r="T844" s="250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51" t="s">
        <v>282</v>
      </c>
      <c r="AU844" s="251" t="s">
        <v>91</v>
      </c>
      <c r="AV844" s="13" t="s">
        <v>91</v>
      </c>
      <c r="AW844" s="13" t="s">
        <v>39</v>
      </c>
      <c r="AX844" s="13" t="s">
        <v>78</v>
      </c>
      <c r="AY844" s="251" t="s">
        <v>188</v>
      </c>
    </row>
    <row r="845" s="13" customFormat="1">
      <c r="A845" s="13"/>
      <c r="B845" s="241"/>
      <c r="C845" s="242"/>
      <c r="D845" s="222" t="s">
        <v>282</v>
      </c>
      <c r="E845" s="243" t="s">
        <v>32</v>
      </c>
      <c r="F845" s="244" t="s">
        <v>2891</v>
      </c>
      <c r="G845" s="242"/>
      <c r="H845" s="245">
        <v>473.572</v>
      </c>
      <c r="I845" s="246"/>
      <c r="J845" s="242"/>
      <c r="K845" s="242"/>
      <c r="L845" s="247"/>
      <c r="M845" s="248"/>
      <c r="N845" s="249"/>
      <c r="O845" s="249"/>
      <c r="P845" s="249"/>
      <c r="Q845" s="249"/>
      <c r="R845" s="249"/>
      <c r="S845" s="249"/>
      <c r="T845" s="250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1" t="s">
        <v>282</v>
      </c>
      <c r="AU845" s="251" t="s">
        <v>91</v>
      </c>
      <c r="AV845" s="13" t="s">
        <v>91</v>
      </c>
      <c r="AW845" s="13" t="s">
        <v>39</v>
      </c>
      <c r="AX845" s="13" t="s">
        <v>78</v>
      </c>
      <c r="AY845" s="251" t="s">
        <v>188</v>
      </c>
    </row>
    <row r="846" s="13" customFormat="1">
      <c r="A846" s="13"/>
      <c r="B846" s="241"/>
      <c r="C846" s="242"/>
      <c r="D846" s="222" t="s">
        <v>282</v>
      </c>
      <c r="E846" s="243" t="s">
        <v>32</v>
      </c>
      <c r="F846" s="244" t="s">
        <v>2896</v>
      </c>
      <c r="G846" s="242"/>
      <c r="H846" s="245">
        <v>-25.75</v>
      </c>
      <c r="I846" s="246"/>
      <c r="J846" s="242"/>
      <c r="K846" s="242"/>
      <c r="L846" s="247"/>
      <c r="M846" s="248"/>
      <c r="N846" s="249"/>
      <c r="O846" s="249"/>
      <c r="P846" s="249"/>
      <c r="Q846" s="249"/>
      <c r="R846" s="249"/>
      <c r="S846" s="249"/>
      <c r="T846" s="250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51" t="s">
        <v>282</v>
      </c>
      <c r="AU846" s="251" t="s">
        <v>91</v>
      </c>
      <c r="AV846" s="13" t="s">
        <v>91</v>
      </c>
      <c r="AW846" s="13" t="s">
        <v>39</v>
      </c>
      <c r="AX846" s="13" t="s">
        <v>78</v>
      </c>
      <c r="AY846" s="251" t="s">
        <v>188</v>
      </c>
    </row>
    <row r="847" s="13" customFormat="1">
      <c r="A847" s="13"/>
      <c r="B847" s="241"/>
      <c r="C847" s="242"/>
      <c r="D847" s="222" t="s">
        <v>282</v>
      </c>
      <c r="E847" s="243" t="s">
        <v>32</v>
      </c>
      <c r="F847" s="244" t="s">
        <v>2897</v>
      </c>
      <c r="G847" s="242"/>
      <c r="H847" s="245">
        <v>-11.673</v>
      </c>
      <c r="I847" s="246"/>
      <c r="J847" s="242"/>
      <c r="K847" s="242"/>
      <c r="L847" s="247"/>
      <c r="M847" s="248"/>
      <c r="N847" s="249"/>
      <c r="O847" s="249"/>
      <c r="P847" s="249"/>
      <c r="Q847" s="249"/>
      <c r="R847" s="249"/>
      <c r="S847" s="249"/>
      <c r="T847" s="250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51" t="s">
        <v>282</v>
      </c>
      <c r="AU847" s="251" t="s">
        <v>91</v>
      </c>
      <c r="AV847" s="13" t="s">
        <v>91</v>
      </c>
      <c r="AW847" s="13" t="s">
        <v>39</v>
      </c>
      <c r="AX847" s="13" t="s">
        <v>78</v>
      </c>
      <c r="AY847" s="251" t="s">
        <v>188</v>
      </c>
    </row>
    <row r="848" s="13" customFormat="1">
      <c r="A848" s="13"/>
      <c r="B848" s="241"/>
      <c r="C848" s="242"/>
      <c r="D848" s="222" t="s">
        <v>282</v>
      </c>
      <c r="E848" s="243" t="s">
        <v>32</v>
      </c>
      <c r="F848" s="244" t="s">
        <v>2913</v>
      </c>
      <c r="G848" s="242"/>
      <c r="H848" s="245">
        <v>-25</v>
      </c>
      <c r="I848" s="246"/>
      <c r="J848" s="242"/>
      <c r="K848" s="242"/>
      <c r="L848" s="247"/>
      <c r="M848" s="248"/>
      <c r="N848" s="249"/>
      <c r="O848" s="249"/>
      <c r="P848" s="249"/>
      <c r="Q848" s="249"/>
      <c r="R848" s="249"/>
      <c r="S848" s="249"/>
      <c r="T848" s="250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51" t="s">
        <v>282</v>
      </c>
      <c r="AU848" s="251" t="s">
        <v>91</v>
      </c>
      <c r="AV848" s="13" t="s">
        <v>91</v>
      </c>
      <c r="AW848" s="13" t="s">
        <v>39</v>
      </c>
      <c r="AX848" s="13" t="s">
        <v>78</v>
      </c>
      <c r="AY848" s="251" t="s">
        <v>188</v>
      </c>
    </row>
    <row r="849" s="15" customFormat="1">
      <c r="A849" s="15"/>
      <c r="B849" s="272"/>
      <c r="C849" s="273"/>
      <c r="D849" s="222" t="s">
        <v>282</v>
      </c>
      <c r="E849" s="274" t="s">
        <v>32</v>
      </c>
      <c r="F849" s="275" t="s">
        <v>338</v>
      </c>
      <c r="G849" s="273"/>
      <c r="H849" s="276">
        <v>503.84900000000005</v>
      </c>
      <c r="I849" s="277"/>
      <c r="J849" s="273"/>
      <c r="K849" s="273"/>
      <c r="L849" s="278"/>
      <c r="M849" s="279"/>
      <c r="N849" s="280"/>
      <c r="O849" s="280"/>
      <c r="P849" s="280"/>
      <c r="Q849" s="280"/>
      <c r="R849" s="280"/>
      <c r="S849" s="280"/>
      <c r="T849" s="281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82" t="s">
        <v>282</v>
      </c>
      <c r="AU849" s="282" t="s">
        <v>91</v>
      </c>
      <c r="AV849" s="15" t="s">
        <v>187</v>
      </c>
      <c r="AW849" s="15" t="s">
        <v>39</v>
      </c>
      <c r="AX849" s="15" t="s">
        <v>86</v>
      </c>
      <c r="AY849" s="282" t="s">
        <v>188</v>
      </c>
    </row>
    <row r="850" s="11" customFormat="1" ht="22.8" customHeight="1">
      <c r="A850" s="11"/>
      <c r="B850" s="195"/>
      <c r="C850" s="196"/>
      <c r="D850" s="197" t="s">
        <v>77</v>
      </c>
      <c r="E850" s="237" t="s">
        <v>2914</v>
      </c>
      <c r="F850" s="237" t="s">
        <v>2915</v>
      </c>
      <c r="G850" s="196"/>
      <c r="H850" s="196"/>
      <c r="I850" s="199"/>
      <c r="J850" s="238">
        <f>BK850</f>
        <v>0</v>
      </c>
      <c r="K850" s="196"/>
      <c r="L850" s="201"/>
      <c r="M850" s="202"/>
      <c r="N850" s="203"/>
      <c r="O850" s="203"/>
      <c r="P850" s="204">
        <f>SUM(P851:P852)</f>
        <v>0</v>
      </c>
      <c r="Q850" s="203"/>
      <c r="R850" s="204">
        <f>SUM(R851:R852)</f>
        <v>0</v>
      </c>
      <c r="S850" s="203"/>
      <c r="T850" s="205">
        <f>SUM(T851:T852)</f>
        <v>0</v>
      </c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R850" s="206" t="s">
        <v>91</v>
      </c>
      <c r="AT850" s="207" t="s">
        <v>77</v>
      </c>
      <c r="AU850" s="207" t="s">
        <v>86</v>
      </c>
      <c r="AY850" s="206" t="s">
        <v>188</v>
      </c>
      <c r="BK850" s="208">
        <f>SUM(BK851:BK852)</f>
        <v>0</v>
      </c>
    </row>
    <row r="851" s="2" customFormat="1" ht="24.15" customHeight="1">
      <c r="A851" s="42"/>
      <c r="B851" s="43"/>
      <c r="C851" s="209" t="s">
        <v>2916</v>
      </c>
      <c r="D851" s="209" t="s">
        <v>189</v>
      </c>
      <c r="E851" s="210" t="s">
        <v>2917</v>
      </c>
      <c r="F851" s="211" t="s">
        <v>2918</v>
      </c>
      <c r="G851" s="212" t="s">
        <v>235</v>
      </c>
      <c r="H851" s="213">
        <v>1</v>
      </c>
      <c r="I851" s="214"/>
      <c r="J851" s="215">
        <f>ROUND(I851*H851,2)</f>
        <v>0</v>
      </c>
      <c r="K851" s="211" t="s">
        <v>32</v>
      </c>
      <c r="L851" s="48"/>
      <c r="M851" s="216" t="s">
        <v>32</v>
      </c>
      <c r="N851" s="217" t="s">
        <v>49</v>
      </c>
      <c r="O851" s="88"/>
      <c r="P851" s="218">
        <f>O851*H851</f>
        <v>0</v>
      </c>
      <c r="Q851" s="218">
        <v>0</v>
      </c>
      <c r="R851" s="218">
        <f>Q851*H851</f>
        <v>0</v>
      </c>
      <c r="S851" s="218">
        <v>0</v>
      </c>
      <c r="T851" s="219">
        <f>S851*H851</f>
        <v>0</v>
      </c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  <c r="AE851" s="42"/>
      <c r="AR851" s="220" t="s">
        <v>405</v>
      </c>
      <c r="AT851" s="220" t="s">
        <v>189</v>
      </c>
      <c r="AU851" s="220" t="s">
        <v>91</v>
      </c>
      <c r="AY851" s="20" t="s">
        <v>188</v>
      </c>
      <c r="BE851" s="221">
        <f>IF(N851="základní",J851,0)</f>
        <v>0</v>
      </c>
      <c r="BF851" s="221">
        <f>IF(N851="snížená",J851,0)</f>
        <v>0</v>
      </c>
      <c r="BG851" s="221">
        <f>IF(N851="zákl. přenesená",J851,0)</f>
        <v>0</v>
      </c>
      <c r="BH851" s="221">
        <f>IF(N851="sníž. přenesená",J851,0)</f>
        <v>0</v>
      </c>
      <c r="BI851" s="221">
        <f>IF(N851="nulová",J851,0)</f>
        <v>0</v>
      </c>
      <c r="BJ851" s="20" t="s">
        <v>86</v>
      </c>
      <c r="BK851" s="221">
        <f>ROUND(I851*H851,2)</f>
        <v>0</v>
      </c>
      <c r="BL851" s="20" t="s">
        <v>405</v>
      </c>
      <c r="BM851" s="220" t="s">
        <v>2919</v>
      </c>
    </row>
    <row r="852" s="2" customFormat="1">
      <c r="A852" s="42"/>
      <c r="B852" s="43"/>
      <c r="C852" s="44"/>
      <c r="D852" s="222" t="s">
        <v>194</v>
      </c>
      <c r="E852" s="44"/>
      <c r="F852" s="223" t="s">
        <v>2918</v>
      </c>
      <c r="G852" s="44"/>
      <c r="H852" s="44"/>
      <c r="I852" s="224"/>
      <c r="J852" s="44"/>
      <c r="K852" s="44"/>
      <c r="L852" s="48"/>
      <c r="M852" s="225"/>
      <c r="N852" s="226"/>
      <c r="O852" s="88"/>
      <c r="P852" s="88"/>
      <c r="Q852" s="88"/>
      <c r="R852" s="88"/>
      <c r="S852" s="88"/>
      <c r="T852" s="89"/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T852" s="20" t="s">
        <v>194</v>
      </c>
      <c r="AU852" s="20" t="s">
        <v>91</v>
      </c>
    </row>
    <row r="853" s="11" customFormat="1" ht="25.92" customHeight="1">
      <c r="A853" s="11"/>
      <c r="B853" s="195"/>
      <c r="C853" s="196"/>
      <c r="D853" s="197" t="s">
        <v>77</v>
      </c>
      <c r="E853" s="198" t="s">
        <v>881</v>
      </c>
      <c r="F853" s="198" t="s">
        <v>882</v>
      </c>
      <c r="G853" s="196"/>
      <c r="H853" s="196"/>
      <c r="I853" s="199"/>
      <c r="J853" s="200">
        <f>BK853</f>
        <v>0</v>
      </c>
      <c r="K853" s="196"/>
      <c r="L853" s="201"/>
      <c r="M853" s="202"/>
      <c r="N853" s="203"/>
      <c r="O853" s="203"/>
      <c r="P853" s="204">
        <f>SUM(P854:P863)</f>
        <v>0</v>
      </c>
      <c r="Q853" s="203"/>
      <c r="R853" s="204">
        <f>SUM(R854:R863)</f>
        <v>0</v>
      </c>
      <c r="S853" s="203"/>
      <c r="T853" s="205">
        <f>SUM(T854:T863)</f>
        <v>0</v>
      </c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R853" s="206" t="s">
        <v>187</v>
      </c>
      <c r="AT853" s="207" t="s">
        <v>77</v>
      </c>
      <c r="AU853" s="207" t="s">
        <v>78</v>
      </c>
      <c r="AY853" s="206" t="s">
        <v>188</v>
      </c>
      <c r="BK853" s="208">
        <f>SUM(BK854:BK863)</f>
        <v>0</v>
      </c>
    </row>
    <row r="854" s="2" customFormat="1" ht="21.75" customHeight="1">
      <c r="A854" s="42"/>
      <c r="B854" s="43"/>
      <c r="C854" s="209" t="s">
        <v>2920</v>
      </c>
      <c r="D854" s="209" t="s">
        <v>189</v>
      </c>
      <c r="E854" s="210" t="s">
        <v>884</v>
      </c>
      <c r="F854" s="211" t="s">
        <v>885</v>
      </c>
      <c r="G854" s="212" t="s">
        <v>886</v>
      </c>
      <c r="H854" s="213">
        <v>238</v>
      </c>
      <c r="I854" s="214"/>
      <c r="J854" s="215">
        <f>ROUND(I854*H854,2)</f>
        <v>0</v>
      </c>
      <c r="K854" s="211" t="s">
        <v>236</v>
      </c>
      <c r="L854" s="48"/>
      <c r="M854" s="216" t="s">
        <v>32</v>
      </c>
      <c r="N854" s="217" t="s">
        <v>49</v>
      </c>
      <c r="O854" s="88"/>
      <c r="P854" s="218">
        <f>O854*H854</f>
        <v>0</v>
      </c>
      <c r="Q854" s="218">
        <v>0</v>
      </c>
      <c r="R854" s="218">
        <f>Q854*H854</f>
        <v>0</v>
      </c>
      <c r="S854" s="218">
        <v>0</v>
      </c>
      <c r="T854" s="219">
        <f>S854*H854</f>
        <v>0</v>
      </c>
      <c r="U854" s="42"/>
      <c r="V854" s="42"/>
      <c r="W854" s="42"/>
      <c r="X854" s="42"/>
      <c r="Y854" s="42"/>
      <c r="Z854" s="42"/>
      <c r="AA854" s="42"/>
      <c r="AB854" s="42"/>
      <c r="AC854" s="42"/>
      <c r="AD854" s="42"/>
      <c r="AE854" s="42"/>
      <c r="AR854" s="220" t="s">
        <v>192</v>
      </c>
      <c r="AT854" s="220" t="s">
        <v>189</v>
      </c>
      <c r="AU854" s="220" t="s">
        <v>86</v>
      </c>
      <c r="AY854" s="20" t="s">
        <v>188</v>
      </c>
      <c r="BE854" s="221">
        <f>IF(N854="základní",J854,0)</f>
        <v>0</v>
      </c>
      <c r="BF854" s="221">
        <f>IF(N854="snížená",J854,0)</f>
        <v>0</v>
      </c>
      <c r="BG854" s="221">
        <f>IF(N854="zákl. přenesená",J854,0)</f>
        <v>0</v>
      </c>
      <c r="BH854" s="221">
        <f>IF(N854="sníž. přenesená",J854,0)</f>
        <v>0</v>
      </c>
      <c r="BI854" s="221">
        <f>IF(N854="nulová",J854,0)</f>
        <v>0</v>
      </c>
      <c r="BJ854" s="20" t="s">
        <v>86</v>
      </c>
      <c r="BK854" s="221">
        <f>ROUND(I854*H854,2)</f>
        <v>0</v>
      </c>
      <c r="BL854" s="20" t="s">
        <v>192</v>
      </c>
      <c r="BM854" s="220" t="s">
        <v>2921</v>
      </c>
    </row>
    <row r="855" s="2" customFormat="1">
      <c r="A855" s="42"/>
      <c r="B855" s="43"/>
      <c r="C855" s="44"/>
      <c r="D855" s="222" t="s">
        <v>194</v>
      </c>
      <c r="E855" s="44"/>
      <c r="F855" s="223" t="s">
        <v>888</v>
      </c>
      <c r="G855" s="44"/>
      <c r="H855" s="44"/>
      <c r="I855" s="224"/>
      <c r="J855" s="44"/>
      <c r="K855" s="44"/>
      <c r="L855" s="48"/>
      <c r="M855" s="225"/>
      <c r="N855" s="226"/>
      <c r="O855" s="88"/>
      <c r="P855" s="88"/>
      <c r="Q855" s="88"/>
      <c r="R855" s="88"/>
      <c r="S855" s="88"/>
      <c r="T855" s="89"/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T855" s="20" t="s">
        <v>194</v>
      </c>
      <c r="AU855" s="20" t="s">
        <v>86</v>
      </c>
    </row>
    <row r="856" s="2" customFormat="1">
      <c r="A856" s="42"/>
      <c r="B856" s="43"/>
      <c r="C856" s="44"/>
      <c r="D856" s="239" t="s">
        <v>239</v>
      </c>
      <c r="E856" s="44"/>
      <c r="F856" s="240" t="s">
        <v>889</v>
      </c>
      <c r="G856" s="44"/>
      <c r="H856" s="44"/>
      <c r="I856" s="224"/>
      <c r="J856" s="44"/>
      <c r="K856" s="44"/>
      <c r="L856" s="48"/>
      <c r="M856" s="225"/>
      <c r="N856" s="226"/>
      <c r="O856" s="88"/>
      <c r="P856" s="88"/>
      <c r="Q856" s="88"/>
      <c r="R856" s="88"/>
      <c r="S856" s="88"/>
      <c r="T856" s="89"/>
      <c r="U856" s="42"/>
      <c r="V856" s="42"/>
      <c r="W856" s="42"/>
      <c r="X856" s="42"/>
      <c r="Y856" s="42"/>
      <c r="Z856" s="42"/>
      <c r="AA856" s="42"/>
      <c r="AB856" s="42"/>
      <c r="AC856" s="42"/>
      <c r="AD856" s="42"/>
      <c r="AE856" s="42"/>
      <c r="AT856" s="20" t="s">
        <v>239</v>
      </c>
      <c r="AU856" s="20" t="s">
        <v>86</v>
      </c>
    </row>
    <row r="857" s="14" customFormat="1">
      <c r="A857" s="14"/>
      <c r="B857" s="252"/>
      <c r="C857" s="253"/>
      <c r="D857" s="222" t="s">
        <v>282</v>
      </c>
      <c r="E857" s="254" t="s">
        <v>32</v>
      </c>
      <c r="F857" s="255" t="s">
        <v>890</v>
      </c>
      <c r="G857" s="253"/>
      <c r="H857" s="254" t="s">
        <v>32</v>
      </c>
      <c r="I857" s="256"/>
      <c r="J857" s="253"/>
      <c r="K857" s="253"/>
      <c r="L857" s="257"/>
      <c r="M857" s="258"/>
      <c r="N857" s="259"/>
      <c r="O857" s="259"/>
      <c r="P857" s="259"/>
      <c r="Q857" s="259"/>
      <c r="R857" s="259"/>
      <c r="S857" s="259"/>
      <c r="T857" s="260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61" t="s">
        <v>282</v>
      </c>
      <c r="AU857" s="261" t="s">
        <v>86</v>
      </c>
      <c r="AV857" s="14" t="s">
        <v>86</v>
      </c>
      <c r="AW857" s="14" t="s">
        <v>39</v>
      </c>
      <c r="AX857" s="14" t="s">
        <v>78</v>
      </c>
      <c r="AY857" s="261" t="s">
        <v>188</v>
      </c>
    </row>
    <row r="858" s="14" customFormat="1">
      <c r="A858" s="14"/>
      <c r="B858" s="252"/>
      <c r="C858" s="253"/>
      <c r="D858" s="222" t="s">
        <v>282</v>
      </c>
      <c r="E858" s="254" t="s">
        <v>32</v>
      </c>
      <c r="F858" s="255" t="s">
        <v>891</v>
      </c>
      <c r="G858" s="253"/>
      <c r="H858" s="254" t="s">
        <v>32</v>
      </c>
      <c r="I858" s="256"/>
      <c r="J858" s="253"/>
      <c r="K858" s="253"/>
      <c r="L858" s="257"/>
      <c r="M858" s="258"/>
      <c r="N858" s="259"/>
      <c r="O858" s="259"/>
      <c r="P858" s="259"/>
      <c r="Q858" s="259"/>
      <c r="R858" s="259"/>
      <c r="S858" s="259"/>
      <c r="T858" s="260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61" t="s">
        <v>282</v>
      </c>
      <c r="AU858" s="261" t="s">
        <v>86</v>
      </c>
      <c r="AV858" s="14" t="s">
        <v>86</v>
      </c>
      <c r="AW858" s="14" t="s">
        <v>39</v>
      </c>
      <c r="AX858" s="14" t="s">
        <v>78</v>
      </c>
      <c r="AY858" s="261" t="s">
        <v>188</v>
      </c>
    </row>
    <row r="859" s="14" customFormat="1">
      <c r="A859" s="14"/>
      <c r="B859" s="252"/>
      <c r="C859" s="253"/>
      <c r="D859" s="222" t="s">
        <v>282</v>
      </c>
      <c r="E859" s="254" t="s">
        <v>32</v>
      </c>
      <c r="F859" s="255" t="s">
        <v>2922</v>
      </c>
      <c r="G859" s="253"/>
      <c r="H859" s="254" t="s">
        <v>32</v>
      </c>
      <c r="I859" s="256"/>
      <c r="J859" s="253"/>
      <c r="K859" s="253"/>
      <c r="L859" s="257"/>
      <c r="M859" s="258"/>
      <c r="N859" s="259"/>
      <c r="O859" s="259"/>
      <c r="P859" s="259"/>
      <c r="Q859" s="259"/>
      <c r="R859" s="259"/>
      <c r="S859" s="259"/>
      <c r="T859" s="260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61" t="s">
        <v>282</v>
      </c>
      <c r="AU859" s="261" t="s">
        <v>86</v>
      </c>
      <c r="AV859" s="14" t="s">
        <v>86</v>
      </c>
      <c r="AW859" s="14" t="s">
        <v>39</v>
      </c>
      <c r="AX859" s="14" t="s">
        <v>78</v>
      </c>
      <c r="AY859" s="261" t="s">
        <v>188</v>
      </c>
    </row>
    <row r="860" s="14" customFormat="1">
      <c r="A860" s="14"/>
      <c r="B860" s="252"/>
      <c r="C860" s="253"/>
      <c r="D860" s="222" t="s">
        <v>282</v>
      </c>
      <c r="E860" s="254" t="s">
        <v>32</v>
      </c>
      <c r="F860" s="255" t="s">
        <v>2923</v>
      </c>
      <c r="G860" s="253"/>
      <c r="H860" s="254" t="s">
        <v>32</v>
      </c>
      <c r="I860" s="256"/>
      <c r="J860" s="253"/>
      <c r="K860" s="253"/>
      <c r="L860" s="257"/>
      <c r="M860" s="258"/>
      <c r="N860" s="259"/>
      <c r="O860" s="259"/>
      <c r="P860" s="259"/>
      <c r="Q860" s="259"/>
      <c r="R860" s="259"/>
      <c r="S860" s="259"/>
      <c r="T860" s="260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61" t="s">
        <v>282</v>
      </c>
      <c r="AU860" s="261" t="s">
        <v>86</v>
      </c>
      <c r="AV860" s="14" t="s">
        <v>86</v>
      </c>
      <c r="AW860" s="14" t="s">
        <v>39</v>
      </c>
      <c r="AX860" s="14" t="s">
        <v>78</v>
      </c>
      <c r="AY860" s="261" t="s">
        <v>188</v>
      </c>
    </row>
    <row r="861" s="14" customFormat="1">
      <c r="A861" s="14"/>
      <c r="B861" s="252"/>
      <c r="C861" s="253"/>
      <c r="D861" s="222" t="s">
        <v>282</v>
      </c>
      <c r="E861" s="254" t="s">
        <v>32</v>
      </c>
      <c r="F861" s="255" t="s">
        <v>2924</v>
      </c>
      <c r="G861" s="253"/>
      <c r="H861" s="254" t="s">
        <v>32</v>
      </c>
      <c r="I861" s="256"/>
      <c r="J861" s="253"/>
      <c r="K861" s="253"/>
      <c r="L861" s="257"/>
      <c r="M861" s="258"/>
      <c r="N861" s="259"/>
      <c r="O861" s="259"/>
      <c r="P861" s="259"/>
      <c r="Q861" s="259"/>
      <c r="R861" s="259"/>
      <c r="S861" s="259"/>
      <c r="T861" s="260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61" t="s">
        <v>282</v>
      </c>
      <c r="AU861" s="261" t="s">
        <v>86</v>
      </c>
      <c r="AV861" s="14" t="s">
        <v>86</v>
      </c>
      <c r="AW861" s="14" t="s">
        <v>39</v>
      </c>
      <c r="AX861" s="14" t="s">
        <v>78</v>
      </c>
      <c r="AY861" s="261" t="s">
        <v>188</v>
      </c>
    </row>
    <row r="862" s="14" customFormat="1">
      <c r="A862" s="14"/>
      <c r="B862" s="252"/>
      <c r="C862" s="253"/>
      <c r="D862" s="222" t="s">
        <v>282</v>
      </c>
      <c r="E862" s="254" t="s">
        <v>32</v>
      </c>
      <c r="F862" s="255" t="s">
        <v>895</v>
      </c>
      <c r="G862" s="253"/>
      <c r="H862" s="254" t="s">
        <v>32</v>
      </c>
      <c r="I862" s="256"/>
      <c r="J862" s="253"/>
      <c r="K862" s="253"/>
      <c r="L862" s="257"/>
      <c r="M862" s="258"/>
      <c r="N862" s="259"/>
      <c r="O862" s="259"/>
      <c r="P862" s="259"/>
      <c r="Q862" s="259"/>
      <c r="R862" s="259"/>
      <c r="S862" s="259"/>
      <c r="T862" s="260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61" t="s">
        <v>282</v>
      </c>
      <c r="AU862" s="261" t="s">
        <v>86</v>
      </c>
      <c r="AV862" s="14" t="s">
        <v>86</v>
      </c>
      <c r="AW862" s="14" t="s">
        <v>39</v>
      </c>
      <c r="AX862" s="14" t="s">
        <v>78</v>
      </c>
      <c r="AY862" s="261" t="s">
        <v>188</v>
      </c>
    </row>
    <row r="863" s="13" customFormat="1">
      <c r="A863" s="13"/>
      <c r="B863" s="241"/>
      <c r="C863" s="242"/>
      <c r="D863" s="222" t="s">
        <v>282</v>
      </c>
      <c r="E863" s="243" t="s">
        <v>32</v>
      </c>
      <c r="F863" s="244" t="s">
        <v>2925</v>
      </c>
      <c r="G863" s="242"/>
      <c r="H863" s="245">
        <v>238</v>
      </c>
      <c r="I863" s="246"/>
      <c r="J863" s="242"/>
      <c r="K863" s="242"/>
      <c r="L863" s="247"/>
      <c r="M863" s="248"/>
      <c r="N863" s="249"/>
      <c r="O863" s="249"/>
      <c r="P863" s="249"/>
      <c r="Q863" s="249"/>
      <c r="R863" s="249"/>
      <c r="S863" s="249"/>
      <c r="T863" s="250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1" t="s">
        <v>282</v>
      </c>
      <c r="AU863" s="251" t="s">
        <v>86</v>
      </c>
      <c r="AV863" s="13" t="s">
        <v>91</v>
      </c>
      <c r="AW863" s="13" t="s">
        <v>39</v>
      </c>
      <c r="AX863" s="13" t="s">
        <v>86</v>
      </c>
      <c r="AY863" s="251" t="s">
        <v>188</v>
      </c>
    </row>
    <row r="864" s="11" customFormat="1" ht="25.92" customHeight="1">
      <c r="A864" s="11"/>
      <c r="B864" s="195"/>
      <c r="C864" s="196"/>
      <c r="D864" s="197" t="s">
        <v>77</v>
      </c>
      <c r="E864" s="198" t="s">
        <v>185</v>
      </c>
      <c r="F864" s="198" t="s">
        <v>186</v>
      </c>
      <c r="G864" s="196"/>
      <c r="H864" s="196"/>
      <c r="I864" s="199"/>
      <c r="J864" s="200">
        <f>BK864</f>
        <v>0</v>
      </c>
      <c r="K864" s="196"/>
      <c r="L864" s="201"/>
      <c r="M864" s="202"/>
      <c r="N864" s="203"/>
      <c r="O864" s="203"/>
      <c r="P864" s="204">
        <f>SUM(P865:P868)</f>
        <v>0</v>
      </c>
      <c r="Q864" s="203"/>
      <c r="R864" s="204">
        <f>SUM(R865:R868)</f>
        <v>0</v>
      </c>
      <c r="S864" s="203"/>
      <c r="T864" s="205">
        <f>SUM(T865:T868)</f>
        <v>0</v>
      </c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R864" s="206" t="s">
        <v>187</v>
      </c>
      <c r="AT864" s="207" t="s">
        <v>77</v>
      </c>
      <c r="AU864" s="207" t="s">
        <v>78</v>
      </c>
      <c r="AY864" s="206" t="s">
        <v>188</v>
      </c>
      <c r="BK864" s="208">
        <f>SUM(BK865:BK868)</f>
        <v>0</v>
      </c>
    </row>
    <row r="865" s="2" customFormat="1" ht="37.8" customHeight="1">
      <c r="A865" s="42"/>
      <c r="B865" s="43"/>
      <c r="C865" s="209" t="s">
        <v>2926</v>
      </c>
      <c r="D865" s="209" t="s">
        <v>189</v>
      </c>
      <c r="E865" s="210" t="s">
        <v>2927</v>
      </c>
      <c r="F865" s="211" t="s">
        <v>2928</v>
      </c>
      <c r="G865" s="212" t="s">
        <v>900</v>
      </c>
      <c r="H865" s="213">
        <v>6</v>
      </c>
      <c r="I865" s="214"/>
      <c r="J865" s="215">
        <f>ROUND(I865*H865,2)</f>
        <v>0</v>
      </c>
      <c r="K865" s="211" t="s">
        <v>32</v>
      </c>
      <c r="L865" s="48"/>
      <c r="M865" s="216" t="s">
        <v>32</v>
      </c>
      <c r="N865" s="217" t="s">
        <v>49</v>
      </c>
      <c r="O865" s="88"/>
      <c r="P865" s="218">
        <f>O865*H865</f>
        <v>0</v>
      </c>
      <c r="Q865" s="218">
        <v>0</v>
      </c>
      <c r="R865" s="218">
        <f>Q865*H865</f>
        <v>0</v>
      </c>
      <c r="S865" s="218">
        <v>0</v>
      </c>
      <c r="T865" s="219">
        <f>S865*H865</f>
        <v>0</v>
      </c>
      <c r="U865" s="42"/>
      <c r="V865" s="42"/>
      <c r="W865" s="42"/>
      <c r="X865" s="42"/>
      <c r="Y865" s="42"/>
      <c r="Z865" s="42"/>
      <c r="AA865" s="42"/>
      <c r="AB865" s="42"/>
      <c r="AC865" s="42"/>
      <c r="AD865" s="42"/>
      <c r="AE865" s="42"/>
      <c r="AR865" s="220" t="s">
        <v>192</v>
      </c>
      <c r="AT865" s="220" t="s">
        <v>189</v>
      </c>
      <c r="AU865" s="220" t="s">
        <v>86</v>
      </c>
      <c r="AY865" s="20" t="s">
        <v>188</v>
      </c>
      <c r="BE865" s="221">
        <f>IF(N865="základní",J865,0)</f>
        <v>0</v>
      </c>
      <c r="BF865" s="221">
        <f>IF(N865="snížená",J865,0)</f>
        <v>0</v>
      </c>
      <c r="BG865" s="221">
        <f>IF(N865="zákl. přenesená",J865,0)</f>
        <v>0</v>
      </c>
      <c r="BH865" s="221">
        <f>IF(N865="sníž. přenesená",J865,0)</f>
        <v>0</v>
      </c>
      <c r="BI865" s="221">
        <f>IF(N865="nulová",J865,0)</f>
        <v>0</v>
      </c>
      <c r="BJ865" s="20" t="s">
        <v>86</v>
      </c>
      <c r="BK865" s="221">
        <f>ROUND(I865*H865,2)</f>
        <v>0</v>
      </c>
      <c r="BL865" s="20" t="s">
        <v>192</v>
      </c>
      <c r="BM865" s="220" t="s">
        <v>2929</v>
      </c>
    </row>
    <row r="866" s="2" customFormat="1">
      <c r="A866" s="42"/>
      <c r="B866" s="43"/>
      <c r="C866" s="44"/>
      <c r="D866" s="222" t="s">
        <v>194</v>
      </c>
      <c r="E866" s="44"/>
      <c r="F866" s="223" t="s">
        <v>2928</v>
      </c>
      <c r="G866" s="44"/>
      <c r="H866" s="44"/>
      <c r="I866" s="224"/>
      <c r="J866" s="44"/>
      <c r="K866" s="44"/>
      <c r="L866" s="48"/>
      <c r="M866" s="225"/>
      <c r="N866" s="226"/>
      <c r="O866" s="88"/>
      <c r="P866" s="88"/>
      <c r="Q866" s="88"/>
      <c r="R866" s="88"/>
      <c r="S866" s="88"/>
      <c r="T866" s="89"/>
      <c r="U866" s="42"/>
      <c r="V866" s="42"/>
      <c r="W866" s="42"/>
      <c r="X866" s="42"/>
      <c r="Y866" s="42"/>
      <c r="Z866" s="42"/>
      <c r="AA866" s="42"/>
      <c r="AB866" s="42"/>
      <c r="AC866" s="42"/>
      <c r="AD866" s="42"/>
      <c r="AE866" s="42"/>
      <c r="AT866" s="20" t="s">
        <v>194</v>
      </c>
      <c r="AU866" s="20" t="s">
        <v>86</v>
      </c>
    </row>
    <row r="867" s="2" customFormat="1">
      <c r="A867" s="42"/>
      <c r="B867" s="43"/>
      <c r="C867" s="44"/>
      <c r="D867" s="222" t="s">
        <v>202</v>
      </c>
      <c r="E867" s="44"/>
      <c r="F867" s="227" t="s">
        <v>2930</v>
      </c>
      <c r="G867" s="44"/>
      <c r="H867" s="44"/>
      <c r="I867" s="224"/>
      <c r="J867" s="44"/>
      <c r="K867" s="44"/>
      <c r="L867" s="48"/>
      <c r="M867" s="225"/>
      <c r="N867" s="226"/>
      <c r="O867" s="88"/>
      <c r="P867" s="88"/>
      <c r="Q867" s="88"/>
      <c r="R867" s="88"/>
      <c r="S867" s="88"/>
      <c r="T867" s="89"/>
      <c r="U867" s="42"/>
      <c r="V867" s="42"/>
      <c r="W867" s="42"/>
      <c r="X867" s="42"/>
      <c r="Y867" s="42"/>
      <c r="Z867" s="42"/>
      <c r="AA867" s="42"/>
      <c r="AB867" s="42"/>
      <c r="AC867" s="42"/>
      <c r="AD867" s="42"/>
      <c r="AE867" s="42"/>
      <c r="AT867" s="20" t="s">
        <v>202</v>
      </c>
      <c r="AU867" s="20" t="s">
        <v>86</v>
      </c>
    </row>
    <row r="868" s="13" customFormat="1">
      <c r="A868" s="13"/>
      <c r="B868" s="241"/>
      <c r="C868" s="242"/>
      <c r="D868" s="222" t="s">
        <v>282</v>
      </c>
      <c r="E868" s="243" t="s">
        <v>32</v>
      </c>
      <c r="F868" s="244" t="s">
        <v>2931</v>
      </c>
      <c r="G868" s="242"/>
      <c r="H868" s="245">
        <v>6</v>
      </c>
      <c r="I868" s="246"/>
      <c r="J868" s="242"/>
      <c r="K868" s="242"/>
      <c r="L868" s="247"/>
      <c r="M868" s="283"/>
      <c r="N868" s="284"/>
      <c r="O868" s="284"/>
      <c r="P868" s="284"/>
      <c r="Q868" s="284"/>
      <c r="R868" s="284"/>
      <c r="S868" s="284"/>
      <c r="T868" s="285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51" t="s">
        <v>282</v>
      </c>
      <c r="AU868" s="251" t="s">
        <v>86</v>
      </c>
      <c r="AV868" s="13" t="s">
        <v>91</v>
      </c>
      <c r="AW868" s="13" t="s">
        <v>39</v>
      </c>
      <c r="AX868" s="13" t="s">
        <v>86</v>
      </c>
      <c r="AY868" s="251" t="s">
        <v>188</v>
      </c>
    </row>
    <row r="869" s="2" customFormat="1" ht="6.96" customHeight="1">
      <c r="A869" s="42"/>
      <c r="B869" s="63"/>
      <c r="C869" s="64"/>
      <c r="D869" s="64"/>
      <c r="E869" s="64"/>
      <c r="F869" s="64"/>
      <c r="G869" s="64"/>
      <c r="H869" s="64"/>
      <c r="I869" s="64"/>
      <c r="J869" s="64"/>
      <c r="K869" s="64"/>
      <c r="L869" s="48"/>
      <c r="M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  <c r="AA869" s="42"/>
      <c r="AB869" s="42"/>
      <c r="AC869" s="42"/>
      <c r="AD869" s="42"/>
      <c r="AE869" s="42"/>
    </row>
  </sheetData>
  <sheetProtection sheet="1" autoFilter="0" formatColumns="0" formatRows="0" objects="1" scenarios="1" spinCount="100000" saltValue="XUYuDT6WhDM/pfbc7YDTaGp1ymakcFBjus3XyIQ7OV0hre2JTcCxgrYreKsGFyHlWvGnayCJvBAJo07BQVnFtA==" hashValue="bQ4nLfasiLwYcmJi7lIrBWSjeX7Udx3rMkB4JX58F6LQegu2oNyI6cyVqVOgQdNi8SYiiKaA1wtc5fTIHcUTyw==" algorithmName="SHA-512" password="EC2B"/>
  <autoFilter ref="C107:K86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6:H96"/>
    <mergeCell ref="E98:H98"/>
    <mergeCell ref="E100:H100"/>
    <mergeCell ref="L2:V2"/>
  </mergeCells>
  <hyperlinks>
    <hyperlink ref="F113" r:id="rId1" display="https://podminky.urs.cz/item/CS_URS_2023_02/310238211"/>
    <hyperlink ref="F123" r:id="rId2" display="https://podminky.urs.cz/item/CS_URS_2023_02/317941121"/>
    <hyperlink ref="F131" r:id="rId3" display="https://podminky.urs.cz/item/CS_URS_2023_02/317941121"/>
    <hyperlink ref="F140" r:id="rId4" display="https://podminky.urs.cz/item/CS_URS_2023_02/346244381"/>
    <hyperlink ref="F150" r:id="rId5" display="https://podminky.urs.cz/item/CS_URS_2023_02/413232211"/>
    <hyperlink ref="F154" r:id="rId6" display="https://podminky.urs.cz/item/CS_URS_2023_02/611325422"/>
    <hyperlink ref="F167" r:id="rId7" display="https://podminky.urs.cz/item/CS_URS_2023_02/612135101"/>
    <hyperlink ref="F172" r:id="rId8" display="https://podminky.urs.cz/item/CS_URS_2023_02/612315121"/>
    <hyperlink ref="F177" r:id="rId9" display="https://podminky.urs.cz/item/CS_URS_2023_02/612321141"/>
    <hyperlink ref="F183" r:id="rId10" display="https://podminky.urs.cz/item/CS_URS_2023_02/612325422"/>
    <hyperlink ref="F244" r:id="rId11" display="https://podminky.urs.cz/item/CS_URS_2023_02/622143003"/>
    <hyperlink ref="F251" r:id="rId12" display="https://podminky.urs.cz/item/CS_URS_2023_02/622525101"/>
    <hyperlink ref="F256" r:id="rId13" display="https://podminky.urs.cz/item/CS_URS_2023_02/949101112"/>
    <hyperlink ref="F269" r:id="rId14" display="https://podminky.urs.cz/item/CS_URS_2023_02/952901111"/>
    <hyperlink ref="F282" r:id="rId15" display="https://podminky.urs.cz/item/CS_URS_2023_02/968072455"/>
    <hyperlink ref="F292" r:id="rId16" display="https://podminky.urs.cz/item/CS_URS_2023_02/968072456"/>
    <hyperlink ref="F296" r:id="rId17" display="https://podminky.urs.cz/item/CS_URS_2023_02/974031134"/>
    <hyperlink ref="F301" r:id="rId18" display="https://podminky.urs.cz/item/CS_URS_2023_02/974032664"/>
    <hyperlink ref="F310" r:id="rId19" display="https://podminky.urs.cz/item/CS_URS_2023_02/977151123"/>
    <hyperlink ref="F314" r:id="rId20" display="https://podminky.urs.cz/item/CS_URS_2023_02/978059541"/>
    <hyperlink ref="F320" r:id="rId21" display="https://podminky.urs.cz/item/CS_URS_2023_02/997013211"/>
    <hyperlink ref="F323" r:id="rId22" display="https://podminky.urs.cz/item/CS_URS_2023_02/997013501"/>
    <hyperlink ref="F326" r:id="rId23" display="https://podminky.urs.cz/item/CS_URS_2023_02/997013509"/>
    <hyperlink ref="F330" r:id="rId24" display="https://podminky.urs.cz/item/CS_URS_2023_02/997013871"/>
    <hyperlink ref="F334" r:id="rId25" display="https://podminky.urs.cz/item/CS_URS_2023_02/998018001"/>
    <hyperlink ref="F339" r:id="rId26" display="https://podminky.urs.cz/item/CS_URS_2023_02/733110803"/>
    <hyperlink ref="F342" r:id="rId27" display="https://podminky.urs.cz/item/CS_URS_2023_02/733111103"/>
    <hyperlink ref="F346" r:id="rId28" display="https://podminky.urs.cz/item/CS_URS_2023_02/733190107"/>
    <hyperlink ref="F349" r:id="rId29" display="https://podminky.urs.cz/item/CS_URS_2023_02/998733102"/>
    <hyperlink ref="F371" r:id="rId30" display="https://podminky.urs.cz/item/CS_URS_2023_02/762511179"/>
    <hyperlink ref="F376" r:id="rId31" display="https://podminky.urs.cz/item/CS_URS_2023_02/762595001"/>
    <hyperlink ref="F381" r:id="rId32" display="https://podminky.urs.cz/item/CS_URS_2023_02/998762101"/>
    <hyperlink ref="F385" r:id="rId33" display="https://podminky.urs.cz/item/CS_URS_2023_02/763131411"/>
    <hyperlink ref="F394" r:id="rId34" display="https://podminky.urs.cz/item/CS_URS_2023_02/763164551"/>
    <hyperlink ref="F402" r:id="rId35" display="https://podminky.urs.cz/item/CS_URS_2023_02/763164635"/>
    <hyperlink ref="F407" r:id="rId36" display="https://podminky.urs.cz/item/CS_URS_2023_02/763172323"/>
    <hyperlink ref="F414" r:id="rId37" display="https://podminky.urs.cz/item/CS_URS_2023_02/763172355"/>
    <hyperlink ref="F421" r:id="rId38" display="https://podminky.urs.cz/item/CS_URS_2023_02/998763301"/>
    <hyperlink ref="F425" r:id="rId39" display="https://podminky.urs.cz/item/CS_URS_2023_02/766411811"/>
    <hyperlink ref="F540" r:id="rId40" display="https://podminky.urs.cz/item/CS_URS_2023_02/767531111"/>
    <hyperlink ref="F548" r:id="rId41" display="https://podminky.urs.cz/item/CS_URS_2023_02/767531126"/>
    <hyperlink ref="F562" r:id="rId42" display="https://podminky.urs.cz/item/CS_URS_2023_02/998767101"/>
    <hyperlink ref="F566" r:id="rId43" display="https://podminky.urs.cz/item/CS_URS_2023_02/771111011"/>
    <hyperlink ref="F576" r:id="rId44" display="https://podminky.urs.cz/item/CS_URS_2023_02/771121011"/>
    <hyperlink ref="F586" r:id="rId45" display="https://podminky.urs.cz/item/CS_URS_2023_02/771151014"/>
    <hyperlink ref="F596" r:id="rId46" display="https://podminky.urs.cz/item/CS_URS_2023_02/771474113"/>
    <hyperlink ref="F607" r:id="rId47" display="https://podminky.urs.cz/item/CS_URS_2023_02/771574122"/>
    <hyperlink ref="F621" r:id="rId48" display="https://podminky.urs.cz/item/CS_URS_2023_02/771577111"/>
    <hyperlink ref="F628" r:id="rId49" display="https://podminky.urs.cz/item/CS_URS_2023_02/771591112"/>
    <hyperlink ref="F635" r:id="rId50" display="https://podminky.urs.cz/item/CS_URS_2023_02/998771101"/>
    <hyperlink ref="F639" r:id="rId51" display="https://podminky.urs.cz/item/CS_URS_2023_02/775413120"/>
    <hyperlink ref="F649" r:id="rId52" display="https://podminky.urs.cz/item/CS_URS_2023_02/775511800"/>
    <hyperlink ref="F653" r:id="rId53" display="https://podminky.urs.cz/item/CS_URS_2023_02/775541811"/>
    <hyperlink ref="F661" r:id="rId54" display="https://podminky.urs.cz/item/CS_URS_2023_02/776111116"/>
    <hyperlink ref="F671" r:id="rId55" display="https://podminky.urs.cz/item/CS_URS_2023_02/776111311"/>
    <hyperlink ref="F679" r:id="rId56" display="https://podminky.urs.cz/item/CS_URS_2023_02/776121321"/>
    <hyperlink ref="F689" r:id="rId57" display="https://podminky.urs.cz/item/CS_URS_2023_02/776141114"/>
    <hyperlink ref="F697" r:id="rId58" display="https://podminky.urs.cz/item/CS_URS_2023_02/776201812"/>
    <hyperlink ref="F707" r:id="rId59" display="https://podminky.urs.cz/item/CS_URS_2023_02/776221111"/>
    <hyperlink ref="F722" r:id="rId60" display="https://podminky.urs.cz/item/CS_URS_2023_02/776421312"/>
    <hyperlink ref="F731" r:id="rId61" display="https://podminky.urs.cz/item/CS_URS_2023_02/776431111"/>
    <hyperlink ref="F743" r:id="rId62" display="https://podminky.urs.cz/item/CS_URS_2023_02/775413115"/>
    <hyperlink ref="F752" r:id="rId63" display="https://podminky.urs.cz/item/CS_URS_2023_02/998776101"/>
    <hyperlink ref="F756" r:id="rId64" display="https://podminky.urs.cz/item/CS_URS_2023_02/781121011"/>
    <hyperlink ref="F761" r:id="rId65" display="https://podminky.urs.cz/item/CS_URS_2023_02/781474120"/>
    <hyperlink ref="F770" r:id="rId66" display="https://podminky.urs.cz/item/CS_URS_2023_02/781491011"/>
    <hyperlink ref="F779" r:id="rId67" display="https://podminky.urs.cz/item/CS_URS_2023_02/998781101"/>
    <hyperlink ref="F783" r:id="rId68" display="https://podminky.urs.cz/item/CS_URS_2023_02/783601715"/>
    <hyperlink ref="F786" r:id="rId69" display="https://podminky.urs.cz/item/CS_URS_2023_02/783614551"/>
    <hyperlink ref="F789" r:id="rId70" display="https://podminky.urs.cz/item/CS_URS_2023_02/783615551"/>
    <hyperlink ref="F792" r:id="rId71" display="https://podminky.urs.cz/item/CS_URS_2023_02/783617601"/>
    <hyperlink ref="F796" r:id="rId72" display="https://podminky.urs.cz/item/CS_URS_2023_02/784121003"/>
    <hyperlink ref="F802" r:id="rId73" display="https://podminky.urs.cz/item/CS_URS_2023_02/784121013"/>
    <hyperlink ref="F808" r:id="rId74" display="https://podminky.urs.cz/item/CS_URS_2023_02/784161413"/>
    <hyperlink ref="F816" r:id="rId75" display="https://podminky.urs.cz/item/CS_URS_2023_02/784171113"/>
    <hyperlink ref="F827" r:id="rId76" display="https://podminky.urs.cz/item/CS_URS_2023_02/784181103"/>
    <hyperlink ref="F835" r:id="rId77" display="https://podminky.urs.cz/item/CS_URS_2023_02/784211103"/>
    <hyperlink ref="F843" r:id="rId78" display="https://podminky.urs.cz/item/CS_URS_2023_02/784211165"/>
    <hyperlink ref="F856" r:id="rId79" display="https://podminky.urs.cz/item/CS_URS_2023_02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0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91</v>
      </c>
    </row>
    <row r="4" s="1" customFormat="1" ht="24.96" customHeight="1">
      <c r="B4" s="23"/>
      <c r="D4" s="144" t="s">
        <v>164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26.25" customHeight="1">
      <c r="B7" s="23"/>
      <c r="E7" s="147" t="str">
        <f>'Rekapitulace stavby'!K6</f>
        <v>Dům kultury v Ostrově - vybudování kulturního a kreativního centra (interiér)</v>
      </c>
      <c r="F7" s="146"/>
      <c r="G7" s="146"/>
      <c r="H7" s="146"/>
      <c r="L7" s="23"/>
    </row>
    <row r="8" s="1" customFormat="1" ht="12" customHeight="1">
      <c r="B8" s="23"/>
      <c r="D8" s="146" t="s">
        <v>165</v>
      </c>
      <c r="L8" s="23"/>
    </row>
    <row r="9" s="2" customFormat="1" ht="16.5" customHeight="1">
      <c r="A9" s="42"/>
      <c r="B9" s="48"/>
      <c r="C9" s="42"/>
      <c r="D9" s="42"/>
      <c r="E9" s="147" t="s">
        <v>254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255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2932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32</v>
      </c>
      <c r="G13" s="42"/>
      <c r="H13" s="42"/>
      <c r="I13" s="146" t="s">
        <v>20</v>
      </c>
      <c r="J13" s="137" t="s">
        <v>32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23</v>
      </c>
      <c r="G14" s="42"/>
      <c r="H14" s="42"/>
      <c r="I14" s="146" t="s">
        <v>24</v>
      </c>
      <c r="J14" s="150" t="str">
        <f>'Rekapitulace stavby'!AN8</f>
        <v>13. 3. 2024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30</v>
      </c>
      <c r="E16" s="42"/>
      <c r="F16" s="42"/>
      <c r="G16" s="42"/>
      <c r="H16" s="42"/>
      <c r="I16" s="146" t="s">
        <v>31</v>
      </c>
      <c r="J16" s="137" t="s">
        <v>32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33</v>
      </c>
      <c r="F17" s="42"/>
      <c r="G17" s="42"/>
      <c r="H17" s="42"/>
      <c r="I17" s="146" t="s">
        <v>34</v>
      </c>
      <c r="J17" s="137" t="s">
        <v>32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35</v>
      </c>
      <c r="E19" s="42"/>
      <c r="F19" s="42"/>
      <c r="G19" s="42"/>
      <c r="H19" s="42"/>
      <c r="I19" s="146" t="s">
        <v>31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34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37</v>
      </c>
      <c r="E22" s="42"/>
      <c r="F22" s="42"/>
      <c r="G22" s="42"/>
      <c r="H22" s="42"/>
      <c r="I22" s="146" t="s">
        <v>31</v>
      </c>
      <c r="J22" s="137" t="s">
        <v>32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38</v>
      </c>
      <c r="F23" s="42"/>
      <c r="G23" s="42"/>
      <c r="H23" s="42"/>
      <c r="I23" s="146" t="s">
        <v>34</v>
      </c>
      <c r="J23" s="137" t="s">
        <v>32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40</v>
      </c>
      <c r="E25" s="42"/>
      <c r="F25" s="42"/>
      <c r="G25" s="42"/>
      <c r="H25" s="42"/>
      <c r="I25" s="146" t="s">
        <v>31</v>
      </c>
      <c r="J25" s="137" t="s">
        <v>32</v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">
        <v>41</v>
      </c>
      <c r="F26" s="42"/>
      <c r="G26" s="42"/>
      <c r="H26" s="42"/>
      <c r="I26" s="146" t="s">
        <v>34</v>
      </c>
      <c r="J26" s="137" t="s">
        <v>32</v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42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71.25" customHeight="1">
      <c r="A29" s="151"/>
      <c r="B29" s="152"/>
      <c r="C29" s="151"/>
      <c r="D29" s="151"/>
      <c r="E29" s="153" t="s">
        <v>43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44</v>
      </c>
      <c r="E32" s="42"/>
      <c r="F32" s="42"/>
      <c r="G32" s="42"/>
      <c r="H32" s="42"/>
      <c r="I32" s="42"/>
      <c r="J32" s="157">
        <f>ROUND(J106,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46</v>
      </c>
      <c r="G34" s="42"/>
      <c r="H34" s="42"/>
      <c r="I34" s="158" t="s">
        <v>45</v>
      </c>
      <c r="J34" s="158" t="s">
        <v>47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48</v>
      </c>
      <c r="E35" s="146" t="s">
        <v>49</v>
      </c>
      <c r="F35" s="160">
        <f>ROUND((SUM(BE106:BE1141)),  2)</f>
        <v>0</v>
      </c>
      <c r="G35" s="42"/>
      <c r="H35" s="42"/>
      <c r="I35" s="161">
        <v>0.20999999999999999</v>
      </c>
      <c r="J35" s="160">
        <f>ROUND(((SUM(BE106:BE1141))*I35),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50</v>
      </c>
      <c r="F36" s="160">
        <f>ROUND((SUM(BF106:BF1141)),  2)</f>
        <v>0</v>
      </c>
      <c r="G36" s="42"/>
      <c r="H36" s="42"/>
      <c r="I36" s="161">
        <v>0.14999999999999999</v>
      </c>
      <c r="J36" s="160">
        <f>ROUND(((SUM(BF106:BF1141))*I36),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51</v>
      </c>
      <c r="F37" s="160">
        <f>ROUND((SUM(BG106:BG1141)),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52</v>
      </c>
      <c r="F38" s="160">
        <f>ROUND((SUM(BH106:BH1141)),  2)</f>
        <v>0</v>
      </c>
      <c r="G38" s="42"/>
      <c r="H38" s="42"/>
      <c r="I38" s="161">
        <v>0.14999999999999999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53</v>
      </c>
      <c r="F39" s="160">
        <f>ROUND((SUM(BI106:BI1141)),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54</v>
      </c>
      <c r="E41" s="164"/>
      <c r="F41" s="164"/>
      <c r="G41" s="165" t="s">
        <v>55</v>
      </c>
      <c r="H41" s="166" t="s">
        <v>56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167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26.25" customHeight="1">
      <c r="A50" s="42"/>
      <c r="B50" s="43"/>
      <c r="C50" s="44"/>
      <c r="D50" s="44"/>
      <c r="E50" s="173" t="str">
        <f>E7</f>
        <v>Dům kultury v Ostrově - vybudování kulturního a kreativního centra (interiér)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165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3" t="s">
        <v>254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255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D11b_VPS - Velký sál a předsálí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>Ostrov</v>
      </c>
      <c r="G56" s="44"/>
      <c r="H56" s="44"/>
      <c r="I56" s="35" t="s">
        <v>24</v>
      </c>
      <c r="J56" s="76" t="str">
        <f>IF(J14="","",J14)</f>
        <v>13. 3. 2024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54.45" customHeight="1">
      <c r="A58" s="42"/>
      <c r="B58" s="43"/>
      <c r="C58" s="35" t="s">
        <v>30</v>
      </c>
      <c r="D58" s="44"/>
      <c r="E58" s="44"/>
      <c r="F58" s="30" t="str">
        <f>E17</f>
        <v>Město Ostrov, Jáchymovská 1 , 363 01 Ostrov</v>
      </c>
      <c r="G58" s="44"/>
      <c r="H58" s="44"/>
      <c r="I58" s="35" t="s">
        <v>37</v>
      </c>
      <c r="J58" s="40" t="str">
        <f>E23</f>
        <v>Ing arch Olga Růžičková, Gagarinova, Karlovy Vary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5" t="s">
        <v>35</v>
      </c>
      <c r="D59" s="44"/>
      <c r="E59" s="44"/>
      <c r="F59" s="30" t="str">
        <f>IF(E20="","",E20)</f>
        <v>Vyplň údaj</v>
      </c>
      <c r="G59" s="44"/>
      <c r="H59" s="44"/>
      <c r="I59" s="35" t="s">
        <v>40</v>
      </c>
      <c r="J59" s="40" t="str">
        <f>E26</f>
        <v>Jakub Vilingr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168</v>
      </c>
      <c r="D61" s="175"/>
      <c r="E61" s="175"/>
      <c r="F61" s="175"/>
      <c r="G61" s="175"/>
      <c r="H61" s="175"/>
      <c r="I61" s="175"/>
      <c r="J61" s="176" t="s">
        <v>169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76</v>
      </c>
      <c r="D63" s="44"/>
      <c r="E63" s="44"/>
      <c r="F63" s="44"/>
      <c r="G63" s="44"/>
      <c r="H63" s="44"/>
      <c r="I63" s="44"/>
      <c r="J63" s="106">
        <f>J106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170</v>
      </c>
    </row>
    <row r="64" s="9" customFormat="1" ht="24.96" customHeight="1">
      <c r="A64" s="9"/>
      <c r="B64" s="178"/>
      <c r="C64" s="179"/>
      <c r="D64" s="180" t="s">
        <v>257</v>
      </c>
      <c r="E64" s="181"/>
      <c r="F64" s="181"/>
      <c r="G64" s="181"/>
      <c r="H64" s="181"/>
      <c r="I64" s="181"/>
      <c r="J64" s="182">
        <f>J107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2" customFormat="1" ht="19.92" customHeight="1">
      <c r="A65" s="12"/>
      <c r="B65" s="232"/>
      <c r="C65" s="129"/>
      <c r="D65" s="233" t="s">
        <v>923</v>
      </c>
      <c r="E65" s="234"/>
      <c r="F65" s="234"/>
      <c r="G65" s="234"/>
      <c r="H65" s="234"/>
      <c r="I65" s="234"/>
      <c r="J65" s="235">
        <f>J108</f>
        <v>0</v>
      </c>
      <c r="K65" s="129"/>
      <c r="L65" s="236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9.92" customHeight="1">
      <c r="A66" s="12"/>
      <c r="B66" s="232"/>
      <c r="C66" s="129"/>
      <c r="D66" s="233" t="s">
        <v>258</v>
      </c>
      <c r="E66" s="234"/>
      <c r="F66" s="234"/>
      <c r="G66" s="234"/>
      <c r="H66" s="234"/>
      <c r="I66" s="234"/>
      <c r="J66" s="235">
        <f>J143</f>
        <v>0</v>
      </c>
      <c r="K66" s="129"/>
      <c r="L66" s="236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12" customFormat="1" ht="19.92" customHeight="1">
      <c r="A67" s="12"/>
      <c r="B67" s="232"/>
      <c r="C67" s="129"/>
      <c r="D67" s="233" t="s">
        <v>259</v>
      </c>
      <c r="E67" s="234"/>
      <c r="F67" s="234"/>
      <c r="G67" s="234"/>
      <c r="H67" s="234"/>
      <c r="I67" s="234"/>
      <c r="J67" s="235">
        <f>J201</f>
        <v>0</v>
      </c>
      <c r="K67" s="129"/>
      <c r="L67" s="236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="12" customFormat="1" ht="19.92" customHeight="1">
      <c r="A68" s="12"/>
      <c r="B68" s="232"/>
      <c r="C68" s="129"/>
      <c r="D68" s="233" t="s">
        <v>260</v>
      </c>
      <c r="E68" s="234"/>
      <c r="F68" s="234"/>
      <c r="G68" s="234"/>
      <c r="H68" s="234"/>
      <c r="I68" s="234"/>
      <c r="J68" s="235">
        <f>J257</f>
        <v>0</v>
      </c>
      <c r="K68" s="129"/>
      <c r="L68" s="236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="12" customFormat="1" ht="19.92" customHeight="1">
      <c r="A69" s="12"/>
      <c r="B69" s="232"/>
      <c r="C69" s="129"/>
      <c r="D69" s="233" t="s">
        <v>261</v>
      </c>
      <c r="E69" s="234"/>
      <c r="F69" s="234"/>
      <c r="G69" s="234"/>
      <c r="H69" s="234"/>
      <c r="I69" s="234"/>
      <c r="J69" s="235">
        <f>J271</f>
        <v>0</v>
      </c>
      <c r="K69" s="129"/>
      <c r="L69" s="236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s="9" customFormat="1" ht="24.96" customHeight="1">
      <c r="A70" s="9"/>
      <c r="B70" s="178"/>
      <c r="C70" s="179"/>
      <c r="D70" s="180" t="s">
        <v>262</v>
      </c>
      <c r="E70" s="181"/>
      <c r="F70" s="181"/>
      <c r="G70" s="181"/>
      <c r="H70" s="181"/>
      <c r="I70" s="181"/>
      <c r="J70" s="182">
        <f>J275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2" customFormat="1" ht="19.92" customHeight="1">
      <c r="A71" s="12"/>
      <c r="B71" s="232"/>
      <c r="C71" s="129"/>
      <c r="D71" s="233" t="s">
        <v>2933</v>
      </c>
      <c r="E71" s="234"/>
      <c r="F71" s="234"/>
      <c r="G71" s="234"/>
      <c r="H71" s="234"/>
      <c r="I71" s="234"/>
      <c r="J71" s="235">
        <f>J276</f>
        <v>0</v>
      </c>
      <c r="K71" s="129"/>
      <c r="L71" s="236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="12" customFormat="1" ht="19.92" customHeight="1">
      <c r="A72" s="12"/>
      <c r="B72" s="232"/>
      <c r="C72" s="129"/>
      <c r="D72" s="233" t="s">
        <v>2934</v>
      </c>
      <c r="E72" s="234"/>
      <c r="F72" s="234"/>
      <c r="G72" s="234"/>
      <c r="H72" s="234"/>
      <c r="I72" s="234"/>
      <c r="J72" s="235">
        <f>J312</f>
        <v>0</v>
      </c>
      <c r="K72" s="129"/>
      <c r="L72" s="236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</row>
    <row r="73" s="12" customFormat="1" ht="19.92" customHeight="1">
      <c r="A73" s="12"/>
      <c r="B73" s="232"/>
      <c r="C73" s="129"/>
      <c r="D73" s="233" t="s">
        <v>1263</v>
      </c>
      <c r="E73" s="234"/>
      <c r="F73" s="234"/>
      <c r="G73" s="234"/>
      <c r="H73" s="234"/>
      <c r="I73" s="234"/>
      <c r="J73" s="235">
        <f>J375</f>
        <v>0</v>
      </c>
      <c r="K73" s="129"/>
      <c r="L73" s="236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</row>
    <row r="74" s="12" customFormat="1" ht="19.92" customHeight="1">
      <c r="A74" s="12"/>
      <c r="B74" s="232"/>
      <c r="C74" s="129"/>
      <c r="D74" s="233" t="s">
        <v>264</v>
      </c>
      <c r="E74" s="234"/>
      <c r="F74" s="234"/>
      <c r="G74" s="234"/>
      <c r="H74" s="234"/>
      <c r="I74" s="234"/>
      <c r="J74" s="235">
        <f>J405</f>
        <v>0</v>
      </c>
      <c r="K74" s="129"/>
      <c r="L74" s="236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</row>
    <row r="75" s="12" customFormat="1" ht="19.92" customHeight="1">
      <c r="A75" s="12"/>
      <c r="B75" s="232"/>
      <c r="C75" s="129"/>
      <c r="D75" s="233" t="s">
        <v>265</v>
      </c>
      <c r="E75" s="234"/>
      <c r="F75" s="234"/>
      <c r="G75" s="234"/>
      <c r="H75" s="234"/>
      <c r="I75" s="234"/>
      <c r="J75" s="235">
        <f>J562</f>
        <v>0</v>
      </c>
      <c r="K75" s="129"/>
      <c r="L75" s="236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</row>
    <row r="76" s="12" customFormat="1" ht="19.92" customHeight="1">
      <c r="A76" s="12"/>
      <c r="B76" s="232"/>
      <c r="C76" s="129"/>
      <c r="D76" s="233" t="s">
        <v>266</v>
      </c>
      <c r="E76" s="234"/>
      <c r="F76" s="234"/>
      <c r="G76" s="234"/>
      <c r="H76" s="234"/>
      <c r="I76" s="234"/>
      <c r="J76" s="235">
        <f>J590</f>
        <v>0</v>
      </c>
      <c r="K76" s="129"/>
      <c r="L76" s="236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</row>
    <row r="77" s="12" customFormat="1" ht="19.92" customHeight="1">
      <c r="A77" s="12"/>
      <c r="B77" s="232"/>
      <c r="C77" s="129"/>
      <c r="D77" s="233" t="s">
        <v>267</v>
      </c>
      <c r="E77" s="234"/>
      <c r="F77" s="234"/>
      <c r="G77" s="234"/>
      <c r="H77" s="234"/>
      <c r="I77" s="234"/>
      <c r="J77" s="235">
        <f>J689</f>
        <v>0</v>
      </c>
      <c r="K77" s="129"/>
      <c r="L77" s="236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</row>
    <row r="78" s="12" customFormat="1" ht="19.92" customHeight="1">
      <c r="A78" s="12"/>
      <c r="B78" s="232"/>
      <c r="C78" s="129"/>
      <c r="D78" s="233" t="s">
        <v>2013</v>
      </c>
      <c r="E78" s="234"/>
      <c r="F78" s="234"/>
      <c r="G78" s="234"/>
      <c r="H78" s="234"/>
      <c r="I78" s="234"/>
      <c r="J78" s="235">
        <f>J708</f>
        <v>0</v>
      </c>
      <c r="K78" s="129"/>
      <c r="L78" s="236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</row>
    <row r="79" s="12" customFormat="1" ht="19.92" customHeight="1">
      <c r="A79" s="12"/>
      <c r="B79" s="232"/>
      <c r="C79" s="129"/>
      <c r="D79" s="233" t="s">
        <v>268</v>
      </c>
      <c r="E79" s="234"/>
      <c r="F79" s="234"/>
      <c r="G79" s="234"/>
      <c r="H79" s="234"/>
      <c r="I79" s="234"/>
      <c r="J79" s="235">
        <f>J824</f>
        <v>0</v>
      </c>
      <c r="K79" s="129"/>
      <c r="L79" s="236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</row>
    <row r="80" s="12" customFormat="1" ht="19.92" customHeight="1">
      <c r="A80" s="12"/>
      <c r="B80" s="232"/>
      <c r="C80" s="129"/>
      <c r="D80" s="233" t="s">
        <v>269</v>
      </c>
      <c r="E80" s="234"/>
      <c r="F80" s="234"/>
      <c r="G80" s="234"/>
      <c r="H80" s="234"/>
      <c r="I80" s="234"/>
      <c r="J80" s="235">
        <f>J860</f>
        <v>0</v>
      </c>
      <c r="K80" s="129"/>
      <c r="L80" s="236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</row>
    <row r="81" s="12" customFormat="1" ht="19.92" customHeight="1">
      <c r="A81" s="12"/>
      <c r="B81" s="232"/>
      <c r="C81" s="129"/>
      <c r="D81" s="233" t="s">
        <v>1264</v>
      </c>
      <c r="E81" s="234"/>
      <c r="F81" s="234"/>
      <c r="G81" s="234"/>
      <c r="H81" s="234"/>
      <c r="I81" s="234"/>
      <c r="J81" s="235">
        <f>J931</f>
        <v>0</v>
      </c>
      <c r="K81" s="129"/>
      <c r="L81" s="236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</row>
    <row r="82" s="12" customFormat="1" ht="19.92" customHeight="1">
      <c r="A82" s="12"/>
      <c r="B82" s="232"/>
      <c r="C82" s="129"/>
      <c r="D82" s="233" t="s">
        <v>271</v>
      </c>
      <c r="E82" s="234"/>
      <c r="F82" s="234"/>
      <c r="G82" s="234"/>
      <c r="H82" s="234"/>
      <c r="I82" s="234"/>
      <c r="J82" s="235">
        <f>J956</f>
        <v>0</v>
      </c>
      <c r="K82" s="129"/>
      <c r="L82" s="236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</row>
    <row r="83" s="9" customFormat="1" ht="24.96" customHeight="1">
      <c r="A83" s="9"/>
      <c r="B83" s="178"/>
      <c r="C83" s="179"/>
      <c r="D83" s="180" t="s">
        <v>272</v>
      </c>
      <c r="E83" s="181"/>
      <c r="F83" s="181"/>
      <c r="G83" s="181"/>
      <c r="H83" s="181"/>
      <c r="I83" s="181"/>
      <c r="J83" s="182">
        <f>J1109</f>
        <v>0</v>
      </c>
      <c r="K83" s="179"/>
      <c r="L83" s="183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9" customFormat="1" ht="24.96" customHeight="1">
      <c r="A84" s="9"/>
      <c r="B84" s="178"/>
      <c r="C84" s="179"/>
      <c r="D84" s="180" t="s">
        <v>171</v>
      </c>
      <c r="E84" s="181"/>
      <c r="F84" s="181"/>
      <c r="G84" s="181"/>
      <c r="H84" s="181"/>
      <c r="I84" s="181"/>
      <c r="J84" s="182">
        <f>J1120</f>
        <v>0</v>
      </c>
      <c r="K84" s="179"/>
      <c r="L84" s="183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2" customFormat="1" ht="21.84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63"/>
      <c r="C86" s="64"/>
      <c r="D86" s="64"/>
      <c r="E86" s="64"/>
      <c r="F86" s="64"/>
      <c r="G86" s="64"/>
      <c r="H86" s="64"/>
      <c r="I86" s="64"/>
      <c r="J86" s="64"/>
      <c r="K86" s="6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90" s="2" customFormat="1" ht="6.96" customHeight="1">
      <c r="A90" s="42"/>
      <c r="B90" s="65"/>
      <c r="C90" s="66"/>
      <c r="D90" s="66"/>
      <c r="E90" s="66"/>
      <c r="F90" s="66"/>
      <c r="G90" s="66"/>
      <c r="H90" s="66"/>
      <c r="I90" s="66"/>
      <c r="J90" s="66"/>
      <c r="K90" s="66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24.96" customHeight="1">
      <c r="A91" s="42"/>
      <c r="B91" s="43"/>
      <c r="C91" s="26" t="s">
        <v>172</v>
      </c>
      <c r="D91" s="44"/>
      <c r="E91" s="44"/>
      <c r="F91" s="44"/>
      <c r="G91" s="44"/>
      <c r="H91" s="44"/>
      <c r="I91" s="44"/>
      <c r="J91" s="44"/>
      <c r="K91" s="44"/>
      <c r="L91" s="14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6.96" customHeight="1">
      <c r="A92" s="42"/>
      <c r="B92" s="43"/>
      <c r="C92" s="44"/>
      <c r="D92" s="44"/>
      <c r="E92" s="44"/>
      <c r="F92" s="44"/>
      <c r="G92" s="44"/>
      <c r="H92" s="44"/>
      <c r="I92" s="44"/>
      <c r="J92" s="44"/>
      <c r="K92" s="44"/>
      <c r="L92" s="14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2" customHeight="1">
      <c r="A93" s="42"/>
      <c r="B93" s="43"/>
      <c r="C93" s="35" t="s">
        <v>16</v>
      </c>
      <c r="D93" s="44"/>
      <c r="E93" s="44"/>
      <c r="F93" s="44"/>
      <c r="G93" s="44"/>
      <c r="H93" s="44"/>
      <c r="I93" s="44"/>
      <c r="J93" s="44"/>
      <c r="K93" s="44"/>
      <c r="L93" s="14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26.25" customHeight="1">
      <c r="A94" s="42"/>
      <c r="B94" s="43"/>
      <c r="C94" s="44"/>
      <c r="D94" s="44"/>
      <c r="E94" s="173" t="str">
        <f>E7</f>
        <v>Dům kultury v Ostrově - vybudování kulturního a kreativního centra (interiér)</v>
      </c>
      <c r="F94" s="35"/>
      <c r="G94" s="35"/>
      <c r="H94" s="35"/>
      <c r="I94" s="44"/>
      <c r="J94" s="44"/>
      <c r="K94" s="44"/>
      <c r="L94" s="14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1" customFormat="1" ht="12" customHeight="1">
      <c r="B95" s="24"/>
      <c r="C95" s="35" t="s">
        <v>165</v>
      </c>
      <c r="D95" s="25"/>
      <c r="E95" s="25"/>
      <c r="F95" s="25"/>
      <c r="G95" s="25"/>
      <c r="H95" s="25"/>
      <c r="I95" s="25"/>
      <c r="J95" s="25"/>
      <c r="K95" s="25"/>
      <c r="L95" s="23"/>
    </row>
    <row r="96" s="2" customFormat="1" ht="16.5" customHeight="1">
      <c r="A96" s="42"/>
      <c r="B96" s="43"/>
      <c r="C96" s="44"/>
      <c r="D96" s="44"/>
      <c r="E96" s="173" t="s">
        <v>254</v>
      </c>
      <c r="F96" s="44"/>
      <c r="G96" s="44"/>
      <c r="H96" s="44"/>
      <c r="I96" s="44"/>
      <c r="J96" s="44"/>
      <c r="K96" s="44"/>
      <c r="L96" s="14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2" customHeight="1">
      <c r="A97" s="42"/>
      <c r="B97" s="43"/>
      <c r="C97" s="35" t="s">
        <v>255</v>
      </c>
      <c r="D97" s="44"/>
      <c r="E97" s="44"/>
      <c r="F97" s="44"/>
      <c r="G97" s="44"/>
      <c r="H97" s="44"/>
      <c r="I97" s="44"/>
      <c r="J97" s="44"/>
      <c r="K97" s="44"/>
      <c r="L97" s="14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16.5" customHeight="1">
      <c r="A98" s="42"/>
      <c r="B98" s="43"/>
      <c r="C98" s="44"/>
      <c r="D98" s="44"/>
      <c r="E98" s="73" t="str">
        <f>E11</f>
        <v>D11b_VPS - Velký sál a předsálí</v>
      </c>
      <c r="F98" s="44"/>
      <c r="G98" s="44"/>
      <c r="H98" s="44"/>
      <c r="I98" s="44"/>
      <c r="J98" s="44"/>
      <c r="K98" s="44"/>
      <c r="L98" s="148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6.96" customHeight="1">
      <c r="A99" s="42"/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148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12" customHeight="1">
      <c r="A100" s="42"/>
      <c r="B100" s="43"/>
      <c r="C100" s="35" t="s">
        <v>22</v>
      </c>
      <c r="D100" s="44"/>
      <c r="E100" s="44"/>
      <c r="F100" s="30" t="str">
        <f>F14</f>
        <v>Ostrov</v>
      </c>
      <c r="G100" s="44"/>
      <c r="H100" s="44"/>
      <c r="I100" s="35" t="s">
        <v>24</v>
      </c>
      <c r="J100" s="76" t="str">
        <f>IF(J14="","",J14)</f>
        <v>13. 3. 2024</v>
      </c>
      <c r="K100" s="44"/>
      <c r="L100" s="148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2" customFormat="1" ht="6.96" customHeight="1">
      <c r="A101" s="42"/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148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2" customFormat="1" ht="54.45" customHeight="1">
      <c r="A102" s="42"/>
      <c r="B102" s="43"/>
      <c r="C102" s="35" t="s">
        <v>30</v>
      </c>
      <c r="D102" s="44"/>
      <c r="E102" s="44"/>
      <c r="F102" s="30" t="str">
        <f>E17</f>
        <v>Město Ostrov, Jáchymovská 1 , 363 01 Ostrov</v>
      </c>
      <c r="G102" s="44"/>
      <c r="H102" s="44"/>
      <c r="I102" s="35" t="s">
        <v>37</v>
      </c>
      <c r="J102" s="40" t="str">
        <f>E23</f>
        <v>Ing arch Olga Růžičková, Gagarinova, Karlovy Vary</v>
      </c>
      <c r="K102" s="44"/>
      <c r="L102" s="148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="2" customFormat="1" ht="15.15" customHeight="1">
      <c r="A103" s="42"/>
      <c r="B103" s="43"/>
      <c r="C103" s="35" t="s">
        <v>35</v>
      </c>
      <c r="D103" s="44"/>
      <c r="E103" s="44"/>
      <c r="F103" s="30" t="str">
        <f>IF(E20="","",E20)</f>
        <v>Vyplň údaj</v>
      </c>
      <c r="G103" s="44"/>
      <c r="H103" s="44"/>
      <c r="I103" s="35" t="s">
        <v>40</v>
      </c>
      <c r="J103" s="40" t="str">
        <f>E26</f>
        <v>Jakub Vilingr</v>
      </c>
      <c r="K103" s="44"/>
      <c r="L103" s="148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="2" customFormat="1" ht="10.32" customHeight="1">
      <c r="A104" s="42"/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148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="10" customFormat="1" ht="29.28" customHeight="1">
      <c r="A105" s="184"/>
      <c r="B105" s="185"/>
      <c r="C105" s="186" t="s">
        <v>173</v>
      </c>
      <c r="D105" s="187" t="s">
        <v>63</v>
      </c>
      <c r="E105" s="187" t="s">
        <v>59</v>
      </c>
      <c r="F105" s="187" t="s">
        <v>60</v>
      </c>
      <c r="G105" s="187" t="s">
        <v>174</v>
      </c>
      <c r="H105" s="187" t="s">
        <v>175</v>
      </c>
      <c r="I105" s="187" t="s">
        <v>176</v>
      </c>
      <c r="J105" s="187" t="s">
        <v>169</v>
      </c>
      <c r="K105" s="188" t="s">
        <v>177</v>
      </c>
      <c r="L105" s="189"/>
      <c r="M105" s="96" t="s">
        <v>32</v>
      </c>
      <c r="N105" s="97" t="s">
        <v>48</v>
      </c>
      <c r="O105" s="97" t="s">
        <v>178</v>
      </c>
      <c r="P105" s="97" t="s">
        <v>179</v>
      </c>
      <c r="Q105" s="97" t="s">
        <v>180</v>
      </c>
      <c r="R105" s="97" t="s">
        <v>181</v>
      </c>
      <c r="S105" s="97" t="s">
        <v>182</v>
      </c>
      <c r="T105" s="98" t="s">
        <v>183</v>
      </c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84"/>
    </row>
    <row r="106" s="2" customFormat="1" ht="22.8" customHeight="1">
      <c r="A106" s="42"/>
      <c r="B106" s="43"/>
      <c r="C106" s="103" t="s">
        <v>184</v>
      </c>
      <c r="D106" s="44"/>
      <c r="E106" s="44"/>
      <c r="F106" s="44"/>
      <c r="G106" s="44"/>
      <c r="H106" s="44"/>
      <c r="I106" s="44"/>
      <c r="J106" s="190">
        <f>BK106</f>
        <v>0</v>
      </c>
      <c r="K106" s="44"/>
      <c r="L106" s="48"/>
      <c r="M106" s="99"/>
      <c r="N106" s="191"/>
      <c r="O106" s="100"/>
      <c r="P106" s="192">
        <f>P107+P275+P1109+P1120</f>
        <v>0</v>
      </c>
      <c r="Q106" s="100"/>
      <c r="R106" s="192">
        <f>R107+R275+R1109+R1120</f>
        <v>29.183464879999999</v>
      </c>
      <c r="S106" s="100"/>
      <c r="T106" s="193">
        <f>T107+T275+T1109+T1120</f>
        <v>19.82894705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77</v>
      </c>
      <c r="AU106" s="20" t="s">
        <v>170</v>
      </c>
      <c r="BK106" s="194">
        <f>BK107+BK275+BK1109+BK1120</f>
        <v>0</v>
      </c>
    </row>
    <row r="107" s="11" customFormat="1" ht="25.92" customHeight="1">
      <c r="A107" s="11"/>
      <c r="B107" s="195"/>
      <c r="C107" s="196"/>
      <c r="D107" s="197" t="s">
        <v>77</v>
      </c>
      <c r="E107" s="198" t="s">
        <v>273</v>
      </c>
      <c r="F107" s="198" t="s">
        <v>274</v>
      </c>
      <c r="G107" s="196"/>
      <c r="H107" s="196"/>
      <c r="I107" s="199"/>
      <c r="J107" s="200">
        <f>BK107</f>
        <v>0</v>
      </c>
      <c r="K107" s="196"/>
      <c r="L107" s="201"/>
      <c r="M107" s="202"/>
      <c r="N107" s="203"/>
      <c r="O107" s="203"/>
      <c r="P107" s="204">
        <f>P108+P143+P201+P257+P271</f>
        <v>0</v>
      </c>
      <c r="Q107" s="203"/>
      <c r="R107" s="204">
        <f>R108+R143+R201+R257+R271</f>
        <v>4.2205390200000004</v>
      </c>
      <c r="S107" s="203"/>
      <c r="T107" s="205">
        <f>T108+T143+T201+T257+T271</f>
        <v>4.4527679999999998</v>
      </c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R107" s="206" t="s">
        <v>86</v>
      </c>
      <c r="AT107" s="207" t="s">
        <v>77</v>
      </c>
      <c r="AU107" s="207" t="s">
        <v>78</v>
      </c>
      <c r="AY107" s="206" t="s">
        <v>188</v>
      </c>
      <c r="BK107" s="208">
        <f>BK108+BK143+BK201+BK257+BK271</f>
        <v>0</v>
      </c>
    </row>
    <row r="108" s="11" customFormat="1" ht="22.8" customHeight="1">
      <c r="A108" s="11"/>
      <c r="B108" s="195"/>
      <c r="C108" s="196"/>
      <c r="D108" s="197" t="s">
        <v>77</v>
      </c>
      <c r="E108" s="237" t="s">
        <v>198</v>
      </c>
      <c r="F108" s="237" t="s">
        <v>925</v>
      </c>
      <c r="G108" s="196"/>
      <c r="H108" s="196"/>
      <c r="I108" s="199"/>
      <c r="J108" s="238">
        <f>BK108</f>
        <v>0</v>
      </c>
      <c r="K108" s="196"/>
      <c r="L108" s="201"/>
      <c r="M108" s="202"/>
      <c r="N108" s="203"/>
      <c r="O108" s="203"/>
      <c r="P108" s="204">
        <f>SUM(P109:P142)</f>
        <v>0</v>
      </c>
      <c r="Q108" s="203"/>
      <c r="R108" s="204">
        <f>SUM(R109:R142)</f>
        <v>2.7447388000000004</v>
      </c>
      <c r="S108" s="203"/>
      <c r="T108" s="205">
        <f>SUM(T109:T142)</f>
        <v>0</v>
      </c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R108" s="206" t="s">
        <v>86</v>
      </c>
      <c r="AT108" s="207" t="s">
        <v>77</v>
      </c>
      <c r="AU108" s="207" t="s">
        <v>86</v>
      </c>
      <c r="AY108" s="206" t="s">
        <v>188</v>
      </c>
      <c r="BK108" s="208">
        <f>SUM(BK109:BK142)</f>
        <v>0</v>
      </c>
    </row>
    <row r="109" s="2" customFormat="1" ht="33" customHeight="1">
      <c r="A109" s="42"/>
      <c r="B109" s="43"/>
      <c r="C109" s="209" t="s">
        <v>86</v>
      </c>
      <c r="D109" s="209" t="s">
        <v>189</v>
      </c>
      <c r="E109" s="210" t="s">
        <v>2935</v>
      </c>
      <c r="F109" s="211" t="s">
        <v>2936</v>
      </c>
      <c r="G109" s="212" t="s">
        <v>982</v>
      </c>
      <c r="H109" s="213">
        <v>2</v>
      </c>
      <c r="I109" s="214"/>
      <c r="J109" s="215">
        <f>ROUND(I109*H109,2)</f>
        <v>0</v>
      </c>
      <c r="K109" s="211" t="s">
        <v>236</v>
      </c>
      <c r="L109" s="48"/>
      <c r="M109" s="216" t="s">
        <v>32</v>
      </c>
      <c r="N109" s="217" t="s">
        <v>49</v>
      </c>
      <c r="O109" s="88"/>
      <c r="P109" s="218">
        <f>O109*H109</f>
        <v>0</v>
      </c>
      <c r="Q109" s="218">
        <v>0.022280000000000001</v>
      </c>
      <c r="R109" s="218">
        <f>Q109*H109</f>
        <v>0.044560000000000002</v>
      </c>
      <c r="S109" s="218">
        <v>0</v>
      </c>
      <c r="T109" s="219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20" t="s">
        <v>187</v>
      </c>
      <c r="AT109" s="220" t="s">
        <v>189</v>
      </c>
      <c r="AU109" s="220" t="s">
        <v>91</v>
      </c>
      <c r="AY109" s="20" t="s">
        <v>188</v>
      </c>
      <c r="BE109" s="221">
        <f>IF(N109="základní",J109,0)</f>
        <v>0</v>
      </c>
      <c r="BF109" s="221">
        <f>IF(N109="snížená",J109,0)</f>
        <v>0</v>
      </c>
      <c r="BG109" s="221">
        <f>IF(N109="zákl. přenesená",J109,0)</f>
        <v>0</v>
      </c>
      <c r="BH109" s="221">
        <f>IF(N109="sníž. přenesená",J109,0)</f>
        <v>0</v>
      </c>
      <c r="BI109" s="221">
        <f>IF(N109="nulová",J109,0)</f>
        <v>0</v>
      </c>
      <c r="BJ109" s="20" t="s">
        <v>86</v>
      </c>
      <c r="BK109" s="221">
        <f>ROUND(I109*H109,2)</f>
        <v>0</v>
      </c>
      <c r="BL109" s="20" t="s">
        <v>187</v>
      </c>
      <c r="BM109" s="220" t="s">
        <v>2937</v>
      </c>
    </row>
    <row r="110" s="2" customFormat="1">
      <c r="A110" s="42"/>
      <c r="B110" s="43"/>
      <c r="C110" s="44"/>
      <c r="D110" s="222" t="s">
        <v>194</v>
      </c>
      <c r="E110" s="44"/>
      <c r="F110" s="223" t="s">
        <v>2938</v>
      </c>
      <c r="G110" s="44"/>
      <c r="H110" s="44"/>
      <c r="I110" s="224"/>
      <c r="J110" s="44"/>
      <c r="K110" s="44"/>
      <c r="L110" s="48"/>
      <c r="M110" s="225"/>
      <c r="N110" s="226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194</v>
      </c>
      <c r="AU110" s="20" t="s">
        <v>91</v>
      </c>
    </row>
    <row r="111" s="2" customFormat="1">
      <c r="A111" s="42"/>
      <c r="B111" s="43"/>
      <c r="C111" s="44"/>
      <c r="D111" s="239" t="s">
        <v>239</v>
      </c>
      <c r="E111" s="44"/>
      <c r="F111" s="240" t="s">
        <v>2939</v>
      </c>
      <c r="G111" s="44"/>
      <c r="H111" s="44"/>
      <c r="I111" s="224"/>
      <c r="J111" s="44"/>
      <c r="K111" s="44"/>
      <c r="L111" s="48"/>
      <c r="M111" s="225"/>
      <c r="N111" s="226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239</v>
      </c>
      <c r="AU111" s="20" t="s">
        <v>91</v>
      </c>
    </row>
    <row r="112" s="14" customFormat="1">
      <c r="A112" s="14"/>
      <c r="B112" s="252"/>
      <c r="C112" s="253"/>
      <c r="D112" s="222" t="s">
        <v>282</v>
      </c>
      <c r="E112" s="254" t="s">
        <v>32</v>
      </c>
      <c r="F112" s="255" t="s">
        <v>2940</v>
      </c>
      <c r="G112" s="253"/>
      <c r="H112" s="254" t="s">
        <v>32</v>
      </c>
      <c r="I112" s="256"/>
      <c r="J112" s="253"/>
      <c r="K112" s="253"/>
      <c r="L112" s="257"/>
      <c r="M112" s="258"/>
      <c r="N112" s="259"/>
      <c r="O112" s="259"/>
      <c r="P112" s="259"/>
      <c r="Q112" s="259"/>
      <c r="R112" s="259"/>
      <c r="S112" s="259"/>
      <c r="T112" s="26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61" t="s">
        <v>282</v>
      </c>
      <c r="AU112" s="261" t="s">
        <v>91</v>
      </c>
      <c r="AV112" s="14" t="s">
        <v>86</v>
      </c>
      <c r="AW112" s="14" t="s">
        <v>39</v>
      </c>
      <c r="AX112" s="14" t="s">
        <v>78</v>
      </c>
      <c r="AY112" s="261" t="s">
        <v>188</v>
      </c>
    </row>
    <row r="113" s="13" customFormat="1">
      <c r="A113" s="13"/>
      <c r="B113" s="241"/>
      <c r="C113" s="242"/>
      <c r="D113" s="222" t="s">
        <v>282</v>
      </c>
      <c r="E113" s="243" t="s">
        <v>32</v>
      </c>
      <c r="F113" s="244" t="s">
        <v>91</v>
      </c>
      <c r="G113" s="242"/>
      <c r="H113" s="245">
        <v>2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51" t="s">
        <v>282</v>
      </c>
      <c r="AU113" s="251" t="s">
        <v>91</v>
      </c>
      <c r="AV113" s="13" t="s">
        <v>91</v>
      </c>
      <c r="AW113" s="13" t="s">
        <v>39</v>
      </c>
      <c r="AX113" s="13" t="s">
        <v>86</v>
      </c>
      <c r="AY113" s="251" t="s">
        <v>188</v>
      </c>
    </row>
    <row r="114" s="2" customFormat="1" ht="33" customHeight="1">
      <c r="A114" s="42"/>
      <c r="B114" s="43"/>
      <c r="C114" s="209" t="s">
        <v>91</v>
      </c>
      <c r="D114" s="209" t="s">
        <v>189</v>
      </c>
      <c r="E114" s="210" t="s">
        <v>2941</v>
      </c>
      <c r="F114" s="211" t="s">
        <v>2942</v>
      </c>
      <c r="G114" s="212" t="s">
        <v>982</v>
      </c>
      <c r="H114" s="213">
        <v>2</v>
      </c>
      <c r="I114" s="214"/>
      <c r="J114" s="215">
        <f>ROUND(I114*H114,2)</f>
        <v>0</v>
      </c>
      <c r="K114" s="211" t="s">
        <v>236</v>
      </c>
      <c r="L114" s="48"/>
      <c r="M114" s="216" t="s">
        <v>32</v>
      </c>
      <c r="N114" s="217" t="s">
        <v>49</v>
      </c>
      <c r="O114" s="88"/>
      <c r="P114" s="218">
        <f>O114*H114</f>
        <v>0</v>
      </c>
      <c r="Q114" s="218">
        <v>0.039629999999999999</v>
      </c>
      <c r="R114" s="218">
        <f>Q114*H114</f>
        <v>0.079259999999999997</v>
      </c>
      <c r="S114" s="218">
        <v>0</v>
      </c>
      <c r="T114" s="219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20" t="s">
        <v>187</v>
      </c>
      <c r="AT114" s="220" t="s">
        <v>189</v>
      </c>
      <c r="AU114" s="220" t="s">
        <v>91</v>
      </c>
      <c r="AY114" s="20" t="s">
        <v>188</v>
      </c>
      <c r="BE114" s="221">
        <f>IF(N114="základní",J114,0)</f>
        <v>0</v>
      </c>
      <c r="BF114" s="221">
        <f>IF(N114="snížená",J114,0)</f>
        <v>0</v>
      </c>
      <c r="BG114" s="221">
        <f>IF(N114="zákl. přenesená",J114,0)</f>
        <v>0</v>
      </c>
      <c r="BH114" s="221">
        <f>IF(N114="sníž. přenesená",J114,0)</f>
        <v>0</v>
      </c>
      <c r="BI114" s="221">
        <f>IF(N114="nulová",J114,0)</f>
        <v>0</v>
      </c>
      <c r="BJ114" s="20" t="s">
        <v>86</v>
      </c>
      <c r="BK114" s="221">
        <f>ROUND(I114*H114,2)</f>
        <v>0</v>
      </c>
      <c r="BL114" s="20" t="s">
        <v>187</v>
      </c>
      <c r="BM114" s="220" t="s">
        <v>2943</v>
      </c>
    </row>
    <row r="115" s="2" customFormat="1">
      <c r="A115" s="42"/>
      <c r="B115" s="43"/>
      <c r="C115" s="44"/>
      <c r="D115" s="222" t="s">
        <v>194</v>
      </c>
      <c r="E115" s="44"/>
      <c r="F115" s="223" t="s">
        <v>2944</v>
      </c>
      <c r="G115" s="44"/>
      <c r="H115" s="44"/>
      <c r="I115" s="224"/>
      <c r="J115" s="44"/>
      <c r="K115" s="44"/>
      <c r="L115" s="48"/>
      <c r="M115" s="225"/>
      <c r="N115" s="226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194</v>
      </c>
      <c r="AU115" s="20" t="s">
        <v>91</v>
      </c>
    </row>
    <row r="116" s="2" customFormat="1">
      <c r="A116" s="42"/>
      <c r="B116" s="43"/>
      <c r="C116" s="44"/>
      <c r="D116" s="239" t="s">
        <v>239</v>
      </c>
      <c r="E116" s="44"/>
      <c r="F116" s="240" t="s">
        <v>2945</v>
      </c>
      <c r="G116" s="44"/>
      <c r="H116" s="44"/>
      <c r="I116" s="224"/>
      <c r="J116" s="44"/>
      <c r="K116" s="44"/>
      <c r="L116" s="48"/>
      <c r="M116" s="225"/>
      <c r="N116" s="226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239</v>
      </c>
      <c r="AU116" s="20" t="s">
        <v>91</v>
      </c>
    </row>
    <row r="117" s="2" customFormat="1" ht="33" customHeight="1">
      <c r="A117" s="42"/>
      <c r="B117" s="43"/>
      <c r="C117" s="209" t="s">
        <v>198</v>
      </c>
      <c r="D117" s="209" t="s">
        <v>189</v>
      </c>
      <c r="E117" s="210" t="s">
        <v>2946</v>
      </c>
      <c r="F117" s="211" t="s">
        <v>2947</v>
      </c>
      <c r="G117" s="212" t="s">
        <v>982</v>
      </c>
      <c r="H117" s="213">
        <v>4</v>
      </c>
      <c r="I117" s="214"/>
      <c r="J117" s="215">
        <f>ROUND(I117*H117,2)</f>
        <v>0</v>
      </c>
      <c r="K117" s="211" t="s">
        <v>236</v>
      </c>
      <c r="L117" s="48"/>
      <c r="M117" s="216" t="s">
        <v>32</v>
      </c>
      <c r="N117" s="217" t="s">
        <v>49</v>
      </c>
      <c r="O117" s="88"/>
      <c r="P117" s="218">
        <f>O117*H117</f>
        <v>0</v>
      </c>
      <c r="Q117" s="218">
        <v>0.052630000000000003</v>
      </c>
      <c r="R117" s="218">
        <f>Q117*H117</f>
        <v>0.21052000000000001</v>
      </c>
      <c r="S117" s="218">
        <v>0</v>
      </c>
      <c r="T117" s="219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20" t="s">
        <v>187</v>
      </c>
      <c r="AT117" s="220" t="s">
        <v>189</v>
      </c>
      <c r="AU117" s="220" t="s">
        <v>91</v>
      </c>
      <c r="AY117" s="20" t="s">
        <v>188</v>
      </c>
      <c r="BE117" s="221">
        <f>IF(N117="základní",J117,0)</f>
        <v>0</v>
      </c>
      <c r="BF117" s="221">
        <f>IF(N117="snížená",J117,0)</f>
        <v>0</v>
      </c>
      <c r="BG117" s="221">
        <f>IF(N117="zákl. přenesená",J117,0)</f>
        <v>0</v>
      </c>
      <c r="BH117" s="221">
        <f>IF(N117="sníž. přenesená",J117,0)</f>
        <v>0</v>
      </c>
      <c r="BI117" s="221">
        <f>IF(N117="nulová",J117,0)</f>
        <v>0</v>
      </c>
      <c r="BJ117" s="20" t="s">
        <v>86</v>
      </c>
      <c r="BK117" s="221">
        <f>ROUND(I117*H117,2)</f>
        <v>0</v>
      </c>
      <c r="BL117" s="20" t="s">
        <v>187</v>
      </c>
      <c r="BM117" s="220" t="s">
        <v>2948</v>
      </c>
    </row>
    <row r="118" s="2" customFormat="1">
      <c r="A118" s="42"/>
      <c r="B118" s="43"/>
      <c r="C118" s="44"/>
      <c r="D118" s="222" t="s">
        <v>194</v>
      </c>
      <c r="E118" s="44"/>
      <c r="F118" s="223" t="s">
        <v>2949</v>
      </c>
      <c r="G118" s="44"/>
      <c r="H118" s="44"/>
      <c r="I118" s="224"/>
      <c r="J118" s="44"/>
      <c r="K118" s="44"/>
      <c r="L118" s="48"/>
      <c r="M118" s="225"/>
      <c r="N118" s="226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194</v>
      </c>
      <c r="AU118" s="20" t="s">
        <v>91</v>
      </c>
    </row>
    <row r="119" s="2" customFormat="1">
      <c r="A119" s="42"/>
      <c r="B119" s="43"/>
      <c r="C119" s="44"/>
      <c r="D119" s="239" t="s">
        <v>239</v>
      </c>
      <c r="E119" s="44"/>
      <c r="F119" s="240" t="s">
        <v>2950</v>
      </c>
      <c r="G119" s="44"/>
      <c r="H119" s="44"/>
      <c r="I119" s="224"/>
      <c r="J119" s="44"/>
      <c r="K119" s="44"/>
      <c r="L119" s="48"/>
      <c r="M119" s="225"/>
      <c r="N119" s="226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239</v>
      </c>
      <c r="AU119" s="20" t="s">
        <v>91</v>
      </c>
    </row>
    <row r="120" s="2" customFormat="1" ht="24.15" customHeight="1">
      <c r="A120" s="42"/>
      <c r="B120" s="43"/>
      <c r="C120" s="209" t="s">
        <v>187</v>
      </c>
      <c r="D120" s="209" t="s">
        <v>189</v>
      </c>
      <c r="E120" s="210" t="s">
        <v>2951</v>
      </c>
      <c r="F120" s="211" t="s">
        <v>2952</v>
      </c>
      <c r="G120" s="212" t="s">
        <v>278</v>
      </c>
      <c r="H120" s="213">
        <v>1.47</v>
      </c>
      <c r="I120" s="214"/>
      <c r="J120" s="215">
        <f>ROUND(I120*H120,2)</f>
        <v>0</v>
      </c>
      <c r="K120" s="211" t="s">
        <v>236</v>
      </c>
      <c r="L120" s="48"/>
      <c r="M120" s="216" t="s">
        <v>32</v>
      </c>
      <c r="N120" s="217" t="s">
        <v>49</v>
      </c>
      <c r="O120" s="88"/>
      <c r="P120" s="218">
        <f>O120*H120</f>
        <v>0</v>
      </c>
      <c r="Q120" s="218">
        <v>0.052499999999999998</v>
      </c>
      <c r="R120" s="218">
        <f>Q120*H120</f>
        <v>0.077174999999999994</v>
      </c>
      <c r="S120" s="218">
        <v>0</v>
      </c>
      <c r="T120" s="219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20" t="s">
        <v>405</v>
      </c>
      <c r="AT120" s="220" t="s">
        <v>189</v>
      </c>
      <c r="AU120" s="220" t="s">
        <v>91</v>
      </c>
      <c r="AY120" s="20" t="s">
        <v>188</v>
      </c>
      <c r="BE120" s="221">
        <f>IF(N120="základní",J120,0)</f>
        <v>0</v>
      </c>
      <c r="BF120" s="221">
        <f>IF(N120="snížená",J120,0)</f>
        <v>0</v>
      </c>
      <c r="BG120" s="221">
        <f>IF(N120="zákl. přenesená",J120,0)</f>
        <v>0</v>
      </c>
      <c r="BH120" s="221">
        <f>IF(N120="sníž. přenesená",J120,0)</f>
        <v>0</v>
      </c>
      <c r="BI120" s="221">
        <f>IF(N120="nulová",J120,0)</f>
        <v>0</v>
      </c>
      <c r="BJ120" s="20" t="s">
        <v>86</v>
      </c>
      <c r="BK120" s="221">
        <f>ROUND(I120*H120,2)</f>
        <v>0</v>
      </c>
      <c r="BL120" s="20" t="s">
        <v>405</v>
      </c>
      <c r="BM120" s="220" t="s">
        <v>2953</v>
      </c>
    </row>
    <row r="121" s="2" customFormat="1">
      <c r="A121" s="42"/>
      <c r="B121" s="43"/>
      <c r="C121" s="44"/>
      <c r="D121" s="222" t="s">
        <v>194</v>
      </c>
      <c r="E121" s="44"/>
      <c r="F121" s="223" t="s">
        <v>2954</v>
      </c>
      <c r="G121" s="44"/>
      <c r="H121" s="44"/>
      <c r="I121" s="224"/>
      <c r="J121" s="44"/>
      <c r="K121" s="44"/>
      <c r="L121" s="48"/>
      <c r="M121" s="225"/>
      <c r="N121" s="226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194</v>
      </c>
      <c r="AU121" s="20" t="s">
        <v>91</v>
      </c>
    </row>
    <row r="122" s="2" customFormat="1">
      <c r="A122" s="42"/>
      <c r="B122" s="43"/>
      <c r="C122" s="44"/>
      <c r="D122" s="239" t="s">
        <v>239</v>
      </c>
      <c r="E122" s="44"/>
      <c r="F122" s="240" t="s">
        <v>2955</v>
      </c>
      <c r="G122" s="44"/>
      <c r="H122" s="44"/>
      <c r="I122" s="224"/>
      <c r="J122" s="44"/>
      <c r="K122" s="44"/>
      <c r="L122" s="48"/>
      <c r="M122" s="225"/>
      <c r="N122" s="226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239</v>
      </c>
      <c r="AU122" s="20" t="s">
        <v>91</v>
      </c>
    </row>
    <row r="123" s="14" customFormat="1">
      <c r="A123" s="14"/>
      <c r="B123" s="252"/>
      <c r="C123" s="253"/>
      <c r="D123" s="222" t="s">
        <v>282</v>
      </c>
      <c r="E123" s="254" t="s">
        <v>32</v>
      </c>
      <c r="F123" s="255" t="s">
        <v>2956</v>
      </c>
      <c r="G123" s="253"/>
      <c r="H123" s="254" t="s">
        <v>32</v>
      </c>
      <c r="I123" s="256"/>
      <c r="J123" s="253"/>
      <c r="K123" s="253"/>
      <c r="L123" s="257"/>
      <c r="M123" s="258"/>
      <c r="N123" s="259"/>
      <c r="O123" s="259"/>
      <c r="P123" s="259"/>
      <c r="Q123" s="259"/>
      <c r="R123" s="259"/>
      <c r="S123" s="259"/>
      <c r="T123" s="26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61" t="s">
        <v>282</v>
      </c>
      <c r="AU123" s="261" t="s">
        <v>91</v>
      </c>
      <c r="AV123" s="14" t="s">
        <v>86</v>
      </c>
      <c r="AW123" s="14" t="s">
        <v>39</v>
      </c>
      <c r="AX123" s="14" t="s">
        <v>78</v>
      </c>
      <c r="AY123" s="261" t="s">
        <v>188</v>
      </c>
    </row>
    <row r="124" s="14" customFormat="1">
      <c r="A124" s="14"/>
      <c r="B124" s="252"/>
      <c r="C124" s="253"/>
      <c r="D124" s="222" t="s">
        <v>282</v>
      </c>
      <c r="E124" s="254" t="s">
        <v>32</v>
      </c>
      <c r="F124" s="255" t="s">
        <v>2957</v>
      </c>
      <c r="G124" s="253"/>
      <c r="H124" s="254" t="s">
        <v>32</v>
      </c>
      <c r="I124" s="256"/>
      <c r="J124" s="253"/>
      <c r="K124" s="253"/>
      <c r="L124" s="257"/>
      <c r="M124" s="258"/>
      <c r="N124" s="259"/>
      <c r="O124" s="259"/>
      <c r="P124" s="259"/>
      <c r="Q124" s="259"/>
      <c r="R124" s="259"/>
      <c r="S124" s="259"/>
      <c r="T124" s="26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1" t="s">
        <v>282</v>
      </c>
      <c r="AU124" s="261" t="s">
        <v>91</v>
      </c>
      <c r="AV124" s="14" t="s">
        <v>86</v>
      </c>
      <c r="AW124" s="14" t="s">
        <v>39</v>
      </c>
      <c r="AX124" s="14" t="s">
        <v>78</v>
      </c>
      <c r="AY124" s="261" t="s">
        <v>188</v>
      </c>
    </row>
    <row r="125" s="13" customFormat="1">
      <c r="A125" s="13"/>
      <c r="B125" s="241"/>
      <c r="C125" s="242"/>
      <c r="D125" s="222" t="s">
        <v>282</v>
      </c>
      <c r="E125" s="243" t="s">
        <v>32</v>
      </c>
      <c r="F125" s="244" t="s">
        <v>2958</v>
      </c>
      <c r="G125" s="242"/>
      <c r="H125" s="245">
        <v>1.47</v>
      </c>
      <c r="I125" s="246"/>
      <c r="J125" s="242"/>
      <c r="K125" s="242"/>
      <c r="L125" s="247"/>
      <c r="M125" s="248"/>
      <c r="N125" s="249"/>
      <c r="O125" s="249"/>
      <c r="P125" s="249"/>
      <c r="Q125" s="249"/>
      <c r="R125" s="249"/>
      <c r="S125" s="249"/>
      <c r="T125" s="25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1" t="s">
        <v>282</v>
      </c>
      <c r="AU125" s="251" t="s">
        <v>91</v>
      </c>
      <c r="AV125" s="13" t="s">
        <v>91</v>
      </c>
      <c r="AW125" s="13" t="s">
        <v>39</v>
      </c>
      <c r="AX125" s="13" t="s">
        <v>86</v>
      </c>
      <c r="AY125" s="251" t="s">
        <v>188</v>
      </c>
    </row>
    <row r="126" s="2" customFormat="1" ht="24.15" customHeight="1">
      <c r="A126" s="42"/>
      <c r="B126" s="43"/>
      <c r="C126" s="209" t="s">
        <v>208</v>
      </c>
      <c r="D126" s="209" t="s">
        <v>189</v>
      </c>
      <c r="E126" s="210" t="s">
        <v>1776</v>
      </c>
      <c r="F126" s="211" t="s">
        <v>1777</v>
      </c>
      <c r="G126" s="212" t="s">
        <v>278</v>
      </c>
      <c r="H126" s="213">
        <v>7.1050000000000004</v>
      </c>
      <c r="I126" s="214"/>
      <c r="J126" s="215">
        <f>ROUND(I126*H126,2)</f>
        <v>0</v>
      </c>
      <c r="K126" s="211" t="s">
        <v>236</v>
      </c>
      <c r="L126" s="48"/>
      <c r="M126" s="216" t="s">
        <v>32</v>
      </c>
      <c r="N126" s="217" t="s">
        <v>49</v>
      </c>
      <c r="O126" s="88"/>
      <c r="P126" s="218">
        <f>O126*H126</f>
        <v>0</v>
      </c>
      <c r="Q126" s="218">
        <v>0.061719999999999997</v>
      </c>
      <c r="R126" s="218">
        <f>Q126*H126</f>
        <v>0.43852059999999998</v>
      </c>
      <c r="S126" s="218">
        <v>0</v>
      </c>
      <c r="T126" s="219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20" t="s">
        <v>187</v>
      </c>
      <c r="AT126" s="220" t="s">
        <v>189</v>
      </c>
      <c r="AU126" s="220" t="s">
        <v>91</v>
      </c>
      <c r="AY126" s="20" t="s">
        <v>188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20" t="s">
        <v>86</v>
      </c>
      <c r="BK126" s="221">
        <f>ROUND(I126*H126,2)</f>
        <v>0</v>
      </c>
      <c r="BL126" s="20" t="s">
        <v>187</v>
      </c>
      <c r="BM126" s="220" t="s">
        <v>2959</v>
      </c>
    </row>
    <row r="127" s="2" customFormat="1">
      <c r="A127" s="42"/>
      <c r="B127" s="43"/>
      <c r="C127" s="44"/>
      <c r="D127" s="222" t="s">
        <v>194</v>
      </c>
      <c r="E127" s="44"/>
      <c r="F127" s="223" t="s">
        <v>1779</v>
      </c>
      <c r="G127" s="44"/>
      <c r="H127" s="44"/>
      <c r="I127" s="224"/>
      <c r="J127" s="44"/>
      <c r="K127" s="44"/>
      <c r="L127" s="48"/>
      <c r="M127" s="225"/>
      <c r="N127" s="226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194</v>
      </c>
      <c r="AU127" s="20" t="s">
        <v>91</v>
      </c>
    </row>
    <row r="128" s="2" customFormat="1">
      <c r="A128" s="42"/>
      <c r="B128" s="43"/>
      <c r="C128" s="44"/>
      <c r="D128" s="239" t="s">
        <v>239</v>
      </c>
      <c r="E128" s="44"/>
      <c r="F128" s="240" t="s">
        <v>1780</v>
      </c>
      <c r="G128" s="44"/>
      <c r="H128" s="44"/>
      <c r="I128" s="224"/>
      <c r="J128" s="44"/>
      <c r="K128" s="44"/>
      <c r="L128" s="48"/>
      <c r="M128" s="225"/>
      <c r="N128" s="226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239</v>
      </c>
      <c r="AU128" s="20" t="s">
        <v>91</v>
      </c>
    </row>
    <row r="129" s="14" customFormat="1">
      <c r="A129" s="14"/>
      <c r="B129" s="252"/>
      <c r="C129" s="253"/>
      <c r="D129" s="222" t="s">
        <v>282</v>
      </c>
      <c r="E129" s="254" t="s">
        <v>32</v>
      </c>
      <c r="F129" s="255" t="s">
        <v>2956</v>
      </c>
      <c r="G129" s="253"/>
      <c r="H129" s="254" t="s">
        <v>32</v>
      </c>
      <c r="I129" s="256"/>
      <c r="J129" s="253"/>
      <c r="K129" s="253"/>
      <c r="L129" s="257"/>
      <c r="M129" s="258"/>
      <c r="N129" s="259"/>
      <c r="O129" s="259"/>
      <c r="P129" s="259"/>
      <c r="Q129" s="259"/>
      <c r="R129" s="259"/>
      <c r="S129" s="259"/>
      <c r="T129" s="26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1" t="s">
        <v>282</v>
      </c>
      <c r="AU129" s="261" t="s">
        <v>91</v>
      </c>
      <c r="AV129" s="14" t="s">
        <v>86</v>
      </c>
      <c r="AW129" s="14" t="s">
        <v>39</v>
      </c>
      <c r="AX129" s="14" t="s">
        <v>78</v>
      </c>
      <c r="AY129" s="261" t="s">
        <v>188</v>
      </c>
    </row>
    <row r="130" s="13" customFormat="1">
      <c r="A130" s="13"/>
      <c r="B130" s="241"/>
      <c r="C130" s="242"/>
      <c r="D130" s="222" t="s">
        <v>282</v>
      </c>
      <c r="E130" s="243" t="s">
        <v>32</v>
      </c>
      <c r="F130" s="244" t="s">
        <v>2960</v>
      </c>
      <c r="G130" s="242"/>
      <c r="H130" s="245">
        <v>7.1050000000000004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1" t="s">
        <v>282</v>
      </c>
      <c r="AU130" s="251" t="s">
        <v>91</v>
      </c>
      <c r="AV130" s="13" t="s">
        <v>91</v>
      </c>
      <c r="AW130" s="13" t="s">
        <v>39</v>
      </c>
      <c r="AX130" s="13" t="s">
        <v>86</v>
      </c>
      <c r="AY130" s="251" t="s">
        <v>188</v>
      </c>
    </row>
    <row r="131" s="2" customFormat="1" ht="24.15" customHeight="1">
      <c r="A131" s="42"/>
      <c r="B131" s="43"/>
      <c r="C131" s="209" t="s">
        <v>213</v>
      </c>
      <c r="D131" s="209" t="s">
        <v>189</v>
      </c>
      <c r="E131" s="210" t="s">
        <v>1270</v>
      </c>
      <c r="F131" s="211" t="s">
        <v>1271</v>
      </c>
      <c r="G131" s="212" t="s">
        <v>278</v>
      </c>
      <c r="H131" s="213">
        <v>23.920000000000002</v>
      </c>
      <c r="I131" s="214"/>
      <c r="J131" s="215">
        <f>ROUND(I131*H131,2)</f>
        <v>0</v>
      </c>
      <c r="K131" s="211" t="s">
        <v>236</v>
      </c>
      <c r="L131" s="48"/>
      <c r="M131" s="216" t="s">
        <v>32</v>
      </c>
      <c r="N131" s="217" t="s">
        <v>49</v>
      </c>
      <c r="O131" s="88"/>
      <c r="P131" s="218">
        <f>O131*H131</f>
        <v>0</v>
      </c>
      <c r="Q131" s="218">
        <v>0.079210000000000003</v>
      </c>
      <c r="R131" s="218">
        <f>Q131*H131</f>
        <v>1.8947032000000001</v>
      </c>
      <c r="S131" s="218">
        <v>0</v>
      </c>
      <c r="T131" s="219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20" t="s">
        <v>187</v>
      </c>
      <c r="AT131" s="220" t="s">
        <v>189</v>
      </c>
      <c r="AU131" s="220" t="s">
        <v>91</v>
      </c>
      <c r="AY131" s="20" t="s">
        <v>188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20" t="s">
        <v>86</v>
      </c>
      <c r="BK131" s="221">
        <f>ROUND(I131*H131,2)</f>
        <v>0</v>
      </c>
      <c r="BL131" s="20" t="s">
        <v>187</v>
      </c>
      <c r="BM131" s="220" t="s">
        <v>2961</v>
      </c>
    </row>
    <row r="132" s="2" customFormat="1">
      <c r="A132" s="42"/>
      <c r="B132" s="43"/>
      <c r="C132" s="44"/>
      <c r="D132" s="222" t="s">
        <v>194</v>
      </c>
      <c r="E132" s="44"/>
      <c r="F132" s="223" t="s">
        <v>1273</v>
      </c>
      <c r="G132" s="44"/>
      <c r="H132" s="44"/>
      <c r="I132" s="224"/>
      <c r="J132" s="44"/>
      <c r="K132" s="44"/>
      <c r="L132" s="48"/>
      <c r="M132" s="225"/>
      <c r="N132" s="226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194</v>
      </c>
      <c r="AU132" s="20" t="s">
        <v>91</v>
      </c>
    </row>
    <row r="133" s="2" customFormat="1">
      <c r="A133" s="42"/>
      <c r="B133" s="43"/>
      <c r="C133" s="44"/>
      <c r="D133" s="239" t="s">
        <v>239</v>
      </c>
      <c r="E133" s="44"/>
      <c r="F133" s="240" t="s">
        <v>1274</v>
      </c>
      <c r="G133" s="44"/>
      <c r="H133" s="44"/>
      <c r="I133" s="224"/>
      <c r="J133" s="44"/>
      <c r="K133" s="44"/>
      <c r="L133" s="48"/>
      <c r="M133" s="225"/>
      <c r="N133" s="226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239</v>
      </c>
      <c r="AU133" s="20" t="s">
        <v>91</v>
      </c>
    </row>
    <row r="134" s="14" customFormat="1">
      <c r="A134" s="14"/>
      <c r="B134" s="252"/>
      <c r="C134" s="253"/>
      <c r="D134" s="222" t="s">
        <v>282</v>
      </c>
      <c r="E134" s="254" t="s">
        <v>32</v>
      </c>
      <c r="F134" s="255" t="s">
        <v>2962</v>
      </c>
      <c r="G134" s="253"/>
      <c r="H134" s="254" t="s">
        <v>32</v>
      </c>
      <c r="I134" s="256"/>
      <c r="J134" s="253"/>
      <c r="K134" s="253"/>
      <c r="L134" s="257"/>
      <c r="M134" s="258"/>
      <c r="N134" s="259"/>
      <c r="O134" s="259"/>
      <c r="P134" s="259"/>
      <c r="Q134" s="259"/>
      <c r="R134" s="259"/>
      <c r="S134" s="259"/>
      <c r="T134" s="26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1" t="s">
        <v>282</v>
      </c>
      <c r="AU134" s="261" t="s">
        <v>91</v>
      </c>
      <c r="AV134" s="14" t="s">
        <v>86</v>
      </c>
      <c r="AW134" s="14" t="s">
        <v>39</v>
      </c>
      <c r="AX134" s="14" t="s">
        <v>78</v>
      </c>
      <c r="AY134" s="261" t="s">
        <v>188</v>
      </c>
    </row>
    <row r="135" s="13" customFormat="1">
      <c r="A135" s="13"/>
      <c r="B135" s="241"/>
      <c r="C135" s="242"/>
      <c r="D135" s="222" t="s">
        <v>282</v>
      </c>
      <c r="E135" s="243" t="s">
        <v>32</v>
      </c>
      <c r="F135" s="244" t="s">
        <v>2963</v>
      </c>
      <c r="G135" s="242"/>
      <c r="H135" s="245">
        <v>6.8399999999999999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282</v>
      </c>
      <c r="AU135" s="251" t="s">
        <v>91</v>
      </c>
      <c r="AV135" s="13" t="s">
        <v>91</v>
      </c>
      <c r="AW135" s="13" t="s">
        <v>39</v>
      </c>
      <c r="AX135" s="13" t="s">
        <v>78</v>
      </c>
      <c r="AY135" s="251" t="s">
        <v>188</v>
      </c>
    </row>
    <row r="136" s="14" customFormat="1">
      <c r="A136" s="14"/>
      <c r="B136" s="252"/>
      <c r="C136" s="253"/>
      <c r="D136" s="222" t="s">
        <v>282</v>
      </c>
      <c r="E136" s="254" t="s">
        <v>32</v>
      </c>
      <c r="F136" s="255" t="s">
        <v>2964</v>
      </c>
      <c r="G136" s="253"/>
      <c r="H136" s="254" t="s">
        <v>32</v>
      </c>
      <c r="I136" s="256"/>
      <c r="J136" s="253"/>
      <c r="K136" s="253"/>
      <c r="L136" s="257"/>
      <c r="M136" s="258"/>
      <c r="N136" s="259"/>
      <c r="O136" s="259"/>
      <c r="P136" s="259"/>
      <c r="Q136" s="259"/>
      <c r="R136" s="259"/>
      <c r="S136" s="259"/>
      <c r="T136" s="26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1" t="s">
        <v>282</v>
      </c>
      <c r="AU136" s="261" t="s">
        <v>91</v>
      </c>
      <c r="AV136" s="14" t="s">
        <v>86</v>
      </c>
      <c r="AW136" s="14" t="s">
        <v>39</v>
      </c>
      <c r="AX136" s="14" t="s">
        <v>78</v>
      </c>
      <c r="AY136" s="261" t="s">
        <v>188</v>
      </c>
    </row>
    <row r="137" s="13" customFormat="1">
      <c r="A137" s="13"/>
      <c r="B137" s="241"/>
      <c r="C137" s="242"/>
      <c r="D137" s="222" t="s">
        <v>282</v>
      </c>
      <c r="E137" s="243" t="s">
        <v>32</v>
      </c>
      <c r="F137" s="244" t="s">
        <v>2965</v>
      </c>
      <c r="G137" s="242"/>
      <c r="H137" s="245">
        <v>12.44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282</v>
      </c>
      <c r="AU137" s="251" t="s">
        <v>91</v>
      </c>
      <c r="AV137" s="13" t="s">
        <v>91</v>
      </c>
      <c r="AW137" s="13" t="s">
        <v>39</v>
      </c>
      <c r="AX137" s="13" t="s">
        <v>78</v>
      </c>
      <c r="AY137" s="251" t="s">
        <v>188</v>
      </c>
    </row>
    <row r="138" s="14" customFormat="1">
      <c r="A138" s="14"/>
      <c r="B138" s="252"/>
      <c r="C138" s="253"/>
      <c r="D138" s="222" t="s">
        <v>282</v>
      </c>
      <c r="E138" s="254" t="s">
        <v>32</v>
      </c>
      <c r="F138" s="255" t="s">
        <v>2956</v>
      </c>
      <c r="G138" s="253"/>
      <c r="H138" s="254" t="s">
        <v>32</v>
      </c>
      <c r="I138" s="256"/>
      <c r="J138" s="253"/>
      <c r="K138" s="253"/>
      <c r="L138" s="257"/>
      <c r="M138" s="258"/>
      <c r="N138" s="259"/>
      <c r="O138" s="259"/>
      <c r="P138" s="259"/>
      <c r="Q138" s="259"/>
      <c r="R138" s="259"/>
      <c r="S138" s="259"/>
      <c r="T138" s="26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1" t="s">
        <v>282</v>
      </c>
      <c r="AU138" s="261" t="s">
        <v>91</v>
      </c>
      <c r="AV138" s="14" t="s">
        <v>86</v>
      </c>
      <c r="AW138" s="14" t="s">
        <v>39</v>
      </c>
      <c r="AX138" s="14" t="s">
        <v>78</v>
      </c>
      <c r="AY138" s="261" t="s">
        <v>188</v>
      </c>
    </row>
    <row r="139" s="13" customFormat="1">
      <c r="A139" s="13"/>
      <c r="B139" s="241"/>
      <c r="C139" s="242"/>
      <c r="D139" s="222" t="s">
        <v>282</v>
      </c>
      <c r="E139" s="243" t="s">
        <v>32</v>
      </c>
      <c r="F139" s="244" t="s">
        <v>2966</v>
      </c>
      <c r="G139" s="242"/>
      <c r="H139" s="245">
        <v>3.5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282</v>
      </c>
      <c r="AU139" s="251" t="s">
        <v>91</v>
      </c>
      <c r="AV139" s="13" t="s">
        <v>91</v>
      </c>
      <c r="AW139" s="13" t="s">
        <v>39</v>
      </c>
      <c r="AX139" s="13" t="s">
        <v>78</v>
      </c>
      <c r="AY139" s="251" t="s">
        <v>188</v>
      </c>
    </row>
    <row r="140" s="14" customFormat="1">
      <c r="A140" s="14"/>
      <c r="B140" s="252"/>
      <c r="C140" s="253"/>
      <c r="D140" s="222" t="s">
        <v>282</v>
      </c>
      <c r="E140" s="254" t="s">
        <v>32</v>
      </c>
      <c r="F140" s="255" t="s">
        <v>2967</v>
      </c>
      <c r="G140" s="253"/>
      <c r="H140" s="254" t="s">
        <v>32</v>
      </c>
      <c r="I140" s="256"/>
      <c r="J140" s="253"/>
      <c r="K140" s="253"/>
      <c r="L140" s="257"/>
      <c r="M140" s="258"/>
      <c r="N140" s="259"/>
      <c r="O140" s="259"/>
      <c r="P140" s="259"/>
      <c r="Q140" s="259"/>
      <c r="R140" s="259"/>
      <c r="S140" s="259"/>
      <c r="T140" s="26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1" t="s">
        <v>282</v>
      </c>
      <c r="AU140" s="261" t="s">
        <v>91</v>
      </c>
      <c r="AV140" s="14" t="s">
        <v>86</v>
      </c>
      <c r="AW140" s="14" t="s">
        <v>39</v>
      </c>
      <c r="AX140" s="14" t="s">
        <v>78</v>
      </c>
      <c r="AY140" s="261" t="s">
        <v>188</v>
      </c>
    </row>
    <row r="141" s="13" customFormat="1">
      <c r="A141" s="13"/>
      <c r="B141" s="241"/>
      <c r="C141" s="242"/>
      <c r="D141" s="222" t="s">
        <v>282</v>
      </c>
      <c r="E141" s="243" t="s">
        <v>32</v>
      </c>
      <c r="F141" s="244" t="s">
        <v>2968</v>
      </c>
      <c r="G141" s="242"/>
      <c r="H141" s="245">
        <v>1.1399999999999999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1" t="s">
        <v>282</v>
      </c>
      <c r="AU141" s="251" t="s">
        <v>91</v>
      </c>
      <c r="AV141" s="13" t="s">
        <v>91</v>
      </c>
      <c r="AW141" s="13" t="s">
        <v>39</v>
      </c>
      <c r="AX141" s="13" t="s">
        <v>78</v>
      </c>
      <c r="AY141" s="251" t="s">
        <v>188</v>
      </c>
    </row>
    <row r="142" s="15" customFormat="1">
      <c r="A142" s="15"/>
      <c r="B142" s="272"/>
      <c r="C142" s="273"/>
      <c r="D142" s="222" t="s">
        <v>282</v>
      </c>
      <c r="E142" s="274" t="s">
        <v>32</v>
      </c>
      <c r="F142" s="275" t="s">
        <v>338</v>
      </c>
      <c r="G142" s="273"/>
      <c r="H142" s="276">
        <v>23.920000000000002</v>
      </c>
      <c r="I142" s="277"/>
      <c r="J142" s="273"/>
      <c r="K142" s="273"/>
      <c r="L142" s="278"/>
      <c r="M142" s="279"/>
      <c r="N142" s="280"/>
      <c r="O142" s="280"/>
      <c r="P142" s="280"/>
      <c r="Q142" s="280"/>
      <c r="R142" s="280"/>
      <c r="S142" s="280"/>
      <c r="T142" s="281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2" t="s">
        <v>282</v>
      </c>
      <c r="AU142" s="282" t="s">
        <v>91</v>
      </c>
      <c r="AV142" s="15" t="s">
        <v>187</v>
      </c>
      <c r="AW142" s="15" t="s">
        <v>39</v>
      </c>
      <c r="AX142" s="15" t="s">
        <v>86</v>
      </c>
      <c r="AY142" s="282" t="s">
        <v>188</v>
      </c>
    </row>
    <row r="143" s="11" customFormat="1" ht="22.8" customHeight="1">
      <c r="A143" s="11"/>
      <c r="B143" s="195"/>
      <c r="C143" s="196"/>
      <c r="D143" s="197" t="s">
        <v>77</v>
      </c>
      <c r="E143" s="237" t="s">
        <v>213</v>
      </c>
      <c r="F143" s="237" t="s">
        <v>275</v>
      </c>
      <c r="G143" s="196"/>
      <c r="H143" s="196"/>
      <c r="I143" s="199"/>
      <c r="J143" s="238">
        <f>BK143</f>
        <v>0</v>
      </c>
      <c r="K143" s="196"/>
      <c r="L143" s="201"/>
      <c r="M143" s="202"/>
      <c r="N143" s="203"/>
      <c r="O143" s="203"/>
      <c r="P143" s="204">
        <f>SUM(P144:P200)</f>
        <v>0</v>
      </c>
      <c r="Q143" s="203"/>
      <c r="R143" s="204">
        <f>SUM(R144:R200)</f>
        <v>1.28970147</v>
      </c>
      <c r="S143" s="203"/>
      <c r="T143" s="205">
        <f>SUM(T144:T200)</f>
        <v>0</v>
      </c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R143" s="206" t="s">
        <v>86</v>
      </c>
      <c r="AT143" s="207" t="s">
        <v>77</v>
      </c>
      <c r="AU143" s="207" t="s">
        <v>86</v>
      </c>
      <c r="AY143" s="206" t="s">
        <v>188</v>
      </c>
      <c r="BK143" s="208">
        <f>SUM(BK144:BK200)</f>
        <v>0</v>
      </c>
    </row>
    <row r="144" s="2" customFormat="1" ht="24.15" customHeight="1">
      <c r="A144" s="42"/>
      <c r="B144" s="43"/>
      <c r="C144" s="209" t="s">
        <v>217</v>
      </c>
      <c r="D144" s="209" t="s">
        <v>189</v>
      </c>
      <c r="E144" s="210" t="s">
        <v>1074</v>
      </c>
      <c r="F144" s="211" t="s">
        <v>1075</v>
      </c>
      <c r="G144" s="212" t="s">
        <v>278</v>
      </c>
      <c r="H144" s="213">
        <v>81.741</v>
      </c>
      <c r="I144" s="214"/>
      <c r="J144" s="215">
        <f>ROUND(I144*H144,2)</f>
        <v>0</v>
      </c>
      <c r="K144" s="211" t="s">
        <v>236</v>
      </c>
      <c r="L144" s="48"/>
      <c r="M144" s="216" t="s">
        <v>32</v>
      </c>
      <c r="N144" s="217" t="s">
        <v>49</v>
      </c>
      <c r="O144" s="88"/>
      <c r="P144" s="218">
        <f>O144*H144</f>
        <v>0</v>
      </c>
      <c r="Q144" s="218">
        <v>0.00025999999999999998</v>
      </c>
      <c r="R144" s="218">
        <f>Q144*H144</f>
        <v>0.02125266</v>
      </c>
      <c r="S144" s="218">
        <v>0</v>
      </c>
      <c r="T144" s="219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20" t="s">
        <v>187</v>
      </c>
      <c r="AT144" s="220" t="s">
        <v>189</v>
      </c>
      <c r="AU144" s="220" t="s">
        <v>91</v>
      </c>
      <c r="AY144" s="20" t="s">
        <v>188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20" t="s">
        <v>86</v>
      </c>
      <c r="BK144" s="221">
        <f>ROUND(I144*H144,2)</f>
        <v>0</v>
      </c>
      <c r="BL144" s="20" t="s">
        <v>187</v>
      </c>
      <c r="BM144" s="220" t="s">
        <v>2969</v>
      </c>
    </row>
    <row r="145" s="2" customFormat="1">
      <c r="A145" s="42"/>
      <c r="B145" s="43"/>
      <c r="C145" s="44"/>
      <c r="D145" s="222" t="s">
        <v>194</v>
      </c>
      <c r="E145" s="44"/>
      <c r="F145" s="223" t="s">
        <v>1077</v>
      </c>
      <c r="G145" s="44"/>
      <c r="H145" s="44"/>
      <c r="I145" s="224"/>
      <c r="J145" s="44"/>
      <c r="K145" s="44"/>
      <c r="L145" s="48"/>
      <c r="M145" s="225"/>
      <c r="N145" s="226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194</v>
      </c>
      <c r="AU145" s="20" t="s">
        <v>91</v>
      </c>
    </row>
    <row r="146" s="2" customFormat="1">
      <c r="A146" s="42"/>
      <c r="B146" s="43"/>
      <c r="C146" s="44"/>
      <c r="D146" s="239" t="s">
        <v>239</v>
      </c>
      <c r="E146" s="44"/>
      <c r="F146" s="240" t="s">
        <v>1078</v>
      </c>
      <c r="G146" s="44"/>
      <c r="H146" s="44"/>
      <c r="I146" s="224"/>
      <c r="J146" s="44"/>
      <c r="K146" s="44"/>
      <c r="L146" s="48"/>
      <c r="M146" s="225"/>
      <c r="N146" s="226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239</v>
      </c>
      <c r="AU146" s="20" t="s">
        <v>91</v>
      </c>
    </row>
    <row r="147" s="14" customFormat="1">
      <c r="A147" s="14"/>
      <c r="B147" s="252"/>
      <c r="C147" s="253"/>
      <c r="D147" s="222" t="s">
        <v>282</v>
      </c>
      <c r="E147" s="254" t="s">
        <v>32</v>
      </c>
      <c r="F147" s="255" t="s">
        <v>2964</v>
      </c>
      <c r="G147" s="253"/>
      <c r="H147" s="254" t="s">
        <v>32</v>
      </c>
      <c r="I147" s="256"/>
      <c r="J147" s="253"/>
      <c r="K147" s="253"/>
      <c r="L147" s="257"/>
      <c r="M147" s="258"/>
      <c r="N147" s="259"/>
      <c r="O147" s="259"/>
      <c r="P147" s="259"/>
      <c r="Q147" s="259"/>
      <c r="R147" s="259"/>
      <c r="S147" s="259"/>
      <c r="T147" s="26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1" t="s">
        <v>282</v>
      </c>
      <c r="AU147" s="261" t="s">
        <v>91</v>
      </c>
      <c r="AV147" s="14" t="s">
        <v>86</v>
      </c>
      <c r="AW147" s="14" t="s">
        <v>39</v>
      </c>
      <c r="AX147" s="14" t="s">
        <v>78</v>
      </c>
      <c r="AY147" s="261" t="s">
        <v>188</v>
      </c>
    </row>
    <row r="148" s="13" customFormat="1">
      <c r="A148" s="13"/>
      <c r="B148" s="241"/>
      <c r="C148" s="242"/>
      <c r="D148" s="222" t="s">
        <v>282</v>
      </c>
      <c r="E148" s="243" t="s">
        <v>32</v>
      </c>
      <c r="F148" s="244" t="s">
        <v>2970</v>
      </c>
      <c r="G148" s="242"/>
      <c r="H148" s="245">
        <v>20.812000000000001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282</v>
      </c>
      <c r="AU148" s="251" t="s">
        <v>91</v>
      </c>
      <c r="AV148" s="13" t="s">
        <v>91</v>
      </c>
      <c r="AW148" s="13" t="s">
        <v>39</v>
      </c>
      <c r="AX148" s="13" t="s">
        <v>78</v>
      </c>
      <c r="AY148" s="251" t="s">
        <v>188</v>
      </c>
    </row>
    <row r="149" s="14" customFormat="1">
      <c r="A149" s="14"/>
      <c r="B149" s="252"/>
      <c r="C149" s="253"/>
      <c r="D149" s="222" t="s">
        <v>282</v>
      </c>
      <c r="E149" s="254" t="s">
        <v>32</v>
      </c>
      <c r="F149" s="255" t="s">
        <v>1742</v>
      </c>
      <c r="G149" s="253"/>
      <c r="H149" s="254" t="s">
        <v>32</v>
      </c>
      <c r="I149" s="256"/>
      <c r="J149" s="253"/>
      <c r="K149" s="253"/>
      <c r="L149" s="257"/>
      <c r="M149" s="258"/>
      <c r="N149" s="259"/>
      <c r="O149" s="259"/>
      <c r="P149" s="259"/>
      <c r="Q149" s="259"/>
      <c r="R149" s="259"/>
      <c r="S149" s="259"/>
      <c r="T149" s="26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1" t="s">
        <v>282</v>
      </c>
      <c r="AU149" s="261" t="s">
        <v>91</v>
      </c>
      <c r="AV149" s="14" t="s">
        <v>86</v>
      </c>
      <c r="AW149" s="14" t="s">
        <v>39</v>
      </c>
      <c r="AX149" s="14" t="s">
        <v>78</v>
      </c>
      <c r="AY149" s="261" t="s">
        <v>188</v>
      </c>
    </row>
    <row r="150" s="13" customFormat="1">
      <c r="A150" s="13"/>
      <c r="B150" s="241"/>
      <c r="C150" s="242"/>
      <c r="D150" s="222" t="s">
        <v>282</v>
      </c>
      <c r="E150" s="243" t="s">
        <v>32</v>
      </c>
      <c r="F150" s="244" t="s">
        <v>2971</v>
      </c>
      <c r="G150" s="242"/>
      <c r="H150" s="245">
        <v>18.776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1" t="s">
        <v>282</v>
      </c>
      <c r="AU150" s="251" t="s">
        <v>91</v>
      </c>
      <c r="AV150" s="13" t="s">
        <v>91</v>
      </c>
      <c r="AW150" s="13" t="s">
        <v>39</v>
      </c>
      <c r="AX150" s="13" t="s">
        <v>78</v>
      </c>
      <c r="AY150" s="251" t="s">
        <v>188</v>
      </c>
    </row>
    <row r="151" s="13" customFormat="1">
      <c r="A151" s="13"/>
      <c r="B151" s="241"/>
      <c r="C151" s="242"/>
      <c r="D151" s="222" t="s">
        <v>282</v>
      </c>
      <c r="E151" s="243" t="s">
        <v>32</v>
      </c>
      <c r="F151" s="244" t="s">
        <v>2972</v>
      </c>
      <c r="G151" s="242"/>
      <c r="H151" s="245">
        <v>18.780000000000001</v>
      </c>
      <c r="I151" s="246"/>
      <c r="J151" s="242"/>
      <c r="K151" s="242"/>
      <c r="L151" s="247"/>
      <c r="M151" s="248"/>
      <c r="N151" s="249"/>
      <c r="O151" s="249"/>
      <c r="P151" s="249"/>
      <c r="Q151" s="249"/>
      <c r="R151" s="249"/>
      <c r="S151" s="249"/>
      <c r="T151" s="25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1" t="s">
        <v>282</v>
      </c>
      <c r="AU151" s="251" t="s">
        <v>91</v>
      </c>
      <c r="AV151" s="13" t="s">
        <v>91</v>
      </c>
      <c r="AW151" s="13" t="s">
        <v>39</v>
      </c>
      <c r="AX151" s="13" t="s">
        <v>78</v>
      </c>
      <c r="AY151" s="251" t="s">
        <v>188</v>
      </c>
    </row>
    <row r="152" s="13" customFormat="1">
      <c r="A152" s="13"/>
      <c r="B152" s="241"/>
      <c r="C152" s="242"/>
      <c r="D152" s="222" t="s">
        <v>282</v>
      </c>
      <c r="E152" s="243" t="s">
        <v>32</v>
      </c>
      <c r="F152" s="244" t="s">
        <v>2973</v>
      </c>
      <c r="G152" s="242"/>
      <c r="H152" s="245">
        <v>3.7999999999999998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1" t="s">
        <v>282</v>
      </c>
      <c r="AU152" s="251" t="s">
        <v>91</v>
      </c>
      <c r="AV152" s="13" t="s">
        <v>91</v>
      </c>
      <c r="AW152" s="13" t="s">
        <v>39</v>
      </c>
      <c r="AX152" s="13" t="s">
        <v>78</v>
      </c>
      <c r="AY152" s="251" t="s">
        <v>188</v>
      </c>
    </row>
    <row r="153" s="14" customFormat="1">
      <c r="A153" s="14"/>
      <c r="B153" s="252"/>
      <c r="C153" s="253"/>
      <c r="D153" s="222" t="s">
        <v>282</v>
      </c>
      <c r="E153" s="254" t="s">
        <v>32</v>
      </c>
      <c r="F153" s="255" t="s">
        <v>2974</v>
      </c>
      <c r="G153" s="253"/>
      <c r="H153" s="254" t="s">
        <v>32</v>
      </c>
      <c r="I153" s="256"/>
      <c r="J153" s="253"/>
      <c r="K153" s="253"/>
      <c r="L153" s="257"/>
      <c r="M153" s="258"/>
      <c r="N153" s="259"/>
      <c r="O153" s="259"/>
      <c r="P153" s="259"/>
      <c r="Q153" s="259"/>
      <c r="R153" s="259"/>
      <c r="S153" s="259"/>
      <c r="T153" s="26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1" t="s">
        <v>282</v>
      </c>
      <c r="AU153" s="261" t="s">
        <v>91</v>
      </c>
      <c r="AV153" s="14" t="s">
        <v>86</v>
      </c>
      <c r="AW153" s="14" t="s">
        <v>39</v>
      </c>
      <c r="AX153" s="14" t="s">
        <v>78</v>
      </c>
      <c r="AY153" s="261" t="s">
        <v>188</v>
      </c>
    </row>
    <row r="154" s="13" customFormat="1">
      <c r="A154" s="13"/>
      <c r="B154" s="241"/>
      <c r="C154" s="242"/>
      <c r="D154" s="222" t="s">
        <v>282</v>
      </c>
      <c r="E154" s="243" t="s">
        <v>32</v>
      </c>
      <c r="F154" s="244" t="s">
        <v>2975</v>
      </c>
      <c r="G154" s="242"/>
      <c r="H154" s="245">
        <v>18.103000000000002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282</v>
      </c>
      <c r="AU154" s="251" t="s">
        <v>91</v>
      </c>
      <c r="AV154" s="13" t="s">
        <v>91</v>
      </c>
      <c r="AW154" s="13" t="s">
        <v>39</v>
      </c>
      <c r="AX154" s="13" t="s">
        <v>78</v>
      </c>
      <c r="AY154" s="251" t="s">
        <v>188</v>
      </c>
    </row>
    <row r="155" s="14" customFormat="1">
      <c r="A155" s="14"/>
      <c r="B155" s="252"/>
      <c r="C155" s="253"/>
      <c r="D155" s="222" t="s">
        <v>282</v>
      </c>
      <c r="E155" s="254" t="s">
        <v>32</v>
      </c>
      <c r="F155" s="255" t="s">
        <v>2957</v>
      </c>
      <c r="G155" s="253"/>
      <c r="H155" s="254" t="s">
        <v>32</v>
      </c>
      <c r="I155" s="256"/>
      <c r="J155" s="253"/>
      <c r="K155" s="253"/>
      <c r="L155" s="257"/>
      <c r="M155" s="258"/>
      <c r="N155" s="259"/>
      <c r="O155" s="259"/>
      <c r="P155" s="259"/>
      <c r="Q155" s="259"/>
      <c r="R155" s="259"/>
      <c r="S155" s="259"/>
      <c r="T155" s="26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1" t="s">
        <v>282</v>
      </c>
      <c r="AU155" s="261" t="s">
        <v>91</v>
      </c>
      <c r="AV155" s="14" t="s">
        <v>86</v>
      </c>
      <c r="AW155" s="14" t="s">
        <v>39</v>
      </c>
      <c r="AX155" s="14" t="s">
        <v>78</v>
      </c>
      <c r="AY155" s="261" t="s">
        <v>188</v>
      </c>
    </row>
    <row r="156" s="13" customFormat="1">
      <c r="A156" s="13"/>
      <c r="B156" s="241"/>
      <c r="C156" s="242"/>
      <c r="D156" s="222" t="s">
        <v>282</v>
      </c>
      <c r="E156" s="243" t="s">
        <v>32</v>
      </c>
      <c r="F156" s="244" t="s">
        <v>2976</v>
      </c>
      <c r="G156" s="242"/>
      <c r="H156" s="245">
        <v>1.47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1" t="s">
        <v>282</v>
      </c>
      <c r="AU156" s="251" t="s">
        <v>91</v>
      </c>
      <c r="AV156" s="13" t="s">
        <v>91</v>
      </c>
      <c r="AW156" s="13" t="s">
        <v>39</v>
      </c>
      <c r="AX156" s="13" t="s">
        <v>78</v>
      </c>
      <c r="AY156" s="251" t="s">
        <v>188</v>
      </c>
    </row>
    <row r="157" s="15" customFormat="1">
      <c r="A157" s="15"/>
      <c r="B157" s="272"/>
      <c r="C157" s="273"/>
      <c r="D157" s="222" t="s">
        <v>282</v>
      </c>
      <c r="E157" s="274" t="s">
        <v>32</v>
      </c>
      <c r="F157" s="275" t="s">
        <v>338</v>
      </c>
      <c r="G157" s="273"/>
      <c r="H157" s="276">
        <v>81.741</v>
      </c>
      <c r="I157" s="277"/>
      <c r="J157" s="273"/>
      <c r="K157" s="273"/>
      <c r="L157" s="278"/>
      <c r="M157" s="279"/>
      <c r="N157" s="280"/>
      <c r="O157" s="280"/>
      <c r="P157" s="280"/>
      <c r="Q157" s="280"/>
      <c r="R157" s="280"/>
      <c r="S157" s="280"/>
      <c r="T157" s="28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2" t="s">
        <v>282</v>
      </c>
      <c r="AU157" s="282" t="s">
        <v>91</v>
      </c>
      <c r="AV157" s="15" t="s">
        <v>187</v>
      </c>
      <c r="AW157" s="15" t="s">
        <v>39</v>
      </c>
      <c r="AX157" s="15" t="s">
        <v>86</v>
      </c>
      <c r="AY157" s="282" t="s">
        <v>188</v>
      </c>
    </row>
    <row r="158" s="2" customFormat="1" ht="24.15" customHeight="1">
      <c r="A158" s="42"/>
      <c r="B158" s="43"/>
      <c r="C158" s="209" t="s">
        <v>221</v>
      </c>
      <c r="D158" s="209" t="s">
        <v>189</v>
      </c>
      <c r="E158" s="210" t="s">
        <v>1080</v>
      </c>
      <c r="F158" s="211" t="s">
        <v>1081</v>
      </c>
      <c r="G158" s="212" t="s">
        <v>278</v>
      </c>
      <c r="H158" s="213">
        <v>81.741</v>
      </c>
      <c r="I158" s="214"/>
      <c r="J158" s="215">
        <f>ROUND(I158*H158,2)</f>
        <v>0</v>
      </c>
      <c r="K158" s="211" t="s">
        <v>236</v>
      </c>
      <c r="L158" s="48"/>
      <c r="M158" s="216" t="s">
        <v>32</v>
      </c>
      <c r="N158" s="217" t="s">
        <v>49</v>
      </c>
      <c r="O158" s="88"/>
      <c r="P158" s="218">
        <f>O158*H158</f>
        <v>0</v>
      </c>
      <c r="Q158" s="218">
        <v>0.0043800000000000002</v>
      </c>
      <c r="R158" s="218">
        <f>Q158*H158</f>
        <v>0.35802558000000001</v>
      </c>
      <c r="S158" s="218">
        <v>0</v>
      </c>
      <c r="T158" s="219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20" t="s">
        <v>187</v>
      </c>
      <c r="AT158" s="220" t="s">
        <v>189</v>
      </c>
      <c r="AU158" s="220" t="s">
        <v>91</v>
      </c>
      <c r="AY158" s="20" t="s">
        <v>188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20" t="s">
        <v>86</v>
      </c>
      <c r="BK158" s="221">
        <f>ROUND(I158*H158,2)</f>
        <v>0</v>
      </c>
      <c r="BL158" s="20" t="s">
        <v>187</v>
      </c>
      <c r="BM158" s="220" t="s">
        <v>2977</v>
      </c>
    </row>
    <row r="159" s="2" customFormat="1">
      <c r="A159" s="42"/>
      <c r="B159" s="43"/>
      <c r="C159" s="44"/>
      <c r="D159" s="222" t="s">
        <v>194</v>
      </c>
      <c r="E159" s="44"/>
      <c r="F159" s="223" t="s">
        <v>1083</v>
      </c>
      <c r="G159" s="44"/>
      <c r="H159" s="44"/>
      <c r="I159" s="224"/>
      <c r="J159" s="44"/>
      <c r="K159" s="44"/>
      <c r="L159" s="48"/>
      <c r="M159" s="225"/>
      <c r="N159" s="226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194</v>
      </c>
      <c r="AU159" s="20" t="s">
        <v>91</v>
      </c>
    </row>
    <row r="160" s="2" customFormat="1">
      <c r="A160" s="42"/>
      <c r="B160" s="43"/>
      <c r="C160" s="44"/>
      <c r="D160" s="239" t="s">
        <v>239</v>
      </c>
      <c r="E160" s="44"/>
      <c r="F160" s="240" t="s">
        <v>1084</v>
      </c>
      <c r="G160" s="44"/>
      <c r="H160" s="44"/>
      <c r="I160" s="224"/>
      <c r="J160" s="44"/>
      <c r="K160" s="44"/>
      <c r="L160" s="48"/>
      <c r="M160" s="225"/>
      <c r="N160" s="226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239</v>
      </c>
      <c r="AU160" s="20" t="s">
        <v>91</v>
      </c>
    </row>
    <row r="161" s="14" customFormat="1">
      <c r="A161" s="14"/>
      <c r="B161" s="252"/>
      <c r="C161" s="253"/>
      <c r="D161" s="222" t="s">
        <v>282</v>
      </c>
      <c r="E161" s="254" t="s">
        <v>32</v>
      </c>
      <c r="F161" s="255" t="s">
        <v>2964</v>
      </c>
      <c r="G161" s="253"/>
      <c r="H161" s="254" t="s">
        <v>32</v>
      </c>
      <c r="I161" s="256"/>
      <c r="J161" s="253"/>
      <c r="K161" s="253"/>
      <c r="L161" s="257"/>
      <c r="M161" s="258"/>
      <c r="N161" s="259"/>
      <c r="O161" s="259"/>
      <c r="P161" s="259"/>
      <c r="Q161" s="259"/>
      <c r="R161" s="259"/>
      <c r="S161" s="259"/>
      <c r="T161" s="26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1" t="s">
        <v>282</v>
      </c>
      <c r="AU161" s="261" t="s">
        <v>91</v>
      </c>
      <c r="AV161" s="14" t="s">
        <v>86</v>
      </c>
      <c r="AW161" s="14" t="s">
        <v>39</v>
      </c>
      <c r="AX161" s="14" t="s">
        <v>78</v>
      </c>
      <c r="AY161" s="261" t="s">
        <v>188</v>
      </c>
    </row>
    <row r="162" s="13" customFormat="1">
      <c r="A162" s="13"/>
      <c r="B162" s="241"/>
      <c r="C162" s="242"/>
      <c r="D162" s="222" t="s">
        <v>282</v>
      </c>
      <c r="E162" s="243" t="s">
        <v>32</v>
      </c>
      <c r="F162" s="244" t="s">
        <v>2970</v>
      </c>
      <c r="G162" s="242"/>
      <c r="H162" s="245">
        <v>20.812000000000001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1" t="s">
        <v>282</v>
      </c>
      <c r="AU162" s="251" t="s">
        <v>91</v>
      </c>
      <c r="AV162" s="13" t="s">
        <v>91</v>
      </c>
      <c r="AW162" s="13" t="s">
        <v>39</v>
      </c>
      <c r="AX162" s="13" t="s">
        <v>78</v>
      </c>
      <c r="AY162" s="251" t="s">
        <v>188</v>
      </c>
    </row>
    <row r="163" s="14" customFormat="1">
      <c r="A163" s="14"/>
      <c r="B163" s="252"/>
      <c r="C163" s="253"/>
      <c r="D163" s="222" t="s">
        <v>282</v>
      </c>
      <c r="E163" s="254" t="s">
        <v>32</v>
      </c>
      <c r="F163" s="255" t="s">
        <v>1742</v>
      </c>
      <c r="G163" s="253"/>
      <c r="H163" s="254" t="s">
        <v>32</v>
      </c>
      <c r="I163" s="256"/>
      <c r="J163" s="253"/>
      <c r="K163" s="253"/>
      <c r="L163" s="257"/>
      <c r="M163" s="258"/>
      <c r="N163" s="259"/>
      <c r="O163" s="259"/>
      <c r="P163" s="259"/>
      <c r="Q163" s="259"/>
      <c r="R163" s="259"/>
      <c r="S163" s="259"/>
      <c r="T163" s="26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1" t="s">
        <v>282</v>
      </c>
      <c r="AU163" s="261" t="s">
        <v>91</v>
      </c>
      <c r="AV163" s="14" t="s">
        <v>86</v>
      </c>
      <c r="AW163" s="14" t="s">
        <v>39</v>
      </c>
      <c r="AX163" s="14" t="s">
        <v>78</v>
      </c>
      <c r="AY163" s="261" t="s">
        <v>188</v>
      </c>
    </row>
    <row r="164" s="13" customFormat="1">
      <c r="A164" s="13"/>
      <c r="B164" s="241"/>
      <c r="C164" s="242"/>
      <c r="D164" s="222" t="s">
        <v>282</v>
      </c>
      <c r="E164" s="243" t="s">
        <v>32</v>
      </c>
      <c r="F164" s="244" t="s">
        <v>2971</v>
      </c>
      <c r="G164" s="242"/>
      <c r="H164" s="245">
        <v>18.776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1" t="s">
        <v>282</v>
      </c>
      <c r="AU164" s="251" t="s">
        <v>91</v>
      </c>
      <c r="AV164" s="13" t="s">
        <v>91</v>
      </c>
      <c r="AW164" s="13" t="s">
        <v>39</v>
      </c>
      <c r="AX164" s="13" t="s">
        <v>78</v>
      </c>
      <c r="AY164" s="251" t="s">
        <v>188</v>
      </c>
    </row>
    <row r="165" s="13" customFormat="1">
      <c r="A165" s="13"/>
      <c r="B165" s="241"/>
      <c r="C165" s="242"/>
      <c r="D165" s="222" t="s">
        <v>282</v>
      </c>
      <c r="E165" s="243" t="s">
        <v>32</v>
      </c>
      <c r="F165" s="244" t="s">
        <v>2972</v>
      </c>
      <c r="G165" s="242"/>
      <c r="H165" s="245">
        <v>18.780000000000001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1" t="s">
        <v>282</v>
      </c>
      <c r="AU165" s="251" t="s">
        <v>91</v>
      </c>
      <c r="AV165" s="13" t="s">
        <v>91</v>
      </c>
      <c r="AW165" s="13" t="s">
        <v>39</v>
      </c>
      <c r="AX165" s="13" t="s">
        <v>78</v>
      </c>
      <c r="AY165" s="251" t="s">
        <v>188</v>
      </c>
    </row>
    <row r="166" s="13" customFormat="1">
      <c r="A166" s="13"/>
      <c r="B166" s="241"/>
      <c r="C166" s="242"/>
      <c r="D166" s="222" t="s">
        <v>282</v>
      </c>
      <c r="E166" s="243" t="s">
        <v>32</v>
      </c>
      <c r="F166" s="244" t="s">
        <v>2973</v>
      </c>
      <c r="G166" s="242"/>
      <c r="H166" s="245">
        <v>3.7999999999999998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1" t="s">
        <v>282</v>
      </c>
      <c r="AU166" s="251" t="s">
        <v>91</v>
      </c>
      <c r="AV166" s="13" t="s">
        <v>91</v>
      </c>
      <c r="AW166" s="13" t="s">
        <v>39</v>
      </c>
      <c r="AX166" s="13" t="s">
        <v>78</v>
      </c>
      <c r="AY166" s="251" t="s">
        <v>188</v>
      </c>
    </row>
    <row r="167" s="14" customFormat="1">
      <c r="A167" s="14"/>
      <c r="B167" s="252"/>
      <c r="C167" s="253"/>
      <c r="D167" s="222" t="s">
        <v>282</v>
      </c>
      <c r="E167" s="254" t="s">
        <v>32</v>
      </c>
      <c r="F167" s="255" t="s">
        <v>2974</v>
      </c>
      <c r="G167" s="253"/>
      <c r="H167" s="254" t="s">
        <v>32</v>
      </c>
      <c r="I167" s="256"/>
      <c r="J167" s="253"/>
      <c r="K167" s="253"/>
      <c r="L167" s="257"/>
      <c r="M167" s="258"/>
      <c r="N167" s="259"/>
      <c r="O167" s="259"/>
      <c r="P167" s="259"/>
      <c r="Q167" s="259"/>
      <c r="R167" s="259"/>
      <c r="S167" s="259"/>
      <c r="T167" s="26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1" t="s">
        <v>282</v>
      </c>
      <c r="AU167" s="261" t="s">
        <v>91</v>
      </c>
      <c r="AV167" s="14" t="s">
        <v>86</v>
      </c>
      <c r="AW167" s="14" t="s">
        <v>39</v>
      </c>
      <c r="AX167" s="14" t="s">
        <v>78</v>
      </c>
      <c r="AY167" s="261" t="s">
        <v>188</v>
      </c>
    </row>
    <row r="168" s="13" customFormat="1">
      <c r="A168" s="13"/>
      <c r="B168" s="241"/>
      <c r="C168" s="242"/>
      <c r="D168" s="222" t="s">
        <v>282</v>
      </c>
      <c r="E168" s="243" t="s">
        <v>32</v>
      </c>
      <c r="F168" s="244" t="s">
        <v>2975</v>
      </c>
      <c r="G168" s="242"/>
      <c r="H168" s="245">
        <v>18.103000000000002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1" t="s">
        <v>282</v>
      </c>
      <c r="AU168" s="251" t="s">
        <v>91</v>
      </c>
      <c r="AV168" s="13" t="s">
        <v>91</v>
      </c>
      <c r="AW168" s="13" t="s">
        <v>39</v>
      </c>
      <c r="AX168" s="13" t="s">
        <v>78</v>
      </c>
      <c r="AY168" s="251" t="s">
        <v>188</v>
      </c>
    </row>
    <row r="169" s="14" customFormat="1">
      <c r="A169" s="14"/>
      <c r="B169" s="252"/>
      <c r="C169" s="253"/>
      <c r="D169" s="222" t="s">
        <v>282</v>
      </c>
      <c r="E169" s="254" t="s">
        <v>32</v>
      </c>
      <c r="F169" s="255" t="s">
        <v>2957</v>
      </c>
      <c r="G169" s="253"/>
      <c r="H169" s="254" t="s">
        <v>32</v>
      </c>
      <c r="I169" s="256"/>
      <c r="J169" s="253"/>
      <c r="K169" s="253"/>
      <c r="L169" s="257"/>
      <c r="M169" s="258"/>
      <c r="N169" s="259"/>
      <c r="O169" s="259"/>
      <c r="P169" s="259"/>
      <c r="Q169" s="259"/>
      <c r="R169" s="259"/>
      <c r="S169" s="259"/>
      <c r="T169" s="26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1" t="s">
        <v>282</v>
      </c>
      <c r="AU169" s="261" t="s">
        <v>91</v>
      </c>
      <c r="AV169" s="14" t="s">
        <v>86</v>
      </c>
      <c r="AW169" s="14" t="s">
        <v>39</v>
      </c>
      <c r="AX169" s="14" t="s">
        <v>78</v>
      </c>
      <c r="AY169" s="261" t="s">
        <v>188</v>
      </c>
    </row>
    <row r="170" s="13" customFormat="1">
      <c r="A170" s="13"/>
      <c r="B170" s="241"/>
      <c r="C170" s="242"/>
      <c r="D170" s="222" t="s">
        <v>282</v>
      </c>
      <c r="E170" s="243" t="s">
        <v>32</v>
      </c>
      <c r="F170" s="244" t="s">
        <v>2976</v>
      </c>
      <c r="G170" s="242"/>
      <c r="H170" s="245">
        <v>1.47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1" t="s">
        <v>282</v>
      </c>
      <c r="AU170" s="251" t="s">
        <v>91</v>
      </c>
      <c r="AV170" s="13" t="s">
        <v>91</v>
      </c>
      <c r="AW170" s="13" t="s">
        <v>39</v>
      </c>
      <c r="AX170" s="13" t="s">
        <v>78</v>
      </c>
      <c r="AY170" s="251" t="s">
        <v>188</v>
      </c>
    </row>
    <row r="171" s="15" customFormat="1">
      <c r="A171" s="15"/>
      <c r="B171" s="272"/>
      <c r="C171" s="273"/>
      <c r="D171" s="222" t="s">
        <v>282</v>
      </c>
      <c r="E171" s="274" t="s">
        <v>32</v>
      </c>
      <c r="F171" s="275" t="s">
        <v>338</v>
      </c>
      <c r="G171" s="273"/>
      <c r="H171" s="276">
        <v>81.741</v>
      </c>
      <c r="I171" s="277"/>
      <c r="J171" s="273"/>
      <c r="K171" s="273"/>
      <c r="L171" s="278"/>
      <c r="M171" s="279"/>
      <c r="N171" s="280"/>
      <c r="O171" s="280"/>
      <c r="P171" s="280"/>
      <c r="Q171" s="280"/>
      <c r="R171" s="280"/>
      <c r="S171" s="280"/>
      <c r="T171" s="281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2" t="s">
        <v>282</v>
      </c>
      <c r="AU171" s="282" t="s">
        <v>91</v>
      </c>
      <c r="AV171" s="15" t="s">
        <v>187</v>
      </c>
      <c r="AW171" s="15" t="s">
        <v>39</v>
      </c>
      <c r="AX171" s="15" t="s">
        <v>86</v>
      </c>
      <c r="AY171" s="282" t="s">
        <v>188</v>
      </c>
    </row>
    <row r="172" s="2" customFormat="1" ht="24.15" customHeight="1">
      <c r="A172" s="42"/>
      <c r="B172" s="43"/>
      <c r="C172" s="209" t="s">
        <v>324</v>
      </c>
      <c r="D172" s="209" t="s">
        <v>189</v>
      </c>
      <c r="E172" s="210" t="s">
        <v>307</v>
      </c>
      <c r="F172" s="211" t="s">
        <v>308</v>
      </c>
      <c r="G172" s="212" t="s">
        <v>278</v>
      </c>
      <c r="H172" s="213">
        <v>81.741</v>
      </c>
      <c r="I172" s="214"/>
      <c r="J172" s="215">
        <f>ROUND(I172*H172,2)</f>
        <v>0</v>
      </c>
      <c r="K172" s="211" t="s">
        <v>236</v>
      </c>
      <c r="L172" s="48"/>
      <c r="M172" s="216" t="s">
        <v>32</v>
      </c>
      <c r="N172" s="217" t="s">
        <v>49</v>
      </c>
      <c r="O172" s="88"/>
      <c r="P172" s="218">
        <f>O172*H172</f>
        <v>0</v>
      </c>
      <c r="Q172" s="218">
        <v>0.01103</v>
      </c>
      <c r="R172" s="218">
        <f>Q172*H172</f>
        <v>0.90160322999999998</v>
      </c>
      <c r="S172" s="218">
        <v>0</v>
      </c>
      <c r="T172" s="219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20" t="s">
        <v>187</v>
      </c>
      <c r="AT172" s="220" t="s">
        <v>189</v>
      </c>
      <c r="AU172" s="220" t="s">
        <v>91</v>
      </c>
      <c r="AY172" s="20" t="s">
        <v>188</v>
      </c>
      <c r="BE172" s="221">
        <f>IF(N172="základní",J172,0)</f>
        <v>0</v>
      </c>
      <c r="BF172" s="221">
        <f>IF(N172="snížená",J172,0)</f>
        <v>0</v>
      </c>
      <c r="BG172" s="221">
        <f>IF(N172="zákl. přenesená",J172,0)</f>
        <v>0</v>
      </c>
      <c r="BH172" s="221">
        <f>IF(N172="sníž. přenesená",J172,0)</f>
        <v>0</v>
      </c>
      <c r="BI172" s="221">
        <f>IF(N172="nulová",J172,0)</f>
        <v>0</v>
      </c>
      <c r="BJ172" s="20" t="s">
        <v>86</v>
      </c>
      <c r="BK172" s="221">
        <f>ROUND(I172*H172,2)</f>
        <v>0</v>
      </c>
      <c r="BL172" s="20" t="s">
        <v>187</v>
      </c>
      <c r="BM172" s="220" t="s">
        <v>2978</v>
      </c>
    </row>
    <row r="173" s="2" customFormat="1">
      <c r="A173" s="42"/>
      <c r="B173" s="43"/>
      <c r="C173" s="44"/>
      <c r="D173" s="222" t="s">
        <v>194</v>
      </c>
      <c r="E173" s="44"/>
      <c r="F173" s="223" t="s">
        <v>310</v>
      </c>
      <c r="G173" s="44"/>
      <c r="H173" s="44"/>
      <c r="I173" s="224"/>
      <c r="J173" s="44"/>
      <c r="K173" s="44"/>
      <c r="L173" s="48"/>
      <c r="M173" s="225"/>
      <c r="N173" s="226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194</v>
      </c>
      <c r="AU173" s="20" t="s">
        <v>91</v>
      </c>
    </row>
    <row r="174" s="2" customFormat="1">
      <c r="A174" s="42"/>
      <c r="B174" s="43"/>
      <c r="C174" s="44"/>
      <c r="D174" s="239" t="s">
        <v>239</v>
      </c>
      <c r="E174" s="44"/>
      <c r="F174" s="240" t="s">
        <v>311</v>
      </c>
      <c r="G174" s="44"/>
      <c r="H174" s="44"/>
      <c r="I174" s="224"/>
      <c r="J174" s="44"/>
      <c r="K174" s="44"/>
      <c r="L174" s="48"/>
      <c r="M174" s="225"/>
      <c r="N174" s="226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239</v>
      </c>
      <c r="AU174" s="20" t="s">
        <v>91</v>
      </c>
    </row>
    <row r="175" s="14" customFormat="1">
      <c r="A175" s="14"/>
      <c r="B175" s="252"/>
      <c r="C175" s="253"/>
      <c r="D175" s="222" t="s">
        <v>282</v>
      </c>
      <c r="E175" s="254" t="s">
        <v>32</v>
      </c>
      <c r="F175" s="255" t="s">
        <v>2964</v>
      </c>
      <c r="G175" s="253"/>
      <c r="H175" s="254" t="s">
        <v>32</v>
      </c>
      <c r="I175" s="256"/>
      <c r="J175" s="253"/>
      <c r="K175" s="253"/>
      <c r="L175" s="257"/>
      <c r="M175" s="258"/>
      <c r="N175" s="259"/>
      <c r="O175" s="259"/>
      <c r="P175" s="259"/>
      <c r="Q175" s="259"/>
      <c r="R175" s="259"/>
      <c r="S175" s="259"/>
      <c r="T175" s="26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1" t="s">
        <v>282</v>
      </c>
      <c r="AU175" s="261" t="s">
        <v>91</v>
      </c>
      <c r="AV175" s="14" t="s">
        <v>86</v>
      </c>
      <c r="AW175" s="14" t="s">
        <v>39</v>
      </c>
      <c r="AX175" s="14" t="s">
        <v>78</v>
      </c>
      <c r="AY175" s="261" t="s">
        <v>188</v>
      </c>
    </row>
    <row r="176" s="13" customFormat="1">
      <c r="A176" s="13"/>
      <c r="B176" s="241"/>
      <c r="C176" s="242"/>
      <c r="D176" s="222" t="s">
        <v>282</v>
      </c>
      <c r="E176" s="243" t="s">
        <v>32</v>
      </c>
      <c r="F176" s="244" t="s">
        <v>2970</v>
      </c>
      <c r="G176" s="242"/>
      <c r="H176" s="245">
        <v>20.812000000000001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1" t="s">
        <v>282</v>
      </c>
      <c r="AU176" s="251" t="s">
        <v>91</v>
      </c>
      <c r="AV176" s="13" t="s">
        <v>91</v>
      </c>
      <c r="AW176" s="13" t="s">
        <v>39</v>
      </c>
      <c r="AX176" s="13" t="s">
        <v>78</v>
      </c>
      <c r="AY176" s="251" t="s">
        <v>188</v>
      </c>
    </row>
    <row r="177" s="14" customFormat="1">
      <c r="A177" s="14"/>
      <c r="B177" s="252"/>
      <c r="C177" s="253"/>
      <c r="D177" s="222" t="s">
        <v>282</v>
      </c>
      <c r="E177" s="254" t="s">
        <v>32</v>
      </c>
      <c r="F177" s="255" t="s">
        <v>1742</v>
      </c>
      <c r="G177" s="253"/>
      <c r="H177" s="254" t="s">
        <v>32</v>
      </c>
      <c r="I177" s="256"/>
      <c r="J177" s="253"/>
      <c r="K177" s="253"/>
      <c r="L177" s="257"/>
      <c r="M177" s="258"/>
      <c r="N177" s="259"/>
      <c r="O177" s="259"/>
      <c r="P177" s="259"/>
      <c r="Q177" s="259"/>
      <c r="R177" s="259"/>
      <c r="S177" s="259"/>
      <c r="T177" s="26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1" t="s">
        <v>282</v>
      </c>
      <c r="AU177" s="261" t="s">
        <v>91</v>
      </c>
      <c r="AV177" s="14" t="s">
        <v>86</v>
      </c>
      <c r="AW177" s="14" t="s">
        <v>39</v>
      </c>
      <c r="AX177" s="14" t="s">
        <v>78</v>
      </c>
      <c r="AY177" s="261" t="s">
        <v>188</v>
      </c>
    </row>
    <row r="178" s="13" customFormat="1">
      <c r="A178" s="13"/>
      <c r="B178" s="241"/>
      <c r="C178" s="242"/>
      <c r="D178" s="222" t="s">
        <v>282</v>
      </c>
      <c r="E178" s="243" t="s">
        <v>32</v>
      </c>
      <c r="F178" s="244" t="s">
        <v>2971</v>
      </c>
      <c r="G178" s="242"/>
      <c r="H178" s="245">
        <v>18.776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1" t="s">
        <v>282</v>
      </c>
      <c r="AU178" s="251" t="s">
        <v>91</v>
      </c>
      <c r="AV178" s="13" t="s">
        <v>91</v>
      </c>
      <c r="AW178" s="13" t="s">
        <v>39</v>
      </c>
      <c r="AX178" s="13" t="s">
        <v>78</v>
      </c>
      <c r="AY178" s="251" t="s">
        <v>188</v>
      </c>
    </row>
    <row r="179" s="13" customFormat="1">
      <c r="A179" s="13"/>
      <c r="B179" s="241"/>
      <c r="C179" s="242"/>
      <c r="D179" s="222" t="s">
        <v>282</v>
      </c>
      <c r="E179" s="243" t="s">
        <v>32</v>
      </c>
      <c r="F179" s="244" t="s">
        <v>2972</v>
      </c>
      <c r="G179" s="242"/>
      <c r="H179" s="245">
        <v>18.780000000000001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1" t="s">
        <v>282</v>
      </c>
      <c r="AU179" s="251" t="s">
        <v>91</v>
      </c>
      <c r="AV179" s="13" t="s">
        <v>91</v>
      </c>
      <c r="AW179" s="13" t="s">
        <v>39</v>
      </c>
      <c r="AX179" s="13" t="s">
        <v>78</v>
      </c>
      <c r="AY179" s="251" t="s">
        <v>188</v>
      </c>
    </row>
    <row r="180" s="13" customFormat="1">
      <c r="A180" s="13"/>
      <c r="B180" s="241"/>
      <c r="C180" s="242"/>
      <c r="D180" s="222" t="s">
        <v>282</v>
      </c>
      <c r="E180" s="243" t="s">
        <v>32</v>
      </c>
      <c r="F180" s="244" t="s">
        <v>2973</v>
      </c>
      <c r="G180" s="242"/>
      <c r="H180" s="245">
        <v>3.7999999999999998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1" t="s">
        <v>282</v>
      </c>
      <c r="AU180" s="251" t="s">
        <v>91</v>
      </c>
      <c r="AV180" s="13" t="s">
        <v>91</v>
      </c>
      <c r="AW180" s="13" t="s">
        <v>39</v>
      </c>
      <c r="AX180" s="13" t="s">
        <v>78</v>
      </c>
      <c r="AY180" s="251" t="s">
        <v>188</v>
      </c>
    </row>
    <row r="181" s="14" customFormat="1">
      <c r="A181" s="14"/>
      <c r="B181" s="252"/>
      <c r="C181" s="253"/>
      <c r="D181" s="222" t="s">
        <v>282</v>
      </c>
      <c r="E181" s="254" t="s">
        <v>32</v>
      </c>
      <c r="F181" s="255" t="s">
        <v>2974</v>
      </c>
      <c r="G181" s="253"/>
      <c r="H181" s="254" t="s">
        <v>32</v>
      </c>
      <c r="I181" s="256"/>
      <c r="J181" s="253"/>
      <c r="K181" s="253"/>
      <c r="L181" s="257"/>
      <c r="M181" s="258"/>
      <c r="N181" s="259"/>
      <c r="O181" s="259"/>
      <c r="P181" s="259"/>
      <c r="Q181" s="259"/>
      <c r="R181" s="259"/>
      <c r="S181" s="259"/>
      <c r="T181" s="26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1" t="s">
        <v>282</v>
      </c>
      <c r="AU181" s="261" t="s">
        <v>91</v>
      </c>
      <c r="AV181" s="14" t="s">
        <v>86</v>
      </c>
      <c r="AW181" s="14" t="s">
        <v>39</v>
      </c>
      <c r="AX181" s="14" t="s">
        <v>78</v>
      </c>
      <c r="AY181" s="261" t="s">
        <v>188</v>
      </c>
    </row>
    <row r="182" s="13" customFormat="1">
      <c r="A182" s="13"/>
      <c r="B182" s="241"/>
      <c r="C182" s="242"/>
      <c r="D182" s="222" t="s">
        <v>282</v>
      </c>
      <c r="E182" s="243" t="s">
        <v>32</v>
      </c>
      <c r="F182" s="244" t="s">
        <v>2975</v>
      </c>
      <c r="G182" s="242"/>
      <c r="H182" s="245">
        <v>18.103000000000002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1" t="s">
        <v>282</v>
      </c>
      <c r="AU182" s="251" t="s">
        <v>91</v>
      </c>
      <c r="AV182" s="13" t="s">
        <v>91</v>
      </c>
      <c r="AW182" s="13" t="s">
        <v>39</v>
      </c>
      <c r="AX182" s="13" t="s">
        <v>78</v>
      </c>
      <c r="AY182" s="251" t="s">
        <v>188</v>
      </c>
    </row>
    <row r="183" s="14" customFormat="1">
      <c r="A183" s="14"/>
      <c r="B183" s="252"/>
      <c r="C183" s="253"/>
      <c r="D183" s="222" t="s">
        <v>282</v>
      </c>
      <c r="E183" s="254" t="s">
        <v>32</v>
      </c>
      <c r="F183" s="255" t="s">
        <v>2957</v>
      </c>
      <c r="G183" s="253"/>
      <c r="H183" s="254" t="s">
        <v>32</v>
      </c>
      <c r="I183" s="256"/>
      <c r="J183" s="253"/>
      <c r="K183" s="253"/>
      <c r="L183" s="257"/>
      <c r="M183" s="258"/>
      <c r="N183" s="259"/>
      <c r="O183" s="259"/>
      <c r="P183" s="259"/>
      <c r="Q183" s="259"/>
      <c r="R183" s="259"/>
      <c r="S183" s="259"/>
      <c r="T183" s="26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1" t="s">
        <v>282</v>
      </c>
      <c r="AU183" s="261" t="s">
        <v>91</v>
      </c>
      <c r="AV183" s="14" t="s">
        <v>86</v>
      </c>
      <c r="AW183" s="14" t="s">
        <v>39</v>
      </c>
      <c r="AX183" s="14" t="s">
        <v>78</v>
      </c>
      <c r="AY183" s="261" t="s">
        <v>188</v>
      </c>
    </row>
    <row r="184" s="13" customFormat="1">
      <c r="A184" s="13"/>
      <c r="B184" s="241"/>
      <c r="C184" s="242"/>
      <c r="D184" s="222" t="s">
        <v>282</v>
      </c>
      <c r="E184" s="243" t="s">
        <v>32</v>
      </c>
      <c r="F184" s="244" t="s">
        <v>2976</v>
      </c>
      <c r="G184" s="242"/>
      <c r="H184" s="245">
        <v>1.47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1" t="s">
        <v>282</v>
      </c>
      <c r="AU184" s="251" t="s">
        <v>91</v>
      </c>
      <c r="AV184" s="13" t="s">
        <v>91</v>
      </c>
      <c r="AW184" s="13" t="s">
        <v>39</v>
      </c>
      <c r="AX184" s="13" t="s">
        <v>78</v>
      </c>
      <c r="AY184" s="251" t="s">
        <v>188</v>
      </c>
    </row>
    <row r="185" s="15" customFormat="1">
      <c r="A185" s="15"/>
      <c r="B185" s="272"/>
      <c r="C185" s="273"/>
      <c r="D185" s="222" t="s">
        <v>282</v>
      </c>
      <c r="E185" s="274" t="s">
        <v>32</v>
      </c>
      <c r="F185" s="275" t="s">
        <v>338</v>
      </c>
      <c r="G185" s="273"/>
      <c r="H185" s="276">
        <v>81.741</v>
      </c>
      <c r="I185" s="277"/>
      <c r="J185" s="273"/>
      <c r="K185" s="273"/>
      <c r="L185" s="278"/>
      <c r="M185" s="279"/>
      <c r="N185" s="280"/>
      <c r="O185" s="280"/>
      <c r="P185" s="280"/>
      <c r="Q185" s="280"/>
      <c r="R185" s="280"/>
      <c r="S185" s="280"/>
      <c r="T185" s="281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2" t="s">
        <v>282</v>
      </c>
      <c r="AU185" s="282" t="s">
        <v>91</v>
      </c>
      <c r="AV185" s="15" t="s">
        <v>187</v>
      </c>
      <c r="AW185" s="15" t="s">
        <v>39</v>
      </c>
      <c r="AX185" s="15" t="s">
        <v>86</v>
      </c>
      <c r="AY185" s="282" t="s">
        <v>188</v>
      </c>
    </row>
    <row r="186" s="2" customFormat="1" ht="24.15" customHeight="1">
      <c r="A186" s="42"/>
      <c r="B186" s="43"/>
      <c r="C186" s="209" t="s">
        <v>2979</v>
      </c>
      <c r="D186" s="209" t="s">
        <v>189</v>
      </c>
      <c r="E186" s="210" t="s">
        <v>2980</v>
      </c>
      <c r="F186" s="211" t="s">
        <v>2981</v>
      </c>
      <c r="G186" s="212" t="s">
        <v>314</v>
      </c>
      <c r="H186" s="213">
        <v>84</v>
      </c>
      <c r="I186" s="214"/>
      <c r="J186" s="215">
        <f>ROUND(I186*H186,2)</f>
        <v>0</v>
      </c>
      <c r="K186" s="211" t="s">
        <v>236</v>
      </c>
      <c r="L186" s="48"/>
      <c r="M186" s="216" t="s">
        <v>32</v>
      </c>
      <c r="N186" s="217" t="s">
        <v>49</v>
      </c>
      <c r="O186" s="88"/>
      <c r="P186" s="218">
        <f>O186*H186</f>
        <v>0</v>
      </c>
      <c r="Q186" s="218">
        <v>0</v>
      </c>
      <c r="R186" s="218">
        <f>Q186*H186</f>
        <v>0</v>
      </c>
      <c r="S186" s="218">
        <v>0</v>
      </c>
      <c r="T186" s="219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20" t="s">
        <v>187</v>
      </c>
      <c r="AT186" s="220" t="s">
        <v>189</v>
      </c>
      <c r="AU186" s="220" t="s">
        <v>91</v>
      </c>
      <c r="AY186" s="20" t="s">
        <v>188</v>
      </c>
      <c r="BE186" s="221">
        <f>IF(N186="základní",J186,0)</f>
        <v>0</v>
      </c>
      <c r="BF186" s="221">
        <f>IF(N186="snížená",J186,0)</f>
        <v>0</v>
      </c>
      <c r="BG186" s="221">
        <f>IF(N186="zákl. přenesená",J186,0)</f>
        <v>0</v>
      </c>
      <c r="BH186" s="221">
        <f>IF(N186="sníž. přenesená",J186,0)</f>
        <v>0</v>
      </c>
      <c r="BI186" s="221">
        <f>IF(N186="nulová",J186,0)</f>
        <v>0</v>
      </c>
      <c r="BJ186" s="20" t="s">
        <v>86</v>
      </c>
      <c r="BK186" s="221">
        <f>ROUND(I186*H186,2)</f>
        <v>0</v>
      </c>
      <c r="BL186" s="20" t="s">
        <v>187</v>
      </c>
      <c r="BM186" s="220" t="s">
        <v>2982</v>
      </c>
    </row>
    <row r="187" s="2" customFormat="1">
      <c r="A187" s="42"/>
      <c r="B187" s="43"/>
      <c r="C187" s="44"/>
      <c r="D187" s="222" t="s">
        <v>194</v>
      </c>
      <c r="E187" s="44"/>
      <c r="F187" s="223" t="s">
        <v>2983</v>
      </c>
      <c r="G187" s="44"/>
      <c r="H187" s="44"/>
      <c r="I187" s="224"/>
      <c r="J187" s="44"/>
      <c r="K187" s="44"/>
      <c r="L187" s="48"/>
      <c r="M187" s="225"/>
      <c r="N187" s="226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194</v>
      </c>
      <c r="AU187" s="20" t="s">
        <v>91</v>
      </c>
    </row>
    <row r="188" s="2" customFormat="1">
      <c r="A188" s="42"/>
      <c r="B188" s="43"/>
      <c r="C188" s="44"/>
      <c r="D188" s="239" t="s">
        <v>239</v>
      </c>
      <c r="E188" s="44"/>
      <c r="F188" s="240" t="s">
        <v>2984</v>
      </c>
      <c r="G188" s="44"/>
      <c r="H188" s="44"/>
      <c r="I188" s="224"/>
      <c r="J188" s="44"/>
      <c r="K188" s="44"/>
      <c r="L188" s="48"/>
      <c r="M188" s="225"/>
      <c r="N188" s="226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239</v>
      </c>
      <c r="AU188" s="20" t="s">
        <v>91</v>
      </c>
    </row>
    <row r="189" s="13" customFormat="1">
      <c r="A189" s="13"/>
      <c r="B189" s="241"/>
      <c r="C189" s="242"/>
      <c r="D189" s="222" t="s">
        <v>282</v>
      </c>
      <c r="E189" s="243" t="s">
        <v>32</v>
      </c>
      <c r="F189" s="244" t="s">
        <v>2985</v>
      </c>
      <c r="G189" s="242"/>
      <c r="H189" s="245">
        <v>84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1" t="s">
        <v>282</v>
      </c>
      <c r="AU189" s="251" t="s">
        <v>91</v>
      </c>
      <c r="AV189" s="13" t="s">
        <v>91</v>
      </c>
      <c r="AW189" s="13" t="s">
        <v>39</v>
      </c>
      <c r="AX189" s="13" t="s">
        <v>86</v>
      </c>
      <c r="AY189" s="251" t="s">
        <v>188</v>
      </c>
    </row>
    <row r="190" s="2" customFormat="1" ht="24.15" customHeight="1">
      <c r="A190" s="42"/>
      <c r="B190" s="43"/>
      <c r="C190" s="262" t="s">
        <v>2986</v>
      </c>
      <c r="D190" s="262" t="s">
        <v>319</v>
      </c>
      <c r="E190" s="263" t="s">
        <v>2987</v>
      </c>
      <c r="F190" s="264" t="s">
        <v>2988</v>
      </c>
      <c r="G190" s="265" t="s">
        <v>314</v>
      </c>
      <c r="H190" s="266">
        <v>88.200000000000003</v>
      </c>
      <c r="I190" s="267"/>
      <c r="J190" s="268">
        <f>ROUND(I190*H190,2)</f>
        <v>0</v>
      </c>
      <c r="K190" s="264" t="s">
        <v>236</v>
      </c>
      <c r="L190" s="269"/>
      <c r="M190" s="270" t="s">
        <v>32</v>
      </c>
      <c r="N190" s="271" t="s">
        <v>49</v>
      </c>
      <c r="O190" s="88"/>
      <c r="P190" s="218">
        <f>O190*H190</f>
        <v>0</v>
      </c>
      <c r="Q190" s="218">
        <v>0.00010000000000000001</v>
      </c>
      <c r="R190" s="218">
        <f>Q190*H190</f>
        <v>0.0088200000000000014</v>
      </c>
      <c r="S190" s="218">
        <v>0</v>
      </c>
      <c r="T190" s="219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20" t="s">
        <v>221</v>
      </c>
      <c r="AT190" s="220" t="s">
        <v>319</v>
      </c>
      <c r="AU190" s="220" t="s">
        <v>91</v>
      </c>
      <c r="AY190" s="20" t="s">
        <v>188</v>
      </c>
      <c r="BE190" s="221">
        <f>IF(N190="základní",J190,0)</f>
        <v>0</v>
      </c>
      <c r="BF190" s="221">
        <f>IF(N190="snížená",J190,0)</f>
        <v>0</v>
      </c>
      <c r="BG190" s="221">
        <f>IF(N190="zákl. přenesená",J190,0)</f>
        <v>0</v>
      </c>
      <c r="BH190" s="221">
        <f>IF(N190="sníž. přenesená",J190,0)</f>
        <v>0</v>
      </c>
      <c r="BI190" s="221">
        <f>IF(N190="nulová",J190,0)</f>
        <v>0</v>
      </c>
      <c r="BJ190" s="20" t="s">
        <v>86</v>
      </c>
      <c r="BK190" s="221">
        <f>ROUND(I190*H190,2)</f>
        <v>0</v>
      </c>
      <c r="BL190" s="20" t="s">
        <v>187</v>
      </c>
      <c r="BM190" s="220" t="s">
        <v>2989</v>
      </c>
    </row>
    <row r="191" s="2" customFormat="1">
      <c r="A191" s="42"/>
      <c r="B191" s="43"/>
      <c r="C191" s="44"/>
      <c r="D191" s="222" t="s">
        <v>194</v>
      </c>
      <c r="E191" s="44"/>
      <c r="F191" s="223" t="s">
        <v>2988</v>
      </c>
      <c r="G191" s="44"/>
      <c r="H191" s="44"/>
      <c r="I191" s="224"/>
      <c r="J191" s="44"/>
      <c r="K191" s="44"/>
      <c r="L191" s="48"/>
      <c r="M191" s="225"/>
      <c r="N191" s="226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194</v>
      </c>
      <c r="AU191" s="20" t="s">
        <v>91</v>
      </c>
    </row>
    <row r="192" s="13" customFormat="1">
      <c r="A192" s="13"/>
      <c r="B192" s="241"/>
      <c r="C192" s="242"/>
      <c r="D192" s="222" t="s">
        <v>282</v>
      </c>
      <c r="E192" s="242"/>
      <c r="F192" s="244" t="s">
        <v>2990</v>
      </c>
      <c r="G192" s="242"/>
      <c r="H192" s="245">
        <v>88.200000000000003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1" t="s">
        <v>282</v>
      </c>
      <c r="AU192" s="251" t="s">
        <v>91</v>
      </c>
      <c r="AV192" s="13" t="s">
        <v>91</v>
      </c>
      <c r="AW192" s="13" t="s">
        <v>4</v>
      </c>
      <c r="AX192" s="13" t="s">
        <v>86</v>
      </c>
      <c r="AY192" s="251" t="s">
        <v>188</v>
      </c>
    </row>
    <row r="193" s="2" customFormat="1" ht="24.15" customHeight="1">
      <c r="A193" s="42"/>
      <c r="B193" s="43"/>
      <c r="C193" s="209" t="s">
        <v>340</v>
      </c>
      <c r="D193" s="209" t="s">
        <v>189</v>
      </c>
      <c r="E193" s="210" t="s">
        <v>2991</v>
      </c>
      <c r="F193" s="211" t="s">
        <v>2992</v>
      </c>
      <c r="G193" s="212" t="s">
        <v>314</v>
      </c>
      <c r="H193" s="213">
        <v>122.84999999999999</v>
      </c>
      <c r="I193" s="214"/>
      <c r="J193" s="215">
        <f>ROUND(I193*H193,2)</f>
        <v>0</v>
      </c>
      <c r="K193" s="211" t="s">
        <v>236</v>
      </c>
      <c r="L193" s="48"/>
      <c r="M193" s="216" t="s">
        <v>32</v>
      </c>
      <c r="N193" s="217" t="s">
        <v>49</v>
      </c>
      <c r="O193" s="88"/>
      <c r="P193" s="218">
        <f>O193*H193</f>
        <v>0</v>
      </c>
      <c r="Q193" s="218">
        <v>0</v>
      </c>
      <c r="R193" s="218">
        <f>Q193*H193</f>
        <v>0</v>
      </c>
      <c r="S193" s="218">
        <v>0</v>
      </c>
      <c r="T193" s="219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20" t="s">
        <v>187</v>
      </c>
      <c r="AT193" s="220" t="s">
        <v>189</v>
      </c>
      <c r="AU193" s="220" t="s">
        <v>91</v>
      </c>
      <c r="AY193" s="20" t="s">
        <v>188</v>
      </c>
      <c r="BE193" s="221">
        <f>IF(N193="základní",J193,0)</f>
        <v>0</v>
      </c>
      <c r="BF193" s="221">
        <f>IF(N193="snížená",J193,0)</f>
        <v>0</v>
      </c>
      <c r="BG193" s="221">
        <f>IF(N193="zákl. přenesená",J193,0)</f>
        <v>0</v>
      </c>
      <c r="BH193" s="221">
        <f>IF(N193="sníž. přenesená",J193,0)</f>
        <v>0</v>
      </c>
      <c r="BI193" s="221">
        <f>IF(N193="nulová",J193,0)</f>
        <v>0</v>
      </c>
      <c r="BJ193" s="20" t="s">
        <v>86</v>
      </c>
      <c r="BK193" s="221">
        <f>ROUND(I193*H193,2)</f>
        <v>0</v>
      </c>
      <c r="BL193" s="20" t="s">
        <v>187</v>
      </c>
      <c r="BM193" s="220" t="s">
        <v>2993</v>
      </c>
    </row>
    <row r="194" s="2" customFormat="1">
      <c r="A194" s="42"/>
      <c r="B194" s="43"/>
      <c r="C194" s="44"/>
      <c r="D194" s="222" t="s">
        <v>194</v>
      </c>
      <c r="E194" s="44"/>
      <c r="F194" s="223" t="s">
        <v>2994</v>
      </c>
      <c r="G194" s="44"/>
      <c r="H194" s="44"/>
      <c r="I194" s="224"/>
      <c r="J194" s="44"/>
      <c r="K194" s="44"/>
      <c r="L194" s="48"/>
      <c r="M194" s="225"/>
      <c r="N194" s="226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194</v>
      </c>
      <c r="AU194" s="20" t="s">
        <v>91</v>
      </c>
    </row>
    <row r="195" s="2" customFormat="1">
      <c r="A195" s="42"/>
      <c r="B195" s="43"/>
      <c r="C195" s="44"/>
      <c r="D195" s="239" t="s">
        <v>239</v>
      </c>
      <c r="E195" s="44"/>
      <c r="F195" s="240" t="s">
        <v>2995</v>
      </c>
      <c r="G195" s="44"/>
      <c r="H195" s="44"/>
      <c r="I195" s="224"/>
      <c r="J195" s="44"/>
      <c r="K195" s="44"/>
      <c r="L195" s="48"/>
      <c r="M195" s="225"/>
      <c r="N195" s="226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239</v>
      </c>
      <c r="AU195" s="20" t="s">
        <v>91</v>
      </c>
    </row>
    <row r="196" s="14" customFormat="1">
      <c r="A196" s="14"/>
      <c r="B196" s="252"/>
      <c r="C196" s="253"/>
      <c r="D196" s="222" t="s">
        <v>282</v>
      </c>
      <c r="E196" s="254" t="s">
        <v>32</v>
      </c>
      <c r="F196" s="255" t="s">
        <v>2996</v>
      </c>
      <c r="G196" s="253"/>
      <c r="H196" s="254" t="s">
        <v>32</v>
      </c>
      <c r="I196" s="256"/>
      <c r="J196" s="253"/>
      <c r="K196" s="253"/>
      <c r="L196" s="257"/>
      <c r="M196" s="258"/>
      <c r="N196" s="259"/>
      <c r="O196" s="259"/>
      <c r="P196" s="259"/>
      <c r="Q196" s="259"/>
      <c r="R196" s="259"/>
      <c r="S196" s="259"/>
      <c r="T196" s="26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1" t="s">
        <v>282</v>
      </c>
      <c r="AU196" s="261" t="s">
        <v>91</v>
      </c>
      <c r="AV196" s="14" t="s">
        <v>86</v>
      </c>
      <c r="AW196" s="14" t="s">
        <v>39</v>
      </c>
      <c r="AX196" s="14" t="s">
        <v>78</v>
      </c>
      <c r="AY196" s="261" t="s">
        <v>188</v>
      </c>
    </row>
    <row r="197" s="13" customFormat="1">
      <c r="A197" s="13"/>
      <c r="B197" s="241"/>
      <c r="C197" s="242"/>
      <c r="D197" s="222" t="s">
        <v>282</v>
      </c>
      <c r="E197" s="243" t="s">
        <v>32</v>
      </c>
      <c r="F197" s="244" t="s">
        <v>2997</v>
      </c>
      <c r="G197" s="242"/>
      <c r="H197" s="245">
        <v>5.8499999999999996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1" t="s">
        <v>282</v>
      </c>
      <c r="AU197" s="251" t="s">
        <v>91</v>
      </c>
      <c r="AV197" s="13" t="s">
        <v>91</v>
      </c>
      <c r="AW197" s="13" t="s">
        <v>39</v>
      </c>
      <c r="AX197" s="13" t="s">
        <v>78</v>
      </c>
      <c r="AY197" s="251" t="s">
        <v>188</v>
      </c>
    </row>
    <row r="198" s="13" customFormat="1">
      <c r="A198" s="13"/>
      <c r="B198" s="241"/>
      <c r="C198" s="242"/>
      <c r="D198" s="222" t="s">
        <v>282</v>
      </c>
      <c r="E198" s="243" t="s">
        <v>32</v>
      </c>
      <c r="F198" s="244" t="s">
        <v>2998</v>
      </c>
      <c r="G198" s="242"/>
      <c r="H198" s="245">
        <v>37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1" t="s">
        <v>282</v>
      </c>
      <c r="AU198" s="251" t="s">
        <v>91</v>
      </c>
      <c r="AV198" s="13" t="s">
        <v>91</v>
      </c>
      <c r="AW198" s="13" t="s">
        <v>39</v>
      </c>
      <c r="AX198" s="13" t="s">
        <v>78</v>
      </c>
      <c r="AY198" s="251" t="s">
        <v>188</v>
      </c>
    </row>
    <row r="199" s="13" customFormat="1">
      <c r="A199" s="13"/>
      <c r="B199" s="241"/>
      <c r="C199" s="242"/>
      <c r="D199" s="222" t="s">
        <v>282</v>
      </c>
      <c r="E199" s="243" t="s">
        <v>32</v>
      </c>
      <c r="F199" s="244" t="s">
        <v>2999</v>
      </c>
      <c r="G199" s="242"/>
      <c r="H199" s="245">
        <v>80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1" t="s">
        <v>282</v>
      </c>
      <c r="AU199" s="251" t="s">
        <v>91</v>
      </c>
      <c r="AV199" s="13" t="s">
        <v>91</v>
      </c>
      <c r="AW199" s="13" t="s">
        <v>39</v>
      </c>
      <c r="AX199" s="13" t="s">
        <v>78</v>
      </c>
      <c r="AY199" s="251" t="s">
        <v>188</v>
      </c>
    </row>
    <row r="200" s="15" customFormat="1">
      <c r="A200" s="15"/>
      <c r="B200" s="272"/>
      <c r="C200" s="273"/>
      <c r="D200" s="222" t="s">
        <v>282</v>
      </c>
      <c r="E200" s="274" t="s">
        <v>32</v>
      </c>
      <c r="F200" s="275" t="s">
        <v>338</v>
      </c>
      <c r="G200" s="273"/>
      <c r="H200" s="276">
        <v>122.84999999999999</v>
      </c>
      <c r="I200" s="277"/>
      <c r="J200" s="273"/>
      <c r="K200" s="273"/>
      <c r="L200" s="278"/>
      <c r="M200" s="279"/>
      <c r="N200" s="280"/>
      <c r="O200" s="280"/>
      <c r="P200" s="280"/>
      <c r="Q200" s="280"/>
      <c r="R200" s="280"/>
      <c r="S200" s="280"/>
      <c r="T200" s="281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2" t="s">
        <v>282</v>
      </c>
      <c r="AU200" s="282" t="s">
        <v>91</v>
      </c>
      <c r="AV200" s="15" t="s">
        <v>187</v>
      </c>
      <c r="AW200" s="15" t="s">
        <v>39</v>
      </c>
      <c r="AX200" s="15" t="s">
        <v>86</v>
      </c>
      <c r="AY200" s="282" t="s">
        <v>188</v>
      </c>
    </row>
    <row r="201" s="11" customFormat="1" ht="22.8" customHeight="1">
      <c r="A201" s="11"/>
      <c r="B201" s="195"/>
      <c r="C201" s="196"/>
      <c r="D201" s="197" t="s">
        <v>77</v>
      </c>
      <c r="E201" s="237" t="s">
        <v>324</v>
      </c>
      <c r="F201" s="237" t="s">
        <v>339</v>
      </c>
      <c r="G201" s="196"/>
      <c r="H201" s="196"/>
      <c r="I201" s="199"/>
      <c r="J201" s="238">
        <f>BK201</f>
        <v>0</v>
      </c>
      <c r="K201" s="196"/>
      <c r="L201" s="201"/>
      <c r="M201" s="202"/>
      <c r="N201" s="203"/>
      <c r="O201" s="203"/>
      <c r="P201" s="204">
        <f>SUM(P202:P256)</f>
        <v>0</v>
      </c>
      <c r="Q201" s="203"/>
      <c r="R201" s="204">
        <f>SUM(R202:R256)</f>
        <v>0.18609875000000004</v>
      </c>
      <c r="S201" s="203"/>
      <c r="T201" s="205">
        <f>SUM(T202:T256)</f>
        <v>4.4527679999999998</v>
      </c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R201" s="206" t="s">
        <v>86</v>
      </c>
      <c r="AT201" s="207" t="s">
        <v>77</v>
      </c>
      <c r="AU201" s="207" t="s">
        <v>86</v>
      </c>
      <c r="AY201" s="206" t="s">
        <v>188</v>
      </c>
      <c r="BK201" s="208">
        <f>SUM(BK202:BK256)</f>
        <v>0</v>
      </c>
    </row>
    <row r="202" s="2" customFormat="1" ht="37.8" customHeight="1">
      <c r="A202" s="42"/>
      <c r="B202" s="43"/>
      <c r="C202" s="209" t="s">
        <v>360</v>
      </c>
      <c r="D202" s="209" t="s">
        <v>189</v>
      </c>
      <c r="E202" s="210" t="s">
        <v>341</v>
      </c>
      <c r="F202" s="211" t="s">
        <v>342</v>
      </c>
      <c r="G202" s="212" t="s">
        <v>278</v>
      </c>
      <c r="H202" s="213">
        <v>743.19500000000005</v>
      </c>
      <c r="I202" s="214"/>
      <c r="J202" s="215">
        <f>ROUND(I202*H202,2)</f>
        <v>0</v>
      </c>
      <c r="K202" s="211" t="s">
        <v>236</v>
      </c>
      <c r="L202" s="48"/>
      <c r="M202" s="216" t="s">
        <v>32</v>
      </c>
      <c r="N202" s="217" t="s">
        <v>49</v>
      </c>
      <c r="O202" s="88"/>
      <c r="P202" s="218">
        <f>O202*H202</f>
        <v>0</v>
      </c>
      <c r="Q202" s="218">
        <v>0.00021000000000000001</v>
      </c>
      <c r="R202" s="218">
        <f>Q202*H202</f>
        <v>0.15607095000000001</v>
      </c>
      <c r="S202" s="218">
        <v>0</v>
      </c>
      <c r="T202" s="219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20" t="s">
        <v>187</v>
      </c>
      <c r="AT202" s="220" t="s">
        <v>189</v>
      </c>
      <c r="AU202" s="220" t="s">
        <v>91</v>
      </c>
      <c r="AY202" s="20" t="s">
        <v>188</v>
      </c>
      <c r="BE202" s="221">
        <f>IF(N202="základní",J202,0)</f>
        <v>0</v>
      </c>
      <c r="BF202" s="221">
        <f>IF(N202="snížená",J202,0)</f>
        <v>0</v>
      </c>
      <c r="BG202" s="221">
        <f>IF(N202="zákl. přenesená",J202,0)</f>
        <v>0</v>
      </c>
      <c r="BH202" s="221">
        <f>IF(N202="sníž. přenesená",J202,0)</f>
        <v>0</v>
      </c>
      <c r="BI202" s="221">
        <f>IF(N202="nulová",J202,0)</f>
        <v>0</v>
      </c>
      <c r="BJ202" s="20" t="s">
        <v>86</v>
      </c>
      <c r="BK202" s="221">
        <f>ROUND(I202*H202,2)</f>
        <v>0</v>
      </c>
      <c r="BL202" s="20" t="s">
        <v>187</v>
      </c>
      <c r="BM202" s="220" t="s">
        <v>3000</v>
      </c>
    </row>
    <row r="203" s="2" customFormat="1">
      <c r="A203" s="42"/>
      <c r="B203" s="43"/>
      <c r="C203" s="44"/>
      <c r="D203" s="222" t="s">
        <v>194</v>
      </c>
      <c r="E203" s="44"/>
      <c r="F203" s="223" t="s">
        <v>344</v>
      </c>
      <c r="G203" s="44"/>
      <c r="H203" s="44"/>
      <c r="I203" s="224"/>
      <c r="J203" s="44"/>
      <c r="K203" s="44"/>
      <c r="L203" s="48"/>
      <c r="M203" s="225"/>
      <c r="N203" s="226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194</v>
      </c>
      <c r="AU203" s="20" t="s">
        <v>91</v>
      </c>
    </row>
    <row r="204" s="2" customFormat="1">
      <c r="A204" s="42"/>
      <c r="B204" s="43"/>
      <c r="C204" s="44"/>
      <c r="D204" s="239" t="s">
        <v>239</v>
      </c>
      <c r="E204" s="44"/>
      <c r="F204" s="240" t="s">
        <v>345</v>
      </c>
      <c r="G204" s="44"/>
      <c r="H204" s="44"/>
      <c r="I204" s="224"/>
      <c r="J204" s="44"/>
      <c r="K204" s="44"/>
      <c r="L204" s="48"/>
      <c r="M204" s="225"/>
      <c r="N204" s="226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239</v>
      </c>
      <c r="AU204" s="20" t="s">
        <v>91</v>
      </c>
    </row>
    <row r="205" s="13" customFormat="1">
      <c r="A205" s="13"/>
      <c r="B205" s="241"/>
      <c r="C205" s="242"/>
      <c r="D205" s="222" t="s">
        <v>282</v>
      </c>
      <c r="E205" s="243" t="s">
        <v>32</v>
      </c>
      <c r="F205" s="244" t="s">
        <v>3001</v>
      </c>
      <c r="G205" s="242"/>
      <c r="H205" s="245">
        <v>183.16</v>
      </c>
      <c r="I205" s="246"/>
      <c r="J205" s="242"/>
      <c r="K205" s="242"/>
      <c r="L205" s="247"/>
      <c r="M205" s="248"/>
      <c r="N205" s="249"/>
      <c r="O205" s="249"/>
      <c r="P205" s="249"/>
      <c r="Q205" s="249"/>
      <c r="R205" s="249"/>
      <c r="S205" s="249"/>
      <c r="T205" s="25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1" t="s">
        <v>282</v>
      </c>
      <c r="AU205" s="251" t="s">
        <v>91</v>
      </c>
      <c r="AV205" s="13" t="s">
        <v>91</v>
      </c>
      <c r="AW205" s="13" t="s">
        <v>39</v>
      </c>
      <c r="AX205" s="13" t="s">
        <v>78</v>
      </c>
      <c r="AY205" s="251" t="s">
        <v>188</v>
      </c>
    </row>
    <row r="206" s="13" customFormat="1">
      <c r="A206" s="13"/>
      <c r="B206" s="241"/>
      <c r="C206" s="242"/>
      <c r="D206" s="222" t="s">
        <v>282</v>
      </c>
      <c r="E206" s="243" t="s">
        <v>32</v>
      </c>
      <c r="F206" s="244" t="s">
        <v>3002</v>
      </c>
      <c r="G206" s="242"/>
      <c r="H206" s="245">
        <v>2.2400000000000002</v>
      </c>
      <c r="I206" s="246"/>
      <c r="J206" s="242"/>
      <c r="K206" s="242"/>
      <c r="L206" s="247"/>
      <c r="M206" s="248"/>
      <c r="N206" s="249"/>
      <c r="O206" s="249"/>
      <c r="P206" s="249"/>
      <c r="Q206" s="249"/>
      <c r="R206" s="249"/>
      <c r="S206" s="249"/>
      <c r="T206" s="25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1" t="s">
        <v>282</v>
      </c>
      <c r="AU206" s="251" t="s">
        <v>91</v>
      </c>
      <c r="AV206" s="13" t="s">
        <v>91</v>
      </c>
      <c r="AW206" s="13" t="s">
        <v>39</v>
      </c>
      <c r="AX206" s="13" t="s">
        <v>78</v>
      </c>
      <c r="AY206" s="251" t="s">
        <v>188</v>
      </c>
    </row>
    <row r="207" s="13" customFormat="1">
      <c r="A207" s="13"/>
      <c r="B207" s="241"/>
      <c r="C207" s="242"/>
      <c r="D207" s="222" t="s">
        <v>282</v>
      </c>
      <c r="E207" s="243" t="s">
        <v>32</v>
      </c>
      <c r="F207" s="244" t="s">
        <v>3003</v>
      </c>
      <c r="G207" s="242"/>
      <c r="H207" s="245">
        <v>28.100000000000001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1" t="s">
        <v>282</v>
      </c>
      <c r="AU207" s="251" t="s">
        <v>91</v>
      </c>
      <c r="AV207" s="13" t="s">
        <v>91</v>
      </c>
      <c r="AW207" s="13" t="s">
        <v>39</v>
      </c>
      <c r="AX207" s="13" t="s">
        <v>78</v>
      </c>
      <c r="AY207" s="251" t="s">
        <v>188</v>
      </c>
    </row>
    <row r="208" s="13" customFormat="1">
      <c r="A208" s="13"/>
      <c r="B208" s="241"/>
      <c r="C208" s="242"/>
      <c r="D208" s="222" t="s">
        <v>282</v>
      </c>
      <c r="E208" s="243" t="s">
        <v>32</v>
      </c>
      <c r="F208" s="244" t="s">
        <v>3004</v>
      </c>
      <c r="G208" s="242"/>
      <c r="H208" s="245">
        <v>362.06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1" t="s">
        <v>282</v>
      </c>
      <c r="AU208" s="251" t="s">
        <v>91</v>
      </c>
      <c r="AV208" s="13" t="s">
        <v>91</v>
      </c>
      <c r="AW208" s="13" t="s">
        <v>39</v>
      </c>
      <c r="AX208" s="13" t="s">
        <v>78</v>
      </c>
      <c r="AY208" s="251" t="s">
        <v>188</v>
      </c>
    </row>
    <row r="209" s="13" customFormat="1">
      <c r="A209" s="13"/>
      <c r="B209" s="241"/>
      <c r="C209" s="242"/>
      <c r="D209" s="222" t="s">
        <v>282</v>
      </c>
      <c r="E209" s="243" t="s">
        <v>32</v>
      </c>
      <c r="F209" s="244" t="s">
        <v>3005</v>
      </c>
      <c r="G209" s="242"/>
      <c r="H209" s="245">
        <v>7.8399999999999999</v>
      </c>
      <c r="I209" s="246"/>
      <c r="J209" s="242"/>
      <c r="K209" s="242"/>
      <c r="L209" s="247"/>
      <c r="M209" s="248"/>
      <c r="N209" s="249"/>
      <c r="O209" s="249"/>
      <c r="P209" s="249"/>
      <c r="Q209" s="249"/>
      <c r="R209" s="249"/>
      <c r="S209" s="249"/>
      <c r="T209" s="25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1" t="s">
        <v>282</v>
      </c>
      <c r="AU209" s="251" t="s">
        <v>91</v>
      </c>
      <c r="AV209" s="13" t="s">
        <v>91</v>
      </c>
      <c r="AW209" s="13" t="s">
        <v>39</v>
      </c>
      <c r="AX209" s="13" t="s">
        <v>78</v>
      </c>
      <c r="AY209" s="251" t="s">
        <v>188</v>
      </c>
    </row>
    <row r="210" s="13" customFormat="1">
      <c r="A210" s="13"/>
      <c r="B210" s="241"/>
      <c r="C210" s="242"/>
      <c r="D210" s="222" t="s">
        <v>282</v>
      </c>
      <c r="E210" s="243" t="s">
        <v>32</v>
      </c>
      <c r="F210" s="244" t="s">
        <v>3006</v>
      </c>
      <c r="G210" s="242"/>
      <c r="H210" s="245">
        <v>19.739999999999998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5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1" t="s">
        <v>282</v>
      </c>
      <c r="AU210" s="251" t="s">
        <v>91</v>
      </c>
      <c r="AV210" s="13" t="s">
        <v>91</v>
      </c>
      <c r="AW210" s="13" t="s">
        <v>39</v>
      </c>
      <c r="AX210" s="13" t="s">
        <v>78</v>
      </c>
      <c r="AY210" s="251" t="s">
        <v>188</v>
      </c>
    </row>
    <row r="211" s="13" customFormat="1">
      <c r="A211" s="13"/>
      <c r="B211" s="241"/>
      <c r="C211" s="242"/>
      <c r="D211" s="222" t="s">
        <v>282</v>
      </c>
      <c r="E211" s="243" t="s">
        <v>32</v>
      </c>
      <c r="F211" s="244" t="s">
        <v>3007</v>
      </c>
      <c r="G211" s="242"/>
      <c r="H211" s="245">
        <v>0.56000000000000005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1" t="s">
        <v>282</v>
      </c>
      <c r="AU211" s="251" t="s">
        <v>91</v>
      </c>
      <c r="AV211" s="13" t="s">
        <v>91</v>
      </c>
      <c r="AW211" s="13" t="s">
        <v>39</v>
      </c>
      <c r="AX211" s="13" t="s">
        <v>78</v>
      </c>
      <c r="AY211" s="251" t="s">
        <v>188</v>
      </c>
    </row>
    <row r="212" s="13" customFormat="1">
      <c r="A212" s="13"/>
      <c r="B212" s="241"/>
      <c r="C212" s="242"/>
      <c r="D212" s="222" t="s">
        <v>282</v>
      </c>
      <c r="E212" s="243" t="s">
        <v>32</v>
      </c>
      <c r="F212" s="244" t="s">
        <v>3008</v>
      </c>
      <c r="G212" s="242"/>
      <c r="H212" s="245">
        <v>10</v>
      </c>
      <c r="I212" s="246"/>
      <c r="J212" s="242"/>
      <c r="K212" s="242"/>
      <c r="L212" s="247"/>
      <c r="M212" s="248"/>
      <c r="N212" s="249"/>
      <c r="O212" s="249"/>
      <c r="P212" s="249"/>
      <c r="Q212" s="249"/>
      <c r="R212" s="249"/>
      <c r="S212" s="249"/>
      <c r="T212" s="25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1" t="s">
        <v>282</v>
      </c>
      <c r="AU212" s="251" t="s">
        <v>91</v>
      </c>
      <c r="AV212" s="13" t="s">
        <v>91</v>
      </c>
      <c r="AW212" s="13" t="s">
        <v>39</v>
      </c>
      <c r="AX212" s="13" t="s">
        <v>78</v>
      </c>
      <c r="AY212" s="251" t="s">
        <v>188</v>
      </c>
    </row>
    <row r="213" s="13" customFormat="1">
      <c r="A213" s="13"/>
      <c r="B213" s="241"/>
      <c r="C213" s="242"/>
      <c r="D213" s="222" t="s">
        <v>282</v>
      </c>
      <c r="E213" s="243" t="s">
        <v>32</v>
      </c>
      <c r="F213" s="244" t="s">
        <v>3009</v>
      </c>
      <c r="G213" s="242"/>
      <c r="H213" s="245">
        <v>7.4000000000000004</v>
      </c>
      <c r="I213" s="246"/>
      <c r="J213" s="242"/>
      <c r="K213" s="242"/>
      <c r="L213" s="247"/>
      <c r="M213" s="248"/>
      <c r="N213" s="249"/>
      <c r="O213" s="249"/>
      <c r="P213" s="249"/>
      <c r="Q213" s="249"/>
      <c r="R213" s="249"/>
      <c r="S213" s="249"/>
      <c r="T213" s="25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1" t="s">
        <v>282</v>
      </c>
      <c r="AU213" s="251" t="s">
        <v>91</v>
      </c>
      <c r="AV213" s="13" t="s">
        <v>91</v>
      </c>
      <c r="AW213" s="13" t="s">
        <v>39</v>
      </c>
      <c r="AX213" s="13" t="s">
        <v>78</v>
      </c>
      <c r="AY213" s="251" t="s">
        <v>188</v>
      </c>
    </row>
    <row r="214" s="13" customFormat="1">
      <c r="A214" s="13"/>
      <c r="B214" s="241"/>
      <c r="C214" s="242"/>
      <c r="D214" s="222" t="s">
        <v>282</v>
      </c>
      <c r="E214" s="243" t="s">
        <v>32</v>
      </c>
      <c r="F214" s="244" t="s">
        <v>3010</v>
      </c>
      <c r="G214" s="242"/>
      <c r="H214" s="245">
        <v>3.7999999999999998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1" t="s">
        <v>282</v>
      </c>
      <c r="AU214" s="251" t="s">
        <v>91</v>
      </c>
      <c r="AV214" s="13" t="s">
        <v>91</v>
      </c>
      <c r="AW214" s="13" t="s">
        <v>39</v>
      </c>
      <c r="AX214" s="13" t="s">
        <v>78</v>
      </c>
      <c r="AY214" s="251" t="s">
        <v>188</v>
      </c>
    </row>
    <row r="215" s="13" customFormat="1">
      <c r="A215" s="13"/>
      <c r="B215" s="241"/>
      <c r="C215" s="242"/>
      <c r="D215" s="222" t="s">
        <v>282</v>
      </c>
      <c r="E215" s="243" t="s">
        <v>32</v>
      </c>
      <c r="F215" s="244" t="s">
        <v>3011</v>
      </c>
      <c r="G215" s="242"/>
      <c r="H215" s="245">
        <v>73.650000000000006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1" t="s">
        <v>282</v>
      </c>
      <c r="AU215" s="251" t="s">
        <v>91</v>
      </c>
      <c r="AV215" s="13" t="s">
        <v>91</v>
      </c>
      <c r="AW215" s="13" t="s">
        <v>39</v>
      </c>
      <c r="AX215" s="13" t="s">
        <v>78</v>
      </c>
      <c r="AY215" s="251" t="s">
        <v>188</v>
      </c>
    </row>
    <row r="216" s="13" customFormat="1">
      <c r="A216" s="13"/>
      <c r="B216" s="241"/>
      <c r="C216" s="242"/>
      <c r="D216" s="222" t="s">
        <v>282</v>
      </c>
      <c r="E216" s="243" t="s">
        <v>32</v>
      </c>
      <c r="F216" s="244" t="s">
        <v>3012</v>
      </c>
      <c r="G216" s="242"/>
      <c r="H216" s="245">
        <v>3.645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1" t="s">
        <v>282</v>
      </c>
      <c r="AU216" s="251" t="s">
        <v>91</v>
      </c>
      <c r="AV216" s="13" t="s">
        <v>91</v>
      </c>
      <c r="AW216" s="13" t="s">
        <v>39</v>
      </c>
      <c r="AX216" s="13" t="s">
        <v>78</v>
      </c>
      <c r="AY216" s="251" t="s">
        <v>188</v>
      </c>
    </row>
    <row r="217" s="13" customFormat="1">
      <c r="A217" s="13"/>
      <c r="B217" s="241"/>
      <c r="C217" s="242"/>
      <c r="D217" s="222" t="s">
        <v>282</v>
      </c>
      <c r="E217" s="243" t="s">
        <v>32</v>
      </c>
      <c r="F217" s="244" t="s">
        <v>3013</v>
      </c>
      <c r="G217" s="242"/>
      <c r="H217" s="245">
        <v>12.300000000000001</v>
      </c>
      <c r="I217" s="246"/>
      <c r="J217" s="242"/>
      <c r="K217" s="242"/>
      <c r="L217" s="247"/>
      <c r="M217" s="248"/>
      <c r="N217" s="249"/>
      <c r="O217" s="249"/>
      <c r="P217" s="249"/>
      <c r="Q217" s="249"/>
      <c r="R217" s="249"/>
      <c r="S217" s="249"/>
      <c r="T217" s="25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1" t="s">
        <v>282</v>
      </c>
      <c r="AU217" s="251" t="s">
        <v>91</v>
      </c>
      <c r="AV217" s="13" t="s">
        <v>91</v>
      </c>
      <c r="AW217" s="13" t="s">
        <v>39</v>
      </c>
      <c r="AX217" s="13" t="s">
        <v>78</v>
      </c>
      <c r="AY217" s="251" t="s">
        <v>188</v>
      </c>
    </row>
    <row r="218" s="13" customFormat="1">
      <c r="A218" s="13"/>
      <c r="B218" s="241"/>
      <c r="C218" s="242"/>
      <c r="D218" s="222" t="s">
        <v>282</v>
      </c>
      <c r="E218" s="243" t="s">
        <v>32</v>
      </c>
      <c r="F218" s="244" t="s">
        <v>3014</v>
      </c>
      <c r="G218" s="242"/>
      <c r="H218" s="245">
        <v>21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1" t="s">
        <v>282</v>
      </c>
      <c r="AU218" s="251" t="s">
        <v>91</v>
      </c>
      <c r="AV218" s="13" t="s">
        <v>91</v>
      </c>
      <c r="AW218" s="13" t="s">
        <v>39</v>
      </c>
      <c r="AX218" s="13" t="s">
        <v>78</v>
      </c>
      <c r="AY218" s="251" t="s">
        <v>188</v>
      </c>
    </row>
    <row r="219" s="13" customFormat="1">
      <c r="A219" s="13"/>
      <c r="B219" s="241"/>
      <c r="C219" s="242"/>
      <c r="D219" s="222" t="s">
        <v>282</v>
      </c>
      <c r="E219" s="243" t="s">
        <v>32</v>
      </c>
      <c r="F219" s="244" t="s">
        <v>3015</v>
      </c>
      <c r="G219" s="242"/>
      <c r="H219" s="245">
        <v>7.7000000000000002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1" t="s">
        <v>282</v>
      </c>
      <c r="AU219" s="251" t="s">
        <v>91</v>
      </c>
      <c r="AV219" s="13" t="s">
        <v>91</v>
      </c>
      <c r="AW219" s="13" t="s">
        <v>39</v>
      </c>
      <c r="AX219" s="13" t="s">
        <v>78</v>
      </c>
      <c r="AY219" s="251" t="s">
        <v>188</v>
      </c>
    </row>
    <row r="220" s="15" customFormat="1">
      <c r="A220" s="15"/>
      <c r="B220" s="272"/>
      <c r="C220" s="273"/>
      <c r="D220" s="222" t="s">
        <v>282</v>
      </c>
      <c r="E220" s="274" t="s">
        <v>32</v>
      </c>
      <c r="F220" s="275" t="s">
        <v>338</v>
      </c>
      <c r="G220" s="273"/>
      <c r="H220" s="276">
        <v>743.19499999999982</v>
      </c>
      <c r="I220" s="277"/>
      <c r="J220" s="273"/>
      <c r="K220" s="273"/>
      <c r="L220" s="278"/>
      <c r="M220" s="279"/>
      <c r="N220" s="280"/>
      <c r="O220" s="280"/>
      <c r="P220" s="280"/>
      <c r="Q220" s="280"/>
      <c r="R220" s="280"/>
      <c r="S220" s="280"/>
      <c r="T220" s="281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82" t="s">
        <v>282</v>
      </c>
      <c r="AU220" s="282" t="s">
        <v>91</v>
      </c>
      <c r="AV220" s="15" t="s">
        <v>187</v>
      </c>
      <c r="AW220" s="15" t="s">
        <v>39</v>
      </c>
      <c r="AX220" s="15" t="s">
        <v>86</v>
      </c>
      <c r="AY220" s="282" t="s">
        <v>188</v>
      </c>
    </row>
    <row r="221" s="2" customFormat="1" ht="24.15" customHeight="1">
      <c r="A221" s="42"/>
      <c r="B221" s="43"/>
      <c r="C221" s="209" t="s">
        <v>366</v>
      </c>
      <c r="D221" s="209" t="s">
        <v>189</v>
      </c>
      <c r="E221" s="210" t="s">
        <v>1115</v>
      </c>
      <c r="F221" s="211" t="s">
        <v>1116</v>
      </c>
      <c r="G221" s="212" t="s">
        <v>278</v>
      </c>
      <c r="H221" s="213">
        <v>743.19500000000005</v>
      </c>
      <c r="I221" s="214"/>
      <c r="J221" s="215">
        <f>ROUND(I221*H221,2)</f>
        <v>0</v>
      </c>
      <c r="K221" s="211" t="s">
        <v>236</v>
      </c>
      <c r="L221" s="48"/>
      <c r="M221" s="216" t="s">
        <v>32</v>
      </c>
      <c r="N221" s="217" t="s">
        <v>49</v>
      </c>
      <c r="O221" s="88"/>
      <c r="P221" s="218">
        <f>O221*H221</f>
        <v>0</v>
      </c>
      <c r="Q221" s="218">
        <v>4.0000000000000003E-05</v>
      </c>
      <c r="R221" s="218">
        <f>Q221*H221</f>
        <v>0.029727800000000006</v>
      </c>
      <c r="S221" s="218">
        <v>0</v>
      </c>
      <c r="T221" s="219">
        <f>S221*H221</f>
        <v>0</v>
      </c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R221" s="220" t="s">
        <v>187</v>
      </c>
      <c r="AT221" s="220" t="s">
        <v>189</v>
      </c>
      <c r="AU221" s="220" t="s">
        <v>91</v>
      </c>
      <c r="AY221" s="20" t="s">
        <v>188</v>
      </c>
      <c r="BE221" s="221">
        <f>IF(N221="základní",J221,0)</f>
        <v>0</v>
      </c>
      <c r="BF221" s="221">
        <f>IF(N221="snížená",J221,0)</f>
        <v>0</v>
      </c>
      <c r="BG221" s="221">
        <f>IF(N221="zákl. přenesená",J221,0)</f>
        <v>0</v>
      </c>
      <c r="BH221" s="221">
        <f>IF(N221="sníž. přenesená",J221,0)</f>
        <v>0</v>
      </c>
      <c r="BI221" s="221">
        <f>IF(N221="nulová",J221,0)</f>
        <v>0</v>
      </c>
      <c r="BJ221" s="20" t="s">
        <v>86</v>
      </c>
      <c r="BK221" s="221">
        <f>ROUND(I221*H221,2)</f>
        <v>0</v>
      </c>
      <c r="BL221" s="20" t="s">
        <v>187</v>
      </c>
      <c r="BM221" s="220" t="s">
        <v>3016</v>
      </c>
    </row>
    <row r="222" s="2" customFormat="1">
      <c r="A222" s="42"/>
      <c r="B222" s="43"/>
      <c r="C222" s="44"/>
      <c r="D222" s="222" t="s">
        <v>194</v>
      </c>
      <c r="E222" s="44"/>
      <c r="F222" s="223" t="s">
        <v>1118</v>
      </c>
      <c r="G222" s="44"/>
      <c r="H222" s="44"/>
      <c r="I222" s="224"/>
      <c r="J222" s="44"/>
      <c r="K222" s="44"/>
      <c r="L222" s="48"/>
      <c r="M222" s="225"/>
      <c r="N222" s="226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194</v>
      </c>
      <c r="AU222" s="20" t="s">
        <v>91</v>
      </c>
    </row>
    <row r="223" s="2" customFormat="1">
      <c r="A223" s="42"/>
      <c r="B223" s="43"/>
      <c r="C223" s="44"/>
      <c r="D223" s="239" t="s">
        <v>239</v>
      </c>
      <c r="E223" s="44"/>
      <c r="F223" s="240" t="s">
        <v>1119</v>
      </c>
      <c r="G223" s="44"/>
      <c r="H223" s="44"/>
      <c r="I223" s="224"/>
      <c r="J223" s="44"/>
      <c r="K223" s="44"/>
      <c r="L223" s="48"/>
      <c r="M223" s="225"/>
      <c r="N223" s="226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239</v>
      </c>
      <c r="AU223" s="20" t="s">
        <v>91</v>
      </c>
    </row>
    <row r="224" s="13" customFormat="1">
      <c r="A224" s="13"/>
      <c r="B224" s="241"/>
      <c r="C224" s="242"/>
      <c r="D224" s="222" t="s">
        <v>282</v>
      </c>
      <c r="E224" s="243" t="s">
        <v>32</v>
      </c>
      <c r="F224" s="244" t="s">
        <v>3001</v>
      </c>
      <c r="G224" s="242"/>
      <c r="H224" s="245">
        <v>183.16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1" t="s">
        <v>282</v>
      </c>
      <c r="AU224" s="251" t="s">
        <v>91</v>
      </c>
      <c r="AV224" s="13" t="s">
        <v>91</v>
      </c>
      <c r="AW224" s="13" t="s">
        <v>39</v>
      </c>
      <c r="AX224" s="13" t="s">
        <v>78</v>
      </c>
      <c r="AY224" s="251" t="s">
        <v>188</v>
      </c>
    </row>
    <row r="225" s="13" customFormat="1">
      <c r="A225" s="13"/>
      <c r="B225" s="241"/>
      <c r="C225" s="242"/>
      <c r="D225" s="222" t="s">
        <v>282</v>
      </c>
      <c r="E225" s="243" t="s">
        <v>32</v>
      </c>
      <c r="F225" s="244" t="s">
        <v>3002</v>
      </c>
      <c r="G225" s="242"/>
      <c r="H225" s="245">
        <v>2.2400000000000002</v>
      </c>
      <c r="I225" s="246"/>
      <c r="J225" s="242"/>
      <c r="K225" s="242"/>
      <c r="L225" s="247"/>
      <c r="M225" s="248"/>
      <c r="N225" s="249"/>
      <c r="O225" s="249"/>
      <c r="P225" s="249"/>
      <c r="Q225" s="249"/>
      <c r="R225" s="249"/>
      <c r="S225" s="249"/>
      <c r="T225" s="25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1" t="s">
        <v>282</v>
      </c>
      <c r="AU225" s="251" t="s">
        <v>91</v>
      </c>
      <c r="AV225" s="13" t="s">
        <v>91</v>
      </c>
      <c r="AW225" s="13" t="s">
        <v>39</v>
      </c>
      <c r="AX225" s="13" t="s">
        <v>78</v>
      </c>
      <c r="AY225" s="251" t="s">
        <v>188</v>
      </c>
    </row>
    <row r="226" s="13" customFormat="1">
      <c r="A226" s="13"/>
      <c r="B226" s="241"/>
      <c r="C226" s="242"/>
      <c r="D226" s="222" t="s">
        <v>282</v>
      </c>
      <c r="E226" s="243" t="s">
        <v>32</v>
      </c>
      <c r="F226" s="244" t="s">
        <v>3003</v>
      </c>
      <c r="G226" s="242"/>
      <c r="H226" s="245">
        <v>28.100000000000001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1" t="s">
        <v>282</v>
      </c>
      <c r="AU226" s="251" t="s">
        <v>91</v>
      </c>
      <c r="AV226" s="13" t="s">
        <v>91</v>
      </c>
      <c r="AW226" s="13" t="s">
        <v>39</v>
      </c>
      <c r="AX226" s="13" t="s">
        <v>78</v>
      </c>
      <c r="AY226" s="251" t="s">
        <v>188</v>
      </c>
    </row>
    <row r="227" s="13" customFormat="1">
      <c r="A227" s="13"/>
      <c r="B227" s="241"/>
      <c r="C227" s="242"/>
      <c r="D227" s="222" t="s">
        <v>282</v>
      </c>
      <c r="E227" s="243" t="s">
        <v>32</v>
      </c>
      <c r="F227" s="244" t="s">
        <v>3004</v>
      </c>
      <c r="G227" s="242"/>
      <c r="H227" s="245">
        <v>362.06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1" t="s">
        <v>282</v>
      </c>
      <c r="AU227" s="251" t="s">
        <v>91</v>
      </c>
      <c r="AV227" s="13" t="s">
        <v>91</v>
      </c>
      <c r="AW227" s="13" t="s">
        <v>39</v>
      </c>
      <c r="AX227" s="13" t="s">
        <v>78</v>
      </c>
      <c r="AY227" s="251" t="s">
        <v>188</v>
      </c>
    </row>
    <row r="228" s="13" customFormat="1">
      <c r="A228" s="13"/>
      <c r="B228" s="241"/>
      <c r="C228" s="242"/>
      <c r="D228" s="222" t="s">
        <v>282</v>
      </c>
      <c r="E228" s="243" t="s">
        <v>32</v>
      </c>
      <c r="F228" s="244" t="s">
        <v>3005</v>
      </c>
      <c r="G228" s="242"/>
      <c r="H228" s="245">
        <v>7.8399999999999999</v>
      </c>
      <c r="I228" s="246"/>
      <c r="J228" s="242"/>
      <c r="K228" s="242"/>
      <c r="L228" s="247"/>
      <c r="M228" s="248"/>
      <c r="N228" s="249"/>
      <c r="O228" s="249"/>
      <c r="P228" s="249"/>
      <c r="Q228" s="249"/>
      <c r="R228" s="249"/>
      <c r="S228" s="249"/>
      <c r="T228" s="25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1" t="s">
        <v>282</v>
      </c>
      <c r="AU228" s="251" t="s">
        <v>91</v>
      </c>
      <c r="AV228" s="13" t="s">
        <v>91</v>
      </c>
      <c r="AW228" s="13" t="s">
        <v>39</v>
      </c>
      <c r="AX228" s="13" t="s">
        <v>78</v>
      </c>
      <c r="AY228" s="251" t="s">
        <v>188</v>
      </c>
    </row>
    <row r="229" s="13" customFormat="1">
      <c r="A229" s="13"/>
      <c r="B229" s="241"/>
      <c r="C229" s="242"/>
      <c r="D229" s="222" t="s">
        <v>282</v>
      </c>
      <c r="E229" s="243" t="s">
        <v>32</v>
      </c>
      <c r="F229" s="244" t="s">
        <v>3006</v>
      </c>
      <c r="G229" s="242"/>
      <c r="H229" s="245">
        <v>19.739999999999998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1" t="s">
        <v>282</v>
      </c>
      <c r="AU229" s="251" t="s">
        <v>91</v>
      </c>
      <c r="AV229" s="13" t="s">
        <v>91</v>
      </c>
      <c r="AW229" s="13" t="s">
        <v>39</v>
      </c>
      <c r="AX229" s="13" t="s">
        <v>78</v>
      </c>
      <c r="AY229" s="251" t="s">
        <v>188</v>
      </c>
    </row>
    <row r="230" s="13" customFormat="1">
      <c r="A230" s="13"/>
      <c r="B230" s="241"/>
      <c r="C230" s="242"/>
      <c r="D230" s="222" t="s">
        <v>282</v>
      </c>
      <c r="E230" s="243" t="s">
        <v>32</v>
      </c>
      <c r="F230" s="244" t="s">
        <v>3007</v>
      </c>
      <c r="G230" s="242"/>
      <c r="H230" s="245">
        <v>0.56000000000000005</v>
      </c>
      <c r="I230" s="246"/>
      <c r="J230" s="242"/>
      <c r="K230" s="242"/>
      <c r="L230" s="247"/>
      <c r="M230" s="248"/>
      <c r="N230" s="249"/>
      <c r="O230" s="249"/>
      <c r="P230" s="249"/>
      <c r="Q230" s="249"/>
      <c r="R230" s="249"/>
      <c r="S230" s="249"/>
      <c r="T230" s="25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1" t="s">
        <v>282</v>
      </c>
      <c r="AU230" s="251" t="s">
        <v>91</v>
      </c>
      <c r="AV230" s="13" t="s">
        <v>91</v>
      </c>
      <c r="AW230" s="13" t="s">
        <v>39</v>
      </c>
      <c r="AX230" s="13" t="s">
        <v>78</v>
      </c>
      <c r="AY230" s="251" t="s">
        <v>188</v>
      </c>
    </row>
    <row r="231" s="13" customFormat="1">
      <c r="A231" s="13"/>
      <c r="B231" s="241"/>
      <c r="C231" s="242"/>
      <c r="D231" s="222" t="s">
        <v>282</v>
      </c>
      <c r="E231" s="243" t="s">
        <v>32</v>
      </c>
      <c r="F231" s="244" t="s">
        <v>3008</v>
      </c>
      <c r="G231" s="242"/>
      <c r="H231" s="245">
        <v>10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1" t="s">
        <v>282</v>
      </c>
      <c r="AU231" s="251" t="s">
        <v>91</v>
      </c>
      <c r="AV231" s="13" t="s">
        <v>91</v>
      </c>
      <c r="AW231" s="13" t="s">
        <v>39</v>
      </c>
      <c r="AX231" s="13" t="s">
        <v>78</v>
      </c>
      <c r="AY231" s="251" t="s">
        <v>188</v>
      </c>
    </row>
    <row r="232" s="13" customFormat="1">
      <c r="A232" s="13"/>
      <c r="B232" s="241"/>
      <c r="C232" s="242"/>
      <c r="D232" s="222" t="s">
        <v>282</v>
      </c>
      <c r="E232" s="243" t="s">
        <v>32</v>
      </c>
      <c r="F232" s="244" t="s">
        <v>3009</v>
      </c>
      <c r="G232" s="242"/>
      <c r="H232" s="245">
        <v>7.4000000000000004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1" t="s">
        <v>282</v>
      </c>
      <c r="AU232" s="251" t="s">
        <v>91</v>
      </c>
      <c r="AV232" s="13" t="s">
        <v>91</v>
      </c>
      <c r="AW232" s="13" t="s">
        <v>39</v>
      </c>
      <c r="AX232" s="13" t="s">
        <v>78</v>
      </c>
      <c r="AY232" s="251" t="s">
        <v>188</v>
      </c>
    </row>
    <row r="233" s="13" customFormat="1">
      <c r="A233" s="13"/>
      <c r="B233" s="241"/>
      <c r="C233" s="242"/>
      <c r="D233" s="222" t="s">
        <v>282</v>
      </c>
      <c r="E233" s="243" t="s">
        <v>32</v>
      </c>
      <c r="F233" s="244" t="s">
        <v>3010</v>
      </c>
      <c r="G233" s="242"/>
      <c r="H233" s="245">
        <v>3.7999999999999998</v>
      </c>
      <c r="I233" s="246"/>
      <c r="J233" s="242"/>
      <c r="K233" s="242"/>
      <c r="L233" s="247"/>
      <c r="M233" s="248"/>
      <c r="N233" s="249"/>
      <c r="O233" s="249"/>
      <c r="P233" s="249"/>
      <c r="Q233" s="249"/>
      <c r="R233" s="249"/>
      <c r="S233" s="249"/>
      <c r="T233" s="25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1" t="s">
        <v>282</v>
      </c>
      <c r="AU233" s="251" t="s">
        <v>91</v>
      </c>
      <c r="AV233" s="13" t="s">
        <v>91</v>
      </c>
      <c r="AW233" s="13" t="s">
        <v>39</v>
      </c>
      <c r="AX233" s="13" t="s">
        <v>78</v>
      </c>
      <c r="AY233" s="251" t="s">
        <v>188</v>
      </c>
    </row>
    <row r="234" s="13" customFormat="1">
      <c r="A234" s="13"/>
      <c r="B234" s="241"/>
      <c r="C234" s="242"/>
      <c r="D234" s="222" t="s">
        <v>282</v>
      </c>
      <c r="E234" s="243" t="s">
        <v>32</v>
      </c>
      <c r="F234" s="244" t="s">
        <v>3011</v>
      </c>
      <c r="G234" s="242"/>
      <c r="H234" s="245">
        <v>73.650000000000006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1" t="s">
        <v>282</v>
      </c>
      <c r="AU234" s="251" t="s">
        <v>91</v>
      </c>
      <c r="AV234" s="13" t="s">
        <v>91</v>
      </c>
      <c r="AW234" s="13" t="s">
        <v>39</v>
      </c>
      <c r="AX234" s="13" t="s">
        <v>78</v>
      </c>
      <c r="AY234" s="251" t="s">
        <v>188</v>
      </c>
    </row>
    <row r="235" s="13" customFormat="1">
      <c r="A235" s="13"/>
      <c r="B235" s="241"/>
      <c r="C235" s="242"/>
      <c r="D235" s="222" t="s">
        <v>282</v>
      </c>
      <c r="E235" s="243" t="s">
        <v>32</v>
      </c>
      <c r="F235" s="244" t="s">
        <v>3012</v>
      </c>
      <c r="G235" s="242"/>
      <c r="H235" s="245">
        <v>3.645</v>
      </c>
      <c r="I235" s="246"/>
      <c r="J235" s="242"/>
      <c r="K235" s="242"/>
      <c r="L235" s="247"/>
      <c r="M235" s="248"/>
      <c r="N235" s="249"/>
      <c r="O235" s="249"/>
      <c r="P235" s="249"/>
      <c r="Q235" s="249"/>
      <c r="R235" s="249"/>
      <c r="S235" s="249"/>
      <c r="T235" s="25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1" t="s">
        <v>282</v>
      </c>
      <c r="AU235" s="251" t="s">
        <v>91</v>
      </c>
      <c r="AV235" s="13" t="s">
        <v>91</v>
      </c>
      <c r="AW235" s="13" t="s">
        <v>39</v>
      </c>
      <c r="AX235" s="13" t="s">
        <v>78</v>
      </c>
      <c r="AY235" s="251" t="s">
        <v>188</v>
      </c>
    </row>
    <row r="236" s="13" customFormat="1">
      <c r="A236" s="13"/>
      <c r="B236" s="241"/>
      <c r="C236" s="242"/>
      <c r="D236" s="222" t="s">
        <v>282</v>
      </c>
      <c r="E236" s="243" t="s">
        <v>32</v>
      </c>
      <c r="F236" s="244" t="s">
        <v>3013</v>
      </c>
      <c r="G236" s="242"/>
      <c r="H236" s="245">
        <v>12.300000000000001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1" t="s">
        <v>282</v>
      </c>
      <c r="AU236" s="251" t="s">
        <v>91</v>
      </c>
      <c r="AV236" s="13" t="s">
        <v>91</v>
      </c>
      <c r="AW236" s="13" t="s">
        <v>39</v>
      </c>
      <c r="AX236" s="13" t="s">
        <v>78</v>
      </c>
      <c r="AY236" s="251" t="s">
        <v>188</v>
      </c>
    </row>
    <row r="237" s="13" customFormat="1">
      <c r="A237" s="13"/>
      <c r="B237" s="241"/>
      <c r="C237" s="242"/>
      <c r="D237" s="222" t="s">
        <v>282</v>
      </c>
      <c r="E237" s="243" t="s">
        <v>32</v>
      </c>
      <c r="F237" s="244" t="s">
        <v>3014</v>
      </c>
      <c r="G237" s="242"/>
      <c r="H237" s="245">
        <v>21</v>
      </c>
      <c r="I237" s="246"/>
      <c r="J237" s="242"/>
      <c r="K237" s="242"/>
      <c r="L237" s="247"/>
      <c r="M237" s="248"/>
      <c r="N237" s="249"/>
      <c r="O237" s="249"/>
      <c r="P237" s="249"/>
      <c r="Q237" s="249"/>
      <c r="R237" s="249"/>
      <c r="S237" s="249"/>
      <c r="T237" s="25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1" t="s">
        <v>282</v>
      </c>
      <c r="AU237" s="251" t="s">
        <v>91</v>
      </c>
      <c r="AV237" s="13" t="s">
        <v>91</v>
      </c>
      <c r="AW237" s="13" t="s">
        <v>39</v>
      </c>
      <c r="AX237" s="13" t="s">
        <v>78</v>
      </c>
      <c r="AY237" s="251" t="s">
        <v>188</v>
      </c>
    </row>
    <row r="238" s="13" customFormat="1">
      <c r="A238" s="13"/>
      <c r="B238" s="241"/>
      <c r="C238" s="242"/>
      <c r="D238" s="222" t="s">
        <v>282</v>
      </c>
      <c r="E238" s="243" t="s">
        <v>32</v>
      </c>
      <c r="F238" s="244" t="s">
        <v>3015</v>
      </c>
      <c r="G238" s="242"/>
      <c r="H238" s="245">
        <v>7.7000000000000002</v>
      </c>
      <c r="I238" s="246"/>
      <c r="J238" s="242"/>
      <c r="K238" s="242"/>
      <c r="L238" s="247"/>
      <c r="M238" s="248"/>
      <c r="N238" s="249"/>
      <c r="O238" s="249"/>
      <c r="P238" s="249"/>
      <c r="Q238" s="249"/>
      <c r="R238" s="249"/>
      <c r="S238" s="249"/>
      <c r="T238" s="25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1" t="s">
        <v>282</v>
      </c>
      <c r="AU238" s="251" t="s">
        <v>91</v>
      </c>
      <c r="AV238" s="13" t="s">
        <v>91</v>
      </c>
      <c r="AW238" s="13" t="s">
        <v>39</v>
      </c>
      <c r="AX238" s="13" t="s">
        <v>78</v>
      </c>
      <c r="AY238" s="251" t="s">
        <v>188</v>
      </c>
    </row>
    <row r="239" s="15" customFormat="1">
      <c r="A239" s="15"/>
      <c r="B239" s="272"/>
      <c r="C239" s="273"/>
      <c r="D239" s="222" t="s">
        <v>282</v>
      </c>
      <c r="E239" s="274" t="s">
        <v>32</v>
      </c>
      <c r="F239" s="275" t="s">
        <v>338</v>
      </c>
      <c r="G239" s="273"/>
      <c r="H239" s="276">
        <v>743.19499999999982</v>
      </c>
      <c r="I239" s="277"/>
      <c r="J239" s="273"/>
      <c r="K239" s="273"/>
      <c r="L239" s="278"/>
      <c r="M239" s="279"/>
      <c r="N239" s="280"/>
      <c r="O239" s="280"/>
      <c r="P239" s="280"/>
      <c r="Q239" s="280"/>
      <c r="R239" s="280"/>
      <c r="S239" s="280"/>
      <c r="T239" s="281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82" t="s">
        <v>282</v>
      </c>
      <c r="AU239" s="282" t="s">
        <v>91</v>
      </c>
      <c r="AV239" s="15" t="s">
        <v>187</v>
      </c>
      <c r="AW239" s="15" t="s">
        <v>39</v>
      </c>
      <c r="AX239" s="15" t="s">
        <v>86</v>
      </c>
      <c r="AY239" s="282" t="s">
        <v>188</v>
      </c>
    </row>
    <row r="240" s="2" customFormat="1" ht="24.15" customHeight="1">
      <c r="A240" s="42"/>
      <c r="B240" s="43"/>
      <c r="C240" s="209" t="s">
        <v>386</v>
      </c>
      <c r="D240" s="209" t="s">
        <v>189</v>
      </c>
      <c r="E240" s="210" t="s">
        <v>1342</v>
      </c>
      <c r="F240" s="211" t="s">
        <v>1343</v>
      </c>
      <c r="G240" s="212" t="s">
        <v>941</v>
      </c>
      <c r="H240" s="213">
        <v>2.387</v>
      </c>
      <c r="I240" s="214"/>
      <c r="J240" s="215">
        <f>ROUND(I240*H240,2)</f>
        <v>0</v>
      </c>
      <c r="K240" s="211" t="s">
        <v>236</v>
      </c>
      <c r="L240" s="48"/>
      <c r="M240" s="216" t="s">
        <v>32</v>
      </c>
      <c r="N240" s="217" t="s">
        <v>49</v>
      </c>
      <c r="O240" s="88"/>
      <c r="P240" s="218">
        <f>O240*H240</f>
        <v>0</v>
      </c>
      <c r="Q240" s="218">
        <v>0</v>
      </c>
      <c r="R240" s="218">
        <f>Q240*H240</f>
        <v>0</v>
      </c>
      <c r="S240" s="218">
        <v>1.8</v>
      </c>
      <c r="T240" s="219">
        <f>S240*H240</f>
        <v>4.2965999999999998</v>
      </c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R240" s="220" t="s">
        <v>187</v>
      </c>
      <c r="AT240" s="220" t="s">
        <v>189</v>
      </c>
      <c r="AU240" s="220" t="s">
        <v>91</v>
      </c>
      <c r="AY240" s="20" t="s">
        <v>188</v>
      </c>
      <c r="BE240" s="221">
        <f>IF(N240="základní",J240,0)</f>
        <v>0</v>
      </c>
      <c r="BF240" s="221">
        <f>IF(N240="snížená",J240,0)</f>
        <v>0</v>
      </c>
      <c r="BG240" s="221">
        <f>IF(N240="zákl. přenesená",J240,0)</f>
        <v>0</v>
      </c>
      <c r="BH240" s="221">
        <f>IF(N240="sníž. přenesená",J240,0)</f>
        <v>0</v>
      </c>
      <c r="BI240" s="221">
        <f>IF(N240="nulová",J240,0)</f>
        <v>0</v>
      </c>
      <c r="BJ240" s="20" t="s">
        <v>86</v>
      </c>
      <c r="BK240" s="221">
        <f>ROUND(I240*H240,2)</f>
        <v>0</v>
      </c>
      <c r="BL240" s="20" t="s">
        <v>187</v>
      </c>
      <c r="BM240" s="220" t="s">
        <v>3017</v>
      </c>
    </row>
    <row r="241" s="2" customFormat="1">
      <c r="A241" s="42"/>
      <c r="B241" s="43"/>
      <c r="C241" s="44"/>
      <c r="D241" s="222" t="s">
        <v>194</v>
      </c>
      <c r="E241" s="44"/>
      <c r="F241" s="223" t="s">
        <v>1345</v>
      </c>
      <c r="G241" s="44"/>
      <c r="H241" s="44"/>
      <c r="I241" s="224"/>
      <c r="J241" s="44"/>
      <c r="K241" s="44"/>
      <c r="L241" s="48"/>
      <c r="M241" s="225"/>
      <c r="N241" s="226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0" t="s">
        <v>194</v>
      </c>
      <c r="AU241" s="20" t="s">
        <v>91</v>
      </c>
    </row>
    <row r="242" s="2" customFormat="1">
      <c r="A242" s="42"/>
      <c r="B242" s="43"/>
      <c r="C242" s="44"/>
      <c r="D242" s="239" t="s">
        <v>239</v>
      </c>
      <c r="E242" s="44"/>
      <c r="F242" s="240" t="s">
        <v>1346</v>
      </c>
      <c r="G242" s="44"/>
      <c r="H242" s="44"/>
      <c r="I242" s="224"/>
      <c r="J242" s="44"/>
      <c r="K242" s="44"/>
      <c r="L242" s="48"/>
      <c r="M242" s="225"/>
      <c r="N242" s="226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239</v>
      </c>
      <c r="AU242" s="20" t="s">
        <v>91</v>
      </c>
    </row>
    <row r="243" s="14" customFormat="1">
      <c r="A243" s="14"/>
      <c r="B243" s="252"/>
      <c r="C243" s="253"/>
      <c r="D243" s="222" t="s">
        <v>282</v>
      </c>
      <c r="E243" s="254" t="s">
        <v>32</v>
      </c>
      <c r="F243" s="255" t="s">
        <v>3018</v>
      </c>
      <c r="G243" s="253"/>
      <c r="H243" s="254" t="s">
        <v>32</v>
      </c>
      <c r="I243" s="256"/>
      <c r="J243" s="253"/>
      <c r="K243" s="253"/>
      <c r="L243" s="257"/>
      <c r="M243" s="258"/>
      <c r="N243" s="259"/>
      <c r="O243" s="259"/>
      <c r="P243" s="259"/>
      <c r="Q243" s="259"/>
      <c r="R243" s="259"/>
      <c r="S243" s="259"/>
      <c r="T243" s="26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1" t="s">
        <v>282</v>
      </c>
      <c r="AU243" s="261" t="s">
        <v>91</v>
      </c>
      <c r="AV243" s="14" t="s">
        <v>86</v>
      </c>
      <c r="AW243" s="14" t="s">
        <v>39</v>
      </c>
      <c r="AX243" s="14" t="s">
        <v>78</v>
      </c>
      <c r="AY243" s="261" t="s">
        <v>188</v>
      </c>
    </row>
    <row r="244" s="13" customFormat="1">
      <c r="A244" s="13"/>
      <c r="B244" s="241"/>
      <c r="C244" s="242"/>
      <c r="D244" s="222" t="s">
        <v>282</v>
      </c>
      <c r="E244" s="243" t="s">
        <v>32</v>
      </c>
      <c r="F244" s="244" t="s">
        <v>3019</v>
      </c>
      <c r="G244" s="242"/>
      <c r="H244" s="245">
        <v>1.7889999999999999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5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1" t="s">
        <v>282</v>
      </c>
      <c r="AU244" s="251" t="s">
        <v>91</v>
      </c>
      <c r="AV244" s="13" t="s">
        <v>91</v>
      </c>
      <c r="AW244" s="13" t="s">
        <v>39</v>
      </c>
      <c r="AX244" s="13" t="s">
        <v>78</v>
      </c>
      <c r="AY244" s="251" t="s">
        <v>188</v>
      </c>
    </row>
    <row r="245" s="14" customFormat="1">
      <c r="A245" s="14"/>
      <c r="B245" s="252"/>
      <c r="C245" s="253"/>
      <c r="D245" s="222" t="s">
        <v>282</v>
      </c>
      <c r="E245" s="254" t="s">
        <v>32</v>
      </c>
      <c r="F245" s="255" t="s">
        <v>3020</v>
      </c>
      <c r="G245" s="253"/>
      <c r="H245" s="254" t="s">
        <v>32</v>
      </c>
      <c r="I245" s="256"/>
      <c r="J245" s="253"/>
      <c r="K245" s="253"/>
      <c r="L245" s="257"/>
      <c r="M245" s="258"/>
      <c r="N245" s="259"/>
      <c r="O245" s="259"/>
      <c r="P245" s="259"/>
      <c r="Q245" s="259"/>
      <c r="R245" s="259"/>
      <c r="S245" s="259"/>
      <c r="T245" s="26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1" t="s">
        <v>282</v>
      </c>
      <c r="AU245" s="261" t="s">
        <v>91</v>
      </c>
      <c r="AV245" s="14" t="s">
        <v>86</v>
      </c>
      <c r="AW245" s="14" t="s">
        <v>39</v>
      </c>
      <c r="AX245" s="14" t="s">
        <v>78</v>
      </c>
      <c r="AY245" s="261" t="s">
        <v>188</v>
      </c>
    </row>
    <row r="246" s="13" customFormat="1">
      <c r="A246" s="13"/>
      <c r="B246" s="241"/>
      <c r="C246" s="242"/>
      <c r="D246" s="222" t="s">
        <v>282</v>
      </c>
      <c r="E246" s="243" t="s">
        <v>32</v>
      </c>
      <c r="F246" s="244" t="s">
        <v>3021</v>
      </c>
      <c r="G246" s="242"/>
      <c r="H246" s="245">
        <v>0.59799999999999998</v>
      </c>
      <c r="I246" s="246"/>
      <c r="J246" s="242"/>
      <c r="K246" s="242"/>
      <c r="L246" s="247"/>
      <c r="M246" s="248"/>
      <c r="N246" s="249"/>
      <c r="O246" s="249"/>
      <c r="P246" s="249"/>
      <c r="Q246" s="249"/>
      <c r="R246" s="249"/>
      <c r="S246" s="249"/>
      <c r="T246" s="25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1" t="s">
        <v>282</v>
      </c>
      <c r="AU246" s="251" t="s">
        <v>91</v>
      </c>
      <c r="AV246" s="13" t="s">
        <v>91</v>
      </c>
      <c r="AW246" s="13" t="s">
        <v>39</v>
      </c>
      <c r="AX246" s="13" t="s">
        <v>78</v>
      </c>
      <c r="AY246" s="251" t="s">
        <v>188</v>
      </c>
    </row>
    <row r="247" s="15" customFormat="1">
      <c r="A247" s="15"/>
      <c r="B247" s="272"/>
      <c r="C247" s="273"/>
      <c r="D247" s="222" t="s">
        <v>282</v>
      </c>
      <c r="E247" s="274" t="s">
        <v>32</v>
      </c>
      <c r="F247" s="275" t="s">
        <v>338</v>
      </c>
      <c r="G247" s="273"/>
      <c r="H247" s="276">
        <v>2.387</v>
      </c>
      <c r="I247" s="277"/>
      <c r="J247" s="273"/>
      <c r="K247" s="273"/>
      <c r="L247" s="278"/>
      <c r="M247" s="279"/>
      <c r="N247" s="280"/>
      <c r="O247" s="280"/>
      <c r="P247" s="280"/>
      <c r="Q247" s="280"/>
      <c r="R247" s="280"/>
      <c r="S247" s="280"/>
      <c r="T247" s="281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82" t="s">
        <v>282</v>
      </c>
      <c r="AU247" s="282" t="s">
        <v>91</v>
      </c>
      <c r="AV247" s="15" t="s">
        <v>187</v>
      </c>
      <c r="AW247" s="15" t="s">
        <v>39</v>
      </c>
      <c r="AX247" s="15" t="s">
        <v>86</v>
      </c>
      <c r="AY247" s="282" t="s">
        <v>188</v>
      </c>
    </row>
    <row r="248" s="2" customFormat="1" ht="21.75" customHeight="1">
      <c r="A248" s="42"/>
      <c r="B248" s="43"/>
      <c r="C248" s="209" t="s">
        <v>393</v>
      </c>
      <c r="D248" s="209" t="s">
        <v>189</v>
      </c>
      <c r="E248" s="210" t="s">
        <v>1361</v>
      </c>
      <c r="F248" s="211" t="s">
        <v>1362</v>
      </c>
      <c r="G248" s="212" t="s">
        <v>278</v>
      </c>
      <c r="H248" s="213">
        <v>1.8180000000000001</v>
      </c>
      <c r="I248" s="214"/>
      <c r="J248" s="215">
        <f>ROUND(I248*H248,2)</f>
        <v>0</v>
      </c>
      <c r="K248" s="211" t="s">
        <v>236</v>
      </c>
      <c r="L248" s="48"/>
      <c r="M248" s="216" t="s">
        <v>32</v>
      </c>
      <c r="N248" s="217" t="s">
        <v>49</v>
      </c>
      <c r="O248" s="88"/>
      <c r="P248" s="218">
        <f>O248*H248</f>
        <v>0</v>
      </c>
      <c r="Q248" s="218">
        <v>0</v>
      </c>
      <c r="R248" s="218">
        <f>Q248*H248</f>
        <v>0</v>
      </c>
      <c r="S248" s="218">
        <v>0.075999999999999998</v>
      </c>
      <c r="T248" s="219">
        <f>S248*H248</f>
        <v>0.13816800000000001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20" t="s">
        <v>187</v>
      </c>
      <c r="AT248" s="220" t="s">
        <v>189</v>
      </c>
      <c r="AU248" s="220" t="s">
        <v>91</v>
      </c>
      <c r="AY248" s="20" t="s">
        <v>188</v>
      </c>
      <c r="BE248" s="221">
        <f>IF(N248="základní",J248,0)</f>
        <v>0</v>
      </c>
      <c r="BF248" s="221">
        <f>IF(N248="snížená",J248,0)</f>
        <v>0</v>
      </c>
      <c r="BG248" s="221">
        <f>IF(N248="zákl. přenesená",J248,0)</f>
        <v>0</v>
      </c>
      <c r="BH248" s="221">
        <f>IF(N248="sníž. přenesená",J248,0)</f>
        <v>0</v>
      </c>
      <c r="BI248" s="221">
        <f>IF(N248="nulová",J248,0)</f>
        <v>0</v>
      </c>
      <c r="BJ248" s="20" t="s">
        <v>86</v>
      </c>
      <c r="BK248" s="221">
        <f>ROUND(I248*H248,2)</f>
        <v>0</v>
      </c>
      <c r="BL248" s="20" t="s">
        <v>187</v>
      </c>
      <c r="BM248" s="220" t="s">
        <v>3022</v>
      </c>
    </row>
    <row r="249" s="2" customFormat="1">
      <c r="A249" s="42"/>
      <c r="B249" s="43"/>
      <c r="C249" s="44"/>
      <c r="D249" s="222" t="s">
        <v>194</v>
      </c>
      <c r="E249" s="44"/>
      <c r="F249" s="223" t="s">
        <v>1364</v>
      </c>
      <c r="G249" s="44"/>
      <c r="H249" s="44"/>
      <c r="I249" s="224"/>
      <c r="J249" s="44"/>
      <c r="K249" s="44"/>
      <c r="L249" s="48"/>
      <c r="M249" s="225"/>
      <c r="N249" s="226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194</v>
      </c>
      <c r="AU249" s="20" t="s">
        <v>91</v>
      </c>
    </row>
    <row r="250" s="2" customFormat="1">
      <c r="A250" s="42"/>
      <c r="B250" s="43"/>
      <c r="C250" s="44"/>
      <c r="D250" s="239" t="s">
        <v>239</v>
      </c>
      <c r="E250" s="44"/>
      <c r="F250" s="240" t="s">
        <v>1365</v>
      </c>
      <c r="G250" s="44"/>
      <c r="H250" s="44"/>
      <c r="I250" s="224"/>
      <c r="J250" s="44"/>
      <c r="K250" s="44"/>
      <c r="L250" s="48"/>
      <c r="M250" s="225"/>
      <c r="N250" s="226"/>
      <c r="O250" s="88"/>
      <c r="P250" s="88"/>
      <c r="Q250" s="88"/>
      <c r="R250" s="88"/>
      <c r="S250" s="88"/>
      <c r="T250" s="89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T250" s="20" t="s">
        <v>239</v>
      </c>
      <c r="AU250" s="20" t="s">
        <v>91</v>
      </c>
    </row>
    <row r="251" s="13" customFormat="1">
      <c r="A251" s="13"/>
      <c r="B251" s="241"/>
      <c r="C251" s="242"/>
      <c r="D251" s="222" t="s">
        <v>282</v>
      </c>
      <c r="E251" s="243" t="s">
        <v>32</v>
      </c>
      <c r="F251" s="244" t="s">
        <v>3023</v>
      </c>
      <c r="G251" s="242"/>
      <c r="H251" s="245">
        <v>1.8180000000000001</v>
      </c>
      <c r="I251" s="246"/>
      <c r="J251" s="242"/>
      <c r="K251" s="242"/>
      <c r="L251" s="247"/>
      <c r="M251" s="248"/>
      <c r="N251" s="249"/>
      <c r="O251" s="249"/>
      <c r="P251" s="249"/>
      <c r="Q251" s="249"/>
      <c r="R251" s="249"/>
      <c r="S251" s="249"/>
      <c r="T251" s="25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1" t="s">
        <v>282</v>
      </c>
      <c r="AU251" s="251" t="s">
        <v>91</v>
      </c>
      <c r="AV251" s="13" t="s">
        <v>91</v>
      </c>
      <c r="AW251" s="13" t="s">
        <v>39</v>
      </c>
      <c r="AX251" s="13" t="s">
        <v>86</v>
      </c>
      <c r="AY251" s="251" t="s">
        <v>188</v>
      </c>
    </row>
    <row r="252" s="2" customFormat="1" ht="21.75" customHeight="1">
      <c r="A252" s="42"/>
      <c r="B252" s="43"/>
      <c r="C252" s="209" t="s">
        <v>8</v>
      </c>
      <c r="D252" s="209" t="s">
        <v>189</v>
      </c>
      <c r="E252" s="210" t="s">
        <v>3024</v>
      </c>
      <c r="F252" s="211" t="s">
        <v>3025</v>
      </c>
      <c r="G252" s="212" t="s">
        <v>314</v>
      </c>
      <c r="H252" s="213">
        <v>6</v>
      </c>
      <c r="I252" s="214"/>
      <c r="J252" s="215">
        <f>ROUND(I252*H252,2)</f>
        <v>0</v>
      </c>
      <c r="K252" s="211" t="s">
        <v>236</v>
      </c>
      <c r="L252" s="48"/>
      <c r="M252" s="216" t="s">
        <v>32</v>
      </c>
      <c r="N252" s="217" t="s">
        <v>49</v>
      </c>
      <c r="O252" s="88"/>
      <c r="P252" s="218">
        <f>O252*H252</f>
        <v>0</v>
      </c>
      <c r="Q252" s="218">
        <v>5.0000000000000002E-05</v>
      </c>
      <c r="R252" s="218">
        <f>Q252*H252</f>
        <v>0.00030000000000000003</v>
      </c>
      <c r="S252" s="218">
        <v>0.0030000000000000001</v>
      </c>
      <c r="T252" s="219">
        <f>S252*H252</f>
        <v>0.018000000000000002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20" t="s">
        <v>187</v>
      </c>
      <c r="AT252" s="220" t="s">
        <v>189</v>
      </c>
      <c r="AU252" s="220" t="s">
        <v>91</v>
      </c>
      <c r="AY252" s="20" t="s">
        <v>188</v>
      </c>
      <c r="BE252" s="221">
        <f>IF(N252="základní",J252,0)</f>
        <v>0</v>
      </c>
      <c r="BF252" s="221">
        <f>IF(N252="snížená",J252,0)</f>
        <v>0</v>
      </c>
      <c r="BG252" s="221">
        <f>IF(N252="zákl. přenesená",J252,0)</f>
        <v>0</v>
      </c>
      <c r="BH252" s="221">
        <f>IF(N252="sníž. přenesená",J252,0)</f>
        <v>0</v>
      </c>
      <c r="BI252" s="221">
        <f>IF(N252="nulová",J252,0)</f>
        <v>0</v>
      </c>
      <c r="BJ252" s="20" t="s">
        <v>86</v>
      </c>
      <c r="BK252" s="221">
        <f>ROUND(I252*H252,2)</f>
        <v>0</v>
      </c>
      <c r="BL252" s="20" t="s">
        <v>187</v>
      </c>
      <c r="BM252" s="220" t="s">
        <v>3026</v>
      </c>
    </row>
    <row r="253" s="2" customFormat="1">
      <c r="A253" s="42"/>
      <c r="B253" s="43"/>
      <c r="C253" s="44"/>
      <c r="D253" s="222" t="s">
        <v>194</v>
      </c>
      <c r="E253" s="44"/>
      <c r="F253" s="223" t="s">
        <v>3027</v>
      </c>
      <c r="G253" s="44"/>
      <c r="H253" s="44"/>
      <c r="I253" s="224"/>
      <c r="J253" s="44"/>
      <c r="K253" s="44"/>
      <c r="L253" s="48"/>
      <c r="M253" s="225"/>
      <c r="N253" s="226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194</v>
      </c>
      <c r="AU253" s="20" t="s">
        <v>91</v>
      </c>
    </row>
    <row r="254" s="2" customFormat="1">
      <c r="A254" s="42"/>
      <c r="B254" s="43"/>
      <c r="C254" s="44"/>
      <c r="D254" s="239" t="s">
        <v>239</v>
      </c>
      <c r="E254" s="44"/>
      <c r="F254" s="240" t="s">
        <v>3028</v>
      </c>
      <c r="G254" s="44"/>
      <c r="H254" s="44"/>
      <c r="I254" s="224"/>
      <c r="J254" s="44"/>
      <c r="K254" s="44"/>
      <c r="L254" s="48"/>
      <c r="M254" s="225"/>
      <c r="N254" s="226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239</v>
      </c>
      <c r="AU254" s="20" t="s">
        <v>91</v>
      </c>
    </row>
    <row r="255" s="14" customFormat="1">
      <c r="A255" s="14"/>
      <c r="B255" s="252"/>
      <c r="C255" s="253"/>
      <c r="D255" s="222" t="s">
        <v>282</v>
      </c>
      <c r="E255" s="254" t="s">
        <v>32</v>
      </c>
      <c r="F255" s="255" t="s">
        <v>3029</v>
      </c>
      <c r="G255" s="253"/>
      <c r="H255" s="254" t="s">
        <v>32</v>
      </c>
      <c r="I255" s="256"/>
      <c r="J255" s="253"/>
      <c r="K255" s="253"/>
      <c r="L255" s="257"/>
      <c r="M255" s="258"/>
      <c r="N255" s="259"/>
      <c r="O255" s="259"/>
      <c r="P255" s="259"/>
      <c r="Q255" s="259"/>
      <c r="R255" s="259"/>
      <c r="S255" s="259"/>
      <c r="T255" s="26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1" t="s">
        <v>282</v>
      </c>
      <c r="AU255" s="261" t="s">
        <v>91</v>
      </c>
      <c r="AV255" s="14" t="s">
        <v>86</v>
      </c>
      <c r="AW255" s="14" t="s">
        <v>39</v>
      </c>
      <c r="AX255" s="14" t="s">
        <v>78</v>
      </c>
      <c r="AY255" s="261" t="s">
        <v>188</v>
      </c>
    </row>
    <row r="256" s="13" customFormat="1">
      <c r="A256" s="13"/>
      <c r="B256" s="241"/>
      <c r="C256" s="242"/>
      <c r="D256" s="222" t="s">
        <v>282</v>
      </c>
      <c r="E256" s="243" t="s">
        <v>32</v>
      </c>
      <c r="F256" s="244" t="s">
        <v>213</v>
      </c>
      <c r="G256" s="242"/>
      <c r="H256" s="245">
        <v>6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1" t="s">
        <v>282</v>
      </c>
      <c r="AU256" s="251" t="s">
        <v>91</v>
      </c>
      <c r="AV256" s="13" t="s">
        <v>91</v>
      </c>
      <c r="AW256" s="13" t="s">
        <v>39</v>
      </c>
      <c r="AX256" s="13" t="s">
        <v>86</v>
      </c>
      <c r="AY256" s="251" t="s">
        <v>188</v>
      </c>
    </row>
    <row r="257" s="11" customFormat="1" ht="22.8" customHeight="1">
      <c r="A257" s="11"/>
      <c r="B257" s="195"/>
      <c r="C257" s="196"/>
      <c r="D257" s="197" t="s">
        <v>77</v>
      </c>
      <c r="E257" s="237" t="s">
        <v>384</v>
      </c>
      <c r="F257" s="237" t="s">
        <v>385</v>
      </c>
      <c r="G257" s="196"/>
      <c r="H257" s="196"/>
      <c r="I257" s="199"/>
      <c r="J257" s="238">
        <f>BK257</f>
        <v>0</v>
      </c>
      <c r="K257" s="196"/>
      <c r="L257" s="201"/>
      <c r="M257" s="202"/>
      <c r="N257" s="203"/>
      <c r="O257" s="203"/>
      <c r="P257" s="204">
        <f>SUM(P258:P270)</f>
        <v>0</v>
      </c>
      <c r="Q257" s="203"/>
      <c r="R257" s="204">
        <f>SUM(R258:R270)</f>
        <v>0</v>
      </c>
      <c r="S257" s="203"/>
      <c r="T257" s="205">
        <f>SUM(T258:T270)</f>
        <v>0</v>
      </c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R257" s="206" t="s">
        <v>86</v>
      </c>
      <c r="AT257" s="207" t="s">
        <v>77</v>
      </c>
      <c r="AU257" s="207" t="s">
        <v>86</v>
      </c>
      <c r="AY257" s="206" t="s">
        <v>188</v>
      </c>
      <c r="BK257" s="208">
        <f>SUM(BK258:BK270)</f>
        <v>0</v>
      </c>
    </row>
    <row r="258" s="2" customFormat="1" ht="24.15" customHeight="1">
      <c r="A258" s="42"/>
      <c r="B258" s="43"/>
      <c r="C258" s="209" t="s">
        <v>405</v>
      </c>
      <c r="D258" s="209" t="s">
        <v>189</v>
      </c>
      <c r="E258" s="210" t="s">
        <v>387</v>
      </c>
      <c r="F258" s="211" t="s">
        <v>388</v>
      </c>
      <c r="G258" s="212" t="s">
        <v>389</v>
      </c>
      <c r="H258" s="213">
        <v>19.829000000000001</v>
      </c>
      <c r="I258" s="214"/>
      <c r="J258" s="215">
        <f>ROUND(I258*H258,2)</f>
        <v>0</v>
      </c>
      <c r="K258" s="211" t="s">
        <v>236</v>
      </c>
      <c r="L258" s="48"/>
      <c r="M258" s="216" t="s">
        <v>32</v>
      </c>
      <c r="N258" s="217" t="s">
        <v>49</v>
      </c>
      <c r="O258" s="88"/>
      <c r="P258" s="218">
        <f>O258*H258</f>
        <v>0</v>
      </c>
      <c r="Q258" s="218">
        <v>0</v>
      </c>
      <c r="R258" s="218">
        <f>Q258*H258</f>
        <v>0</v>
      </c>
      <c r="S258" s="218">
        <v>0</v>
      </c>
      <c r="T258" s="219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20" t="s">
        <v>187</v>
      </c>
      <c r="AT258" s="220" t="s">
        <v>189</v>
      </c>
      <c r="AU258" s="220" t="s">
        <v>91</v>
      </c>
      <c r="AY258" s="20" t="s">
        <v>188</v>
      </c>
      <c r="BE258" s="221">
        <f>IF(N258="základní",J258,0)</f>
        <v>0</v>
      </c>
      <c r="BF258" s="221">
        <f>IF(N258="snížená",J258,0)</f>
        <v>0</v>
      </c>
      <c r="BG258" s="221">
        <f>IF(N258="zákl. přenesená",J258,0)</f>
        <v>0</v>
      </c>
      <c r="BH258" s="221">
        <f>IF(N258="sníž. přenesená",J258,0)</f>
        <v>0</v>
      </c>
      <c r="BI258" s="221">
        <f>IF(N258="nulová",J258,0)</f>
        <v>0</v>
      </c>
      <c r="BJ258" s="20" t="s">
        <v>86</v>
      </c>
      <c r="BK258" s="221">
        <f>ROUND(I258*H258,2)</f>
        <v>0</v>
      </c>
      <c r="BL258" s="20" t="s">
        <v>187</v>
      </c>
      <c r="BM258" s="220" t="s">
        <v>3030</v>
      </c>
    </row>
    <row r="259" s="2" customFormat="1">
      <c r="A259" s="42"/>
      <c r="B259" s="43"/>
      <c r="C259" s="44"/>
      <c r="D259" s="222" t="s">
        <v>194</v>
      </c>
      <c r="E259" s="44"/>
      <c r="F259" s="223" t="s">
        <v>391</v>
      </c>
      <c r="G259" s="44"/>
      <c r="H259" s="44"/>
      <c r="I259" s="224"/>
      <c r="J259" s="44"/>
      <c r="K259" s="44"/>
      <c r="L259" s="48"/>
      <c r="M259" s="225"/>
      <c r="N259" s="226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194</v>
      </c>
      <c r="AU259" s="20" t="s">
        <v>91</v>
      </c>
    </row>
    <row r="260" s="2" customFormat="1">
      <c r="A260" s="42"/>
      <c r="B260" s="43"/>
      <c r="C260" s="44"/>
      <c r="D260" s="239" t="s">
        <v>239</v>
      </c>
      <c r="E260" s="44"/>
      <c r="F260" s="240" t="s">
        <v>392</v>
      </c>
      <c r="G260" s="44"/>
      <c r="H260" s="44"/>
      <c r="I260" s="224"/>
      <c r="J260" s="44"/>
      <c r="K260" s="44"/>
      <c r="L260" s="48"/>
      <c r="M260" s="225"/>
      <c r="N260" s="226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239</v>
      </c>
      <c r="AU260" s="20" t="s">
        <v>91</v>
      </c>
    </row>
    <row r="261" s="2" customFormat="1" ht="24.15" customHeight="1">
      <c r="A261" s="42"/>
      <c r="B261" s="43"/>
      <c r="C261" s="209" t="s">
        <v>413</v>
      </c>
      <c r="D261" s="209" t="s">
        <v>189</v>
      </c>
      <c r="E261" s="210" t="s">
        <v>394</v>
      </c>
      <c r="F261" s="211" t="s">
        <v>395</v>
      </c>
      <c r="G261" s="212" t="s">
        <v>389</v>
      </c>
      <c r="H261" s="213">
        <v>19.829000000000001</v>
      </c>
      <c r="I261" s="214"/>
      <c r="J261" s="215">
        <f>ROUND(I261*H261,2)</f>
        <v>0</v>
      </c>
      <c r="K261" s="211" t="s">
        <v>236</v>
      </c>
      <c r="L261" s="48"/>
      <c r="M261" s="216" t="s">
        <v>32</v>
      </c>
      <c r="N261" s="217" t="s">
        <v>49</v>
      </c>
      <c r="O261" s="88"/>
      <c r="P261" s="218">
        <f>O261*H261</f>
        <v>0</v>
      </c>
      <c r="Q261" s="218">
        <v>0</v>
      </c>
      <c r="R261" s="218">
        <f>Q261*H261</f>
        <v>0</v>
      </c>
      <c r="S261" s="218">
        <v>0</v>
      </c>
      <c r="T261" s="219">
        <f>S261*H261</f>
        <v>0</v>
      </c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R261" s="220" t="s">
        <v>187</v>
      </c>
      <c r="AT261" s="220" t="s">
        <v>189</v>
      </c>
      <c r="AU261" s="220" t="s">
        <v>91</v>
      </c>
      <c r="AY261" s="20" t="s">
        <v>188</v>
      </c>
      <c r="BE261" s="221">
        <f>IF(N261="základní",J261,0)</f>
        <v>0</v>
      </c>
      <c r="BF261" s="221">
        <f>IF(N261="snížená",J261,0)</f>
        <v>0</v>
      </c>
      <c r="BG261" s="221">
        <f>IF(N261="zákl. přenesená",J261,0)</f>
        <v>0</v>
      </c>
      <c r="BH261" s="221">
        <f>IF(N261="sníž. přenesená",J261,0)</f>
        <v>0</v>
      </c>
      <c r="BI261" s="221">
        <f>IF(N261="nulová",J261,0)</f>
        <v>0</v>
      </c>
      <c r="BJ261" s="20" t="s">
        <v>86</v>
      </c>
      <c r="BK261" s="221">
        <f>ROUND(I261*H261,2)</f>
        <v>0</v>
      </c>
      <c r="BL261" s="20" t="s">
        <v>187</v>
      </c>
      <c r="BM261" s="220" t="s">
        <v>3031</v>
      </c>
    </row>
    <row r="262" s="2" customFormat="1">
      <c r="A262" s="42"/>
      <c r="B262" s="43"/>
      <c r="C262" s="44"/>
      <c r="D262" s="222" t="s">
        <v>194</v>
      </c>
      <c r="E262" s="44"/>
      <c r="F262" s="223" t="s">
        <v>397</v>
      </c>
      <c r="G262" s="44"/>
      <c r="H262" s="44"/>
      <c r="I262" s="224"/>
      <c r="J262" s="44"/>
      <c r="K262" s="44"/>
      <c r="L262" s="48"/>
      <c r="M262" s="225"/>
      <c r="N262" s="226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194</v>
      </c>
      <c r="AU262" s="20" t="s">
        <v>91</v>
      </c>
    </row>
    <row r="263" s="2" customFormat="1">
      <c r="A263" s="42"/>
      <c r="B263" s="43"/>
      <c r="C263" s="44"/>
      <c r="D263" s="239" t="s">
        <v>239</v>
      </c>
      <c r="E263" s="44"/>
      <c r="F263" s="240" t="s">
        <v>398</v>
      </c>
      <c r="G263" s="44"/>
      <c r="H263" s="44"/>
      <c r="I263" s="224"/>
      <c r="J263" s="44"/>
      <c r="K263" s="44"/>
      <c r="L263" s="48"/>
      <c r="M263" s="225"/>
      <c r="N263" s="226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239</v>
      </c>
      <c r="AU263" s="20" t="s">
        <v>91</v>
      </c>
    </row>
    <row r="264" s="2" customFormat="1" ht="24.15" customHeight="1">
      <c r="A264" s="42"/>
      <c r="B264" s="43"/>
      <c r="C264" s="209" t="s">
        <v>423</v>
      </c>
      <c r="D264" s="209" t="s">
        <v>189</v>
      </c>
      <c r="E264" s="210" t="s">
        <v>399</v>
      </c>
      <c r="F264" s="211" t="s">
        <v>400</v>
      </c>
      <c r="G264" s="212" t="s">
        <v>389</v>
      </c>
      <c r="H264" s="213">
        <v>158.63200000000001</v>
      </c>
      <c r="I264" s="214"/>
      <c r="J264" s="215">
        <f>ROUND(I264*H264,2)</f>
        <v>0</v>
      </c>
      <c r="K264" s="211" t="s">
        <v>236</v>
      </c>
      <c r="L264" s="48"/>
      <c r="M264" s="216" t="s">
        <v>32</v>
      </c>
      <c r="N264" s="217" t="s">
        <v>49</v>
      </c>
      <c r="O264" s="88"/>
      <c r="P264" s="218">
        <f>O264*H264</f>
        <v>0</v>
      </c>
      <c r="Q264" s="218">
        <v>0</v>
      </c>
      <c r="R264" s="218">
        <f>Q264*H264</f>
        <v>0</v>
      </c>
      <c r="S264" s="218">
        <v>0</v>
      </c>
      <c r="T264" s="219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20" t="s">
        <v>187</v>
      </c>
      <c r="AT264" s="220" t="s">
        <v>189</v>
      </c>
      <c r="AU264" s="220" t="s">
        <v>91</v>
      </c>
      <c r="AY264" s="20" t="s">
        <v>188</v>
      </c>
      <c r="BE264" s="221">
        <f>IF(N264="základní",J264,0)</f>
        <v>0</v>
      </c>
      <c r="BF264" s="221">
        <f>IF(N264="snížená",J264,0)</f>
        <v>0</v>
      </c>
      <c r="BG264" s="221">
        <f>IF(N264="zákl. přenesená",J264,0)</f>
        <v>0</v>
      </c>
      <c r="BH264" s="221">
        <f>IF(N264="sníž. přenesená",J264,0)</f>
        <v>0</v>
      </c>
      <c r="BI264" s="221">
        <f>IF(N264="nulová",J264,0)</f>
        <v>0</v>
      </c>
      <c r="BJ264" s="20" t="s">
        <v>86</v>
      </c>
      <c r="BK264" s="221">
        <f>ROUND(I264*H264,2)</f>
        <v>0</v>
      </c>
      <c r="BL264" s="20" t="s">
        <v>187</v>
      </c>
      <c r="BM264" s="220" t="s">
        <v>3032</v>
      </c>
    </row>
    <row r="265" s="2" customFormat="1">
      <c r="A265" s="42"/>
      <c r="B265" s="43"/>
      <c r="C265" s="44"/>
      <c r="D265" s="222" t="s">
        <v>194</v>
      </c>
      <c r="E265" s="44"/>
      <c r="F265" s="223" t="s">
        <v>402</v>
      </c>
      <c r="G265" s="44"/>
      <c r="H265" s="44"/>
      <c r="I265" s="224"/>
      <c r="J265" s="44"/>
      <c r="K265" s="44"/>
      <c r="L265" s="48"/>
      <c r="M265" s="225"/>
      <c r="N265" s="226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0" t="s">
        <v>194</v>
      </c>
      <c r="AU265" s="20" t="s">
        <v>91</v>
      </c>
    </row>
    <row r="266" s="2" customFormat="1">
      <c r="A266" s="42"/>
      <c r="B266" s="43"/>
      <c r="C266" s="44"/>
      <c r="D266" s="239" t="s">
        <v>239</v>
      </c>
      <c r="E266" s="44"/>
      <c r="F266" s="240" t="s">
        <v>403</v>
      </c>
      <c r="G266" s="44"/>
      <c r="H266" s="44"/>
      <c r="I266" s="224"/>
      <c r="J266" s="44"/>
      <c r="K266" s="44"/>
      <c r="L266" s="48"/>
      <c r="M266" s="225"/>
      <c r="N266" s="226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239</v>
      </c>
      <c r="AU266" s="20" t="s">
        <v>91</v>
      </c>
    </row>
    <row r="267" s="13" customFormat="1">
      <c r="A267" s="13"/>
      <c r="B267" s="241"/>
      <c r="C267" s="242"/>
      <c r="D267" s="222" t="s">
        <v>282</v>
      </c>
      <c r="E267" s="242"/>
      <c r="F267" s="244" t="s">
        <v>3033</v>
      </c>
      <c r="G267" s="242"/>
      <c r="H267" s="245">
        <v>158.63200000000001</v>
      </c>
      <c r="I267" s="246"/>
      <c r="J267" s="242"/>
      <c r="K267" s="242"/>
      <c r="L267" s="247"/>
      <c r="M267" s="248"/>
      <c r="N267" s="249"/>
      <c r="O267" s="249"/>
      <c r="P267" s="249"/>
      <c r="Q267" s="249"/>
      <c r="R267" s="249"/>
      <c r="S267" s="249"/>
      <c r="T267" s="25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1" t="s">
        <v>282</v>
      </c>
      <c r="AU267" s="251" t="s">
        <v>91</v>
      </c>
      <c r="AV267" s="13" t="s">
        <v>91</v>
      </c>
      <c r="AW267" s="13" t="s">
        <v>4</v>
      </c>
      <c r="AX267" s="13" t="s">
        <v>86</v>
      </c>
      <c r="AY267" s="251" t="s">
        <v>188</v>
      </c>
    </row>
    <row r="268" s="2" customFormat="1" ht="44.25" customHeight="1">
      <c r="A268" s="42"/>
      <c r="B268" s="43"/>
      <c r="C268" s="209" t="s">
        <v>429</v>
      </c>
      <c r="D268" s="209" t="s">
        <v>189</v>
      </c>
      <c r="E268" s="210" t="s">
        <v>406</v>
      </c>
      <c r="F268" s="211" t="s">
        <v>407</v>
      </c>
      <c r="G268" s="212" t="s">
        <v>389</v>
      </c>
      <c r="H268" s="213">
        <v>19.829000000000001</v>
      </c>
      <c r="I268" s="214"/>
      <c r="J268" s="215">
        <f>ROUND(I268*H268,2)</f>
        <v>0</v>
      </c>
      <c r="K268" s="211" t="s">
        <v>236</v>
      </c>
      <c r="L268" s="48"/>
      <c r="M268" s="216" t="s">
        <v>32</v>
      </c>
      <c r="N268" s="217" t="s">
        <v>49</v>
      </c>
      <c r="O268" s="88"/>
      <c r="P268" s="218">
        <f>O268*H268</f>
        <v>0</v>
      </c>
      <c r="Q268" s="218">
        <v>0</v>
      </c>
      <c r="R268" s="218">
        <f>Q268*H268</f>
        <v>0</v>
      </c>
      <c r="S268" s="218">
        <v>0</v>
      </c>
      <c r="T268" s="219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20" t="s">
        <v>187</v>
      </c>
      <c r="AT268" s="220" t="s">
        <v>189</v>
      </c>
      <c r="AU268" s="220" t="s">
        <v>91</v>
      </c>
      <c r="AY268" s="20" t="s">
        <v>188</v>
      </c>
      <c r="BE268" s="221">
        <f>IF(N268="základní",J268,0)</f>
        <v>0</v>
      </c>
      <c r="BF268" s="221">
        <f>IF(N268="snížená",J268,0)</f>
        <v>0</v>
      </c>
      <c r="BG268" s="221">
        <f>IF(N268="zákl. přenesená",J268,0)</f>
        <v>0</v>
      </c>
      <c r="BH268" s="221">
        <f>IF(N268="sníž. přenesená",J268,0)</f>
        <v>0</v>
      </c>
      <c r="BI268" s="221">
        <f>IF(N268="nulová",J268,0)</f>
        <v>0</v>
      </c>
      <c r="BJ268" s="20" t="s">
        <v>86</v>
      </c>
      <c r="BK268" s="221">
        <f>ROUND(I268*H268,2)</f>
        <v>0</v>
      </c>
      <c r="BL268" s="20" t="s">
        <v>187</v>
      </c>
      <c r="BM268" s="220" t="s">
        <v>3034</v>
      </c>
    </row>
    <row r="269" s="2" customFormat="1">
      <c r="A269" s="42"/>
      <c r="B269" s="43"/>
      <c r="C269" s="44"/>
      <c r="D269" s="222" t="s">
        <v>194</v>
      </c>
      <c r="E269" s="44"/>
      <c r="F269" s="223" t="s">
        <v>409</v>
      </c>
      <c r="G269" s="44"/>
      <c r="H269" s="44"/>
      <c r="I269" s="224"/>
      <c r="J269" s="44"/>
      <c r="K269" s="44"/>
      <c r="L269" s="48"/>
      <c r="M269" s="225"/>
      <c r="N269" s="226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194</v>
      </c>
      <c r="AU269" s="20" t="s">
        <v>91</v>
      </c>
    </row>
    <row r="270" s="2" customFormat="1">
      <c r="A270" s="42"/>
      <c r="B270" s="43"/>
      <c r="C270" s="44"/>
      <c r="D270" s="239" t="s">
        <v>239</v>
      </c>
      <c r="E270" s="44"/>
      <c r="F270" s="240" t="s">
        <v>410</v>
      </c>
      <c r="G270" s="44"/>
      <c r="H270" s="44"/>
      <c r="I270" s="224"/>
      <c r="J270" s="44"/>
      <c r="K270" s="44"/>
      <c r="L270" s="48"/>
      <c r="M270" s="225"/>
      <c r="N270" s="226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0" t="s">
        <v>239</v>
      </c>
      <c r="AU270" s="20" t="s">
        <v>91</v>
      </c>
    </row>
    <row r="271" s="11" customFormat="1" ht="22.8" customHeight="1">
      <c r="A271" s="11"/>
      <c r="B271" s="195"/>
      <c r="C271" s="196"/>
      <c r="D271" s="197" t="s">
        <v>77</v>
      </c>
      <c r="E271" s="237" t="s">
        <v>411</v>
      </c>
      <c r="F271" s="237" t="s">
        <v>412</v>
      </c>
      <c r="G271" s="196"/>
      <c r="H271" s="196"/>
      <c r="I271" s="199"/>
      <c r="J271" s="238">
        <f>BK271</f>
        <v>0</v>
      </c>
      <c r="K271" s="196"/>
      <c r="L271" s="201"/>
      <c r="M271" s="202"/>
      <c r="N271" s="203"/>
      <c r="O271" s="203"/>
      <c r="P271" s="204">
        <f>SUM(P272:P274)</f>
        <v>0</v>
      </c>
      <c r="Q271" s="203"/>
      <c r="R271" s="204">
        <f>SUM(R272:R274)</f>
        <v>0</v>
      </c>
      <c r="S271" s="203"/>
      <c r="T271" s="205">
        <f>SUM(T272:T274)</f>
        <v>0</v>
      </c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R271" s="206" t="s">
        <v>86</v>
      </c>
      <c r="AT271" s="207" t="s">
        <v>77</v>
      </c>
      <c r="AU271" s="207" t="s">
        <v>86</v>
      </c>
      <c r="AY271" s="206" t="s">
        <v>188</v>
      </c>
      <c r="BK271" s="208">
        <f>SUM(BK272:BK274)</f>
        <v>0</v>
      </c>
    </row>
    <row r="272" s="2" customFormat="1" ht="24.15" customHeight="1">
      <c r="A272" s="42"/>
      <c r="B272" s="43"/>
      <c r="C272" s="209" t="s">
        <v>434</v>
      </c>
      <c r="D272" s="209" t="s">
        <v>189</v>
      </c>
      <c r="E272" s="210" t="s">
        <v>414</v>
      </c>
      <c r="F272" s="211" t="s">
        <v>415</v>
      </c>
      <c r="G272" s="212" t="s">
        <v>389</v>
      </c>
      <c r="H272" s="213">
        <v>4.1429999999999998</v>
      </c>
      <c r="I272" s="214"/>
      <c r="J272" s="215">
        <f>ROUND(I272*H272,2)</f>
        <v>0</v>
      </c>
      <c r="K272" s="211" t="s">
        <v>236</v>
      </c>
      <c r="L272" s="48"/>
      <c r="M272" s="216" t="s">
        <v>32</v>
      </c>
      <c r="N272" s="217" t="s">
        <v>49</v>
      </c>
      <c r="O272" s="88"/>
      <c r="P272" s="218">
        <f>O272*H272</f>
        <v>0</v>
      </c>
      <c r="Q272" s="218">
        <v>0</v>
      </c>
      <c r="R272" s="218">
        <f>Q272*H272</f>
        <v>0</v>
      </c>
      <c r="S272" s="218">
        <v>0</v>
      </c>
      <c r="T272" s="219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R272" s="220" t="s">
        <v>187</v>
      </c>
      <c r="AT272" s="220" t="s">
        <v>189</v>
      </c>
      <c r="AU272" s="220" t="s">
        <v>91</v>
      </c>
      <c r="AY272" s="20" t="s">
        <v>188</v>
      </c>
      <c r="BE272" s="221">
        <f>IF(N272="základní",J272,0)</f>
        <v>0</v>
      </c>
      <c r="BF272" s="221">
        <f>IF(N272="snížená",J272,0)</f>
        <v>0</v>
      </c>
      <c r="BG272" s="221">
        <f>IF(N272="zákl. přenesená",J272,0)</f>
        <v>0</v>
      </c>
      <c r="BH272" s="221">
        <f>IF(N272="sníž. přenesená",J272,0)</f>
        <v>0</v>
      </c>
      <c r="BI272" s="221">
        <f>IF(N272="nulová",J272,0)</f>
        <v>0</v>
      </c>
      <c r="BJ272" s="20" t="s">
        <v>86</v>
      </c>
      <c r="BK272" s="221">
        <f>ROUND(I272*H272,2)</f>
        <v>0</v>
      </c>
      <c r="BL272" s="20" t="s">
        <v>187</v>
      </c>
      <c r="BM272" s="220" t="s">
        <v>3035</v>
      </c>
    </row>
    <row r="273" s="2" customFormat="1">
      <c r="A273" s="42"/>
      <c r="B273" s="43"/>
      <c r="C273" s="44"/>
      <c r="D273" s="222" t="s">
        <v>194</v>
      </c>
      <c r="E273" s="44"/>
      <c r="F273" s="223" t="s">
        <v>417</v>
      </c>
      <c r="G273" s="44"/>
      <c r="H273" s="44"/>
      <c r="I273" s="224"/>
      <c r="J273" s="44"/>
      <c r="K273" s="44"/>
      <c r="L273" s="48"/>
      <c r="M273" s="225"/>
      <c r="N273" s="226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0" t="s">
        <v>194</v>
      </c>
      <c r="AU273" s="20" t="s">
        <v>91</v>
      </c>
    </row>
    <row r="274" s="2" customFormat="1">
      <c r="A274" s="42"/>
      <c r="B274" s="43"/>
      <c r="C274" s="44"/>
      <c r="D274" s="239" t="s">
        <v>239</v>
      </c>
      <c r="E274" s="44"/>
      <c r="F274" s="240" t="s">
        <v>418</v>
      </c>
      <c r="G274" s="44"/>
      <c r="H274" s="44"/>
      <c r="I274" s="224"/>
      <c r="J274" s="44"/>
      <c r="K274" s="44"/>
      <c r="L274" s="48"/>
      <c r="M274" s="225"/>
      <c r="N274" s="226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T274" s="20" t="s">
        <v>239</v>
      </c>
      <c r="AU274" s="20" t="s">
        <v>91</v>
      </c>
    </row>
    <row r="275" s="11" customFormat="1" ht="25.92" customHeight="1">
      <c r="A275" s="11"/>
      <c r="B275" s="195"/>
      <c r="C275" s="196"/>
      <c r="D275" s="197" t="s">
        <v>77</v>
      </c>
      <c r="E275" s="198" t="s">
        <v>419</v>
      </c>
      <c r="F275" s="198" t="s">
        <v>420</v>
      </c>
      <c r="G275" s="196"/>
      <c r="H275" s="196"/>
      <c r="I275" s="199"/>
      <c r="J275" s="200">
        <f>BK275</f>
        <v>0</v>
      </c>
      <c r="K275" s="196"/>
      <c r="L275" s="201"/>
      <c r="M275" s="202"/>
      <c r="N275" s="203"/>
      <c r="O275" s="203"/>
      <c r="P275" s="204">
        <f>P276+P312+P375+P405+P562+P590+P689+P708+P824+P860+P931+P956</f>
        <v>0</v>
      </c>
      <c r="Q275" s="203"/>
      <c r="R275" s="204">
        <f>R276+R312+R375+R405+R562+R590+R689+R708+R824+R860+R931+R956</f>
        <v>24.962925859999999</v>
      </c>
      <c r="S275" s="203"/>
      <c r="T275" s="205">
        <f>T276+T312+T375+T405+T562+T590+T689+T708+T824+T860+T931+T956</f>
        <v>15.376179050000001</v>
      </c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R275" s="206" t="s">
        <v>91</v>
      </c>
      <c r="AT275" s="207" t="s">
        <v>77</v>
      </c>
      <c r="AU275" s="207" t="s">
        <v>78</v>
      </c>
      <c r="AY275" s="206" t="s">
        <v>188</v>
      </c>
      <c r="BK275" s="208">
        <f>BK276+BK312+BK375+BK405+BK562+BK590+BK689+BK708+BK824+BK860+BK931+BK956</f>
        <v>0</v>
      </c>
    </row>
    <row r="276" s="11" customFormat="1" ht="22.8" customHeight="1">
      <c r="A276" s="11"/>
      <c r="B276" s="195"/>
      <c r="C276" s="196"/>
      <c r="D276" s="197" t="s">
        <v>77</v>
      </c>
      <c r="E276" s="237" t="s">
        <v>3036</v>
      </c>
      <c r="F276" s="237" t="s">
        <v>3037</v>
      </c>
      <c r="G276" s="196"/>
      <c r="H276" s="196"/>
      <c r="I276" s="199"/>
      <c r="J276" s="238">
        <f>BK276</f>
        <v>0</v>
      </c>
      <c r="K276" s="196"/>
      <c r="L276" s="201"/>
      <c r="M276" s="202"/>
      <c r="N276" s="203"/>
      <c r="O276" s="203"/>
      <c r="P276" s="204">
        <f>SUM(P277:P311)</f>
        <v>0</v>
      </c>
      <c r="Q276" s="203"/>
      <c r="R276" s="204">
        <f>SUM(R277:R311)</f>
        <v>0.0025999999999999999</v>
      </c>
      <c r="S276" s="203"/>
      <c r="T276" s="205">
        <f>SUM(T277:T311)</f>
        <v>0</v>
      </c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R276" s="206" t="s">
        <v>91</v>
      </c>
      <c r="AT276" s="207" t="s">
        <v>77</v>
      </c>
      <c r="AU276" s="207" t="s">
        <v>86</v>
      </c>
      <c r="AY276" s="206" t="s">
        <v>188</v>
      </c>
      <c r="BK276" s="208">
        <f>SUM(BK277:BK311)</f>
        <v>0</v>
      </c>
    </row>
    <row r="277" s="2" customFormat="1" ht="24.15" customHeight="1">
      <c r="A277" s="42"/>
      <c r="B277" s="43"/>
      <c r="C277" s="209" t="s">
        <v>3038</v>
      </c>
      <c r="D277" s="209" t="s">
        <v>189</v>
      </c>
      <c r="E277" s="210" t="s">
        <v>3039</v>
      </c>
      <c r="F277" s="211" t="s">
        <v>3040</v>
      </c>
      <c r="G277" s="212" t="s">
        <v>3041</v>
      </c>
      <c r="H277" s="213">
        <v>2</v>
      </c>
      <c r="I277" s="214"/>
      <c r="J277" s="215">
        <f>ROUND(I277*H277,2)</f>
        <v>0</v>
      </c>
      <c r="K277" s="211" t="s">
        <v>236</v>
      </c>
      <c r="L277" s="48"/>
      <c r="M277" s="216" t="s">
        <v>32</v>
      </c>
      <c r="N277" s="217" t="s">
        <v>49</v>
      </c>
      <c r="O277" s="88"/>
      <c r="P277" s="218">
        <f>O277*H277</f>
        <v>0</v>
      </c>
      <c r="Q277" s="218">
        <v>0.00051999999999999995</v>
      </c>
      <c r="R277" s="218">
        <f>Q277*H277</f>
        <v>0.0010399999999999999</v>
      </c>
      <c r="S277" s="218">
        <v>0</v>
      </c>
      <c r="T277" s="219">
        <f>S277*H277</f>
        <v>0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R277" s="220" t="s">
        <v>405</v>
      </c>
      <c r="AT277" s="220" t="s">
        <v>189</v>
      </c>
      <c r="AU277" s="220" t="s">
        <v>91</v>
      </c>
      <c r="AY277" s="20" t="s">
        <v>188</v>
      </c>
      <c r="BE277" s="221">
        <f>IF(N277="základní",J277,0)</f>
        <v>0</v>
      </c>
      <c r="BF277" s="221">
        <f>IF(N277="snížená",J277,0)</f>
        <v>0</v>
      </c>
      <c r="BG277" s="221">
        <f>IF(N277="zákl. přenesená",J277,0)</f>
        <v>0</v>
      </c>
      <c r="BH277" s="221">
        <f>IF(N277="sníž. přenesená",J277,0)</f>
        <v>0</v>
      </c>
      <c r="BI277" s="221">
        <f>IF(N277="nulová",J277,0)</f>
        <v>0</v>
      </c>
      <c r="BJ277" s="20" t="s">
        <v>86</v>
      </c>
      <c r="BK277" s="221">
        <f>ROUND(I277*H277,2)</f>
        <v>0</v>
      </c>
      <c r="BL277" s="20" t="s">
        <v>405</v>
      </c>
      <c r="BM277" s="220" t="s">
        <v>3042</v>
      </c>
    </row>
    <row r="278" s="2" customFormat="1">
      <c r="A278" s="42"/>
      <c r="B278" s="43"/>
      <c r="C278" s="44"/>
      <c r="D278" s="222" t="s">
        <v>194</v>
      </c>
      <c r="E278" s="44"/>
      <c r="F278" s="223" t="s">
        <v>3043</v>
      </c>
      <c r="G278" s="44"/>
      <c r="H278" s="44"/>
      <c r="I278" s="224"/>
      <c r="J278" s="44"/>
      <c r="K278" s="44"/>
      <c r="L278" s="48"/>
      <c r="M278" s="225"/>
      <c r="N278" s="226"/>
      <c r="O278" s="88"/>
      <c r="P278" s="88"/>
      <c r="Q278" s="88"/>
      <c r="R278" s="88"/>
      <c r="S278" s="88"/>
      <c r="T278" s="89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T278" s="20" t="s">
        <v>194</v>
      </c>
      <c r="AU278" s="20" t="s">
        <v>91</v>
      </c>
    </row>
    <row r="279" s="2" customFormat="1">
      <c r="A279" s="42"/>
      <c r="B279" s="43"/>
      <c r="C279" s="44"/>
      <c r="D279" s="239" t="s">
        <v>239</v>
      </c>
      <c r="E279" s="44"/>
      <c r="F279" s="240" t="s">
        <v>3044</v>
      </c>
      <c r="G279" s="44"/>
      <c r="H279" s="44"/>
      <c r="I279" s="224"/>
      <c r="J279" s="44"/>
      <c r="K279" s="44"/>
      <c r="L279" s="48"/>
      <c r="M279" s="225"/>
      <c r="N279" s="226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0" t="s">
        <v>239</v>
      </c>
      <c r="AU279" s="20" t="s">
        <v>91</v>
      </c>
    </row>
    <row r="280" s="13" customFormat="1">
      <c r="A280" s="13"/>
      <c r="B280" s="241"/>
      <c r="C280" s="242"/>
      <c r="D280" s="222" t="s">
        <v>282</v>
      </c>
      <c r="E280" s="243" t="s">
        <v>32</v>
      </c>
      <c r="F280" s="244" t="s">
        <v>3045</v>
      </c>
      <c r="G280" s="242"/>
      <c r="H280" s="245">
        <v>1</v>
      </c>
      <c r="I280" s="246"/>
      <c r="J280" s="242"/>
      <c r="K280" s="242"/>
      <c r="L280" s="247"/>
      <c r="M280" s="248"/>
      <c r="N280" s="249"/>
      <c r="O280" s="249"/>
      <c r="P280" s="249"/>
      <c r="Q280" s="249"/>
      <c r="R280" s="249"/>
      <c r="S280" s="249"/>
      <c r="T280" s="25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1" t="s">
        <v>282</v>
      </c>
      <c r="AU280" s="251" t="s">
        <v>91</v>
      </c>
      <c r="AV280" s="13" t="s">
        <v>91</v>
      </c>
      <c r="AW280" s="13" t="s">
        <v>39</v>
      </c>
      <c r="AX280" s="13" t="s">
        <v>78</v>
      </c>
      <c r="AY280" s="251" t="s">
        <v>188</v>
      </c>
    </row>
    <row r="281" s="13" customFormat="1">
      <c r="A281" s="13"/>
      <c r="B281" s="241"/>
      <c r="C281" s="242"/>
      <c r="D281" s="222" t="s">
        <v>282</v>
      </c>
      <c r="E281" s="243" t="s">
        <v>32</v>
      </c>
      <c r="F281" s="244" t="s">
        <v>3046</v>
      </c>
      <c r="G281" s="242"/>
      <c r="H281" s="245">
        <v>1</v>
      </c>
      <c r="I281" s="246"/>
      <c r="J281" s="242"/>
      <c r="K281" s="242"/>
      <c r="L281" s="247"/>
      <c r="M281" s="248"/>
      <c r="N281" s="249"/>
      <c r="O281" s="249"/>
      <c r="P281" s="249"/>
      <c r="Q281" s="249"/>
      <c r="R281" s="249"/>
      <c r="S281" s="249"/>
      <c r="T281" s="25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1" t="s">
        <v>282</v>
      </c>
      <c r="AU281" s="251" t="s">
        <v>91</v>
      </c>
      <c r="AV281" s="13" t="s">
        <v>91</v>
      </c>
      <c r="AW281" s="13" t="s">
        <v>39</v>
      </c>
      <c r="AX281" s="13" t="s">
        <v>78</v>
      </c>
      <c r="AY281" s="251" t="s">
        <v>188</v>
      </c>
    </row>
    <row r="282" s="15" customFormat="1">
      <c r="A282" s="15"/>
      <c r="B282" s="272"/>
      <c r="C282" s="273"/>
      <c r="D282" s="222" t="s">
        <v>282</v>
      </c>
      <c r="E282" s="274" t="s">
        <v>32</v>
      </c>
      <c r="F282" s="275" t="s">
        <v>338</v>
      </c>
      <c r="G282" s="273"/>
      <c r="H282" s="276">
        <v>2</v>
      </c>
      <c r="I282" s="277"/>
      <c r="J282" s="273"/>
      <c r="K282" s="273"/>
      <c r="L282" s="278"/>
      <c r="M282" s="279"/>
      <c r="N282" s="280"/>
      <c r="O282" s="280"/>
      <c r="P282" s="280"/>
      <c r="Q282" s="280"/>
      <c r="R282" s="280"/>
      <c r="S282" s="280"/>
      <c r="T282" s="281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82" t="s">
        <v>282</v>
      </c>
      <c r="AU282" s="282" t="s">
        <v>91</v>
      </c>
      <c r="AV282" s="15" t="s">
        <v>187</v>
      </c>
      <c r="AW282" s="15" t="s">
        <v>39</v>
      </c>
      <c r="AX282" s="15" t="s">
        <v>86</v>
      </c>
      <c r="AY282" s="282" t="s">
        <v>188</v>
      </c>
    </row>
    <row r="283" s="2" customFormat="1" ht="24.15" customHeight="1">
      <c r="A283" s="42"/>
      <c r="B283" s="43"/>
      <c r="C283" s="209" t="s">
        <v>3047</v>
      </c>
      <c r="D283" s="209" t="s">
        <v>189</v>
      </c>
      <c r="E283" s="210" t="s">
        <v>3048</v>
      </c>
      <c r="F283" s="211" t="s">
        <v>3049</v>
      </c>
      <c r="G283" s="212" t="s">
        <v>3041</v>
      </c>
      <c r="H283" s="213">
        <v>3</v>
      </c>
      <c r="I283" s="214"/>
      <c r="J283" s="215">
        <f>ROUND(I283*H283,2)</f>
        <v>0</v>
      </c>
      <c r="K283" s="211" t="s">
        <v>236</v>
      </c>
      <c r="L283" s="48"/>
      <c r="M283" s="216" t="s">
        <v>32</v>
      </c>
      <c r="N283" s="217" t="s">
        <v>49</v>
      </c>
      <c r="O283" s="88"/>
      <c r="P283" s="218">
        <f>O283*H283</f>
        <v>0</v>
      </c>
      <c r="Q283" s="218">
        <v>0.00051999999999999995</v>
      </c>
      <c r="R283" s="218">
        <f>Q283*H283</f>
        <v>0.0015599999999999998</v>
      </c>
      <c r="S283" s="218">
        <v>0</v>
      </c>
      <c r="T283" s="219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20" t="s">
        <v>405</v>
      </c>
      <c r="AT283" s="220" t="s">
        <v>189</v>
      </c>
      <c r="AU283" s="220" t="s">
        <v>91</v>
      </c>
      <c r="AY283" s="20" t="s">
        <v>188</v>
      </c>
      <c r="BE283" s="221">
        <f>IF(N283="základní",J283,0)</f>
        <v>0</v>
      </c>
      <c r="BF283" s="221">
        <f>IF(N283="snížená",J283,0)</f>
        <v>0</v>
      </c>
      <c r="BG283" s="221">
        <f>IF(N283="zákl. přenesená",J283,0)</f>
        <v>0</v>
      </c>
      <c r="BH283" s="221">
        <f>IF(N283="sníž. přenesená",J283,0)</f>
        <v>0</v>
      </c>
      <c r="BI283" s="221">
        <f>IF(N283="nulová",J283,0)</f>
        <v>0</v>
      </c>
      <c r="BJ283" s="20" t="s">
        <v>86</v>
      </c>
      <c r="BK283" s="221">
        <f>ROUND(I283*H283,2)</f>
        <v>0</v>
      </c>
      <c r="BL283" s="20" t="s">
        <v>405</v>
      </c>
      <c r="BM283" s="220" t="s">
        <v>3050</v>
      </c>
    </row>
    <row r="284" s="2" customFormat="1">
      <c r="A284" s="42"/>
      <c r="B284" s="43"/>
      <c r="C284" s="44"/>
      <c r="D284" s="222" t="s">
        <v>194</v>
      </c>
      <c r="E284" s="44"/>
      <c r="F284" s="223" t="s">
        <v>3049</v>
      </c>
      <c r="G284" s="44"/>
      <c r="H284" s="44"/>
      <c r="I284" s="224"/>
      <c r="J284" s="44"/>
      <c r="K284" s="44"/>
      <c r="L284" s="48"/>
      <c r="M284" s="225"/>
      <c r="N284" s="226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0" t="s">
        <v>194</v>
      </c>
      <c r="AU284" s="20" t="s">
        <v>91</v>
      </c>
    </row>
    <row r="285" s="2" customFormat="1">
      <c r="A285" s="42"/>
      <c r="B285" s="43"/>
      <c r="C285" s="44"/>
      <c r="D285" s="239" t="s">
        <v>239</v>
      </c>
      <c r="E285" s="44"/>
      <c r="F285" s="240" t="s">
        <v>3051</v>
      </c>
      <c r="G285" s="44"/>
      <c r="H285" s="44"/>
      <c r="I285" s="224"/>
      <c r="J285" s="44"/>
      <c r="K285" s="44"/>
      <c r="L285" s="48"/>
      <c r="M285" s="225"/>
      <c r="N285" s="226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239</v>
      </c>
      <c r="AU285" s="20" t="s">
        <v>91</v>
      </c>
    </row>
    <row r="286" s="13" customFormat="1">
      <c r="A286" s="13"/>
      <c r="B286" s="241"/>
      <c r="C286" s="242"/>
      <c r="D286" s="222" t="s">
        <v>282</v>
      </c>
      <c r="E286" s="243" t="s">
        <v>32</v>
      </c>
      <c r="F286" s="244" t="s">
        <v>3052</v>
      </c>
      <c r="G286" s="242"/>
      <c r="H286" s="245">
        <v>1</v>
      </c>
      <c r="I286" s="246"/>
      <c r="J286" s="242"/>
      <c r="K286" s="242"/>
      <c r="L286" s="247"/>
      <c r="M286" s="248"/>
      <c r="N286" s="249"/>
      <c r="O286" s="249"/>
      <c r="P286" s="249"/>
      <c r="Q286" s="249"/>
      <c r="R286" s="249"/>
      <c r="S286" s="249"/>
      <c r="T286" s="25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1" t="s">
        <v>282</v>
      </c>
      <c r="AU286" s="251" t="s">
        <v>91</v>
      </c>
      <c r="AV286" s="13" t="s">
        <v>91</v>
      </c>
      <c r="AW286" s="13" t="s">
        <v>39</v>
      </c>
      <c r="AX286" s="13" t="s">
        <v>78</v>
      </c>
      <c r="AY286" s="251" t="s">
        <v>188</v>
      </c>
    </row>
    <row r="287" s="13" customFormat="1">
      <c r="A287" s="13"/>
      <c r="B287" s="241"/>
      <c r="C287" s="242"/>
      <c r="D287" s="222" t="s">
        <v>282</v>
      </c>
      <c r="E287" s="243" t="s">
        <v>32</v>
      </c>
      <c r="F287" s="244" t="s">
        <v>3045</v>
      </c>
      <c r="G287" s="242"/>
      <c r="H287" s="245">
        <v>1</v>
      </c>
      <c r="I287" s="246"/>
      <c r="J287" s="242"/>
      <c r="K287" s="242"/>
      <c r="L287" s="247"/>
      <c r="M287" s="248"/>
      <c r="N287" s="249"/>
      <c r="O287" s="249"/>
      <c r="P287" s="249"/>
      <c r="Q287" s="249"/>
      <c r="R287" s="249"/>
      <c r="S287" s="249"/>
      <c r="T287" s="25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1" t="s">
        <v>282</v>
      </c>
      <c r="AU287" s="251" t="s">
        <v>91</v>
      </c>
      <c r="AV287" s="13" t="s">
        <v>91</v>
      </c>
      <c r="AW287" s="13" t="s">
        <v>39</v>
      </c>
      <c r="AX287" s="13" t="s">
        <v>78</v>
      </c>
      <c r="AY287" s="251" t="s">
        <v>188</v>
      </c>
    </row>
    <row r="288" s="13" customFormat="1">
      <c r="A288" s="13"/>
      <c r="B288" s="241"/>
      <c r="C288" s="242"/>
      <c r="D288" s="222" t="s">
        <v>282</v>
      </c>
      <c r="E288" s="243" t="s">
        <v>32</v>
      </c>
      <c r="F288" s="244" t="s">
        <v>3046</v>
      </c>
      <c r="G288" s="242"/>
      <c r="H288" s="245">
        <v>1</v>
      </c>
      <c r="I288" s="246"/>
      <c r="J288" s="242"/>
      <c r="K288" s="242"/>
      <c r="L288" s="247"/>
      <c r="M288" s="248"/>
      <c r="N288" s="249"/>
      <c r="O288" s="249"/>
      <c r="P288" s="249"/>
      <c r="Q288" s="249"/>
      <c r="R288" s="249"/>
      <c r="S288" s="249"/>
      <c r="T288" s="25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1" t="s">
        <v>282</v>
      </c>
      <c r="AU288" s="251" t="s">
        <v>91</v>
      </c>
      <c r="AV288" s="13" t="s">
        <v>91</v>
      </c>
      <c r="AW288" s="13" t="s">
        <v>39</v>
      </c>
      <c r="AX288" s="13" t="s">
        <v>78</v>
      </c>
      <c r="AY288" s="251" t="s">
        <v>188</v>
      </c>
    </row>
    <row r="289" s="15" customFormat="1">
      <c r="A289" s="15"/>
      <c r="B289" s="272"/>
      <c r="C289" s="273"/>
      <c r="D289" s="222" t="s">
        <v>282</v>
      </c>
      <c r="E289" s="274" t="s">
        <v>32</v>
      </c>
      <c r="F289" s="275" t="s">
        <v>338</v>
      </c>
      <c r="G289" s="273"/>
      <c r="H289" s="276">
        <v>3</v>
      </c>
      <c r="I289" s="277"/>
      <c r="J289" s="273"/>
      <c r="K289" s="273"/>
      <c r="L289" s="278"/>
      <c r="M289" s="279"/>
      <c r="N289" s="280"/>
      <c r="O289" s="280"/>
      <c r="P289" s="280"/>
      <c r="Q289" s="280"/>
      <c r="R289" s="280"/>
      <c r="S289" s="280"/>
      <c r="T289" s="281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82" t="s">
        <v>282</v>
      </c>
      <c r="AU289" s="282" t="s">
        <v>91</v>
      </c>
      <c r="AV289" s="15" t="s">
        <v>187</v>
      </c>
      <c r="AW289" s="15" t="s">
        <v>39</v>
      </c>
      <c r="AX289" s="15" t="s">
        <v>86</v>
      </c>
      <c r="AY289" s="282" t="s">
        <v>188</v>
      </c>
    </row>
    <row r="290" s="2" customFormat="1" ht="24.15" customHeight="1">
      <c r="A290" s="42"/>
      <c r="B290" s="43"/>
      <c r="C290" s="209" t="s">
        <v>3053</v>
      </c>
      <c r="D290" s="209" t="s">
        <v>189</v>
      </c>
      <c r="E290" s="210" t="s">
        <v>3054</v>
      </c>
      <c r="F290" s="211" t="s">
        <v>3055</v>
      </c>
      <c r="G290" s="212" t="s">
        <v>235</v>
      </c>
      <c r="H290" s="213">
        <v>3</v>
      </c>
      <c r="I290" s="214"/>
      <c r="J290" s="215">
        <f>ROUND(I290*H290,2)</f>
        <v>0</v>
      </c>
      <c r="K290" s="211" t="s">
        <v>32</v>
      </c>
      <c r="L290" s="48"/>
      <c r="M290" s="216" t="s">
        <v>32</v>
      </c>
      <c r="N290" s="217" t="s">
        <v>49</v>
      </c>
      <c r="O290" s="88"/>
      <c r="P290" s="218">
        <f>O290*H290</f>
        <v>0</v>
      </c>
      <c r="Q290" s="218">
        <v>0</v>
      </c>
      <c r="R290" s="218">
        <f>Q290*H290</f>
        <v>0</v>
      </c>
      <c r="S290" s="218">
        <v>0</v>
      </c>
      <c r="T290" s="219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20" t="s">
        <v>405</v>
      </c>
      <c r="AT290" s="220" t="s">
        <v>189</v>
      </c>
      <c r="AU290" s="220" t="s">
        <v>91</v>
      </c>
      <c r="AY290" s="20" t="s">
        <v>188</v>
      </c>
      <c r="BE290" s="221">
        <f>IF(N290="základní",J290,0)</f>
        <v>0</v>
      </c>
      <c r="BF290" s="221">
        <f>IF(N290="snížená",J290,0)</f>
        <v>0</v>
      </c>
      <c r="BG290" s="221">
        <f>IF(N290="zákl. přenesená",J290,0)</f>
        <v>0</v>
      </c>
      <c r="BH290" s="221">
        <f>IF(N290="sníž. přenesená",J290,0)</f>
        <v>0</v>
      </c>
      <c r="BI290" s="221">
        <f>IF(N290="nulová",J290,0)</f>
        <v>0</v>
      </c>
      <c r="BJ290" s="20" t="s">
        <v>86</v>
      </c>
      <c r="BK290" s="221">
        <f>ROUND(I290*H290,2)</f>
        <v>0</v>
      </c>
      <c r="BL290" s="20" t="s">
        <v>405</v>
      </c>
      <c r="BM290" s="220" t="s">
        <v>3056</v>
      </c>
    </row>
    <row r="291" s="2" customFormat="1">
      <c r="A291" s="42"/>
      <c r="B291" s="43"/>
      <c r="C291" s="44"/>
      <c r="D291" s="222" t="s">
        <v>194</v>
      </c>
      <c r="E291" s="44"/>
      <c r="F291" s="223" t="s">
        <v>3055</v>
      </c>
      <c r="G291" s="44"/>
      <c r="H291" s="44"/>
      <c r="I291" s="224"/>
      <c r="J291" s="44"/>
      <c r="K291" s="44"/>
      <c r="L291" s="48"/>
      <c r="M291" s="225"/>
      <c r="N291" s="226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194</v>
      </c>
      <c r="AU291" s="20" t="s">
        <v>91</v>
      </c>
    </row>
    <row r="292" s="13" customFormat="1">
      <c r="A292" s="13"/>
      <c r="B292" s="241"/>
      <c r="C292" s="242"/>
      <c r="D292" s="222" t="s">
        <v>282</v>
      </c>
      <c r="E292" s="243" t="s">
        <v>32</v>
      </c>
      <c r="F292" s="244" t="s">
        <v>3052</v>
      </c>
      <c r="G292" s="242"/>
      <c r="H292" s="245">
        <v>1</v>
      </c>
      <c r="I292" s="246"/>
      <c r="J292" s="242"/>
      <c r="K292" s="242"/>
      <c r="L292" s="247"/>
      <c r="M292" s="248"/>
      <c r="N292" s="249"/>
      <c r="O292" s="249"/>
      <c r="P292" s="249"/>
      <c r="Q292" s="249"/>
      <c r="R292" s="249"/>
      <c r="S292" s="249"/>
      <c r="T292" s="25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1" t="s">
        <v>282</v>
      </c>
      <c r="AU292" s="251" t="s">
        <v>91</v>
      </c>
      <c r="AV292" s="13" t="s">
        <v>91</v>
      </c>
      <c r="AW292" s="13" t="s">
        <v>39</v>
      </c>
      <c r="AX292" s="13" t="s">
        <v>78</v>
      </c>
      <c r="AY292" s="251" t="s">
        <v>188</v>
      </c>
    </row>
    <row r="293" s="13" customFormat="1">
      <c r="A293" s="13"/>
      <c r="B293" s="241"/>
      <c r="C293" s="242"/>
      <c r="D293" s="222" t="s">
        <v>282</v>
      </c>
      <c r="E293" s="243" t="s">
        <v>32</v>
      </c>
      <c r="F293" s="244" t="s">
        <v>3045</v>
      </c>
      <c r="G293" s="242"/>
      <c r="H293" s="245">
        <v>1</v>
      </c>
      <c r="I293" s="246"/>
      <c r="J293" s="242"/>
      <c r="K293" s="242"/>
      <c r="L293" s="247"/>
      <c r="M293" s="248"/>
      <c r="N293" s="249"/>
      <c r="O293" s="249"/>
      <c r="P293" s="249"/>
      <c r="Q293" s="249"/>
      <c r="R293" s="249"/>
      <c r="S293" s="249"/>
      <c r="T293" s="25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1" t="s">
        <v>282</v>
      </c>
      <c r="AU293" s="251" t="s">
        <v>91</v>
      </c>
      <c r="AV293" s="13" t="s">
        <v>91</v>
      </c>
      <c r="AW293" s="13" t="s">
        <v>39</v>
      </c>
      <c r="AX293" s="13" t="s">
        <v>78</v>
      </c>
      <c r="AY293" s="251" t="s">
        <v>188</v>
      </c>
    </row>
    <row r="294" s="13" customFormat="1">
      <c r="A294" s="13"/>
      <c r="B294" s="241"/>
      <c r="C294" s="242"/>
      <c r="D294" s="222" t="s">
        <v>282</v>
      </c>
      <c r="E294" s="243" t="s">
        <v>32</v>
      </c>
      <c r="F294" s="244" t="s">
        <v>3046</v>
      </c>
      <c r="G294" s="242"/>
      <c r="H294" s="245">
        <v>1</v>
      </c>
      <c r="I294" s="246"/>
      <c r="J294" s="242"/>
      <c r="K294" s="242"/>
      <c r="L294" s="247"/>
      <c r="M294" s="248"/>
      <c r="N294" s="249"/>
      <c r="O294" s="249"/>
      <c r="P294" s="249"/>
      <c r="Q294" s="249"/>
      <c r="R294" s="249"/>
      <c r="S294" s="249"/>
      <c r="T294" s="25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1" t="s">
        <v>282</v>
      </c>
      <c r="AU294" s="251" t="s">
        <v>91</v>
      </c>
      <c r="AV294" s="13" t="s">
        <v>91</v>
      </c>
      <c r="AW294" s="13" t="s">
        <v>39</v>
      </c>
      <c r="AX294" s="13" t="s">
        <v>78</v>
      </c>
      <c r="AY294" s="251" t="s">
        <v>188</v>
      </c>
    </row>
    <row r="295" s="15" customFormat="1">
      <c r="A295" s="15"/>
      <c r="B295" s="272"/>
      <c r="C295" s="273"/>
      <c r="D295" s="222" t="s">
        <v>282</v>
      </c>
      <c r="E295" s="274" t="s">
        <v>32</v>
      </c>
      <c r="F295" s="275" t="s">
        <v>338</v>
      </c>
      <c r="G295" s="273"/>
      <c r="H295" s="276">
        <v>3</v>
      </c>
      <c r="I295" s="277"/>
      <c r="J295" s="273"/>
      <c r="K295" s="273"/>
      <c r="L295" s="278"/>
      <c r="M295" s="279"/>
      <c r="N295" s="280"/>
      <c r="O295" s="280"/>
      <c r="P295" s="280"/>
      <c r="Q295" s="280"/>
      <c r="R295" s="280"/>
      <c r="S295" s="280"/>
      <c r="T295" s="281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82" t="s">
        <v>282</v>
      </c>
      <c r="AU295" s="282" t="s">
        <v>91</v>
      </c>
      <c r="AV295" s="15" t="s">
        <v>187</v>
      </c>
      <c r="AW295" s="15" t="s">
        <v>39</v>
      </c>
      <c r="AX295" s="15" t="s">
        <v>86</v>
      </c>
      <c r="AY295" s="282" t="s">
        <v>188</v>
      </c>
    </row>
    <row r="296" s="2" customFormat="1" ht="24.15" customHeight="1">
      <c r="A296" s="42"/>
      <c r="B296" s="43"/>
      <c r="C296" s="209" t="s">
        <v>3057</v>
      </c>
      <c r="D296" s="209" t="s">
        <v>189</v>
      </c>
      <c r="E296" s="210" t="s">
        <v>3058</v>
      </c>
      <c r="F296" s="211" t="s">
        <v>3059</v>
      </c>
      <c r="G296" s="212" t="s">
        <v>235</v>
      </c>
      <c r="H296" s="213">
        <v>2</v>
      </c>
      <c r="I296" s="214"/>
      <c r="J296" s="215">
        <f>ROUND(I296*H296,2)</f>
        <v>0</v>
      </c>
      <c r="K296" s="211" t="s">
        <v>32</v>
      </c>
      <c r="L296" s="48"/>
      <c r="M296" s="216" t="s">
        <v>32</v>
      </c>
      <c r="N296" s="217" t="s">
        <v>49</v>
      </c>
      <c r="O296" s="88"/>
      <c r="P296" s="218">
        <f>O296*H296</f>
        <v>0</v>
      </c>
      <c r="Q296" s="218">
        <v>0</v>
      </c>
      <c r="R296" s="218">
        <f>Q296*H296</f>
        <v>0</v>
      </c>
      <c r="S296" s="218">
        <v>0</v>
      </c>
      <c r="T296" s="219">
        <f>S296*H296</f>
        <v>0</v>
      </c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R296" s="220" t="s">
        <v>405</v>
      </c>
      <c r="AT296" s="220" t="s">
        <v>189</v>
      </c>
      <c r="AU296" s="220" t="s">
        <v>91</v>
      </c>
      <c r="AY296" s="20" t="s">
        <v>188</v>
      </c>
      <c r="BE296" s="221">
        <f>IF(N296="základní",J296,0)</f>
        <v>0</v>
      </c>
      <c r="BF296" s="221">
        <f>IF(N296="snížená",J296,0)</f>
        <v>0</v>
      </c>
      <c r="BG296" s="221">
        <f>IF(N296="zákl. přenesená",J296,0)</f>
        <v>0</v>
      </c>
      <c r="BH296" s="221">
        <f>IF(N296="sníž. přenesená",J296,0)</f>
        <v>0</v>
      </c>
      <c r="BI296" s="221">
        <f>IF(N296="nulová",J296,0)</f>
        <v>0</v>
      </c>
      <c r="BJ296" s="20" t="s">
        <v>86</v>
      </c>
      <c r="BK296" s="221">
        <f>ROUND(I296*H296,2)</f>
        <v>0</v>
      </c>
      <c r="BL296" s="20" t="s">
        <v>405</v>
      </c>
      <c r="BM296" s="220" t="s">
        <v>3060</v>
      </c>
    </row>
    <row r="297" s="2" customFormat="1">
      <c r="A297" s="42"/>
      <c r="B297" s="43"/>
      <c r="C297" s="44"/>
      <c r="D297" s="222" t="s">
        <v>194</v>
      </c>
      <c r="E297" s="44"/>
      <c r="F297" s="223" t="s">
        <v>3059</v>
      </c>
      <c r="G297" s="44"/>
      <c r="H297" s="44"/>
      <c r="I297" s="224"/>
      <c r="J297" s="44"/>
      <c r="K297" s="44"/>
      <c r="L297" s="48"/>
      <c r="M297" s="225"/>
      <c r="N297" s="226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194</v>
      </c>
      <c r="AU297" s="20" t="s">
        <v>91</v>
      </c>
    </row>
    <row r="298" s="13" customFormat="1">
      <c r="A298" s="13"/>
      <c r="B298" s="241"/>
      <c r="C298" s="242"/>
      <c r="D298" s="222" t="s">
        <v>282</v>
      </c>
      <c r="E298" s="243" t="s">
        <v>32</v>
      </c>
      <c r="F298" s="244" t="s">
        <v>3045</v>
      </c>
      <c r="G298" s="242"/>
      <c r="H298" s="245">
        <v>1</v>
      </c>
      <c r="I298" s="246"/>
      <c r="J298" s="242"/>
      <c r="K298" s="242"/>
      <c r="L298" s="247"/>
      <c r="M298" s="248"/>
      <c r="N298" s="249"/>
      <c r="O298" s="249"/>
      <c r="P298" s="249"/>
      <c r="Q298" s="249"/>
      <c r="R298" s="249"/>
      <c r="S298" s="249"/>
      <c r="T298" s="250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1" t="s">
        <v>282</v>
      </c>
      <c r="AU298" s="251" t="s">
        <v>91</v>
      </c>
      <c r="AV298" s="13" t="s">
        <v>91</v>
      </c>
      <c r="AW298" s="13" t="s">
        <v>39</v>
      </c>
      <c r="AX298" s="13" t="s">
        <v>78</v>
      </c>
      <c r="AY298" s="251" t="s">
        <v>188</v>
      </c>
    </row>
    <row r="299" s="13" customFormat="1">
      <c r="A299" s="13"/>
      <c r="B299" s="241"/>
      <c r="C299" s="242"/>
      <c r="D299" s="222" t="s">
        <v>282</v>
      </c>
      <c r="E299" s="243" t="s">
        <v>32</v>
      </c>
      <c r="F299" s="244" t="s">
        <v>3046</v>
      </c>
      <c r="G299" s="242"/>
      <c r="H299" s="245">
        <v>1</v>
      </c>
      <c r="I299" s="246"/>
      <c r="J299" s="242"/>
      <c r="K299" s="242"/>
      <c r="L299" s="247"/>
      <c r="M299" s="248"/>
      <c r="N299" s="249"/>
      <c r="O299" s="249"/>
      <c r="P299" s="249"/>
      <c r="Q299" s="249"/>
      <c r="R299" s="249"/>
      <c r="S299" s="249"/>
      <c r="T299" s="25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1" t="s">
        <v>282</v>
      </c>
      <c r="AU299" s="251" t="s">
        <v>91</v>
      </c>
      <c r="AV299" s="13" t="s">
        <v>91</v>
      </c>
      <c r="AW299" s="13" t="s">
        <v>39</v>
      </c>
      <c r="AX299" s="13" t="s">
        <v>78</v>
      </c>
      <c r="AY299" s="251" t="s">
        <v>188</v>
      </c>
    </row>
    <row r="300" s="15" customFormat="1">
      <c r="A300" s="15"/>
      <c r="B300" s="272"/>
      <c r="C300" s="273"/>
      <c r="D300" s="222" t="s">
        <v>282</v>
      </c>
      <c r="E300" s="274" t="s">
        <v>32</v>
      </c>
      <c r="F300" s="275" t="s">
        <v>338</v>
      </c>
      <c r="G300" s="273"/>
      <c r="H300" s="276">
        <v>2</v>
      </c>
      <c r="I300" s="277"/>
      <c r="J300" s="273"/>
      <c r="K300" s="273"/>
      <c r="L300" s="278"/>
      <c r="M300" s="279"/>
      <c r="N300" s="280"/>
      <c r="O300" s="280"/>
      <c r="P300" s="280"/>
      <c r="Q300" s="280"/>
      <c r="R300" s="280"/>
      <c r="S300" s="280"/>
      <c r="T300" s="281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82" t="s">
        <v>282</v>
      </c>
      <c r="AU300" s="282" t="s">
        <v>91</v>
      </c>
      <c r="AV300" s="15" t="s">
        <v>187</v>
      </c>
      <c r="AW300" s="15" t="s">
        <v>39</v>
      </c>
      <c r="AX300" s="15" t="s">
        <v>86</v>
      </c>
      <c r="AY300" s="282" t="s">
        <v>188</v>
      </c>
    </row>
    <row r="301" s="2" customFormat="1" ht="24.15" customHeight="1">
      <c r="A301" s="42"/>
      <c r="B301" s="43"/>
      <c r="C301" s="209" t="s">
        <v>3061</v>
      </c>
      <c r="D301" s="209" t="s">
        <v>189</v>
      </c>
      <c r="E301" s="210" t="s">
        <v>3062</v>
      </c>
      <c r="F301" s="211" t="s">
        <v>3063</v>
      </c>
      <c r="G301" s="212" t="s">
        <v>235</v>
      </c>
      <c r="H301" s="213">
        <v>3</v>
      </c>
      <c r="I301" s="214"/>
      <c r="J301" s="215">
        <f>ROUND(I301*H301,2)</f>
        <v>0</v>
      </c>
      <c r="K301" s="211" t="s">
        <v>32</v>
      </c>
      <c r="L301" s="48"/>
      <c r="M301" s="216" t="s">
        <v>32</v>
      </c>
      <c r="N301" s="217" t="s">
        <v>49</v>
      </c>
      <c r="O301" s="88"/>
      <c r="P301" s="218">
        <f>O301*H301</f>
        <v>0</v>
      </c>
      <c r="Q301" s="218">
        <v>0</v>
      </c>
      <c r="R301" s="218">
        <f>Q301*H301</f>
        <v>0</v>
      </c>
      <c r="S301" s="218">
        <v>0</v>
      </c>
      <c r="T301" s="219">
        <f>S301*H301</f>
        <v>0</v>
      </c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R301" s="220" t="s">
        <v>405</v>
      </c>
      <c r="AT301" s="220" t="s">
        <v>189</v>
      </c>
      <c r="AU301" s="220" t="s">
        <v>91</v>
      </c>
      <c r="AY301" s="20" t="s">
        <v>188</v>
      </c>
      <c r="BE301" s="221">
        <f>IF(N301="základní",J301,0)</f>
        <v>0</v>
      </c>
      <c r="BF301" s="221">
        <f>IF(N301="snížená",J301,0)</f>
        <v>0</v>
      </c>
      <c r="BG301" s="221">
        <f>IF(N301="zákl. přenesená",J301,0)</f>
        <v>0</v>
      </c>
      <c r="BH301" s="221">
        <f>IF(N301="sníž. přenesená",J301,0)</f>
        <v>0</v>
      </c>
      <c r="BI301" s="221">
        <f>IF(N301="nulová",J301,0)</f>
        <v>0</v>
      </c>
      <c r="BJ301" s="20" t="s">
        <v>86</v>
      </c>
      <c r="BK301" s="221">
        <f>ROUND(I301*H301,2)</f>
        <v>0</v>
      </c>
      <c r="BL301" s="20" t="s">
        <v>405</v>
      </c>
      <c r="BM301" s="220" t="s">
        <v>3064</v>
      </c>
    </row>
    <row r="302" s="2" customFormat="1">
      <c r="A302" s="42"/>
      <c r="B302" s="43"/>
      <c r="C302" s="44"/>
      <c r="D302" s="222" t="s">
        <v>194</v>
      </c>
      <c r="E302" s="44"/>
      <c r="F302" s="223" t="s">
        <v>3065</v>
      </c>
      <c r="G302" s="44"/>
      <c r="H302" s="44"/>
      <c r="I302" s="224"/>
      <c r="J302" s="44"/>
      <c r="K302" s="44"/>
      <c r="L302" s="48"/>
      <c r="M302" s="225"/>
      <c r="N302" s="226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0" t="s">
        <v>194</v>
      </c>
      <c r="AU302" s="20" t="s">
        <v>91</v>
      </c>
    </row>
    <row r="303" s="13" customFormat="1">
      <c r="A303" s="13"/>
      <c r="B303" s="241"/>
      <c r="C303" s="242"/>
      <c r="D303" s="222" t="s">
        <v>282</v>
      </c>
      <c r="E303" s="243" t="s">
        <v>32</v>
      </c>
      <c r="F303" s="244" t="s">
        <v>3052</v>
      </c>
      <c r="G303" s="242"/>
      <c r="H303" s="245">
        <v>1</v>
      </c>
      <c r="I303" s="246"/>
      <c r="J303" s="242"/>
      <c r="K303" s="242"/>
      <c r="L303" s="247"/>
      <c r="M303" s="248"/>
      <c r="N303" s="249"/>
      <c r="O303" s="249"/>
      <c r="P303" s="249"/>
      <c r="Q303" s="249"/>
      <c r="R303" s="249"/>
      <c r="S303" s="249"/>
      <c r="T303" s="25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1" t="s">
        <v>282</v>
      </c>
      <c r="AU303" s="251" t="s">
        <v>91</v>
      </c>
      <c r="AV303" s="13" t="s">
        <v>91</v>
      </c>
      <c r="AW303" s="13" t="s">
        <v>39</v>
      </c>
      <c r="AX303" s="13" t="s">
        <v>78</v>
      </c>
      <c r="AY303" s="251" t="s">
        <v>188</v>
      </c>
    </row>
    <row r="304" s="13" customFormat="1">
      <c r="A304" s="13"/>
      <c r="B304" s="241"/>
      <c r="C304" s="242"/>
      <c r="D304" s="222" t="s">
        <v>282</v>
      </c>
      <c r="E304" s="243" t="s">
        <v>32</v>
      </c>
      <c r="F304" s="244" t="s">
        <v>3045</v>
      </c>
      <c r="G304" s="242"/>
      <c r="H304" s="245">
        <v>1</v>
      </c>
      <c r="I304" s="246"/>
      <c r="J304" s="242"/>
      <c r="K304" s="242"/>
      <c r="L304" s="247"/>
      <c r="M304" s="248"/>
      <c r="N304" s="249"/>
      <c r="O304" s="249"/>
      <c r="P304" s="249"/>
      <c r="Q304" s="249"/>
      <c r="R304" s="249"/>
      <c r="S304" s="249"/>
      <c r="T304" s="25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1" t="s">
        <v>282</v>
      </c>
      <c r="AU304" s="251" t="s">
        <v>91</v>
      </c>
      <c r="AV304" s="13" t="s">
        <v>91</v>
      </c>
      <c r="AW304" s="13" t="s">
        <v>39</v>
      </c>
      <c r="AX304" s="13" t="s">
        <v>78</v>
      </c>
      <c r="AY304" s="251" t="s">
        <v>188</v>
      </c>
    </row>
    <row r="305" s="13" customFormat="1">
      <c r="A305" s="13"/>
      <c r="B305" s="241"/>
      <c r="C305" s="242"/>
      <c r="D305" s="222" t="s">
        <v>282</v>
      </c>
      <c r="E305" s="243" t="s">
        <v>32</v>
      </c>
      <c r="F305" s="244" t="s">
        <v>3046</v>
      </c>
      <c r="G305" s="242"/>
      <c r="H305" s="245">
        <v>1</v>
      </c>
      <c r="I305" s="246"/>
      <c r="J305" s="242"/>
      <c r="K305" s="242"/>
      <c r="L305" s="247"/>
      <c r="M305" s="248"/>
      <c r="N305" s="249"/>
      <c r="O305" s="249"/>
      <c r="P305" s="249"/>
      <c r="Q305" s="249"/>
      <c r="R305" s="249"/>
      <c r="S305" s="249"/>
      <c r="T305" s="25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1" t="s">
        <v>282</v>
      </c>
      <c r="AU305" s="251" t="s">
        <v>91</v>
      </c>
      <c r="AV305" s="13" t="s">
        <v>91</v>
      </c>
      <c r="AW305" s="13" t="s">
        <v>39</v>
      </c>
      <c r="AX305" s="13" t="s">
        <v>78</v>
      </c>
      <c r="AY305" s="251" t="s">
        <v>188</v>
      </c>
    </row>
    <row r="306" s="15" customFormat="1">
      <c r="A306" s="15"/>
      <c r="B306" s="272"/>
      <c r="C306" s="273"/>
      <c r="D306" s="222" t="s">
        <v>282</v>
      </c>
      <c r="E306" s="274" t="s">
        <v>32</v>
      </c>
      <c r="F306" s="275" t="s">
        <v>338</v>
      </c>
      <c r="G306" s="273"/>
      <c r="H306" s="276">
        <v>3</v>
      </c>
      <c r="I306" s="277"/>
      <c r="J306" s="273"/>
      <c r="K306" s="273"/>
      <c r="L306" s="278"/>
      <c r="M306" s="279"/>
      <c r="N306" s="280"/>
      <c r="O306" s="280"/>
      <c r="P306" s="280"/>
      <c r="Q306" s="280"/>
      <c r="R306" s="280"/>
      <c r="S306" s="280"/>
      <c r="T306" s="281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82" t="s">
        <v>282</v>
      </c>
      <c r="AU306" s="282" t="s">
        <v>91</v>
      </c>
      <c r="AV306" s="15" t="s">
        <v>187</v>
      </c>
      <c r="AW306" s="15" t="s">
        <v>39</v>
      </c>
      <c r="AX306" s="15" t="s">
        <v>86</v>
      </c>
      <c r="AY306" s="282" t="s">
        <v>188</v>
      </c>
    </row>
    <row r="307" s="2" customFormat="1" ht="24.15" customHeight="1">
      <c r="A307" s="42"/>
      <c r="B307" s="43"/>
      <c r="C307" s="209" t="s">
        <v>3066</v>
      </c>
      <c r="D307" s="209" t="s">
        <v>189</v>
      </c>
      <c r="E307" s="210" t="s">
        <v>3067</v>
      </c>
      <c r="F307" s="211" t="s">
        <v>3068</v>
      </c>
      <c r="G307" s="212" t="s">
        <v>235</v>
      </c>
      <c r="H307" s="213">
        <v>2</v>
      </c>
      <c r="I307" s="214"/>
      <c r="J307" s="215">
        <f>ROUND(I307*H307,2)</f>
        <v>0</v>
      </c>
      <c r="K307" s="211" t="s">
        <v>32</v>
      </c>
      <c r="L307" s="48"/>
      <c r="M307" s="216" t="s">
        <v>32</v>
      </c>
      <c r="N307" s="217" t="s">
        <v>49</v>
      </c>
      <c r="O307" s="88"/>
      <c r="P307" s="218">
        <f>O307*H307</f>
        <v>0</v>
      </c>
      <c r="Q307" s="218">
        <v>0</v>
      </c>
      <c r="R307" s="218">
        <f>Q307*H307</f>
        <v>0</v>
      </c>
      <c r="S307" s="218">
        <v>0</v>
      </c>
      <c r="T307" s="219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20" t="s">
        <v>405</v>
      </c>
      <c r="AT307" s="220" t="s">
        <v>189</v>
      </c>
      <c r="AU307" s="220" t="s">
        <v>91</v>
      </c>
      <c r="AY307" s="20" t="s">
        <v>188</v>
      </c>
      <c r="BE307" s="221">
        <f>IF(N307="základní",J307,0)</f>
        <v>0</v>
      </c>
      <c r="BF307" s="221">
        <f>IF(N307="snížená",J307,0)</f>
        <v>0</v>
      </c>
      <c r="BG307" s="221">
        <f>IF(N307="zákl. přenesená",J307,0)</f>
        <v>0</v>
      </c>
      <c r="BH307" s="221">
        <f>IF(N307="sníž. přenesená",J307,0)</f>
        <v>0</v>
      </c>
      <c r="BI307" s="221">
        <f>IF(N307="nulová",J307,0)</f>
        <v>0</v>
      </c>
      <c r="BJ307" s="20" t="s">
        <v>86</v>
      </c>
      <c r="BK307" s="221">
        <f>ROUND(I307*H307,2)</f>
        <v>0</v>
      </c>
      <c r="BL307" s="20" t="s">
        <v>405</v>
      </c>
      <c r="BM307" s="220" t="s">
        <v>3069</v>
      </c>
    </row>
    <row r="308" s="2" customFormat="1">
      <c r="A308" s="42"/>
      <c r="B308" s="43"/>
      <c r="C308" s="44"/>
      <c r="D308" s="222" t="s">
        <v>194</v>
      </c>
      <c r="E308" s="44"/>
      <c r="F308" s="223" t="s">
        <v>3068</v>
      </c>
      <c r="G308" s="44"/>
      <c r="H308" s="44"/>
      <c r="I308" s="224"/>
      <c r="J308" s="44"/>
      <c r="K308" s="44"/>
      <c r="L308" s="48"/>
      <c r="M308" s="225"/>
      <c r="N308" s="226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0" t="s">
        <v>194</v>
      </c>
      <c r="AU308" s="20" t="s">
        <v>91</v>
      </c>
    </row>
    <row r="309" s="13" customFormat="1">
      <c r="A309" s="13"/>
      <c r="B309" s="241"/>
      <c r="C309" s="242"/>
      <c r="D309" s="222" t="s">
        <v>282</v>
      </c>
      <c r="E309" s="243" t="s">
        <v>32</v>
      </c>
      <c r="F309" s="244" t="s">
        <v>3045</v>
      </c>
      <c r="G309" s="242"/>
      <c r="H309" s="245">
        <v>1</v>
      </c>
      <c r="I309" s="246"/>
      <c r="J309" s="242"/>
      <c r="K309" s="242"/>
      <c r="L309" s="247"/>
      <c r="M309" s="248"/>
      <c r="N309" s="249"/>
      <c r="O309" s="249"/>
      <c r="P309" s="249"/>
      <c r="Q309" s="249"/>
      <c r="R309" s="249"/>
      <c r="S309" s="249"/>
      <c r="T309" s="25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1" t="s">
        <v>282</v>
      </c>
      <c r="AU309" s="251" t="s">
        <v>91</v>
      </c>
      <c r="AV309" s="13" t="s">
        <v>91</v>
      </c>
      <c r="AW309" s="13" t="s">
        <v>39</v>
      </c>
      <c r="AX309" s="13" t="s">
        <v>78</v>
      </c>
      <c r="AY309" s="251" t="s">
        <v>188</v>
      </c>
    </row>
    <row r="310" s="13" customFormat="1">
      <c r="A310" s="13"/>
      <c r="B310" s="241"/>
      <c r="C310" s="242"/>
      <c r="D310" s="222" t="s">
        <v>282</v>
      </c>
      <c r="E310" s="243" t="s">
        <v>32</v>
      </c>
      <c r="F310" s="244" t="s">
        <v>3046</v>
      </c>
      <c r="G310" s="242"/>
      <c r="H310" s="245">
        <v>1</v>
      </c>
      <c r="I310" s="246"/>
      <c r="J310" s="242"/>
      <c r="K310" s="242"/>
      <c r="L310" s="247"/>
      <c r="M310" s="248"/>
      <c r="N310" s="249"/>
      <c r="O310" s="249"/>
      <c r="P310" s="249"/>
      <c r="Q310" s="249"/>
      <c r="R310" s="249"/>
      <c r="S310" s="249"/>
      <c r="T310" s="250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1" t="s">
        <v>282</v>
      </c>
      <c r="AU310" s="251" t="s">
        <v>91</v>
      </c>
      <c r="AV310" s="13" t="s">
        <v>91</v>
      </c>
      <c r="AW310" s="13" t="s">
        <v>39</v>
      </c>
      <c r="AX310" s="13" t="s">
        <v>78</v>
      </c>
      <c r="AY310" s="251" t="s">
        <v>188</v>
      </c>
    </row>
    <row r="311" s="15" customFormat="1">
      <c r="A311" s="15"/>
      <c r="B311" s="272"/>
      <c r="C311" s="273"/>
      <c r="D311" s="222" t="s">
        <v>282</v>
      </c>
      <c r="E311" s="274" t="s">
        <v>32</v>
      </c>
      <c r="F311" s="275" t="s">
        <v>338</v>
      </c>
      <c r="G311" s="273"/>
      <c r="H311" s="276">
        <v>2</v>
      </c>
      <c r="I311" s="277"/>
      <c r="J311" s="273"/>
      <c r="K311" s="273"/>
      <c r="L311" s="278"/>
      <c r="M311" s="279"/>
      <c r="N311" s="280"/>
      <c r="O311" s="280"/>
      <c r="P311" s="280"/>
      <c r="Q311" s="280"/>
      <c r="R311" s="280"/>
      <c r="S311" s="280"/>
      <c r="T311" s="281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82" t="s">
        <v>282</v>
      </c>
      <c r="AU311" s="282" t="s">
        <v>91</v>
      </c>
      <c r="AV311" s="15" t="s">
        <v>187</v>
      </c>
      <c r="AW311" s="15" t="s">
        <v>39</v>
      </c>
      <c r="AX311" s="15" t="s">
        <v>86</v>
      </c>
      <c r="AY311" s="282" t="s">
        <v>188</v>
      </c>
    </row>
    <row r="312" s="11" customFormat="1" ht="22.8" customHeight="1">
      <c r="A312" s="11"/>
      <c r="B312" s="195"/>
      <c r="C312" s="196"/>
      <c r="D312" s="197" t="s">
        <v>77</v>
      </c>
      <c r="E312" s="237" t="s">
        <v>421</v>
      </c>
      <c r="F312" s="237" t="s">
        <v>3070</v>
      </c>
      <c r="G312" s="196"/>
      <c r="H312" s="196"/>
      <c r="I312" s="199"/>
      <c r="J312" s="238">
        <f>BK312</f>
        <v>0</v>
      </c>
      <c r="K312" s="196"/>
      <c r="L312" s="201"/>
      <c r="M312" s="202"/>
      <c r="N312" s="203"/>
      <c r="O312" s="203"/>
      <c r="P312" s="204">
        <f>SUM(P313:P374)</f>
        <v>0</v>
      </c>
      <c r="Q312" s="203"/>
      <c r="R312" s="204">
        <f>SUM(R313:R374)</f>
        <v>0.00044099999999999993</v>
      </c>
      <c r="S312" s="203"/>
      <c r="T312" s="205">
        <f>SUM(T313:T374)</f>
        <v>0</v>
      </c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R312" s="206" t="s">
        <v>91</v>
      </c>
      <c r="AT312" s="207" t="s">
        <v>77</v>
      </c>
      <c r="AU312" s="207" t="s">
        <v>86</v>
      </c>
      <c r="AY312" s="206" t="s">
        <v>188</v>
      </c>
      <c r="BK312" s="208">
        <f>SUM(BK313:BK374)</f>
        <v>0</v>
      </c>
    </row>
    <row r="313" s="2" customFormat="1" ht="24.15" customHeight="1">
      <c r="A313" s="42"/>
      <c r="B313" s="43"/>
      <c r="C313" s="209" t="s">
        <v>7</v>
      </c>
      <c r="D313" s="209" t="s">
        <v>189</v>
      </c>
      <c r="E313" s="210" t="s">
        <v>3071</v>
      </c>
      <c r="F313" s="211" t="s">
        <v>3072</v>
      </c>
      <c r="G313" s="212" t="s">
        <v>314</v>
      </c>
      <c r="H313" s="213">
        <v>6</v>
      </c>
      <c r="I313" s="214"/>
      <c r="J313" s="215">
        <f>ROUND(I313*H313,2)</f>
        <v>0</v>
      </c>
      <c r="K313" s="211" t="s">
        <v>236</v>
      </c>
      <c r="L313" s="48"/>
      <c r="M313" s="216" t="s">
        <v>32</v>
      </c>
      <c r="N313" s="217" t="s">
        <v>49</v>
      </c>
      <c r="O313" s="88"/>
      <c r="P313" s="218">
        <f>O313*H313</f>
        <v>0</v>
      </c>
      <c r="Q313" s="218">
        <v>0</v>
      </c>
      <c r="R313" s="218">
        <f>Q313*H313</f>
        <v>0</v>
      </c>
      <c r="S313" s="218">
        <v>0</v>
      </c>
      <c r="T313" s="219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20" t="s">
        <v>405</v>
      </c>
      <c r="AT313" s="220" t="s">
        <v>189</v>
      </c>
      <c r="AU313" s="220" t="s">
        <v>91</v>
      </c>
      <c r="AY313" s="20" t="s">
        <v>188</v>
      </c>
      <c r="BE313" s="221">
        <f>IF(N313="základní",J313,0)</f>
        <v>0</v>
      </c>
      <c r="BF313" s="221">
        <f>IF(N313="snížená",J313,0)</f>
        <v>0</v>
      </c>
      <c r="BG313" s="221">
        <f>IF(N313="zákl. přenesená",J313,0)</f>
        <v>0</v>
      </c>
      <c r="BH313" s="221">
        <f>IF(N313="sníž. přenesená",J313,0)</f>
        <v>0</v>
      </c>
      <c r="BI313" s="221">
        <f>IF(N313="nulová",J313,0)</f>
        <v>0</v>
      </c>
      <c r="BJ313" s="20" t="s">
        <v>86</v>
      </c>
      <c r="BK313" s="221">
        <f>ROUND(I313*H313,2)</f>
        <v>0</v>
      </c>
      <c r="BL313" s="20" t="s">
        <v>405</v>
      </c>
      <c r="BM313" s="220" t="s">
        <v>3073</v>
      </c>
    </row>
    <row r="314" s="2" customFormat="1">
      <c r="A314" s="42"/>
      <c r="B314" s="43"/>
      <c r="C314" s="44"/>
      <c r="D314" s="222" t="s">
        <v>194</v>
      </c>
      <c r="E314" s="44"/>
      <c r="F314" s="223" t="s">
        <v>3074</v>
      </c>
      <c r="G314" s="44"/>
      <c r="H314" s="44"/>
      <c r="I314" s="224"/>
      <c r="J314" s="44"/>
      <c r="K314" s="44"/>
      <c r="L314" s="48"/>
      <c r="M314" s="225"/>
      <c r="N314" s="226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194</v>
      </c>
      <c r="AU314" s="20" t="s">
        <v>91</v>
      </c>
    </row>
    <row r="315" s="2" customFormat="1">
      <c r="A315" s="42"/>
      <c r="B315" s="43"/>
      <c r="C315" s="44"/>
      <c r="D315" s="239" t="s">
        <v>239</v>
      </c>
      <c r="E315" s="44"/>
      <c r="F315" s="240" t="s">
        <v>3075</v>
      </c>
      <c r="G315" s="44"/>
      <c r="H315" s="44"/>
      <c r="I315" s="224"/>
      <c r="J315" s="44"/>
      <c r="K315" s="44"/>
      <c r="L315" s="48"/>
      <c r="M315" s="225"/>
      <c r="N315" s="226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239</v>
      </c>
      <c r="AU315" s="20" t="s">
        <v>91</v>
      </c>
    </row>
    <row r="316" s="14" customFormat="1">
      <c r="A316" s="14"/>
      <c r="B316" s="252"/>
      <c r="C316" s="253"/>
      <c r="D316" s="222" t="s">
        <v>282</v>
      </c>
      <c r="E316" s="254" t="s">
        <v>32</v>
      </c>
      <c r="F316" s="255" t="s">
        <v>3029</v>
      </c>
      <c r="G316" s="253"/>
      <c r="H316" s="254" t="s">
        <v>32</v>
      </c>
      <c r="I316" s="256"/>
      <c r="J316" s="253"/>
      <c r="K316" s="253"/>
      <c r="L316" s="257"/>
      <c r="M316" s="258"/>
      <c r="N316" s="259"/>
      <c r="O316" s="259"/>
      <c r="P316" s="259"/>
      <c r="Q316" s="259"/>
      <c r="R316" s="259"/>
      <c r="S316" s="259"/>
      <c r="T316" s="26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1" t="s">
        <v>282</v>
      </c>
      <c r="AU316" s="261" t="s">
        <v>91</v>
      </c>
      <c r="AV316" s="14" t="s">
        <v>86</v>
      </c>
      <c r="AW316" s="14" t="s">
        <v>39</v>
      </c>
      <c r="AX316" s="14" t="s">
        <v>78</v>
      </c>
      <c r="AY316" s="261" t="s">
        <v>188</v>
      </c>
    </row>
    <row r="317" s="13" customFormat="1">
      <c r="A317" s="13"/>
      <c r="B317" s="241"/>
      <c r="C317" s="242"/>
      <c r="D317" s="222" t="s">
        <v>282</v>
      </c>
      <c r="E317" s="243" t="s">
        <v>32</v>
      </c>
      <c r="F317" s="244" t="s">
        <v>213</v>
      </c>
      <c r="G317" s="242"/>
      <c r="H317" s="245">
        <v>6</v>
      </c>
      <c r="I317" s="246"/>
      <c r="J317" s="242"/>
      <c r="K317" s="242"/>
      <c r="L317" s="247"/>
      <c r="M317" s="248"/>
      <c r="N317" s="249"/>
      <c r="O317" s="249"/>
      <c r="P317" s="249"/>
      <c r="Q317" s="249"/>
      <c r="R317" s="249"/>
      <c r="S317" s="249"/>
      <c r="T317" s="25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1" t="s">
        <v>282</v>
      </c>
      <c r="AU317" s="251" t="s">
        <v>91</v>
      </c>
      <c r="AV317" s="13" t="s">
        <v>91</v>
      </c>
      <c r="AW317" s="13" t="s">
        <v>39</v>
      </c>
      <c r="AX317" s="13" t="s">
        <v>86</v>
      </c>
      <c r="AY317" s="251" t="s">
        <v>188</v>
      </c>
    </row>
    <row r="318" s="2" customFormat="1" ht="21.75" customHeight="1">
      <c r="A318" s="42"/>
      <c r="B318" s="43"/>
      <c r="C318" s="262" t="s">
        <v>441</v>
      </c>
      <c r="D318" s="262" t="s">
        <v>319</v>
      </c>
      <c r="E318" s="263" t="s">
        <v>3076</v>
      </c>
      <c r="F318" s="264" t="s">
        <v>3077</v>
      </c>
      <c r="G318" s="265" t="s">
        <v>314</v>
      </c>
      <c r="H318" s="266">
        <v>6.2999999999999998</v>
      </c>
      <c r="I318" s="267"/>
      <c r="J318" s="268">
        <f>ROUND(I318*H318,2)</f>
        <v>0</v>
      </c>
      <c r="K318" s="264" t="s">
        <v>236</v>
      </c>
      <c r="L318" s="269"/>
      <c r="M318" s="270" t="s">
        <v>32</v>
      </c>
      <c r="N318" s="271" t="s">
        <v>49</v>
      </c>
      <c r="O318" s="88"/>
      <c r="P318" s="218">
        <f>O318*H318</f>
        <v>0</v>
      </c>
      <c r="Q318" s="218">
        <v>6.9999999999999994E-05</v>
      </c>
      <c r="R318" s="218">
        <f>Q318*H318</f>
        <v>0.00044099999999999993</v>
      </c>
      <c r="S318" s="218">
        <v>0</v>
      </c>
      <c r="T318" s="219">
        <f>S318*H318</f>
        <v>0</v>
      </c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R318" s="220" t="s">
        <v>484</v>
      </c>
      <c r="AT318" s="220" t="s">
        <v>319</v>
      </c>
      <c r="AU318" s="220" t="s">
        <v>91</v>
      </c>
      <c r="AY318" s="20" t="s">
        <v>188</v>
      </c>
      <c r="BE318" s="221">
        <f>IF(N318="základní",J318,0)</f>
        <v>0</v>
      </c>
      <c r="BF318" s="221">
        <f>IF(N318="snížená",J318,0)</f>
        <v>0</v>
      </c>
      <c r="BG318" s="221">
        <f>IF(N318="zákl. přenesená",J318,0)</f>
        <v>0</v>
      </c>
      <c r="BH318" s="221">
        <f>IF(N318="sníž. přenesená",J318,0)</f>
        <v>0</v>
      </c>
      <c r="BI318" s="221">
        <f>IF(N318="nulová",J318,0)</f>
        <v>0</v>
      </c>
      <c r="BJ318" s="20" t="s">
        <v>86</v>
      </c>
      <c r="BK318" s="221">
        <f>ROUND(I318*H318,2)</f>
        <v>0</v>
      </c>
      <c r="BL318" s="20" t="s">
        <v>405</v>
      </c>
      <c r="BM318" s="220" t="s">
        <v>3078</v>
      </c>
    </row>
    <row r="319" s="2" customFormat="1">
      <c r="A319" s="42"/>
      <c r="B319" s="43"/>
      <c r="C319" s="44"/>
      <c r="D319" s="222" t="s">
        <v>194</v>
      </c>
      <c r="E319" s="44"/>
      <c r="F319" s="223" t="s">
        <v>3077</v>
      </c>
      <c r="G319" s="44"/>
      <c r="H319" s="44"/>
      <c r="I319" s="224"/>
      <c r="J319" s="44"/>
      <c r="K319" s="44"/>
      <c r="L319" s="48"/>
      <c r="M319" s="225"/>
      <c r="N319" s="226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194</v>
      </c>
      <c r="AU319" s="20" t="s">
        <v>91</v>
      </c>
    </row>
    <row r="320" s="13" customFormat="1">
      <c r="A320" s="13"/>
      <c r="B320" s="241"/>
      <c r="C320" s="242"/>
      <c r="D320" s="222" t="s">
        <v>282</v>
      </c>
      <c r="E320" s="242"/>
      <c r="F320" s="244" t="s">
        <v>2002</v>
      </c>
      <c r="G320" s="242"/>
      <c r="H320" s="245">
        <v>6.2999999999999998</v>
      </c>
      <c r="I320" s="246"/>
      <c r="J320" s="242"/>
      <c r="K320" s="242"/>
      <c r="L320" s="247"/>
      <c r="M320" s="248"/>
      <c r="N320" s="249"/>
      <c r="O320" s="249"/>
      <c r="P320" s="249"/>
      <c r="Q320" s="249"/>
      <c r="R320" s="249"/>
      <c r="S320" s="249"/>
      <c r="T320" s="25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1" t="s">
        <v>282</v>
      </c>
      <c r="AU320" s="251" t="s">
        <v>91</v>
      </c>
      <c r="AV320" s="13" t="s">
        <v>91</v>
      </c>
      <c r="AW320" s="13" t="s">
        <v>4</v>
      </c>
      <c r="AX320" s="13" t="s">
        <v>86</v>
      </c>
      <c r="AY320" s="251" t="s">
        <v>188</v>
      </c>
    </row>
    <row r="321" s="2" customFormat="1" ht="24.15" customHeight="1">
      <c r="A321" s="42"/>
      <c r="B321" s="43"/>
      <c r="C321" s="209" t="s">
        <v>445</v>
      </c>
      <c r="D321" s="209" t="s">
        <v>189</v>
      </c>
      <c r="E321" s="210" t="s">
        <v>3079</v>
      </c>
      <c r="F321" s="211" t="s">
        <v>3080</v>
      </c>
      <c r="G321" s="212" t="s">
        <v>244</v>
      </c>
      <c r="H321" s="213">
        <v>1</v>
      </c>
      <c r="I321" s="214"/>
      <c r="J321" s="215">
        <f>ROUND(I321*H321,2)</f>
        <v>0</v>
      </c>
      <c r="K321" s="211" t="s">
        <v>32</v>
      </c>
      <c r="L321" s="48"/>
      <c r="M321" s="216" t="s">
        <v>32</v>
      </c>
      <c r="N321" s="217" t="s">
        <v>49</v>
      </c>
      <c r="O321" s="88"/>
      <c r="P321" s="218">
        <f>O321*H321</f>
        <v>0</v>
      </c>
      <c r="Q321" s="218">
        <v>0</v>
      </c>
      <c r="R321" s="218">
        <f>Q321*H321</f>
        <v>0</v>
      </c>
      <c r="S321" s="218">
        <v>0</v>
      </c>
      <c r="T321" s="219">
        <f>S321*H321</f>
        <v>0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R321" s="220" t="s">
        <v>405</v>
      </c>
      <c r="AT321" s="220" t="s">
        <v>189</v>
      </c>
      <c r="AU321" s="220" t="s">
        <v>91</v>
      </c>
      <c r="AY321" s="20" t="s">
        <v>188</v>
      </c>
      <c r="BE321" s="221">
        <f>IF(N321="základní",J321,0)</f>
        <v>0</v>
      </c>
      <c r="BF321" s="221">
        <f>IF(N321="snížená",J321,0)</f>
        <v>0</v>
      </c>
      <c r="BG321" s="221">
        <f>IF(N321="zákl. přenesená",J321,0)</f>
        <v>0</v>
      </c>
      <c r="BH321" s="221">
        <f>IF(N321="sníž. přenesená",J321,0)</f>
        <v>0</v>
      </c>
      <c r="BI321" s="221">
        <f>IF(N321="nulová",J321,0)</f>
        <v>0</v>
      </c>
      <c r="BJ321" s="20" t="s">
        <v>86</v>
      </c>
      <c r="BK321" s="221">
        <f>ROUND(I321*H321,2)</f>
        <v>0</v>
      </c>
      <c r="BL321" s="20" t="s">
        <v>405</v>
      </c>
      <c r="BM321" s="220" t="s">
        <v>3081</v>
      </c>
    </row>
    <row r="322" s="2" customFormat="1">
      <c r="A322" s="42"/>
      <c r="B322" s="43"/>
      <c r="C322" s="44"/>
      <c r="D322" s="222" t="s">
        <v>194</v>
      </c>
      <c r="E322" s="44"/>
      <c r="F322" s="223" t="s">
        <v>3082</v>
      </c>
      <c r="G322" s="44"/>
      <c r="H322" s="44"/>
      <c r="I322" s="224"/>
      <c r="J322" s="44"/>
      <c r="K322" s="44"/>
      <c r="L322" s="48"/>
      <c r="M322" s="225"/>
      <c r="N322" s="226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T322" s="20" t="s">
        <v>194</v>
      </c>
      <c r="AU322" s="20" t="s">
        <v>91</v>
      </c>
    </row>
    <row r="323" s="2" customFormat="1">
      <c r="A323" s="42"/>
      <c r="B323" s="43"/>
      <c r="C323" s="44"/>
      <c r="D323" s="222" t="s">
        <v>202</v>
      </c>
      <c r="E323" s="44"/>
      <c r="F323" s="227" t="s">
        <v>3083</v>
      </c>
      <c r="G323" s="44"/>
      <c r="H323" s="44"/>
      <c r="I323" s="224"/>
      <c r="J323" s="44"/>
      <c r="K323" s="44"/>
      <c r="L323" s="48"/>
      <c r="M323" s="225"/>
      <c r="N323" s="226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202</v>
      </c>
      <c r="AU323" s="20" t="s">
        <v>91</v>
      </c>
    </row>
    <row r="324" s="2" customFormat="1" ht="24.15" customHeight="1">
      <c r="A324" s="42"/>
      <c r="B324" s="43"/>
      <c r="C324" s="209" t="s">
        <v>449</v>
      </c>
      <c r="D324" s="209" t="s">
        <v>189</v>
      </c>
      <c r="E324" s="210" t="s">
        <v>3084</v>
      </c>
      <c r="F324" s="211" t="s">
        <v>3085</v>
      </c>
      <c r="G324" s="212" t="s">
        <v>235</v>
      </c>
      <c r="H324" s="213">
        <v>3</v>
      </c>
      <c r="I324" s="214"/>
      <c r="J324" s="215">
        <f>ROUND(I324*H324,2)</f>
        <v>0</v>
      </c>
      <c r="K324" s="211" t="s">
        <v>32</v>
      </c>
      <c r="L324" s="48"/>
      <c r="M324" s="216" t="s">
        <v>32</v>
      </c>
      <c r="N324" s="217" t="s">
        <v>49</v>
      </c>
      <c r="O324" s="88"/>
      <c r="P324" s="218">
        <f>O324*H324</f>
        <v>0</v>
      </c>
      <c r="Q324" s="218">
        <v>0</v>
      </c>
      <c r="R324" s="218">
        <f>Q324*H324</f>
        <v>0</v>
      </c>
      <c r="S324" s="218">
        <v>0</v>
      </c>
      <c r="T324" s="219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20" t="s">
        <v>405</v>
      </c>
      <c r="AT324" s="220" t="s">
        <v>189</v>
      </c>
      <c r="AU324" s="220" t="s">
        <v>91</v>
      </c>
      <c r="AY324" s="20" t="s">
        <v>188</v>
      </c>
      <c r="BE324" s="221">
        <f>IF(N324="základní",J324,0)</f>
        <v>0</v>
      </c>
      <c r="BF324" s="221">
        <f>IF(N324="snížená",J324,0)</f>
        <v>0</v>
      </c>
      <c r="BG324" s="221">
        <f>IF(N324="zákl. přenesená",J324,0)</f>
        <v>0</v>
      </c>
      <c r="BH324" s="221">
        <f>IF(N324="sníž. přenesená",J324,0)</f>
        <v>0</v>
      </c>
      <c r="BI324" s="221">
        <f>IF(N324="nulová",J324,0)</f>
        <v>0</v>
      </c>
      <c r="BJ324" s="20" t="s">
        <v>86</v>
      </c>
      <c r="BK324" s="221">
        <f>ROUND(I324*H324,2)</f>
        <v>0</v>
      </c>
      <c r="BL324" s="20" t="s">
        <v>405</v>
      </c>
      <c r="BM324" s="220" t="s">
        <v>3086</v>
      </c>
    </row>
    <row r="325" s="2" customFormat="1">
      <c r="A325" s="42"/>
      <c r="B325" s="43"/>
      <c r="C325" s="44"/>
      <c r="D325" s="222" t="s">
        <v>194</v>
      </c>
      <c r="E325" s="44"/>
      <c r="F325" s="223" t="s">
        <v>3085</v>
      </c>
      <c r="G325" s="44"/>
      <c r="H325" s="44"/>
      <c r="I325" s="224"/>
      <c r="J325" s="44"/>
      <c r="K325" s="44"/>
      <c r="L325" s="48"/>
      <c r="M325" s="225"/>
      <c r="N325" s="226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0" t="s">
        <v>194</v>
      </c>
      <c r="AU325" s="20" t="s">
        <v>91</v>
      </c>
    </row>
    <row r="326" s="2" customFormat="1">
      <c r="A326" s="42"/>
      <c r="B326" s="43"/>
      <c r="C326" s="44"/>
      <c r="D326" s="222" t="s">
        <v>202</v>
      </c>
      <c r="E326" s="44"/>
      <c r="F326" s="227" t="s">
        <v>433</v>
      </c>
      <c r="G326" s="44"/>
      <c r="H326" s="44"/>
      <c r="I326" s="224"/>
      <c r="J326" s="44"/>
      <c r="K326" s="44"/>
      <c r="L326" s="48"/>
      <c r="M326" s="225"/>
      <c r="N326" s="226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0" t="s">
        <v>202</v>
      </c>
      <c r="AU326" s="20" t="s">
        <v>91</v>
      </c>
    </row>
    <row r="327" s="2" customFormat="1" ht="37.8" customHeight="1">
      <c r="A327" s="42"/>
      <c r="B327" s="43"/>
      <c r="C327" s="209" t="s">
        <v>453</v>
      </c>
      <c r="D327" s="209" t="s">
        <v>189</v>
      </c>
      <c r="E327" s="210" t="s">
        <v>3087</v>
      </c>
      <c r="F327" s="211" t="s">
        <v>3088</v>
      </c>
      <c r="G327" s="212" t="s">
        <v>235</v>
      </c>
      <c r="H327" s="213">
        <v>10</v>
      </c>
      <c r="I327" s="214"/>
      <c r="J327" s="215">
        <f>ROUND(I327*H327,2)</f>
        <v>0</v>
      </c>
      <c r="K327" s="211" t="s">
        <v>32</v>
      </c>
      <c r="L327" s="48"/>
      <c r="M327" s="216" t="s">
        <v>32</v>
      </c>
      <c r="N327" s="217" t="s">
        <v>49</v>
      </c>
      <c r="O327" s="88"/>
      <c r="P327" s="218">
        <f>O327*H327</f>
        <v>0</v>
      </c>
      <c r="Q327" s="218">
        <v>0</v>
      </c>
      <c r="R327" s="218">
        <f>Q327*H327</f>
        <v>0</v>
      </c>
      <c r="S327" s="218">
        <v>0</v>
      </c>
      <c r="T327" s="219">
        <f>S327*H327</f>
        <v>0</v>
      </c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R327" s="220" t="s">
        <v>405</v>
      </c>
      <c r="AT327" s="220" t="s">
        <v>189</v>
      </c>
      <c r="AU327" s="220" t="s">
        <v>91</v>
      </c>
      <c r="AY327" s="20" t="s">
        <v>188</v>
      </c>
      <c r="BE327" s="221">
        <f>IF(N327="základní",J327,0)</f>
        <v>0</v>
      </c>
      <c r="BF327" s="221">
        <f>IF(N327="snížená",J327,0)</f>
        <v>0</v>
      </c>
      <c r="BG327" s="221">
        <f>IF(N327="zákl. přenesená",J327,0)</f>
        <v>0</v>
      </c>
      <c r="BH327" s="221">
        <f>IF(N327="sníž. přenesená",J327,0)</f>
        <v>0</v>
      </c>
      <c r="BI327" s="221">
        <f>IF(N327="nulová",J327,0)</f>
        <v>0</v>
      </c>
      <c r="BJ327" s="20" t="s">
        <v>86</v>
      </c>
      <c r="BK327" s="221">
        <f>ROUND(I327*H327,2)</f>
        <v>0</v>
      </c>
      <c r="BL327" s="20" t="s">
        <v>405</v>
      </c>
      <c r="BM327" s="220" t="s">
        <v>3089</v>
      </c>
    </row>
    <row r="328" s="2" customFormat="1">
      <c r="A328" s="42"/>
      <c r="B328" s="43"/>
      <c r="C328" s="44"/>
      <c r="D328" s="222" t="s">
        <v>194</v>
      </c>
      <c r="E328" s="44"/>
      <c r="F328" s="223" t="s">
        <v>3088</v>
      </c>
      <c r="G328" s="44"/>
      <c r="H328" s="44"/>
      <c r="I328" s="224"/>
      <c r="J328" s="44"/>
      <c r="K328" s="44"/>
      <c r="L328" s="48"/>
      <c r="M328" s="225"/>
      <c r="N328" s="226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T328" s="20" t="s">
        <v>194</v>
      </c>
      <c r="AU328" s="20" t="s">
        <v>91</v>
      </c>
    </row>
    <row r="329" s="2" customFormat="1">
      <c r="A329" s="42"/>
      <c r="B329" s="43"/>
      <c r="C329" s="44"/>
      <c r="D329" s="222" t="s">
        <v>202</v>
      </c>
      <c r="E329" s="44"/>
      <c r="F329" s="227" t="s">
        <v>433</v>
      </c>
      <c r="G329" s="44"/>
      <c r="H329" s="44"/>
      <c r="I329" s="224"/>
      <c r="J329" s="44"/>
      <c r="K329" s="44"/>
      <c r="L329" s="48"/>
      <c r="M329" s="225"/>
      <c r="N329" s="226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202</v>
      </c>
      <c r="AU329" s="20" t="s">
        <v>91</v>
      </c>
    </row>
    <row r="330" s="2" customFormat="1" ht="37.8" customHeight="1">
      <c r="A330" s="42"/>
      <c r="B330" s="43"/>
      <c r="C330" s="209" t="s">
        <v>457</v>
      </c>
      <c r="D330" s="209" t="s">
        <v>189</v>
      </c>
      <c r="E330" s="210" t="s">
        <v>3090</v>
      </c>
      <c r="F330" s="211" t="s">
        <v>3091</v>
      </c>
      <c r="G330" s="212" t="s">
        <v>235</v>
      </c>
      <c r="H330" s="213">
        <v>6</v>
      </c>
      <c r="I330" s="214"/>
      <c r="J330" s="215">
        <f>ROUND(I330*H330,2)</f>
        <v>0</v>
      </c>
      <c r="K330" s="211" t="s">
        <v>32</v>
      </c>
      <c r="L330" s="48"/>
      <c r="M330" s="216" t="s">
        <v>32</v>
      </c>
      <c r="N330" s="217" t="s">
        <v>49</v>
      </c>
      <c r="O330" s="88"/>
      <c r="P330" s="218">
        <f>O330*H330</f>
        <v>0</v>
      </c>
      <c r="Q330" s="218">
        <v>0</v>
      </c>
      <c r="R330" s="218">
        <f>Q330*H330</f>
        <v>0</v>
      </c>
      <c r="S330" s="218">
        <v>0</v>
      </c>
      <c r="T330" s="219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20" t="s">
        <v>405</v>
      </c>
      <c r="AT330" s="220" t="s">
        <v>189</v>
      </c>
      <c r="AU330" s="220" t="s">
        <v>91</v>
      </c>
      <c r="AY330" s="20" t="s">
        <v>188</v>
      </c>
      <c r="BE330" s="221">
        <f>IF(N330="základní",J330,0)</f>
        <v>0</v>
      </c>
      <c r="BF330" s="221">
        <f>IF(N330="snížená",J330,0)</f>
        <v>0</v>
      </c>
      <c r="BG330" s="221">
        <f>IF(N330="zákl. přenesená",J330,0)</f>
        <v>0</v>
      </c>
      <c r="BH330" s="221">
        <f>IF(N330="sníž. přenesená",J330,0)</f>
        <v>0</v>
      </c>
      <c r="BI330" s="221">
        <f>IF(N330="nulová",J330,0)</f>
        <v>0</v>
      </c>
      <c r="BJ330" s="20" t="s">
        <v>86</v>
      </c>
      <c r="BK330" s="221">
        <f>ROUND(I330*H330,2)</f>
        <v>0</v>
      </c>
      <c r="BL330" s="20" t="s">
        <v>405</v>
      </c>
      <c r="BM330" s="220" t="s">
        <v>3092</v>
      </c>
    </row>
    <row r="331" s="2" customFormat="1">
      <c r="A331" s="42"/>
      <c r="B331" s="43"/>
      <c r="C331" s="44"/>
      <c r="D331" s="222" t="s">
        <v>194</v>
      </c>
      <c r="E331" s="44"/>
      <c r="F331" s="223" t="s">
        <v>3091</v>
      </c>
      <c r="G331" s="44"/>
      <c r="H331" s="44"/>
      <c r="I331" s="224"/>
      <c r="J331" s="44"/>
      <c r="K331" s="44"/>
      <c r="L331" s="48"/>
      <c r="M331" s="225"/>
      <c r="N331" s="226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194</v>
      </c>
      <c r="AU331" s="20" t="s">
        <v>91</v>
      </c>
    </row>
    <row r="332" s="2" customFormat="1">
      <c r="A332" s="42"/>
      <c r="B332" s="43"/>
      <c r="C332" s="44"/>
      <c r="D332" s="222" t="s">
        <v>202</v>
      </c>
      <c r="E332" s="44"/>
      <c r="F332" s="227" t="s">
        <v>433</v>
      </c>
      <c r="G332" s="44"/>
      <c r="H332" s="44"/>
      <c r="I332" s="224"/>
      <c r="J332" s="44"/>
      <c r="K332" s="44"/>
      <c r="L332" s="48"/>
      <c r="M332" s="225"/>
      <c r="N332" s="226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0" t="s">
        <v>202</v>
      </c>
      <c r="AU332" s="20" t="s">
        <v>91</v>
      </c>
    </row>
    <row r="333" s="2" customFormat="1" ht="24.15" customHeight="1">
      <c r="A333" s="42"/>
      <c r="B333" s="43"/>
      <c r="C333" s="209" t="s">
        <v>461</v>
      </c>
      <c r="D333" s="209" t="s">
        <v>189</v>
      </c>
      <c r="E333" s="210" t="s">
        <v>3093</v>
      </c>
      <c r="F333" s="211" t="s">
        <v>3094</v>
      </c>
      <c r="G333" s="212" t="s">
        <v>314</v>
      </c>
      <c r="H333" s="213">
        <v>8.0999999999999996</v>
      </c>
      <c r="I333" s="214"/>
      <c r="J333" s="215">
        <f>ROUND(I333*H333,2)</f>
        <v>0</v>
      </c>
      <c r="K333" s="211" t="s">
        <v>32</v>
      </c>
      <c r="L333" s="48"/>
      <c r="M333" s="216" t="s">
        <v>32</v>
      </c>
      <c r="N333" s="217" t="s">
        <v>49</v>
      </c>
      <c r="O333" s="88"/>
      <c r="P333" s="218">
        <f>O333*H333</f>
        <v>0</v>
      </c>
      <c r="Q333" s="218">
        <v>0</v>
      </c>
      <c r="R333" s="218">
        <f>Q333*H333</f>
        <v>0</v>
      </c>
      <c r="S333" s="218">
        <v>0</v>
      </c>
      <c r="T333" s="219">
        <f>S333*H333</f>
        <v>0</v>
      </c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R333" s="220" t="s">
        <v>405</v>
      </c>
      <c r="AT333" s="220" t="s">
        <v>189</v>
      </c>
      <c r="AU333" s="220" t="s">
        <v>91</v>
      </c>
      <c r="AY333" s="20" t="s">
        <v>188</v>
      </c>
      <c r="BE333" s="221">
        <f>IF(N333="základní",J333,0)</f>
        <v>0</v>
      </c>
      <c r="BF333" s="221">
        <f>IF(N333="snížená",J333,0)</f>
        <v>0</v>
      </c>
      <c r="BG333" s="221">
        <f>IF(N333="zákl. přenesená",J333,0)</f>
        <v>0</v>
      </c>
      <c r="BH333" s="221">
        <f>IF(N333="sníž. přenesená",J333,0)</f>
        <v>0</v>
      </c>
      <c r="BI333" s="221">
        <f>IF(N333="nulová",J333,0)</f>
        <v>0</v>
      </c>
      <c r="BJ333" s="20" t="s">
        <v>86</v>
      </c>
      <c r="BK333" s="221">
        <f>ROUND(I333*H333,2)</f>
        <v>0</v>
      </c>
      <c r="BL333" s="20" t="s">
        <v>405</v>
      </c>
      <c r="BM333" s="220" t="s">
        <v>3095</v>
      </c>
    </row>
    <row r="334" s="2" customFormat="1">
      <c r="A334" s="42"/>
      <c r="B334" s="43"/>
      <c r="C334" s="44"/>
      <c r="D334" s="222" t="s">
        <v>194</v>
      </c>
      <c r="E334" s="44"/>
      <c r="F334" s="223" t="s">
        <v>3094</v>
      </c>
      <c r="G334" s="44"/>
      <c r="H334" s="44"/>
      <c r="I334" s="224"/>
      <c r="J334" s="44"/>
      <c r="K334" s="44"/>
      <c r="L334" s="48"/>
      <c r="M334" s="225"/>
      <c r="N334" s="226"/>
      <c r="O334" s="88"/>
      <c r="P334" s="88"/>
      <c r="Q334" s="88"/>
      <c r="R334" s="88"/>
      <c r="S334" s="88"/>
      <c r="T334" s="8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T334" s="20" t="s">
        <v>194</v>
      </c>
      <c r="AU334" s="20" t="s">
        <v>91</v>
      </c>
    </row>
    <row r="335" s="2" customFormat="1">
      <c r="A335" s="42"/>
      <c r="B335" s="43"/>
      <c r="C335" s="44"/>
      <c r="D335" s="222" t="s">
        <v>202</v>
      </c>
      <c r="E335" s="44"/>
      <c r="F335" s="227" t="s">
        <v>433</v>
      </c>
      <c r="G335" s="44"/>
      <c r="H335" s="44"/>
      <c r="I335" s="224"/>
      <c r="J335" s="44"/>
      <c r="K335" s="44"/>
      <c r="L335" s="48"/>
      <c r="M335" s="225"/>
      <c r="N335" s="226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0" t="s">
        <v>202</v>
      </c>
      <c r="AU335" s="20" t="s">
        <v>91</v>
      </c>
    </row>
    <row r="336" s="2" customFormat="1" ht="16.5" customHeight="1">
      <c r="A336" s="42"/>
      <c r="B336" s="43"/>
      <c r="C336" s="209" t="s">
        <v>466</v>
      </c>
      <c r="D336" s="209" t="s">
        <v>189</v>
      </c>
      <c r="E336" s="210" t="s">
        <v>3096</v>
      </c>
      <c r="F336" s="211" t="s">
        <v>3097</v>
      </c>
      <c r="G336" s="212" t="s">
        <v>235</v>
      </c>
      <c r="H336" s="213">
        <v>3</v>
      </c>
      <c r="I336" s="214"/>
      <c r="J336" s="215">
        <f>ROUND(I336*H336,2)</f>
        <v>0</v>
      </c>
      <c r="K336" s="211" t="s">
        <v>32</v>
      </c>
      <c r="L336" s="48"/>
      <c r="M336" s="216" t="s">
        <v>32</v>
      </c>
      <c r="N336" s="217" t="s">
        <v>49</v>
      </c>
      <c r="O336" s="88"/>
      <c r="P336" s="218">
        <f>O336*H336</f>
        <v>0</v>
      </c>
      <c r="Q336" s="218">
        <v>0</v>
      </c>
      <c r="R336" s="218">
        <f>Q336*H336</f>
        <v>0</v>
      </c>
      <c r="S336" s="218">
        <v>0</v>
      </c>
      <c r="T336" s="219">
        <f>S336*H336</f>
        <v>0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R336" s="220" t="s">
        <v>405</v>
      </c>
      <c r="AT336" s="220" t="s">
        <v>189</v>
      </c>
      <c r="AU336" s="220" t="s">
        <v>91</v>
      </c>
      <c r="AY336" s="20" t="s">
        <v>188</v>
      </c>
      <c r="BE336" s="221">
        <f>IF(N336="základní",J336,0)</f>
        <v>0</v>
      </c>
      <c r="BF336" s="221">
        <f>IF(N336="snížená",J336,0)</f>
        <v>0</v>
      </c>
      <c r="BG336" s="221">
        <f>IF(N336="zákl. přenesená",J336,0)</f>
        <v>0</v>
      </c>
      <c r="BH336" s="221">
        <f>IF(N336="sníž. přenesená",J336,0)</f>
        <v>0</v>
      </c>
      <c r="BI336" s="221">
        <f>IF(N336="nulová",J336,0)</f>
        <v>0</v>
      </c>
      <c r="BJ336" s="20" t="s">
        <v>86</v>
      </c>
      <c r="BK336" s="221">
        <f>ROUND(I336*H336,2)</f>
        <v>0</v>
      </c>
      <c r="BL336" s="20" t="s">
        <v>405</v>
      </c>
      <c r="BM336" s="220" t="s">
        <v>3098</v>
      </c>
    </row>
    <row r="337" s="2" customFormat="1">
      <c r="A337" s="42"/>
      <c r="B337" s="43"/>
      <c r="C337" s="44"/>
      <c r="D337" s="222" t="s">
        <v>194</v>
      </c>
      <c r="E337" s="44"/>
      <c r="F337" s="223" t="s">
        <v>3097</v>
      </c>
      <c r="G337" s="44"/>
      <c r="H337" s="44"/>
      <c r="I337" s="224"/>
      <c r="J337" s="44"/>
      <c r="K337" s="44"/>
      <c r="L337" s="48"/>
      <c r="M337" s="225"/>
      <c r="N337" s="226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0" t="s">
        <v>194</v>
      </c>
      <c r="AU337" s="20" t="s">
        <v>91</v>
      </c>
    </row>
    <row r="338" s="2" customFormat="1">
      <c r="A338" s="42"/>
      <c r="B338" s="43"/>
      <c r="C338" s="44"/>
      <c r="D338" s="222" t="s">
        <v>202</v>
      </c>
      <c r="E338" s="44"/>
      <c r="F338" s="227" t="s">
        <v>433</v>
      </c>
      <c r="G338" s="44"/>
      <c r="H338" s="44"/>
      <c r="I338" s="224"/>
      <c r="J338" s="44"/>
      <c r="K338" s="44"/>
      <c r="L338" s="48"/>
      <c r="M338" s="225"/>
      <c r="N338" s="226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T338" s="20" t="s">
        <v>202</v>
      </c>
      <c r="AU338" s="20" t="s">
        <v>91</v>
      </c>
    </row>
    <row r="339" s="2" customFormat="1" ht="33" customHeight="1">
      <c r="A339" s="42"/>
      <c r="B339" s="43"/>
      <c r="C339" s="209" t="s">
        <v>471</v>
      </c>
      <c r="D339" s="209" t="s">
        <v>189</v>
      </c>
      <c r="E339" s="210" t="s">
        <v>3099</v>
      </c>
      <c r="F339" s="211" t="s">
        <v>3100</v>
      </c>
      <c r="G339" s="212" t="s">
        <v>314</v>
      </c>
      <c r="H339" s="213">
        <v>11</v>
      </c>
      <c r="I339" s="214"/>
      <c r="J339" s="215">
        <f>ROUND(I339*H339,2)</f>
        <v>0</v>
      </c>
      <c r="K339" s="211" t="s">
        <v>32</v>
      </c>
      <c r="L339" s="48"/>
      <c r="M339" s="216" t="s">
        <v>32</v>
      </c>
      <c r="N339" s="217" t="s">
        <v>49</v>
      </c>
      <c r="O339" s="88"/>
      <c r="P339" s="218">
        <f>O339*H339</f>
        <v>0</v>
      </c>
      <c r="Q339" s="218">
        <v>0</v>
      </c>
      <c r="R339" s="218">
        <f>Q339*H339</f>
        <v>0</v>
      </c>
      <c r="S339" s="218">
        <v>0</v>
      </c>
      <c r="T339" s="219">
        <f>S339*H339</f>
        <v>0</v>
      </c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R339" s="220" t="s">
        <v>405</v>
      </c>
      <c r="AT339" s="220" t="s">
        <v>189</v>
      </c>
      <c r="AU339" s="220" t="s">
        <v>91</v>
      </c>
      <c r="AY339" s="20" t="s">
        <v>188</v>
      </c>
      <c r="BE339" s="221">
        <f>IF(N339="základní",J339,0)</f>
        <v>0</v>
      </c>
      <c r="BF339" s="221">
        <f>IF(N339="snížená",J339,0)</f>
        <v>0</v>
      </c>
      <c r="BG339" s="221">
        <f>IF(N339="zákl. přenesená",J339,0)</f>
        <v>0</v>
      </c>
      <c r="BH339" s="221">
        <f>IF(N339="sníž. přenesená",J339,0)</f>
        <v>0</v>
      </c>
      <c r="BI339" s="221">
        <f>IF(N339="nulová",J339,0)</f>
        <v>0</v>
      </c>
      <c r="BJ339" s="20" t="s">
        <v>86</v>
      </c>
      <c r="BK339" s="221">
        <f>ROUND(I339*H339,2)</f>
        <v>0</v>
      </c>
      <c r="BL339" s="20" t="s">
        <v>405</v>
      </c>
      <c r="BM339" s="220" t="s">
        <v>3101</v>
      </c>
    </row>
    <row r="340" s="2" customFormat="1">
      <c r="A340" s="42"/>
      <c r="B340" s="43"/>
      <c r="C340" s="44"/>
      <c r="D340" s="222" t="s">
        <v>194</v>
      </c>
      <c r="E340" s="44"/>
      <c r="F340" s="223" t="s">
        <v>3100</v>
      </c>
      <c r="G340" s="44"/>
      <c r="H340" s="44"/>
      <c r="I340" s="224"/>
      <c r="J340" s="44"/>
      <c r="K340" s="44"/>
      <c r="L340" s="48"/>
      <c r="M340" s="225"/>
      <c r="N340" s="226"/>
      <c r="O340" s="88"/>
      <c r="P340" s="88"/>
      <c r="Q340" s="88"/>
      <c r="R340" s="88"/>
      <c r="S340" s="88"/>
      <c r="T340" s="89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T340" s="20" t="s">
        <v>194</v>
      </c>
      <c r="AU340" s="20" t="s">
        <v>91</v>
      </c>
    </row>
    <row r="341" s="2" customFormat="1">
      <c r="A341" s="42"/>
      <c r="B341" s="43"/>
      <c r="C341" s="44"/>
      <c r="D341" s="222" t="s">
        <v>202</v>
      </c>
      <c r="E341" s="44"/>
      <c r="F341" s="227" t="s">
        <v>433</v>
      </c>
      <c r="G341" s="44"/>
      <c r="H341" s="44"/>
      <c r="I341" s="224"/>
      <c r="J341" s="44"/>
      <c r="K341" s="44"/>
      <c r="L341" s="48"/>
      <c r="M341" s="225"/>
      <c r="N341" s="226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T341" s="20" t="s">
        <v>202</v>
      </c>
      <c r="AU341" s="20" t="s">
        <v>91</v>
      </c>
    </row>
    <row r="342" s="2" customFormat="1" ht="24.15" customHeight="1">
      <c r="A342" s="42"/>
      <c r="B342" s="43"/>
      <c r="C342" s="209" t="s">
        <v>476</v>
      </c>
      <c r="D342" s="209" t="s">
        <v>189</v>
      </c>
      <c r="E342" s="210" t="s">
        <v>3102</v>
      </c>
      <c r="F342" s="211" t="s">
        <v>3103</v>
      </c>
      <c r="G342" s="212" t="s">
        <v>235</v>
      </c>
      <c r="H342" s="213">
        <v>2</v>
      </c>
      <c r="I342" s="214"/>
      <c r="J342" s="215">
        <f>ROUND(I342*H342,2)</f>
        <v>0</v>
      </c>
      <c r="K342" s="211" t="s">
        <v>32</v>
      </c>
      <c r="L342" s="48"/>
      <c r="M342" s="216" t="s">
        <v>32</v>
      </c>
      <c r="N342" s="217" t="s">
        <v>49</v>
      </c>
      <c r="O342" s="88"/>
      <c r="P342" s="218">
        <f>O342*H342</f>
        <v>0</v>
      </c>
      <c r="Q342" s="218">
        <v>0</v>
      </c>
      <c r="R342" s="218">
        <f>Q342*H342</f>
        <v>0</v>
      </c>
      <c r="S342" s="218">
        <v>0</v>
      </c>
      <c r="T342" s="219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20" t="s">
        <v>405</v>
      </c>
      <c r="AT342" s="220" t="s">
        <v>189</v>
      </c>
      <c r="AU342" s="220" t="s">
        <v>91</v>
      </c>
      <c r="AY342" s="20" t="s">
        <v>188</v>
      </c>
      <c r="BE342" s="221">
        <f>IF(N342="základní",J342,0)</f>
        <v>0</v>
      </c>
      <c r="BF342" s="221">
        <f>IF(N342="snížená",J342,0)</f>
        <v>0</v>
      </c>
      <c r="BG342" s="221">
        <f>IF(N342="zákl. přenesená",J342,0)</f>
        <v>0</v>
      </c>
      <c r="BH342" s="221">
        <f>IF(N342="sníž. přenesená",J342,0)</f>
        <v>0</v>
      </c>
      <c r="BI342" s="221">
        <f>IF(N342="nulová",J342,0)</f>
        <v>0</v>
      </c>
      <c r="BJ342" s="20" t="s">
        <v>86</v>
      </c>
      <c r="BK342" s="221">
        <f>ROUND(I342*H342,2)</f>
        <v>0</v>
      </c>
      <c r="BL342" s="20" t="s">
        <v>405</v>
      </c>
      <c r="BM342" s="220" t="s">
        <v>3104</v>
      </c>
    </row>
    <row r="343" s="2" customFormat="1">
      <c r="A343" s="42"/>
      <c r="B343" s="43"/>
      <c r="C343" s="44"/>
      <c r="D343" s="222" t="s">
        <v>194</v>
      </c>
      <c r="E343" s="44"/>
      <c r="F343" s="223" t="s">
        <v>3103</v>
      </c>
      <c r="G343" s="44"/>
      <c r="H343" s="44"/>
      <c r="I343" s="224"/>
      <c r="J343" s="44"/>
      <c r="K343" s="44"/>
      <c r="L343" s="48"/>
      <c r="M343" s="225"/>
      <c r="N343" s="226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194</v>
      </c>
      <c r="AU343" s="20" t="s">
        <v>91</v>
      </c>
    </row>
    <row r="344" s="2" customFormat="1">
      <c r="A344" s="42"/>
      <c r="B344" s="43"/>
      <c r="C344" s="44"/>
      <c r="D344" s="222" t="s">
        <v>202</v>
      </c>
      <c r="E344" s="44"/>
      <c r="F344" s="227" t="s">
        <v>433</v>
      </c>
      <c r="G344" s="44"/>
      <c r="H344" s="44"/>
      <c r="I344" s="224"/>
      <c r="J344" s="44"/>
      <c r="K344" s="44"/>
      <c r="L344" s="48"/>
      <c r="M344" s="225"/>
      <c r="N344" s="226"/>
      <c r="O344" s="88"/>
      <c r="P344" s="88"/>
      <c r="Q344" s="88"/>
      <c r="R344" s="88"/>
      <c r="S344" s="88"/>
      <c r="T344" s="89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T344" s="20" t="s">
        <v>202</v>
      </c>
      <c r="AU344" s="20" t="s">
        <v>91</v>
      </c>
    </row>
    <row r="345" s="2" customFormat="1" ht="24.15" customHeight="1">
      <c r="A345" s="42"/>
      <c r="B345" s="43"/>
      <c r="C345" s="209" t="s">
        <v>480</v>
      </c>
      <c r="D345" s="209" t="s">
        <v>189</v>
      </c>
      <c r="E345" s="210" t="s">
        <v>3105</v>
      </c>
      <c r="F345" s="211" t="s">
        <v>3106</v>
      </c>
      <c r="G345" s="212" t="s">
        <v>235</v>
      </c>
      <c r="H345" s="213">
        <v>1</v>
      </c>
      <c r="I345" s="214"/>
      <c r="J345" s="215">
        <f>ROUND(I345*H345,2)</f>
        <v>0</v>
      </c>
      <c r="K345" s="211" t="s">
        <v>32</v>
      </c>
      <c r="L345" s="48"/>
      <c r="M345" s="216" t="s">
        <v>32</v>
      </c>
      <c r="N345" s="217" t="s">
        <v>49</v>
      </c>
      <c r="O345" s="88"/>
      <c r="P345" s="218">
        <f>O345*H345</f>
        <v>0</v>
      </c>
      <c r="Q345" s="218">
        <v>0</v>
      </c>
      <c r="R345" s="218">
        <f>Q345*H345</f>
        <v>0</v>
      </c>
      <c r="S345" s="218">
        <v>0</v>
      </c>
      <c r="T345" s="219">
        <f>S345*H345</f>
        <v>0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R345" s="220" t="s">
        <v>405</v>
      </c>
      <c r="AT345" s="220" t="s">
        <v>189</v>
      </c>
      <c r="AU345" s="220" t="s">
        <v>91</v>
      </c>
      <c r="AY345" s="20" t="s">
        <v>188</v>
      </c>
      <c r="BE345" s="221">
        <f>IF(N345="základní",J345,0)</f>
        <v>0</v>
      </c>
      <c r="BF345" s="221">
        <f>IF(N345="snížená",J345,0)</f>
        <v>0</v>
      </c>
      <c r="BG345" s="221">
        <f>IF(N345="zákl. přenesená",J345,0)</f>
        <v>0</v>
      </c>
      <c r="BH345" s="221">
        <f>IF(N345="sníž. přenesená",J345,0)</f>
        <v>0</v>
      </c>
      <c r="BI345" s="221">
        <f>IF(N345="nulová",J345,0)</f>
        <v>0</v>
      </c>
      <c r="BJ345" s="20" t="s">
        <v>86</v>
      </c>
      <c r="BK345" s="221">
        <f>ROUND(I345*H345,2)</f>
        <v>0</v>
      </c>
      <c r="BL345" s="20" t="s">
        <v>405</v>
      </c>
      <c r="BM345" s="220" t="s">
        <v>3107</v>
      </c>
    </row>
    <row r="346" s="2" customFormat="1">
      <c r="A346" s="42"/>
      <c r="B346" s="43"/>
      <c r="C346" s="44"/>
      <c r="D346" s="222" t="s">
        <v>194</v>
      </c>
      <c r="E346" s="44"/>
      <c r="F346" s="223" t="s">
        <v>3106</v>
      </c>
      <c r="G346" s="44"/>
      <c r="H346" s="44"/>
      <c r="I346" s="224"/>
      <c r="J346" s="44"/>
      <c r="K346" s="44"/>
      <c r="L346" s="48"/>
      <c r="M346" s="225"/>
      <c r="N346" s="226"/>
      <c r="O346" s="88"/>
      <c r="P346" s="88"/>
      <c r="Q346" s="88"/>
      <c r="R346" s="88"/>
      <c r="S346" s="88"/>
      <c r="T346" s="89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T346" s="20" t="s">
        <v>194</v>
      </c>
      <c r="AU346" s="20" t="s">
        <v>91</v>
      </c>
    </row>
    <row r="347" s="2" customFormat="1">
      <c r="A347" s="42"/>
      <c r="B347" s="43"/>
      <c r="C347" s="44"/>
      <c r="D347" s="222" t="s">
        <v>202</v>
      </c>
      <c r="E347" s="44"/>
      <c r="F347" s="227" t="s">
        <v>433</v>
      </c>
      <c r="G347" s="44"/>
      <c r="H347" s="44"/>
      <c r="I347" s="224"/>
      <c r="J347" s="44"/>
      <c r="K347" s="44"/>
      <c r="L347" s="48"/>
      <c r="M347" s="225"/>
      <c r="N347" s="226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0" t="s">
        <v>202</v>
      </c>
      <c r="AU347" s="20" t="s">
        <v>91</v>
      </c>
    </row>
    <row r="348" s="2" customFormat="1" ht="24.15" customHeight="1">
      <c r="A348" s="42"/>
      <c r="B348" s="43"/>
      <c r="C348" s="209" t="s">
        <v>484</v>
      </c>
      <c r="D348" s="209" t="s">
        <v>189</v>
      </c>
      <c r="E348" s="210" t="s">
        <v>3108</v>
      </c>
      <c r="F348" s="211" t="s">
        <v>3109</v>
      </c>
      <c r="G348" s="212" t="s">
        <v>235</v>
      </c>
      <c r="H348" s="213">
        <v>1</v>
      </c>
      <c r="I348" s="214"/>
      <c r="J348" s="215">
        <f>ROUND(I348*H348,2)</f>
        <v>0</v>
      </c>
      <c r="K348" s="211" t="s">
        <v>32</v>
      </c>
      <c r="L348" s="48"/>
      <c r="M348" s="216" t="s">
        <v>32</v>
      </c>
      <c r="N348" s="217" t="s">
        <v>49</v>
      </c>
      <c r="O348" s="88"/>
      <c r="P348" s="218">
        <f>O348*H348</f>
        <v>0</v>
      </c>
      <c r="Q348" s="218">
        <v>0</v>
      </c>
      <c r="R348" s="218">
        <f>Q348*H348</f>
        <v>0</v>
      </c>
      <c r="S348" s="218">
        <v>0</v>
      </c>
      <c r="T348" s="219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20" t="s">
        <v>405</v>
      </c>
      <c r="AT348" s="220" t="s">
        <v>189</v>
      </c>
      <c r="AU348" s="220" t="s">
        <v>91</v>
      </c>
      <c r="AY348" s="20" t="s">
        <v>188</v>
      </c>
      <c r="BE348" s="221">
        <f>IF(N348="základní",J348,0)</f>
        <v>0</v>
      </c>
      <c r="BF348" s="221">
        <f>IF(N348="snížená",J348,0)</f>
        <v>0</v>
      </c>
      <c r="BG348" s="221">
        <f>IF(N348="zákl. přenesená",J348,0)</f>
        <v>0</v>
      </c>
      <c r="BH348" s="221">
        <f>IF(N348="sníž. přenesená",J348,0)</f>
        <v>0</v>
      </c>
      <c r="BI348" s="221">
        <f>IF(N348="nulová",J348,0)</f>
        <v>0</v>
      </c>
      <c r="BJ348" s="20" t="s">
        <v>86</v>
      </c>
      <c r="BK348" s="221">
        <f>ROUND(I348*H348,2)</f>
        <v>0</v>
      </c>
      <c r="BL348" s="20" t="s">
        <v>405</v>
      </c>
      <c r="BM348" s="220" t="s">
        <v>3110</v>
      </c>
    </row>
    <row r="349" s="2" customFormat="1">
      <c r="A349" s="42"/>
      <c r="B349" s="43"/>
      <c r="C349" s="44"/>
      <c r="D349" s="222" t="s">
        <v>194</v>
      </c>
      <c r="E349" s="44"/>
      <c r="F349" s="223" t="s">
        <v>3109</v>
      </c>
      <c r="G349" s="44"/>
      <c r="H349" s="44"/>
      <c r="I349" s="224"/>
      <c r="J349" s="44"/>
      <c r="K349" s="44"/>
      <c r="L349" s="48"/>
      <c r="M349" s="225"/>
      <c r="N349" s="226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194</v>
      </c>
      <c r="AU349" s="20" t="s">
        <v>91</v>
      </c>
    </row>
    <row r="350" s="2" customFormat="1">
      <c r="A350" s="42"/>
      <c r="B350" s="43"/>
      <c r="C350" s="44"/>
      <c r="D350" s="222" t="s">
        <v>202</v>
      </c>
      <c r="E350" s="44"/>
      <c r="F350" s="227" t="s">
        <v>433</v>
      </c>
      <c r="G350" s="44"/>
      <c r="H350" s="44"/>
      <c r="I350" s="224"/>
      <c r="J350" s="44"/>
      <c r="K350" s="44"/>
      <c r="L350" s="48"/>
      <c r="M350" s="225"/>
      <c r="N350" s="226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T350" s="20" t="s">
        <v>202</v>
      </c>
      <c r="AU350" s="20" t="s">
        <v>91</v>
      </c>
    </row>
    <row r="351" s="2" customFormat="1" ht="24.15" customHeight="1">
      <c r="A351" s="42"/>
      <c r="B351" s="43"/>
      <c r="C351" s="209" t="s">
        <v>494</v>
      </c>
      <c r="D351" s="209" t="s">
        <v>189</v>
      </c>
      <c r="E351" s="210" t="s">
        <v>3111</v>
      </c>
      <c r="F351" s="211" t="s">
        <v>3112</v>
      </c>
      <c r="G351" s="212" t="s">
        <v>235</v>
      </c>
      <c r="H351" s="213">
        <v>2</v>
      </c>
      <c r="I351" s="214"/>
      <c r="J351" s="215">
        <f>ROUND(I351*H351,2)</f>
        <v>0</v>
      </c>
      <c r="K351" s="211" t="s">
        <v>32</v>
      </c>
      <c r="L351" s="48"/>
      <c r="M351" s="216" t="s">
        <v>32</v>
      </c>
      <c r="N351" s="217" t="s">
        <v>49</v>
      </c>
      <c r="O351" s="88"/>
      <c r="P351" s="218">
        <f>O351*H351</f>
        <v>0</v>
      </c>
      <c r="Q351" s="218">
        <v>0</v>
      </c>
      <c r="R351" s="218">
        <f>Q351*H351</f>
        <v>0</v>
      </c>
      <c r="S351" s="218">
        <v>0</v>
      </c>
      <c r="T351" s="219">
        <f>S351*H351</f>
        <v>0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R351" s="220" t="s">
        <v>405</v>
      </c>
      <c r="AT351" s="220" t="s">
        <v>189</v>
      </c>
      <c r="AU351" s="220" t="s">
        <v>91</v>
      </c>
      <c r="AY351" s="20" t="s">
        <v>188</v>
      </c>
      <c r="BE351" s="221">
        <f>IF(N351="základní",J351,0)</f>
        <v>0</v>
      </c>
      <c r="BF351" s="221">
        <f>IF(N351="snížená",J351,0)</f>
        <v>0</v>
      </c>
      <c r="BG351" s="221">
        <f>IF(N351="zákl. přenesená",J351,0)</f>
        <v>0</v>
      </c>
      <c r="BH351" s="221">
        <f>IF(N351="sníž. přenesená",J351,0)</f>
        <v>0</v>
      </c>
      <c r="BI351" s="221">
        <f>IF(N351="nulová",J351,0)</f>
        <v>0</v>
      </c>
      <c r="BJ351" s="20" t="s">
        <v>86</v>
      </c>
      <c r="BK351" s="221">
        <f>ROUND(I351*H351,2)</f>
        <v>0</v>
      </c>
      <c r="BL351" s="20" t="s">
        <v>405</v>
      </c>
      <c r="BM351" s="220" t="s">
        <v>3113</v>
      </c>
    </row>
    <row r="352" s="2" customFormat="1">
      <c r="A352" s="42"/>
      <c r="B352" s="43"/>
      <c r="C352" s="44"/>
      <c r="D352" s="222" t="s">
        <v>194</v>
      </c>
      <c r="E352" s="44"/>
      <c r="F352" s="223" t="s">
        <v>3112</v>
      </c>
      <c r="G352" s="44"/>
      <c r="H352" s="44"/>
      <c r="I352" s="224"/>
      <c r="J352" s="44"/>
      <c r="K352" s="44"/>
      <c r="L352" s="48"/>
      <c r="M352" s="225"/>
      <c r="N352" s="226"/>
      <c r="O352" s="88"/>
      <c r="P352" s="88"/>
      <c r="Q352" s="88"/>
      <c r="R352" s="88"/>
      <c r="S352" s="88"/>
      <c r="T352" s="89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T352" s="20" t="s">
        <v>194</v>
      </c>
      <c r="AU352" s="20" t="s">
        <v>91</v>
      </c>
    </row>
    <row r="353" s="2" customFormat="1">
      <c r="A353" s="42"/>
      <c r="B353" s="43"/>
      <c r="C353" s="44"/>
      <c r="D353" s="222" t="s">
        <v>202</v>
      </c>
      <c r="E353" s="44"/>
      <c r="F353" s="227" t="s">
        <v>433</v>
      </c>
      <c r="G353" s="44"/>
      <c r="H353" s="44"/>
      <c r="I353" s="224"/>
      <c r="J353" s="44"/>
      <c r="K353" s="44"/>
      <c r="L353" s="48"/>
      <c r="M353" s="225"/>
      <c r="N353" s="226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0" t="s">
        <v>202</v>
      </c>
      <c r="AU353" s="20" t="s">
        <v>91</v>
      </c>
    </row>
    <row r="354" s="2" customFormat="1" ht="16.5" customHeight="1">
      <c r="A354" s="42"/>
      <c r="B354" s="43"/>
      <c r="C354" s="209" t="s">
        <v>500</v>
      </c>
      <c r="D354" s="209" t="s">
        <v>189</v>
      </c>
      <c r="E354" s="210" t="s">
        <v>3114</v>
      </c>
      <c r="F354" s="211" t="s">
        <v>3115</v>
      </c>
      <c r="G354" s="212" t="s">
        <v>235</v>
      </c>
      <c r="H354" s="213">
        <v>1</v>
      </c>
      <c r="I354" s="214"/>
      <c r="J354" s="215">
        <f>ROUND(I354*H354,2)</f>
        <v>0</v>
      </c>
      <c r="K354" s="211" t="s">
        <v>32</v>
      </c>
      <c r="L354" s="48"/>
      <c r="M354" s="216" t="s">
        <v>32</v>
      </c>
      <c r="N354" s="217" t="s">
        <v>49</v>
      </c>
      <c r="O354" s="88"/>
      <c r="P354" s="218">
        <f>O354*H354</f>
        <v>0</v>
      </c>
      <c r="Q354" s="218">
        <v>0</v>
      </c>
      <c r="R354" s="218">
        <f>Q354*H354</f>
        <v>0</v>
      </c>
      <c r="S354" s="218">
        <v>0</v>
      </c>
      <c r="T354" s="219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20" t="s">
        <v>405</v>
      </c>
      <c r="AT354" s="220" t="s">
        <v>189</v>
      </c>
      <c r="AU354" s="220" t="s">
        <v>91</v>
      </c>
      <c r="AY354" s="20" t="s">
        <v>188</v>
      </c>
      <c r="BE354" s="221">
        <f>IF(N354="základní",J354,0)</f>
        <v>0</v>
      </c>
      <c r="BF354" s="221">
        <f>IF(N354="snížená",J354,0)</f>
        <v>0</v>
      </c>
      <c r="BG354" s="221">
        <f>IF(N354="zákl. přenesená",J354,0)</f>
        <v>0</v>
      </c>
      <c r="BH354" s="221">
        <f>IF(N354="sníž. přenesená",J354,0)</f>
        <v>0</v>
      </c>
      <c r="BI354" s="221">
        <f>IF(N354="nulová",J354,0)</f>
        <v>0</v>
      </c>
      <c r="BJ354" s="20" t="s">
        <v>86</v>
      </c>
      <c r="BK354" s="221">
        <f>ROUND(I354*H354,2)</f>
        <v>0</v>
      </c>
      <c r="BL354" s="20" t="s">
        <v>405</v>
      </c>
      <c r="BM354" s="220" t="s">
        <v>3116</v>
      </c>
    </row>
    <row r="355" s="2" customFormat="1">
      <c r="A355" s="42"/>
      <c r="B355" s="43"/>
      <c r="C355" s="44"/>
      <c r="D355" s="222" t="s">
        <v>194</v>
      </c>
      <c r="E355" s="44"/>
      <c r="F355" s="223" t="s">
        <v>3115</v>
      </c>
      <c r="G355" s="44"/>
      <c r="H355" s="44"/>
      <c r="I355" s="224"/>
      <c r="J355" s="44"/>
      <c r="K355" s="44"/>
      <c r="L355" s="48"/>
      <c r="M355" s="225"/>
      <c r="N355" s="226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0" t="s">
        <v>194</v>
      </c>
      <c r="AU355" s="20" t="s">
        <v>91</v>
      </c>
    </row>
    <row r="356" s="2" customFormat="1">
      <c r="A356" s="42"/>
      <c r="B356" s="43"/>
      <c r="C356" s="44"/>
      <c r="D356" s="222" t="s">
        <v>202</v>
      </c>
      <c r="E356" s="44"/>
      <c r="F356" s="227" t="s">
        <v>433</v>
      </c>
      <c r="G356" s="44"/>
      <c r="H356" s="44"/>
      <c r="I356" s="224"/>
      <c r="J356" s="44"/>
      <c r="K356" s="44"/>
      <c r="L356" s="48"/>
      <c r="M356" s="225"/>
      <c r="N356" s="226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0" t="s">
        <v>202</v>
      </c>
      <c r="AU356" s="20" t="s">
        <v>91</v>
      </c>
    </row>
    <row r="357" s="2" customFormat="1" ht="37.8" customHeight="1">
      <c r="A357" s="42"/>
      <c r="B357" s="43"/>
      <c r="C357" s="209" t="s">
        <v>506</v>
      </c>
      <c r="D357" s="209" t="s">
        <v>189</v>
      </c>
      <c r="E357" s="210" t="s">
        <v>3117</v>
      </c>
      <c r="F357" s="211" t="s">
        <v>3118</v>
      </c>
      <c r="G357" s="212" t="s">
        <v>235</v>
      </c>
      <c r="H357" s="213">
        <v>8</v>
      </c>
      <c r="I357" s="214"/>
      <c r="J357" s="215">
        <f>ROUND(I357*H357,2)</f>
        <v>0</v>
      </c>
      <c r="K357" s="211" t="s">
        <v>32</v>
      </c>
      <c r="L357" s="48"/>
      <c r="M357" s="216" t="s">
        <v>32</v>
      </c>
      <c r="N357" s="217" t="s">
        <v>49</v>
      </c>
      <c r="O357" s="88"/>
      <c r="P357" s="218">
        <f>O357*H357</f>
        <v>0</v>
      </c>
      <c r="Q357" s="218">
        <v>0</v>
      </c>
      <c r="R357" s="218">
        <f>Q357*H357</f>
        <v>0</v>
      </c>
      <c r="S357" s="218">
        <v>0</v>
      </c>
      <c r="T357" s="219">
        <f>S357*H357</f>
        <v>0</v>
      </c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R357" s="220" t="s">
        <v>405</v>
      </c>
      <c r="AT357" s="220" t="s">
        <v>189</v>
      </c>
      <c r="AU357" s="220" t="s">
        <v>91</v>
      </c>
      <c r="AY357" s="20" t="s">
        <v>188</v>
      </c>
      <c r="BE357" s="221">
        <f>IF(N357="základní",J357,0)</f>
        <v>0</v>
      </c>
      <c r="BF357" s="221">
        <f>IF(N357="snížená",J357,0)</f>
        <v>0</v>
      </c>
      <c r="BG357" s="221">
        <f>IF(N357="zákl. přenesená",J357,0)</f>
        <v>0</v>
      </c>
      <c r="BH357" s="221">
        <f>IF(N357="sníž. přenesená",J357,0)</f>
        <v>0</v>
      </c>
      <c r="BI357" s="221">
        <f>IF(N357="nulová",J357,0)</f>
        <v>0</v>
      </c>
      <c r="BJ357" s="20" t="s">
        <v>86</v>
      </c>
      <c r="BK357" s="221">
        <f>ROUND(I357*H357,2)</f>
        <v>0</v>
      </c>
      <c r="BL357" s="20" t="s">
        <v>405</v>
      </c>
      <c r="BM357" s="220" t="s">
        <v>3119</v>
      </c>
    </row>
    <row r="358" s="2" customFormat="1">
      <c r="A358" s="42"/>
      <c r="B358" s="43"/>
      <c r="C358" s="44"/>
      <c r="D358" s="222" t="s">
        <v>194</v>
      </c>
      <c r="E358" s="44"/>
      <c r="F358" s="223" t="s">
        <v>3118</v>
      </c>
      <c r="G358" s="44"/>
      <c r="H358" s="44"/>
      <c r="I358" s="224"/>
      <c r="J358" s="44"/>
      <c r="K358" s="44"/>
      <c r="L358" s="48"/>
      <c r="M358" s="225"/>
      <c r="N358" s="226"/>
      <c r="O358" s="88"/>
      <c r="P358" s="88"/>
      <c r="Q358" s="88"/>
      <c r="R358" s="88"/>
      <c r="S358" s="88"/>
      <c r="T358" s="89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T358" s="20" t="s">
        <v>194</v>
      </c>
      <c r="AU358" s="20" t="s">
        <v>91</v>
      </c>
    </row>
    <row r="359" s="2" customFormat="1">
      <c r="A359" s="42"/>
      <c r="B359" s="43"/>
      <c r="C359" s="44"/>
      <c r="D359" s="222" t="s">
        <v>202</v>
      </c>
      <c r="E359" s="44"/>
      <c r="F359" s="227" t="s">
        <v>433</v>
      </c>
      <c r="G359" s="44"/>
      <c r="H359" s="44"/>
      <c r="I359" s="224"/>
      <c r="J359" s="44"/>
      <c r="K359" s="44"/>
      <c r="L359" s="48"/>
      <c r="M359" s="225"/>
      <c r="N359" s="226"/>
      <c r="O359" s="88"/>
      <c r="P359" s="88"/>
      <c r="Q359" s="88"/>
      <c r="R359" s="88"/>
      <c r="S359" s="88"/>
      <c r="T359" s="89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T359" s="20" t="s">
        <v>202</v>
      </c>
      <c r="AU359" s="20" t="s">
        <v>91</v>
      </c>
    </row>
    <row r="360" s="2" customFormat="1" ht="24.15" customHeight="1">
      <c r="A360" s="42"/>
      <c r="B360" s="43"/>
      <c r="C360" s="209" t="s">
        <v>513</v>
      </c>
      <c r="D360" s="209" t="s">
        <v>189</v>
      </c>
      <c r="E360" s="210" t="s">
        <v>3120</v>
      </c>
      <c r="F360" s="211" t="s">
        <v>3121</v>
      </c>
      <c r="G360" s="212" t="s">
        <v>235</v>
      </c>
      <c r="H360" s="213">
        <v>18</v>
      </c>
      <c r="I360" s="214"/>
      <c r="J360" s="215">
        <f>ROUND(I360*H360,2)</f>
        <v>0</v>
      </c>
      <c r="K360" s="211" t="s">
        <v>32</v>
      </c>
      <c r="L360" s="48"/>
      <c r="M360" s="216" t="s">
        <v>32</v>
      </c>
      <c r="N360" s="217" t="s">
        <v>49</v>
      </c>
      <c r="O360" s="88"/>
      <c r="P360" s="218">
        <f>O360*H360</f>
        <v>0</v>
      </c>
      <c r="Q360" s="218">
        <v>0</v>
      </c>
      <c r="R360" s="218">
        <f>Q360*H360</f>
        <v>0</v>
      </c>
      <c r="S360" s="218">
        <v>0</v>
      </c>
      <c r="T360" s="219">
        <f>S360*H360</f>
        <v>0</v>
      </c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R360" s="220" t="s">
        <v>405</v>
      </c>
      <c r="AT360" s="220" t="s">
        <v>189</v>
      </c>
      <c r="AU360" s="220" t="s">
        <v>91</v>
      </c>
      <c r="AY360" s="20" t="s">
        <v>188</v>
      </c>
      <c r="BE360" s="221">
        <f>IF(N360="základní",J360,0)</f>
        <v>0</v>
      </c>
      <c r="BF360" s="221">
        <f>IF(N360="snížená",J360,0)</f>
        <v>0</v>
      </c>
      <c r="BG360" s="221">
        <f>IF(N360="zákl. přenesená",J360,0)</f>
        <v>0</v>
      </c>
      <c r="BH360" s="221">
        <f>IF(N360="sníž. přenesená",J360,0)</f>
        <v>0</v>
      </c>
      <c r="BI360" s="221">
        <f>IF(N360="nulová",J360,0)</f>
        <v>0</v>
      </c>
      <c r="BJ360" s="20" t="s">
        <v>86</v>
      </c>
      <c r="BK360" s="221">
        <f>ROUND(I360*H360,2)</f>
        <v>0</v>
      </c>
      <c r="BL360" s="20" t="s">
        <v>405</v>
      </c>
      <c r="BM360" s="220" t="s">
        <v>3122</v>
      </c>
    </row>
    <row r="361" s="2" customFormat="1">
      <c r="A361" s="42"/>
      <c r="B361" s="43"/>
      <c r="C361" s="44"/>
      <c r="D361" s="222" t="s">
        <v>194</v>
      </c>
      <c r="E361" s="44"/>
      <c r="F361" s="223" t="s">
        <v>3121</v>
      </c>
      <c r="G361" s="44"/>
      <c r="H361" s="44"/>
      <c r="I361" s="224"/>
      <c r="J361" s="44"/>
      <c r="K361" s="44"/>
      <c r="L361" s="48"/>
      <c r="M361" s="225"/>
      <c r="N361" s="226"/>
      <c r="O361" s="88"/>
      <c r="P361" s="88"/>
      <c r="Q361" s="88"/>
      <c r="R361" s="88"/>
      <c r="S361" s="88"/>
      <c r="T361" s="89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T361" s="20" t="s">
        <v>194</v>
      </c>
      <c r="AU361" s="20" t="s">
        <v>91</v>
      </c>
    </row>
    <row r="362" s="2" customFormat="1">
      <c r="A362" s="42"/>
      <c r="B362" s="43"/>
      <c r="C362" s="44"/>
      <c r="D362" s="222" t="s">
        <v>202</v>
      </c>
      <c r="E362" s="44"/>
      <c r="F362" s="227" t="s">
        <v>433</v>
      </c>
      <c r="G362" s="44"/>
      <c r="H362" s="44"/>
      <c r="I362" s="224"/>
      <c r="J362" s="44"/>
      <c r="K362" s="44"/>
      <c r="L362" s="48"/>
      <c r="M362" s="225"/>
      <c r="N362" s="226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T362" s="20" t="s">
        <v>202</v>
      </c>
      <c r="AU362" s="20" t="s">
        <v>91</v>
      </c>
    </row>
    <row r="363" s="2" customFormat="1" ht="37.8" customHeight="1">
      <c r="A363" s="42"/>
      <c r="B363" s="43"/>
      <c r="C363" s="209" t="s">
        <v>519</v>
      </c>
      <c r="D363" s="209" t="s">
        <v>189</v>
      </c>
      <c r="E363" s="210" t="s">
        <v>3123</v>
      </c>
      <c r="F363" s="211" t="s">
        <v>3124</v>
      </c>
      <c r="G363" s="212" t="s">
        <v>235</v>
      </c>
      <c r="H363" s="213">
        <v>6</v>
      </c>
      <c r="I363" s="214"/>
      <c r="J363" s="215">
        <f>ROUND(I363*H363,2)</f>
        <v>0</v>
      </c>
      <c r="K363" s="211" t="s">
        <v>32</v>
      </c>
      <c r="L363" s="48"/>
      <c r="M363" s="216" t="s">
        <v>32</v>
      </c>
      <c r="N363" s="217" t="s">
        <v>49</v>
      </c>
      <c r="O363" s="88"/>
      <c r="P363" s="218">
        <f>O363*H363</f>
        <v>0</v>
      </c>
      <c r="Q363" s="218">
        <v>0</v>
      </c>
      <c r="R363" s="218">
        <f>Q363*H363</f>
        <v>0</v>
      </c>
      <c r="S363" s="218">
        <v>0</v>
      </c>
      <c r="T363" s="219">
        <f>S363*H363</f>
        <v>0</v>
      </c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R363" s="220" t="s">
        <v>405</v>
      </c>
      <c r="AT363" s="220" t="s">
        <v>189</v>
      </c>
      <c r="AU363" s="220" t="s">
        <v>91</v>
      </c>
      <c r="AY363" s="20" t="s">
        <v>188</v>
      </c>
      <c r="BE363" s="221">
        <f>IF(N363="základní",J363,0)</f>
        <v>0</v>
      </c>
      <c r="BF363" s="221">
        <f>IF(N363="snížená",J363,0)</f>
        <v>0</v>
      </c>
      <c r="BG363" s="221">
        <f>IF(N363="zákl. přenesená",J363,0)</f>
        <v>0</v>
      </c>
      <c r="BH363" s="221">
        <f>IF(N363="sníž. přenesená",J363,0)</f>
        <v>0</v>
      </c>
      <c r="BI363" s="221">
        <f>IF(N363="nulová",J363,0)</f>
        <v>0</v>
      </c>
      <c r="BJ363" s="20" t="s">
        <v>86</v>
      </c>
      <c r="BK363" s="221">
        <f>ROUND(I363*H363,2)</f>
        <v>0</v>
      </c>
      <c r="BL363" s="20" t="s">
        <v>405</v>
      </c>
      <c r="BM363" s="220" t="s">
        <v>3125</v>
      </c>
    </row>
    <row r="364" s="2" customFormat="1">
      <c r="A364" s="42"/>
      <c r="B364" s="43"/>
      <c r="C364" s="44"/>
      <c r="D364" s="222" t="s">
        <v>194</v>
      </c>
      <c r="E364" s="44"/>
      <c r="F364" s="223" t="s">
        <v>3124</v>
      </c>
      <c r="G364" s="44"/>
      <c r="H364" s="44"/>
      <c r="I364" s="224"/>
      <c r="J364" s="44"/>
      <c r="K364" s="44"/>
      <c r="L364" s="48"/>
      <c r="M364" s="225"/>
      <c r="N364" s="226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0" t="s">
        <v>194</v>
      </c>
      <c r="AU364" s="20" t="s">
        <v>91</v>
      </c>
    </row>
    <row r="365" s="2" customFormat="1">
      <c r="A365" s="42"/>
      <c r="B365" s="43"/>
      <c r="C365" s="44"/>
      <c r="D365" s="222" t="s">
        <v>202</v>
      </c>
      <c r="E365" s="44"/>
      <c r="F365" s="227" t="s">
        <v>433</v>
      </c>
      <c r="G365" s="44"/>
      <c r="H365" s="44"/>
      <c r="I365" s="224"/>
      <c r="J365" s="44"/>
      <c r="K365" s="44"/>
      <c r="L365" s="48"/>
      <c r="M365" s="225"/>
      <c r="N365" s="226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T365" s="20" t="s">
        <v>202</v>
      </c>
      <c r="AU365" s="20" t="s">
        <v>91</v>
      </c>
    </row>
    <row r="366" s="2" customFormat="1" ht="37.8" customHeight="1">
      <c r="A366" s="42"/>
      <c r="B366" s="43"/>
      <c r="C366" s="209" t="s">
        <v>525</v>
      </c>
      <c r="D366" s="209" t="s">
        <v>189</v>
      </c>
      <c r="E366" s="210" t="s">
        <v>3126</v>
      </c>
      <c r="F366" s="211" t="s">
        <v>3127</v>
      </c>
      <c r="G366" s="212" t="s">
        <v>235</v>
      </c>
      <c r="H366" s="213">
        <v>2</v>
      </c>
      <c r="I366" s="214"/>
      <c r="J366" s="215">
        <f>ROUND(I366*H366,2)</f>
        <v>0</v>
      </c>
      <c r="K366" s="211" t="s">
        <v>32</v>
      </c>
      <c r="L366" s="48"/>
      <c r="M366" s="216" t="s">
        <v>32</v>
      </c>
      <c r="N366" s="217" t="s">
        <v>49</v>
      </c>
      <c r="O366" s="88"/>
      <c r="P366" s="218">
        <f>O366*H366</f>
        <v>0</v>
      </c>
      <c r="Q366" s="218">
        <v>0</v>
      </c>
      <c r="R366" s="218">
        <f>Q366*H366</f>
        <v>0</v>
      </c>
      <c r="S366" s="218">
        <v>0</v>
      </c>
      <c r="T366" s="219">
        <f>S366*H366</f>
        <v>0</v>
      </c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R366" s="220" t="s">
        <v>405</v>
      </c>
      <c r="AT366" s="220" t="s">
        <v>189</v>
      </c>
      <c r="AU366" s="220" t="s">
        <v>91</v>
      </c>
      <c r="AY366" s="20" t="s">
        <v>188</v>
      </c>
      <c r="BE366" s="221">
        <f>IF(N366="základní",J366,0)</f>
        <v>0</v>
      </c>
      <c r="BF366" s="221">
        <f>IF(N366="snížená",J366,0)</f>
        <v>0</v>
      </c>
      <c r="BG366" s="221">
        <f>IF(N366="zákl. přenesená",J366,0)</f>
        <v>0</v>
      </c>
      <c r="BH366" s="221">
        <f>IF(N366="sníž. přenesená",J366,0)</f>
        <v>0</v>
      </c>
      <c r="BI366" s="221">
        <f>IF(N366="nulová",J366,0)</f>
        <v>0</v>
      </c>
      <c r="BJ366" s="20" t="s">
        <v>86</v>
      </c>
      <c r="BK366" s="221">
        <f>ROUND(I366*H366,2)</f>
        <v>0</v>
      </c>
      <c r="BL366" s="20" t="s">
        <v>405</v>
      </c>
      <c r="BM366" s="220" t="s">
        <v>3128</v>
      </c>
    </row>
    <row r="367" s="2" customFormat="1">
      <c r="A367" s="42"/>
      <c r="B367" s="43"/>
      <c r="C367" s="44"/>
      <c r="D367" s="222" t="s">
        <v>194</v>
      </c>
      <c r="E367" s="44"/>
      <c r="F367" s="223" t="s">
        <v>3127</v>
      </c>
      <c r="G367" s="44"/>
      <c r="H367" s="44"/>
      <c r="I367" s="224"/>
      <c r="J367" s="44"/>
      <c r="K367" s="44"/>
      <c r="L367" s="48"/>
      <c r="M367" s="225"/>
      <c r="N367" s="226"/>
      <c r="O367" s="88"/>
      <c r="P367" s="88"/>
      <c r="Q367" s="88"/>
      <c r="R367" s="88"/>
      <c r="S367" s="88"/>
      <c r="T367" s="89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T367" s="20" t="s">
        <v>194</v>
      </c>
      <c r="AU367" s="20" t="s">
        <v>91</v>
      </c>
    </row>
    <row r="368" s="2" customFormat="1">
      <c r="A368" s="42"/>
      <c r="B368" s="43"/>
      <c r="C368" s="44"/>
      <c r="D368" s="222" t="s">
        <v>202</v>
      </c>
      <c r="E368" s="44"/>
      <c r="F368" s="227" t="s">
        <v>433</v>
      </c>
      <c r="G368" s="44"/>
      <c r="H368" s="44"/>
      <c r="I368" s="224"/>
      <c r="J368" s="44"/>
      <c r="K368" s="44"/>
      <c r="L368" s="48"/>
      <c r="M368" s="225"/>
      <c r="N368" s="226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202</v>
      </c>
      <c r="AU368" s="20" t="s">
        <v>91</v>
      </c>
    </row>
    <row r="369" s="2" customFormat="1" ht="24.15" customHeight="1">
      <c r="A369" s="42"/>
      <c r="B369" s="43"/>
      <c r="C369" s="209" t="s">
        <v>530</v>
      </c>
      <c r="D369" s="209" t="s">
        <v>189</v>
      </c>
      <c r="E369" s="210" t="s">
        <v>3129</v>
      </c>
      <c r="F369" s="211" t="s">
        <v>3130</v>
      </c>
      <c r="G369" s="212" t="s">
        <v>235</v>
      </c>
      <c r="H369" s="213">
        <v>4</v>
      </c>
      <c r="I369" s="214"/>
      <c r="J369" s="215">
        <f>ROUND(I369*H369,2)</f>
        <v>0</v>
      </c>
      <c r="K369" s="211" t="s">
        <v>32</v>
      </c>
      <c r="L369" s="48"/>
      <c r="M369" s="216" t="s">
        <v>32</v>
      </c>
      <c r="N369" s="217" t="s">
        <v>49</v>
      </c>
      <c r="O369" s="88"/>
      <c r="P369" s="218">
        <f>O369*H369</f>
        <v>0</v>
      </c>
      <c r="Q369" s="218">
        <v>0</v>
      </c>
      <c r="R369" s="218">
        <f>Q369*H369</f>
        <v>0</v>
      </c>
      <c r="S369" s="218">
        <v>0</v>
      </c>
      <c r="T369" s="219">
        <f>S369*H369</f>
        <v>0</v>
      </c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R369" s="220" t="s">
        <v>405</v>
      </c>
      <c r="AT369" s="220" t="s">
        <v>189</v>
      </c>
      <c r="AU369" s="220" t="s">
        <v>91</v>
      </c>
      <c r="AY369" s="20" t="s">
        <v>188</v>
      </c>
      <c r="BE369" s="221">
        <f>IF(N369="základní",J369,0)</f>
        <v>0</v>
      </c>
      <c r="BF369" s="221">
        <f>IF(N369="snížená",J369,0)</f>
        <v>0</v>
      </c>
      <c r="BG369" s="221">
        <f>IF(N369="zákl. přenesená",J369,0)</f>
        <v>0</v>
      </c>
      <c r="BH369" s="221">
        <f>IF(N369="sníž. přenesená",J369,0)</f>
        <v>0</v>
      </c>
      <c r="BI369" s="221">
        <f>IF(N369="nulová",J369,0)</f>
        <v>0</v>
      </c>
      <c r="BJ369" s="20" t="s">
        <v>86</v>
      </c>
      <c r="BK369" s="221">
        <f>ROUND(I369*H369,2)</f>
        <v>0</v>
      </c>
      <c r="BL369" s="20" t="s">
        <v>405</v>
      </c>
      <c r="BM369" s="220" t="s">
        <v>3131</v>
      </c>
    </row>
    <row r="370" s="2" customFormat="1">
      <c r="A370" s="42"/>
      <c r="B370" s="43"/>
      <c r="C370" s="44"/>
      <c r="D370" s="222" t="s">
        <v>194</v>
      </c>
      <c r="E370" s="44"/>
      <c r="F370" s="223" t="s">
        <v>3130</v>
      </c>
      <c r="G370" s="44"/>
      <c r="H370" s="44"/>
      <c r="I370" s="224"/>
      <c r="J370" s="44"/>
      <c r="K370" s="44"/>
      <c r="L370" s="48"/>
      <c r="M370" s="225"/>
      <c r="N370" s="226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T370" s="20" t="s">
        <v>194</v>
      </c>
      <c r="AU370" s="20" t="s">
        <v>91</v>
      </c>
    </row>
    <row r="371" s="2" customFormat="1">
      <c r="A371" s="42"/>
      <c r="B371" s="43"/>
      <c r="C371" s="44"/>
      <c r="D371" s="222" t="s">
        <v>202</v>
      </c>
      <c r="E371" s="44"/>
      <c r="F371" s="227" t="s">
        <v>433</v>
      </c>
      <c r="G371" s="44"/>
      <c r="H371" s="44"/>
      <c r="I371" s="224"/>
      <c r="J371" s="44"/>
      <c r="K371" s="44"/>
      <c r="L371" s="48"/>
      <c r="M371" s="225"/>
      <c r="N371" s="226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T371" s="20" t="s">
        <v>202</v>
      </c>
      <c r="AU371" s="20" t="s">
        <v>91</v>
      </c>
    </row>
    <row r="372" s="2" customFormat="1" ht="33" customHeight="1">
      <c r="A372" s="42"/>
      <c r="B372" s="43"/>
      <c r="C372" s="209" t="s">
        <v>536</v>
      </c>
      <c r="D372" s="209" t="s">
        <v>189</v>
      </c>
      <c r="E372" s="210" t="s">
        <v>3132</v>
      </c>
      <c r="F372" s="211" t="s">
        <v>3133</v>
      </c>
      <c r="G372" s="212" t="s">
        <v>235</v>
      </c>
      <c r="H372" s="213">
        <v>7</v>
      </c>
      <c r="I372" s="214"/>
      <c r="J372" s="215">
        <f>ROUND(I372*H372,2)</f>
        <v>0</v>
      </c>
      <c r="K372" s="211" t="s">
        <v>32</v>
      </c>
      <c r="L372" s="48"/>
      <c r="M372" s="216" t="s">
        <v>32</v>
      </c>
      <c r="N372" s="217" t="s">
        <v>49</v>
      </c>
      <c r="O372" s="88"/>
      <c r="P372" s="218">
        <f>O372*H372</f>
        <v>0</v>
      </c>
      <c r="Q372" s="218">
        <v>0</v>
      </c>
      <c r="R372" s="218">
        <f>Q372*H372</f>
        <v>0</v>
      </c>
      <c r="S372" s="218">
        <v>0</v>
      </c>
      <c r="T372" s="219">
        <f>S372*H372</f>
        <v>0</v>
      </c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R372" s="220" t="s">
        <v>405</v>
      </c>
      <c r="AT372" s="220" t="s">
        <v>189</v>
      </c>
      <c r="AU372" s="220" t="s">
        <v>91</v>
      </c>
      <c r="AY372" s="20" t="s">
        <v>188</v>
      </c>
      <c r="BE372" s="221">
        <f>IF(N372="základní",J372,0)</f>
        <v>0</v>
      </c>
      <c r="BF372" s="221">
        <f>IF(N372="snížená",J372,0)</f>
        <v>0</v>
      </c>
      <c r="BG372" s="221">
        <f>IF(N372="zákl. přenesená",J372,0)</f>
        <v>0</v>
      </c>
      <c r="BH372" s="221">
        <f>IF(N372="sníž. přenesená",J372,0)</f>
        <v>0</v>
      </c>
      <c r="BI372" s="221">
        <f>IF(N372="nulová",J372,0)</f>
        <v>0</v>
      </c>
      <c r="BJ372" s="20" t="s">
        <v>86</v>
      </c>
      <c r="BK372" s="221">
        <f>ROUND(I372*H372,2)</f>
        <v>0</v>
      </c>
      <c r="BL372" s="20" t="s">
        <v>405</v>
      </c>
      <c r="BM372" s="220" t="s">
        <v>3134</v>
      </c>
    </row>
    <row r="373" s="2" customFormat="1">
      <c r="A373" s="42"/>
      <c r="B373" s="43"/>
      <c r="C373" s="44"/>
      <c r="D373" s="222" t="s">
        <v>194</v>
      </c>
      <c r="E373" s="44"/>
      <c r="F373" s="223" t="s">
        <v>3133</v>
      </c>
      <c r="G373" s="44"/>
      <c r="H373" s="44"/>
      <c r="I373" s="224"/>
      <c r="J373" s="44"/>
      <c r="K373" s="44"/>
      <c r="L373" s="48"/>
      <c r="M373" s="225"/>
      <c r="N373" s="226"/>
      <c r="O373" s="88"/>
      <c r="P373" s="88"/>
      <c r="Q373" s="88"/>
      <c r="R373" s="88"/>
      <c r="S373" s="88"/>
      <c r="T373" s="89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T373" s="20" t="s">
        <v>194</v>
      </c>
      <c r="AU373" s="20" t="s">
        <v>91</v>
      </c>
    </row>
    <row r="374" s="2" customFormat="1">
      <c r="A374" s="42"/>
      <c r="B374" s="43"/>
      <c r="C374" s="44"/>
      <c r="D374" s="222" t="s">
        <v>202</v>
      </c>
      <c r="E374" s="44"/>
      <c r="F374" s="227" t="s">
        <v>433</v>
      </c>
      <c r="G374" s="44"/>
      <c r="H374" s="44"/>
      <c r="I374" s="224"/>
      <c r="J374" s="44"/>
      <c r="K374" s="44"/>
      <c r="L374" s="48"/>
      <c r="M374" s="225"/>
      <c r="N374" s="226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T374" s="20" t="s">
        <v>202</v>
      </c>
      <c r="AU374" s="20" t="s">
        <v>91</v>
      </c>
    </row>
    <row r="375" s="11" customFormat="1" ht="22.8" customHeight="1">
      <c r="A375" s="11"/>
      <c r="B375" s="195"/>
      <c r="C375" s="196"/>
      <c r="D375" s="197" t="s">
        <v>77</v>
      </c>
      <c r="E375" s="237" t="s">
        <v>1415</v>
      </c>
      <c r="F375" s="237" t="s">
        <v>1416</v>
      </c>
      <c r="G375" s="196"/>
      <c r="H375" s="196"/>
      <c r="I375" s="199"/>
      <c r="J375" s="238">
        <f>BK375</f>
        <v>0</v>
      </c>
      <c r="K375" s="196"/>
      <c r="L375" s="201"/>
      <c r="M375" s="202"/>
      <c r="N375" s="203"/>
      <c r="O375" s="203"/>
      <c r="P375" s="204">
        <f>SUM(P376:P404)</f>
        <v>0</v>
      </c>
      <c r="Q375" s="203"/>
      <c r="R375" s="204">
        <f>SUM(R376:R404)</f>
        <v>0.13091949999999999</v>
      </c>
      <c r="S375" s="203"/>
      <c r="T375" s="205">
        <f>SUM(T376:T404)</f>
        <v>0.47168674999999993</v>
      </c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R375" s="206" t="s">
        <v>91</v>
      </c>
      <c r="AT375" s="207" t="s">
        <v>77</v>
      </c>
      <c r="AU375" s="207" t="s">
        <v>86</v>
      </c>
      <c r="AY375" s="206" t="s">
        <v>188</v>
      </c>
      <c r="BK375" s="208">
        <f>SUM(BK376:BK404)</f>
        <v>0</v>
      </c>
    </row>
    <row r="376" s="2" customFormat="1" ht="24.15" customHeight="1">
      <c r="A376" s="42"/>
      <c r="B376" s="43"/>
      <c r="C376" s="209" t="s">
        <v>541</v>
      </c>
      <c r="D376" s="209" t="s">
        <v>189</v>
      </c>
      <c r="E376" s="210" t="s">
        <v>3135</v>
      </c>
      <c r="F376" s="211" t="s">
        <v>3136</v>
      </c>
      <c r="G376" s="212" t="s">
        <v>278</v>
      </c>
      <c r="H376" s="213">
        <v>9.8249999999999993</v>
      </c>
      <c r="I376" s="214"/>
      <c r="J376" s="215">
        <f>ROUND(I376*H376,2)</f>
        <v>0</v>
      </c>
      <c r="K376" s="211" t="s">
        <v>236</v>
      </c>
      <c r="L376" s="48"/>
      <c r="M376" s="216" t="s">
        <v>32</v>
      </c>
      <c r="N376" s="217" t="s">
        <v>49</v>
      </c>
      <c r="O376" s="88"/>
      <c r="P376" s="218">
        <f>O376*H376</f>
        <v>0</v>
      </c>
      <c r="Q376" s="218">
        <v>0</v>
      </c>
      <c r="R376" s="218">
        <f>Q376*H376</f>
        <v>0</v>
      </c>
      <c r="S376" s="218">
        <v>0.03175</v>
      </c>
      <c r="T376" s="219">
        <f>S376*H376</f>
        <v>0.31194374999999996</v>
      </c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R376" s="220" t="s">
        <v>405</v>
      </c>
      <c r="AT376" s="220" t="s">
        <v>189</v>
      </c>
      <c r="AU376" s="220" t="s">
        <v>91</v>
      </c>
      <c r="AY376" s="20" t="s">
        <v>188</v>
      </c>
      <c r="BE376" s="221">
        <f>IF(N376="základní",J376,0)</f>
        <v>0</v>
      </c>
      <c r="BF376" s="221">
        <f>IF(N376="snížená",J376,0)</f>
        <v>0</v>
      </c>
      <c r="BG376" s="221">
        <f>IF(N376="zákl. přenesená",J376,0)</f>
        <v>0</v>
      </c>
      <c r="BH376" s="221">
        <f>IF(N376="sníž. přenesená",J376,0)</f>
        <v>0</v>
      </c>
      <c r="BI376" s="221">
        <f>IF(N376="nulová",J376,0)</f>
        <v>0</v>
      </c>
      <c r="BJ376" s="20" t="s">
        <v>86</v>
      </c>
      <c r="BK376" s="221">
        <f>ROUND(I376*H376,2)</f>
        <v>0</v>
      </c>
      <c r="BL376" s="20" t="s">
        <v>405</v>
      </c>
      <c r="BM376" s="220" t="s">
        <v>3137</v>
      </c>
    </row>
    <row r="377" s="2" customFormat="1">
      <c r="A377" s="42"/>
      <c r="B377" s="43"/>
      <c r="C377" s="44"/>
      <c r="D377" s="222" t="s">
        <v>194</v>
      </c>
      <c r="E377" s="44"/>
      <c r="F377" s="223" t="s">
        <v>3138</v>
      </c>
      <c r="G377" s="44"/>
      <c r="H377" s="44"/>
      <c r="I377" s="224"/>
      <c r="J377" s="44"/>
      <c r="K377" s="44"/>
      <c r="L377" s="48"/>
      <c r="M377" s="225"/>
      <c r="N377" s="226"/>
      <c r="O377" s="88"/>
      <c r="P377" s="88"/>
      <c r="Q377" s="88"/>
      <c r="R377" s="88"/>
      <c r="S377" s="88"/>
      <c r="T377" s="89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T377" s="20" t="s">
        <v>194</v>
      </c>
      <c r="AU377" s="20" t="s">
        <v>91</v>
      </c>
    </row>
    <row r="378" s="2" customFormat="1">
      <c r="A378" s="42"/>
      <c r="B378" s="43"/>
      <c r="C378" s="44"/>
      <c r="D378" s="239" t="s">
        <v>239</v>
      </c>
      <c r="E378" s="44"/>
      <c r="F378" s="240" t="s">
        <v>3139</v>
      </c>
      <c r="G378" s="44"/>
      <c r="H378" s="44"/>
      <c r="I378" s="224"/>
      <c r="J378" s="44"/>
      <c r="K378" s="44"/>
      <c r="L378" s="48"/>
      <c r="M378" s="225"/>
      <c r="N378" s="226"/>
      <c r="O378" s="88"/>
      <c r="P378" s="88"/>
      <c r="Q378" s="88"/>
      <c r="R378" s="88"/>
      <c r="S378" s="88"/>
      <c r="T378" s="89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T378" s="20" t="s">
        <v>239</v>
      </c>
      <c r="AU378" s="20" t="s">
        <v>91</v>
      </c>
    </row>
    <row r="379" s="14" customFormat="1">
      <c r="A379" s="14"/>
      <c r="B379" s="252"/>
      <c r="C379" s="253"/>
      <c r="D379" s="222" t="s">
        <v>282</v>
      </c>
      <c r="E379" s="254" t="s">
        <v>32</v>
      </c>
      <c r="F379" s="255" t="s">
        <v>3140</v>
      </c>
      <c r="G379" s="253"/>
      <c r="H379" s="254" t="s">
        <v>32</v>
      </c>
      <c r="I379" s="256"/>
      <c r="J379" s="253"/>
      <c r="K379" s="253"/>
      <c r="L379" s="257"/>
      <c r="M379" s="258"/>
      <c r="N379" s="259"/>
      <c r="O379" s="259"/>
      <c r="P379" s="259"/>
      <c r="Q379" s="259"/>
      <c r="R379" s="259"/>
      <c r="S379" s="259"/>
      <c r="T379" s="260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1" t="s">
        <v>282</v>
      </c>
      <c r="AU379" s="261" t="s">
        <v>91</v>
      </c>
      <c r="AV379" s="14" t="s">
        <v>86</v>
      </c>
      <c r="AW379" s="14" t="s">
        <v>39</v>
      </c>
      <c r="AX379" s="14" t="s">
        <v>78</v>
      </c>
      <c r="AY379" s="261" t="s">
        <v>188</v>
      </c>
    </row>
    <row r="380" s="13" customFormat="1">
      <c r="A380" s="13"/>
      <c r="B380" s="241"/>
      <c r="C380" s="242"/>
      <c r="D380" s="222" t="s">
        <v>282</v>
      </c>
      <c r="E380" s="243" t="s">
        <v>32</v>
      </c>
      <c r="F380" s="244" t="s">
        <v>3141</v>
      </c>
      <c r="G380" s="242"/>
      <c r="H380" s="245">
        <v>7.0640000000000001</v>
      </c>
      <c r="I380" s="246"/>
      <c r="J380" s="242"/>
      <c r="K380" s="242"/>
      <c r="L380" s="247"/>
      <c r="M380" s="248"/>
      <c r="N380" s="249"/>
      <c r="O380" s="249"/>
      <c r="P380" s="249"/>
      <c r="Q380" s="249"/>
      <c r="R380" s="249"/>
      <c r="S380" s="249"/>
      <c r="T380" s="250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1" t="s">
        <v>282</v>
      </c>
      <c r="AU380" s="251" t="s">
        <v>91</v>
      </c>
      <c r="AV380" s="13" t="s">
        <v>91</v>
      </c>
      <c r="AW380" s="13" t="s">
        <v>39</v>
      </c>
      <c r="AX380" s="13" t="s">
        <v>78</v>
      </c>
      <c r="AY380" s="251" t="s">
        <v>188</v>
      </c>
    </row>
    <row r="381" s="13" customFormat="1">
      <c r="A381" s="13"/>
      <c r="B381" s="241"/>
      <c r="C381" s="242"/>
      <c r="D381" s="222" t="s">
        <v>282</v>
      </c>
      <c r="E381" s="243" t="s">
        <v>32</v>
      </c>
      <c r="F381" s="244" t="s">
        <v>3142</v>
      </c>
      <c r="G381" s="242"/>
      <c r="H381" s="245">
        <v>2.7610000000000001</v>
      </c>
      <c r="I381" s="246"/>
      <c r="J381" s="242"/>
      <c r="K381" s="242"/>
      <c r="L381" s="247"/>
      <c r="M381" s="248"/>
      <c r="N381" s="249"/>
      <c r="O381" s="249"/>
      <c r="P381" s="249"/>
      <c r="Q381" s="249"/>
      <c r="R381" s="249"/>
      <c r="S381" s="249"/>
      <c r="T381" s="25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1" t="s">
        <v>282</v>
      </c>
      <c r="AU381" s="251" t="s">
        <v>91</v>
      </c>
      <c r="AV381" s="13" t="s">
        <v>91</v>
      </c>
      <c r="AW381" s="13" t="s">
        <v>39</v>
      </c>
      <c r="AX381" s="13" t="s">
        <v>78</v>
      </c>
      <c r="AY381" s="251" t="s">
        <v>188</v>
      </c>
    </row>
    <row r="382" s="15" customFormat="1">
      <c r="A382" s="15"/>
      <c r="B382" s="272"/>
      <c r="C382" s="273"/>
      <c r="D382" s="222" t="s">
        <v>282</v>
      </c>
      <c r="E382" s="274" t="s">
        <v>32</v>
      </c>
      <c r="F382" s="275" t="s">
        <v>338</v>
      </c>
      <c r="G382" s="273"/>
      <c r="H382" s="276">
        <v>9.8249999999999993</v>
      </c>
      <c r="I382" s="277"/>
      <c r="J382" s="273"/>
      <c r="K382" s="273"/>
      <c r="L382" s="278"/>
      <c r="M382" s="279"/>
      <c r="N382" s="280"/>
      <c r="O382" s="280"/>
      <c r="P382" s="280"/>
      <c r="Q382" s="280"/>
      <c r="R382" s="280"/>
      <c r="S382" s="280"/>
      <c r="T382" s="281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82" t="s">
        <v>282</v>
      </c>
      <c r="AU382" s="282" t="s">
        <v>91</v>
      </c>
      <c r="AV382" s="15" t="s">
        <v>187</v>
      </c>
      <c r="AW382" s="15" t="s">
        <v>39</v>
      </c>
      <c r="AX382" s="15" t="s">
        <v>86</v>
      </c>
      <c r="AY382" s="282" t="s">
        <v>188</v>
      </c>
    </row>
    <row r="383" s="2" customFormat="1" ht="33" customHeight="1">
      <c r="A383" s="42"/>
      <c r="B383" s="43"/>
      <c r="C383" s="209" t="s">
        <v>546</v>
      </c>
      <c r="D383" s="209" t="s">
        <v>189</v>
      </c>
      <c r="E383" s="210" t="s">
        <v>3143</v>
      </c>
      <c r="F383" s="211" t="s">
        <v>3144</v>
      </c>
      <c r="G383" s="212" t="s">
        <v>278</v>
      </c>
      <c r="H383" s="213">
        <v>1.95</v>
      </c>
      <c r="I383" s="214"/>
      <c r="J383" s="215">
        <f>ROUND(I383*H383,2)</f>
        <v>0</v>
      </c>
      <c r="K383" s="211" t="s">
        <v>236</v>
      </c>
      <c r="L383" s="48"/>
      <c r="M383" s="216" t="s">
        <v>32</v>
      </c>
      <c r="N383" s="217" t="s">
        <v>49</v>
      </c>
      <c r="O383" s="88"/>
      <c r="P383" s="218">
        <f>O383*H383</f>
        <v>0</v>
      </c>
      <c r="Q383" s="218">
        <v>0.01355</v>
      </c>
      <c r="R383" s="218">
        <f>Q383*H383</f>
        <v>0.026422499999999998</v>
      </c>
      <c r="S383" s="218">
        <v>0</v>
      </c>
      <c r="T383" s="219">
        <f>S383*H383</f>
        <v>0</v>
      </c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R383" s="220" t="s">
        <v>405</v>
      </c>
      <c r="AT383" s="220" t="s">
        <v>189</v>
      </c>
      <c r="AU383" s="220" t="s">
        <v>91</v>
      </c>
      <c r="AY383" s="20" t="s">
        <v>188</v>
      </c>
      <c r="BE383" s="221">
        <f>IF(N383="základní",J383,0)</f>
        <v>0</v>
      </c>
      <c r="BF383" s="221">
        <f>IF(N383="snížená",J383,0)</f>
        <v>0</v>
      </c>
      <c r="BG383" s="221">
        <f>IF(N383="zákl. přenesená",J383,0)</f>
        <v>0</v>
      </c>
      <c r="BH383" s="221">
        <f>IF(N383="sníž. přenesená",J383,0)</f>
        <v>0</v>
      </c>
      <c r="BI383" s="221">
        <f>IF(N383="nulová",J383,0)</f>
        <v>0</v>
      </c>
      <c r="BJ383" s="20" t="s">
        <v>86</v>
      </c>
      <c r="BK383" s="221">
        <f>ROUND(I383*H383,2)</f>
        <v>0</v>
      </c>
      <c r="BL383" s="20" t="s">
        <v>405</v>
      </c>
      <c r="BM383" s="220" t="s">
        <v>3145</v>
      </c>
    </row>
    <row r="384" s="2" customFormat="1">
      <c r="A384" s="42"/>
      <c r="B384" s="43"/>
      <c r="C384" s="44"/>
      <c r="D384" s="222" t="s">
        <v>194</v>
      </c>
      <c r="E384" s="44"/>
      <c r="F384" s="223" t="s">
        <v>3146</v>
      </c>
      <c r="G384" s="44"/>
      <c r="H384" s="44"/>
      <c r="I384" s="224"/>
      <c r="J384" s="44"/>
      <c r="K384" s="44"/>
      <c r="L384" s="48"/>
      <c r="M384" s="225"/>
      <c r="N384" s="226"/>
      <c r="O384" s="88"/>
      <c r="P384" s="88"/>
      <c r="Q384" s="88"/>
      <c r="R384" s="88"/>
      <c r="S384" s="88"/>
      <c r="T384" s="89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T384" s="20" t="s">
        <v>194</v>
      </c>
      <c r="AU384" s="20" t="s">
        <v>91</v>
      </c>
    </row>
    <row r="385" s="2" customFormat="1">
      <c r="A385" s="42"/>
      <c r="B385" s="43"/>
      <c r="C385" s="44"/>
      <c r="D385" s="239" t="s">
        <v>239</v>
      </c>
      <c r="E385" s="44"/>
      <c r="F385" s="240" t="s">
        <v>3147</v>
      </c>
      <c r="G385" s="44"/>
      <c r="H385" s="44"/>
      <c r="I385" s="224"/>
      <c r="J385" s="44"/>
      <c r="K385" s="44"/>
      <c r="L385" s="48"/>
      <c r="M385" s="225"/>
      <c r="N385" s="226"/>
      <c r="O385" s="88"/>
      <c r="P385" s="88"/>
      <c r="Q385" s="88"/>
      <c r="R385" s="88"/>
      <c r="S385" s="88"/>
      <c r="T385" s="89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T385" s="20" t="s">
        <v>239</v>
      </c>
      <c r="AU385" s="20" t="s">
        <v>91</v>
      </c>
    </row>
    <row r="386" s="14" customFormat="1">
      <c r="A386" s="14"/>
      <c r="B386" s="252"/>
      <c r="C386" s="253"/>
      <c r="D386" s="222" t="s">
        <v>282</v>
      </c>
      <c r="E386" s="254" t="s">
        <v>32</v>
      </c>
      <c r="F386" s="255" t="s">
        <v>2940</v>
      </c>
      <c r="G386" s="253"/>
      <c r="H386" s="254" t="s">
        <v>32</v>
      </c>
      <c r="I386" s="256"/>
      <c r="J386" s="253"/>
      <c r="K386" s="253"/>
      <c r="L386" s="257"/>
      <c r="M386" s="258"/>
      <c r="N386" s="259"/>
      <c r="O386" s="259"/>
      <c r="P386" s="259"/>
      <c r="Q386" s="259"/>
      <c r="R386" s="259"/>
      <c r="S386" s="259"/>
      <c r="T386" s="26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1" t="s">
        <v>282</v>
      </c>
      <c r="AU386" s="261" t="s">
        <v>91</v>
      </c>
      <c r="AV386" s="14" t="s">
        <v>86</v>
      </c>
      <c r="AW386" s="14" t="s">
        <v>39</v>
      </c>
      <c r="AX386" s="14" t="s">
        <v>78</v>
      </c>
      <c r="AY386" s="261" t="s">
        <v>188</v>
      </c>
    </row>
    <row r="387" s="13" customFormat="1">
      <c r="A387" s="13"/>
      <c r="B387" s="241"/>
      <c r="C387" s="242"/>
      <c r="D387" s="222" t="s">
        <v>282</v>
      </c>
      <c r="E387" s="243" t="s">
        <v>32</v>
      </c>
      <c r="F387" s="244" t="s">
        <v>3148</v>
      </c>
      <c r="G387" s="242"/>
      <c r="H387" s="245">
        <v>1.95</v>
      </c>
      <c r="I387" s="246"/>
      <c r="J387" s="242"/>
      <c r="K387" s="242"/>
      <c r="L387" s="247"/>
      <c r="M387" s="248"/>
      <c r="N387" s="249"/>
      <c r="O387" s="249"/>
      <c r="P387" s="249"/>
      <c r="Q387" s="249"/>
      <c r="R387" s="249"/>
      <c r="S387" s="249"/>
      <c r="T387" s="250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1" t="s">
        <v>282</v>
      </c>
      <c r="AU387" s="251" t="s">
        <v>91</v>
      </c>
      <c r="AV387" s="13" t="s">
        <v>91</v>
      </c>
      <c r="AW387" s="13" t="s">
        <v>39</v>
      </c>
      <c r="AX387" s="13" t="s">
        <v>86</v>
      </c>
      <c r="AY387" s="251" t="s">
        <v>188</v>
      </c>
    </row>
    <row r="388" s="2" customFormat="1" ht="24.15" customHeight="1">
      <c r="A388" s="42"/>
      <c r="B388" s="43"/>
      <c r="C388" s="209" t="s">
        <v>552</v>
      </c>
      <c r="D388" s="209" t="s">
        <v>189</v>
      </c>
      <c r="E388" s="210" t="s">
        <v>3149</v>
      </c>
      <c r="F388" s="211" t="s">
        <v>3150</v>
      </c>
      <c r="G388" s="212" t="s">
        <v>278</v>
      </c>
      <c r="H388" s="213">
        <v>8.3000000000000007</v>
      </c>
      <c r="I388" s="214"/>
      <c r="J388" s="215">
        <f>ROUND(I388*H388,2)</f>
        <v>0</v>
      </c>
      <c r="K388" s="211" t="s">
        <v>236</v>
      </c>
      <c r="L388" s="48"/>
      <c r="M388" s="216" t="s">
        <v>32</v>
      </c>
      <c r="N388" s="217" t="s">
        <v>49</v>
      </c>
      <c r="O388" s="88"/>
      <c r="P388" s="218">
        <f>O388*H388</f>
        <v>0</v>
      </c>
      <c r="Q388" s="218">
        <v>0.012590000000000001</v>
      </c>
      <c r="R388" s="218">
        <f>Q388*H388</f>
        <v>0.10449700000000001</v>
      </c>
      <c r="S388" s="218">
        <v>0</v>
      </c>
      <c r="T388" s="219">
        <f>S388*H388</f>
        <v>0</v>
      </c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R388" s="220" t="s">
        <v>405</v>
      </c>
      <c r="AT388" s="220" t="s">
        <v>189</v>
      </c>
      <c r="AU388" s="220" t="s">
        <v>91</v>
      </c>
      <c r="AY388" s="20" t="s">
        <v>188</v>
      </c>
      <c r="BE388" s="221">
        <f>IF(N388="základní",J388,0)</f>
        <v>0</v>
      </c>
      <c r="BF388" s="221">
        <f>IF(N388="snížená",J388,0)</f>
        <v>0</v>
      </c>
      <c r="BG388" s="221">
        <f>IF(N388="zákl. přenesená",J388,0)</f>
        <v>0</v>
      </c>
      <c r="BH388" s="221">
        <f>IF(N388="sníž. přenesená",J388,0)</f>
        <v>0</v>
      </c>
      <c r="BI388" s="221">
        <f>IF(N388="nulová",J388,0)</f>
        <v>0</v>
      </c>
      <c r="BJ388" s="20" t="s">
        <v>86</v>
      </c>
      <c r="BK388" s="221">
        <f>ROUND(I388*H388,2)</f>
        <v>0</v>
      </c>
      <c r="BL388" s="20" t="s">
        <v>405</v>
      </c>
      <c r="BM388" s="220" t="s">
        <v>3151</v>
      </c>
    </row>
    <row r="389" s="2" customFormat="1">
      <c r="A389" s="42"/>
      <c r="B389" s="43"/>
      <c r="C389" s="44"/>
      <c r="D389" s="222" t="s">
        <v>194</v>
      </c>
      <c r="E389" s="44"/>
      <c r="F389" s="223" t="s">
        <v>3152</v>
      </c>
      <c r="G389" s="44"/>
      <c r="H389" s="44"/>
      <c r="I389" s="224"/>
      <c r="J389" s="44"/>
      <c r="K389" s="44"/>
      <c r="L389" s="48"/>
      <c r="M389" s="225"/>
      <c r="N389" s="226"/>
      <c r="O389" s="88"/>
      <c r="P389" s="88"/>
      <c r="Q389" s="88"/>
      <c r="R389" s="88"/>
      <c r="S389" s="88"/>
      <c r="T389" s="89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T389" s="20" t="s">
        <v>194</v>
      </c>
      <c r="AU389" s="20" t="s">
        <v>91</v>
      </c>
    </row>
    <row r="390" s="2" customFormat="1">
      <c r="A390" s="42"/>
      <c r="B390" s="43"/>
      <c r="C390" s="44"/>
      <c r="D390" s="239" t="s">
        <v>239</v>
      </c>
      <c r="E390" s="44"/>
      <c r="F390" s="240" t="s">
        <v>3153</v>
      </c>
      <c r="G390" s="44"/>
      <c r="H390" s="44"/>
      <c r="I390" s="224"/>
      <c r="J390" s="44"/>
      <c r="K390" s="44"/>
      <c r="L390" s="48"/>
      <c r="M390" s="225"/>
      <c r="N390" s="226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T390" s="20" t="s">
        <v>239</v>
      </c>
      <c r="AU390" s="20" t="s">
        <v>91</v>
      </c>
    </row>
    <row r="391" s="14" customFormat="1">
      <c r="A391" s="14"/>
      <c r="B391" s="252"/>
      <c r="C391" s="253"/>
      <c r="D391" s="222" t="s">
        <v>282</v>
      </c>
      <c r="E391" s="254" t="s">
        <v>32</v>
      </c>
      <c r="F391" s="255" t="s">
        <v>3154</v>
      </c>
      <c r="G391" s="253"/>
      <c r="H391" s="254" t="s">
        <v>32</v>
      </c>
      <c r="I391" s="256"/>
      <c r="J391" s="253"/>
      <c r="K391" s="253"/>
      <c r="L391" s="257"/>
      <c r="M391" s="258"/>
      <c r="N391" s="259"/>
      <c r="O391" s="259"/>
      <c r="P391" s="259"/>
      <c r="Q391" s="259"/>
      <c r="R391" s="259"/>
      <c r="S391" s="259"/>
      <c r="T391" s="260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1" t="s">
        <v>282</v>
      </c>
      <c r="AU391" s="261" t="s">
        <v>91</v>
      </c>
      <c r="AV391" s="14" t="s">
        <v>86</v>
      </c>
      <c r="AW391" s="14" t="s">
        <v>39</v>
      </c>
      <c r="AX391" s="14" t="s">
        <v>78</v>
      </c>
      <c r="AY391" s="261" t="s">
        <v>188</v>
      </c>
    </row>
    <row r="392" s="13" customFormat="1">
      <c r="A392" s="13"/>
      <c r="B392" s="241"/>
      <c r="C392" s="242"/>
      <c r="D392" s="222" t="s">
        <v>282</v>
      </c>
      <c r="E392" s="243" t="s">
        <v>32</v>
      </c>
      <c r="F392" s="244" t="s">
        <v>3155</v>
      </c>
      <c r="G392" s="242"/>
      <c r="H392" s="245">
        <v>8.3000000000000007</v>
      </c>
      <c r="I392" s="246"/>
      <c r="J392" s="242"/>
      <c r="K392" s="242"/>
      <c r="L392" s="247"/>
      <c r="M392" s="248"/>
      <c r="N392" s="249"/>
      <c r="O392" s="249"/>
      <c r="P392" s="249"/>
      <c r="Q392" s="249"/>
      <c r="R392" s="249"/>
      <c r="S392" s="249"/>
      <c r="T392" s="250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1" t="s">
        <v>282</v>
      </c>
      <c r="AU392" s="251" t="s">
        <v>91</v>
      </c>
      <c r="AV392" s="13" t="s">
        <v>91</v>
      </c>
      <c r="AW392" s="13" t="s">
        <v>39</v>
      </c>
      <c r="AX392" s="13" t="s">
        <v>86</v>
      </c>
      <c r="AY392" s="251" t="s">
        <v>188</v>
      </c>
    </row>
    <row r="393" s="2" customFormat="1" ht="24.15" customHeight="1">
      <c r="A393" s="42"/>
      <c r="B393" s="43"/>
      <c r="C393" s="209" t="s">
        <v>557</v>
      </c>
      <c r="D393" s="209" t="s">
        <v>189</v>
      </c>
      <c r="E393" s="210" t="s">
        <v>3156</v>
      </c>
      <c r="F393" s="211" t="s">
        <v>3157</v>
      </c>
      <c r="G393" s="212" t="s">
        <v>278</v>
      </c>
      <c r="H393" s="213">
        <v>8.3000000000000007</v>
      </c>
      <c r="I393" s="214"/>
      <c r="J393" s="215">
        <f>ROUND(I393*H393,2)</f>
        <v>0</v>
      </c>
      <c r="K393" s="211" t="s">
        <v>236</v>
      </c>
      <c r="L393" s="48"/>
      <c r="M393" s="216" t="s">
        <v>32</v>
      </c>
      <c r="N393" s="217" t="s">
        <v>49</v>
      </c>
      <c r="O393" s="88"/>
      <c r="P393" s="218">
        <f>O393*H393</f>
        <v>0</v>
      </c>
      <c r="Q393" s="218">
        <v>0</v>
      </c>
      <c r="R393" s="218">
        <f>Q393*H393</f>
        <v>0</v>
      </c>
      <c r="S393" s="218">
        <v>0.01721</v>
      </c>
      <c r="T393" s="219">
        <f>S393*H393</f>
        <v>0.142843</v>
      </c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R393" s="220" t="s">
        <v>405</v>
      </c>
      <c r="AT393" s="220" t="s">
        <v>189</v>
      </c>
      <c r="AU393" s="220" t="s">
        <v>91</v>
      </c>
      <c r="AY393" s="20" t="s">
        <v>188</v>
      </c>
      <c r="BE393" s="221">
        <f>IF(N393="základní",J393,0)</f>
        <v>0</v>
      </c>
      <c r="BF393" s="221">
        <f>IF(N393="snížená",J393,0)</f>
        <v>0</v>
      </c>
      <c r="BG393" s="221">
        <f>IF(N393="zákl. přenesená",J393,0)</f>
        <v>0</v>
      </c>
      <c r="BH393" s="221">
        <f>IF(N393="sníž. přenesená",J393,0)</f>
        <v>0</v>
      </c>
      <c r="BI393" s="221">
        <f>IF(N393="nulová",J393,0)</f>
        <v>0</v>
      </c>
      <c r="BJ393" s="20" t="s">
        <v>86</v>
      </c>
      <c r="BK393" s="221">
        <f>ROUND(I393*H393,2)</f>
        <v>0</v>
      </c>
      <c r="BL393" s="20" t="s">
        <v>405</v>
      </c>
      <c r="BM393" s="220" t="s">
        <v>3158</v>
      </c>
    </row>
    <row r="394" s="2" customFormat="1">
      <c r="A394" s="42"/>
      <c r="B394" s="43"/>
      <c r="C394" s="44"/>
      <c r="D394" s="222" t="s">
        <v>194</v>
      </c>
      <c r="E394" s="44"/>
      <c r="F394" s="223" t="s">
        <v>3159</v>
      </c>
      <c r="G394" s="44"/>
      <c r="H394" s="44"/>
      <c r="I394" s="224"/>
      <c r="J394" s="44"/>
      <c r="K394" s="44"/>
      <c r="L394" s="48"/>
      <c r="M394" s="225"/>
      <c r="N394" s="226"/>
      <c r="O394" s="88"/>
      <c r="P394" s="88"/>
      <c r="Q394" s="88"/>
      <c r="R394" s="88"/>
      <c r="S394" s="88"/>
      <c r="T394" s="89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T394" s="20" t="s">
        <v>194</v>
      </c>
      <c r="AU394" s="20" t="s">
        <v>91</v>
      </c>
    </row>
    <row r="395" s="2" customFormat="1">
      <c r="A395" s="42"/>
      <c r="B395" s="43"/>
      <c r="C395" s="44"/>
      <c r="D395" s="239" t="s">
        <v>239</v>
      </c>
      <c r="E395" s="44"/>
      <c r="F395" s="240" t="s">
        <v>3160</v>
      </c>
      <c r="G395" s="44"/>
      <c r="H395" s="44"/>
      <c r="I395" s="224"/>
      <c r="J395" s="44"/>
      <c r="K395" s="44"/>
      <c r="L395" s="48"/>
      <c r="M395" s="225"/>
      <c r="N395" s="226"/>
      <c r="O395" s="88"/>
      <c r="P395" s="88"/>
      <c r="Q395" s="88"/>
      <c r="R395" s="88"/>
      <c r="S395" s="88"/>
      <c r="T395" s="89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T395" s="20" t="s">
        <v>239</v>
      </c>
      <c r="AU395" s="20" t="s">
        <v>91</v>
      </c>
    </row>
    <row r="396" s="14" customFormat="1">
      <c r="A396" s="14"/>
      <c r="B396" s="252"/>
      <c r="C396" s="253"/>
      <c r="D396" s="222" t="s">
        <v>282</v>
      </c>
      <c r="E396" s="254" t="s">
        <v>32</v>
      </c>
      <c r="F396" s="255" t="s">
        <v>3154</v>
      </c>
      <c r="G396" s="253"/>
      <c r="H396" s="254" t="s">
        <v>32</v>
      </c>
      <c r="I396" s="256"/>
      <c r="J396" s="253"/>
      <c r="K396" s="253"/>
      <c r="L396" s="257"/>
      <c r="M396" s="258"/>
      <c r="N396" s="259"/>
      <c r="O396" s="259"/>
      <c r="P396" s="259"/>
      <c r="Q396" s="259"/>
      <c r="R396" s="259"/>
      <c r="S396" s="259"/>
      <c r="T396" s="260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1" t="s">
        <v>282</v>
      </c>
      <c r="AU396" s="261" t="s">
        <v>91</v>
      </c>
      <c r="AV396" s="14" t="s">
        <v>86</v>
      </c>
      <c r="AW396" s="14" t="s">
        <v>39</v>
      </c>
      <c r="AX396" s="14" t="s">
        <v>78</v>
      </c>
      <c r="AY396" s="261" t="s">
        <v>188</v>
      </c>
    </row>
    <row r="397" s="13" customFormat="1">
      <c r="A397" s="13"/>
      <c r="B397" s="241"/>
      <c r="C397" s="242"/>
      <c r="D397" s="222" t="s">
        <v>282</v>
      </c>
      <c r="E397" s="243" t="s">
        <v>32</v>
      </c>
      <c r="F397" s="244" t="s">
        <v>3155</v>
      </c>
      <c r="G397" s="242"/>
      <c r="H397" s="245">
        <v>8.3000000000000007</v>
      </c>
      <c r="I397" s="246"/>
      <c r="J397" s="242"/>
      <c r="K397" s="242"/>
      <c r="L397" s="247"/>
      <c r="M397" s="248"/>
      <c r="N397" s="249"/>
      <c r="O397" s="249"/>
      <c r="P397" s="249"/>
      <c r="Q397" s="249"/>
      <c r="R397" s="249"/>
      <c r="S397" s="249"/>
      <c r="T397" s="250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1" t="s">
        <v>282</v>
      </c>
      <c r="AU397" s="251" t="s">
        <v>91</v>
      </c>
      <c r="AV397" s="13" t="s">
        <v>91</v>
      </c>
      <c r="AW397" s="13" t="s">
        <v>39</v>
      </c>
      <c r="AX397" s="13" t="s">
        <v>86</v>
      </c>
      <c r="AY397" s="251" t="s">
        <v>188</v>
      </c>
    </row>
    <row r="398" s="2" customFormat="1" ht="24.15" customHeight="1">
      <c r="A398" s="42"/>
      <c r="B398" s="43"/>
      <c r="C398" s="209" t="s">
        <v>565</v>
      </c>
      <c r="D398" s="209" t="s">
        <v>189</v>
      </c>
      <c r="E398" s="210" t="s">
        <v>3161</v>
      </c>
      <c r="F398" s="211" t="s">
        <v>3162</v>
      </c>
      <c r="G398" s="212" t="s">
        <v>982</v>
      </c>
      <c r="H398" s="213">
        <v>1</v>
      </c>
      <c r="I398" s="214"/>
      <c r="J398" s="215">
        <f>ROUND(I398*H398,2)</f>
        <v>0</v>
      </c>
      <c r="K398" s="211" t="s">
        <v>236</v>
      </c>
      <c r="L398" s="48"/>
      <c r="M398" s="216" t="s">
        <v>32</v>
      </c>
      <c r="N398" s="217" t="s">
        <v>49</v>
      </c>
      <c r="O398" s="88"/>
      <c r="P398" s="218">
        <f>O398*H398</f>
        <v>0</v>
      </c>
      <c r="Q398" s="218">
        <v>0</v>
      </c>
      <c r="R398" s="218">
        <f>Q398*H398</f>
        <v>0</v>
      </c>
      <c r="S398" s="218">
        <v>0.016899999999999998</v>
      </c>
      <c r="T398" s="219">
        <f>S398*H398</f>
        <v>0.016899999999999998</v>
      </c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R398" s="220" t="s">
        <v>405</v>
      </c>
      <c r="AT398" s="220" t="s">
        <v>189</v>
      </c>
      <c r="AU398" s="220" t="s">
        <v>91</v>
      </c>
      <c r="AY398" s="20" t="s">
        <v>188</v>
      </c>
      <c r="BE398" s="221">
        <f>IF(N398="základní",J398,0)</f>
        <v>0</v>
      </c>
      <c r="BF398" s="221">
        <f>IF(N398="snížená",J398,0)</f>
        <v>0</v>
      </c>
      <c r="BG398" s="221">
        <f>IF(N398="zákl. přenesená",J398,0)</f>
        <v>0</v>
      </c>
      <c r="BH398" s="221">
        <f>IF(N398="sníž. přenesená",J398,0)</f>
        <v>0</v>
      </c>
      <c r="BI398" s="221">
        <f>IF(N398="nulová",J398,0)</f>
        <v>0</v>
      </c>
      <c r="BJ398" s="20" t="s">
        <v>86</v>
      </c>
      <c r="BK398" s="221">
        <f>ROUND(I398*H398,2)</f>
        <v>0</v>
      </c>
      <c r="BL398" s="20" t="s">
        <v>405</v>
      </c>
      <c r="BM398" s="220" t="s">
        <v>3163</v>
      </c>
    </row>
    <row r="399" s="2" customFormat="1">
      <c r="A399" s="42"/>
      <c r="B399" s="43"/>
      <c r="C399" s="44"/>
      <c r="D399" s="222" t="s">
        <v>194</v>
      </c>
      <c r="E399" s="44"/>
      <c r="F399" s="223" t="s">
        <v>3164</v>
      </c>
      <c r="G399" s="44"/>
      <c r="H399" s="44"/>
      <c r="I399" s="224"/>
      <c r="J399" s="44"/>
      <c r="K399" s="44"/>
      <c r="L399" s="48"/>
      <c r="M399" s="225"/>
      <c r="N399" s="226"/>
      <c r="O399" s="88"/>
      <c r="P399" s="88"/>
      <c r="Q399" s="88"/>
      <c r="R399" s="88"/>
      <c r="S399" s="88"/>
      <c r="T399" s="89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T399" s="20" t="s">
        <v>194</v>
      </c>
      <c r="AU399" s="20" t="s">
        <v>91</v>
      </c>
    </row>
    <row r="400" s="2" customFormat="1">
      <c r="A400" s="42"/>
      <c r="B400" s="43"/>
      <c r="C400" s="44"/>
      <c r="D400" s="239" t="s">
        <v>239</v>
      </c>
      <c r="E400" s="44"/>
      <c r="F400" s="240" t="s">
        <v>3165</v>
      </c>
      <c r="G400" s="44"/>
      <c r="H400" s="44"/>
      <c r="I400" s="224"/>
      <c r="J400" s="44"/>
      <c r="K400" s="44"/>
      <c r="L400" s="48"/>
      <c r="M400" s="225"/>
      <c r="N400" s="226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0" t="s">
        <v>239</v>
      </c>
      <c r="AU400" s="20" t="s">
        <v>91</v>
      </c>
    </row>
    <row r="401" s="13" customFormat="1">
      <c r="A401" s="13"/>
      <c r="B401" s="241"/>
      <c r="C401" s="242"/>
      <c r="D401" s="222" t="s">
        <v>282</v>
      </c>
      <c r="E401" s="243" t="s">
        <v>32</v>
      </c>
      <c r="F401" s="244" t="s">
        <v>3166</v>
      </c>
      <c r="G401" s="242"/>
      <c r="H401" s="245">
        <v>1</v>
      </c>
      <c r="I401" s="246"/>
      <c r="J401" s="242"/>
      <c r="K401" s="242"/>
      <c r="L401" s="247"/>
      <c r="M401" s="248"/>
      <c r="N401" s="249"/>
      <c r="O401" s="249"/>
      <c r="P401" s="249"/>
      <c r="Q401" s="249"/>
      <c r="R401" s="249"/>
      <c r="S401" s="249"/>
      <c r="T401" s="250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1" t="s">
        <v>282</v>
      </c>
      <c r="AU401" s="251" t="s">
        <v>91</v>
      </c>
      <c r="AV401" s="13" t="s">
        <v>91</v>
      </c>
      <c r="AW401" s="13" t="s">
        <v>39</v>
      </c>
      <c r="AX401" s="13" t="s">
        <v>86</v>
      </c>
      <c r="AY401" s="251" t="s">
        <v>188</v>
      </c>
    </row>
    <row r="402" s="2" customFormat="1" ht="24.15" customHeight="1">
      <c r="A402" s="42"/>
      <c r="B402" s="43"/>
      <c r="C402" s="209" t="s">
        <v>570</v>
      </c>
      <c r="D402" s="209" t="s">
        <v>189</v>
      </c>
      <c r="E402" s="210" t="s">
        <v>1437</v>
      </c>
      <c r="F402" s="211" t="s">
        <v>1438</v>
      </c>
      <c r="G402" s="212" t="s">
        <v>389</v>
      </c>
      <c r="H402" s="213">
        <v>0.13100000000000001</v>
      </c>
      <c r="I402" s="214"/>
      <c r="J402" s="215">
        <f>ROUND(I402*H402,2)</f>
        <v>0</v>
      </c>
      <c r="K402" s="211" t="s">
        <v>236</v>
      </c>
      <c r="L402" s="48"/>
      <c r="M402" s="216" t="s">
        <v>32</v>
      </c>
      <c r="N402" s="217" t="s">
        <v>49</v>
      </c>
      <c r="O402" s="88"/>
      <c r="P402" s="218">
        <f>O402*H402</f>
        <v>0</v>
      </c>
      <c r="Q402" s="218">
        <v>0</v>
      </c>
      <c r="R402" s="218">
        <f>Q402*H402</f>
        <v>0</v>
      </c>
      <c r="S402" s="218">
        <v>0</v>
      </c>
      <c r="T402" s="219">
        <f>S402*H402</f>
        <v>0</v>
      </c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R402" s="220" t="s">
        <v>405</v>
      </c>
      <c r="AT402" s="220" t="s">
        <v>189</v>
      </c>
      <c r="AU402" s="220" t="s">
        <v>91</v>
      </c>
      <c r="AY402" s="20" t="s">
        <v>188</v>
      </c>
      <c r="BE402" s="221">
        <f>IF(N402="základní",J402,0)</f>
        <v>0</v>
      </c>
      <c r="BF402" s="221">
        <f>IF(N402="snížená",J402,0)</f>
        <v>0</v>
      </c>
      <c r="BG402" s="221">
        <f>IF(N402="zákl. přenesená",J402,0)</f>
        <v>0</v>
      </c>
      <c r="BH402" s="221">
        <f>IF(N402="sníž. přenesená",J402,0)</f>
        <v>0</v>
      </c>
      <c r="BI402" s="221">
        <f>IF(N402="nulová",J402,0)</f>
        <v>0</v>
      </c>
      <c r="BJ402" s="20" t="s">
        <v>86</v>
      </c>
      <c r="BK402" s="221">
        <f>ROUND(I402*H402,2)</f>
        <v>0</v>
      </c>
      <c r="BL402" s="20" t="s">
        <v>405</v>
      </c>
      <c r="BM402" s="220" t="s">
        <v>3167</v>
      </c>
    </row>
    <row r="403" s="2" customFormat="1">
      <c r="A403" s="42"/>
      <c r="B403" s="43"/>
      <c r="C403" s="44"/>
      <c r="D403" s="222" t="s">
        <v>194</v>
      </c>
      <c r="E403" s="44"/>
      <c r="F403" s="223" t="s">
        <v>1440</v>
      </c>
      <c r="G403" s="44"/>
      <c r="H403" s="44"/>
      <c r="I403" s="224"/>
      <c r="J403" s="44"/>
      <c r="K403" s="44"/>
      <c r="L403" s="48"/>
      <c r="M403" s="225"/>
      <c r="N403" s="226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T403" s="20" t="s">
        <v>194</v>
      </c>
      <c r="AU403" s="20" t="s">
        <v>91</v>
      </c>
    </row>
    <row r="404" s="2" customFormat="1">
      <c r="A404" s="42"/>
      <c r="B404" s="43"/>
      <c r="C404" s="44"/>
      <c r="D404" s="239" t="s">
        <v>239</v>
      </c>
      <c r="E404" s="44"/>
      <c r="F404" s="240" t="s">
        <v>1441</v>
      </c>
      <c r="G404" s="44"/>
      <c r="H404" s="44"/>
      <c r="I404" s="224"/>
      <c r="J404" s="44"/>
      <c r="K404" s="44"/>
      <c r="L404" s="48"/>
      <c r="M404" s="225"/>
      <c r="N404" s="226"/>
      <c r="O404" s="88"/>
      <c r="P404" s="88"/>
      <c r="Q404" s="88"/>
      <c r="R404" s="88"/>
      <c r="S404" s="88"/>
      <c r="T404" s="89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T404" s="20" t="s">
        <v>239</v>
      </c>
      <c r="AU404" s="20" t="s">
        <v>91</v>
      </c>
    </row>
    <row r="405" s="11" customFormat="1" ht="22.8" customHeight="1">
      <c r="A405" s="11"/>
      <c r="B405" s="195"/>
      <c r="C405" s="196"/>
      <c r="D405" s="197" t="s">
        <v>77</v>
      </c>
      <c r="E405" s="237" t="s">
        <v>492</v>
      </c>
      <c r="F405" s="237" t="s">
        <v>493</v>
      </c>
      <c r="G405" s="196"/>
      <c r="H405" s="196"/>
      <c r="I405" s="199"/>
      <c r="J405" s="238">
        <f>BK405</f>
        <v>0</v>
      </c>
      <c r="K405" s="196"/>
      <c r="L405" s="201"/>
      <c r="M405" s="202"/>
      <c r="N405" s="203"/>
      <c r="O405" s="203"/>
      <c r="P405" s="204">
        <f>SUM(P406:P561)</f>
        <v>0</v>
      </c>
      <c r="Q405" s="203"/>
      <c r="R405" s="204">
        <f>SUM(R406:R561)</f>
        <v>0</v>
      </c>
      <c r="S405" s="203"/>
      <c r="T405" s="205">
        <f>SUM(T406:T561)</f>
        <v>0</v>
      </c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R405" s="206" t="s">
        <v>91</v>
      </c>
      <c r="AT405" s="207" t="s">
        <v>77</v>
      </c>
      <c r="AU405" s="207" t="s">
        <v>86</v>
      </c>
      <c r="AY405" s="206" t="s">
        <v>188</v>
      </c>
      <c r="BK405" s="208">
        <f>SUM(BK406:BK561)</f>
        <v>0</v>
      </c>
    </row>
    <row r="406" s="2" customFormat="1" ht="24.15" customHeight="1">
      <c r="A406" s="42"/>
      <c r="B406" s="43"/>
      <c r="C406" s="209" t="s">
        <v>575</v>
      </c>
      <c r="D406" s="209" t="s">
        <v>189</v>
      </c>
      <c r="E406" s="210" t="s">
        <v>495</v>
      </c>
      <c r="F406" s="211" t="s">
        <v>3168</v>
      </c>
      <c r="G406" s="212" t="s">
        <v>235</v>
      </c>
      <c r="H406" s="213">
        <v>31</v>
      </c>
      <c r="I406" s="214"/>
      <c r="J406" s="215">
        <f>ROUND(I406*H406,2)</f>
        <v>0</v>
      </c>
      <c r="K406" s="211" t="s">
        <v>32</v>
      </c>
      <c r="L406" s="48"/>
      <c r="M406" s="216" t="s">
        <v>32</v>
      </c>
      <c r="N406" s="217" t="s">
        <v>49</v>
      </c>
      <c r="O406" s="88"/>
      <c r="P406" s="218">
        <f>O406*H406</f>
        <v>0</v>
      </c>
      <c r="Q406" s="218">
        <v>0</v>
      </c>
      <c r="R406" s="218">
        <f>Q406*H406</f>
        <v>0</v>
      </c>
      <c r="S406" s="218">
        <v>0</v>
      </c>
      <c r="T406" s="219">
        <f>S406*H406</f>
        <v>0</v>
      </c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R406" s="220" t="s">
        <v>405</v>
      </c>
      <c r="AT406" s="220" t="s">
        <v>189</v>
      </c>
      <c r="AU406" s="220" t="s">
        <v>91</v>
      </c>
      <c r="AY406" s="20" t="s">
        <v>188</v>
      </c>
      <c r="BE406" s="221">
        <f>IF(N406="základní",J406,0)</f>
        <v>0</v>
      </c>
      <c r="BF406" s="221">
        <f>IF(N406="snížená",J406,0)</f>
        <v>0</v>
      </c>
      <c r="BG406" s="221">
        <f>IF(N406="zákl. přenesená",J406,0)</f>
        <v>0</v>
      </c>
      <c r="BH406" s="221">
        <f>IF(N406="sníž. přenesená",J406,0)</f>
        <v>0</v>
      </c>
      <c r="BI406" s="221">
        <f>IF(N406="nulová",J406,0)</f>
        <v>0</v>
      </c>
      <c r="BJ406" s="20" t="s">
        <v>86</v>
      </c>
      <c r="BK406" s="221">
        <f>ROUND(I406*H406,2)</f>
        <v>0</v>
      </c>
      <c r="BL406" s="20" t="s">
        <v>405</v>
      </c>
      <c r="BM406" s="220" t="s">
        <v>3169</v>
      </c>
    </row>
    <row r="407" s="2" customFormat="1">
      <c r="A407" s="42"/>
      <c r="B407" s="43"/>
      <c r="C407" s="44"/>
      <c r="D407" s="222" t="s">
        <v>194</v>
      </c>
      <c r="E407" s="44"/>
      <c r="F407" s="223" t="s">
        <v>3170</v>
      </c>
      <c r="G407" s="44"/>
      <c r="H407" s="44"/>
      <c r="I407" s="224"/>
      <c r="J407" s="44"/>
      <c r="K407" s="44"/>
      <c r="L407" s="48"/>
      <c r="M407" s="225"/>
      <c r="N407" s="226"/>
      <c r="O407" s="88"/>
      <c r="P407" s="88"/>
      <c r="Q407" s="88"/>
      <c r="R407" s="88"/>
      <c r="S407" s="88"/>
      <c r="T407" s="89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T407" s="20" t="s">
        <v>194</v>
      </c>
      <c r="AU407" s="20" t="s">
        <v>91</v>
      </c>
    </row>
    <row r="408" s="2" customFormat="1">
      <c r="A408" s="42"/>
      <c r="B408" s="43"/>
      <c r="C408" s="44"/>
      <c r="D408" s="222" t="s">
        <v>202</v>
      </c>
      <c r="E408" s="44"/>
      <c r="F408" s="227" t="s">
        <v>1499</v>
      </c>
      <c r="G408" s="44"/>
      <c r="H408" s="44"/>
      <c r="I408" s="224"/>
      <c r="J408" s="44"/>
      <c r="K408" s="44"/>
      <c r="L408" s="48"/>
      <c r="M408" s="225"/>
      <c r="N408" s="226"/>
      <c r="O408" s="88"/>
      <c r="P408" s="88"/>
      <c r="Q408" s="88"/>
      <c r="R408" s="88"/>
      <c r="S408" s="88"/>
      <c r="T408" s="89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T408" s="20" t="s">
        <v>202</v>
      </c>
      <c r="AU408" s="20" t="s">
        <v>91</v>
      </c>
    </row>
    <row r="409" s="13" customFormat="1">
      <c r="A409" s="13"/>
      <c r="B409" s="241"/>
      <c r="C409" s="242"/>
      <c r="D409" s="222" t="s">
        <v>282</v>
      </c>
      <c r="E409" s="243" t="s">
        <v>32</v>
      </c>
      <c r="F409" s="244" t="s">
        <v>3171</v>
      </c>
      <c r="G409" s="242"/>
      <c r="H409" s="245">
        <v>1</v>
      </c>
      <c r="I409" s="246"/>
      <c r="J409" s="242"/>
      <c r="K409" s="242"/>
      <c r="L409" s="247"/>
      <c r="M409" s="248"/>
      <c r="N409" s="249"/>
      <c r="O409" s="249"/>
      <c r="P409" s="249"/>
      <c r="Q409" s="249"/>
      <c r="R409" s="249"/>
      <c r="S409" s="249"/>
      <c r="T409" s="250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1" t="s">
        <v>282</v>
      </c>
      <c r="AU409" s="251" t="s">
        <v>91</v>
      </c>
      <c r="AV409" s="13" t="s">
        <v>91</v>
      </c>
      <c r="AW409" s="13" t="s">
        <v>39</v>
      </c>
      <c r="AX409" s="13" t="s">
        <v>78</v>
      </c>
      <c r="AY409" s="251" t="s">
        <v>188</v>
      </c>
    </row>
    <row r="410" s="13" customFormat="1">
      <c r="A410" s="13"/>
      <c r="B410" s="241"/>
      <c r="C410" s="242"/>
      <c r="D410" s="222" t="s">
        <v>282</v>
      </c>
      <c r="E410" s="243" t="s">
        <v>32</v>
      </c>
      <c r="F410" s="244" t="s">
        <v>3172</v>
      </c>
      <c r="G410" s="242"/>
      <c r="H410" s="245">
        <v>1</v>
      </c>
      <c r="I410" s="246"/>
      <c r="J410" s="242"/>
      <c r="K410" s="242"/>
      <c r="L410" s="247"/>
      <c r="M410" s="248"/>
      <c r="N410" s="249"/>
      <c r="O410" s="249"/>
      <c r="P410" s="249"/>
      <c r="Q410" s="249"/>
      <c r="R410" s="249"/>
      <c r="S410" s="249"/>
      <c r="T410" s="250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1" t="s">
        <v>282</v>
      </c>
      <c r="AU410" s="251" t="s">
        <v>91</v>
      </c>
      <c r="AV410" s="13" t="s">
        <v>91</v>
      </c>
      <c r="AW410" s="13" t="s">
        <v>39</v>
      </c>
      <c r="AX410" s="13" t="s">
        <v>78</v>
      </c>
      <c r="AY410" s="251" t="s">
        <v>188</v>
      </c>
    </row>
    <row r="411" s="13" customFormat="1">
      <c r="A411" s="13"/>
      <c r="B411" s="241"/>
      <c r="C411" s="242"/>
      <c r="D411" s="222" t="s">
        <v>282</v>
      </c>
      <c r="E411" s="243" t="s">
        <v>32</v>
      </c>
      <c r="F411" s="244" t="s">
        <v>3173</v>
      </c>
      <c r="G411" s="242"/>
      <c r="H411" s="245">
        <v>1</v>
      </c>
      <c r="I411" s="246"/>
      <c r="J411" s="242"/>
      <c r="K411" s="242"/>
      <c r="L411" s="247"/>
      <c r="M411" s="248"/>
      <c r="N411" s="249"/>
      <c r="O411" s="249"/>
      <c r="P411" s="249"/>
      <c r="Q411" s="249"/>
      <c r="R411" s="249"/>
      <c r="S411" s="249"/>
      <c r="T411" s="250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1" t="s">
        <v>282</v>
      </c>
      <c r="AU411" s="251" t="s">
        <v>91</v>
      </c>
      <c r="AV411" s="13" t="s">
        <v>91</v>
      </c>
      <c r="AW411" s="13" t="s">
        <v>39</v>
      </c>
      <c r="AX411" s="13" t="s">
        <v>78</v>
      </c>
      <c r="AY411" s="251" t="s">
        <v>188</v>
      </c>
    </row>
    <row r="412" s="13" customFormat="1">
      <c r="A412" s="13"/>
      <c r="B412" s="241"/>
      <c r="C412" s="242"/>
      <c r="D412" s="222" t="s">
        <v>282</v>
      </c>
      <c r="E412" s="243" t="s">
        <v>32</v>
      </c>
      <c r="F412" s="244" t="s">
        <v>3174</v>
      </c>
      <c r="G412" s="242"/>
      <c r="H412" s="245">
        <v>1</v>
      </c>
      <c r="I412" s="246"/>
      <c r="J412" s="242"/>
      <c r="K412" s="242"/>
      <c r="L412" s="247"/>
      <c r="M412" s="248"/>
      <c r="N412" s="249"/>
      <c r="O412" s="249"/>
      <c r="P412" s="249"/>
      <c r="Q412" s="249"/>
      <c r="R412" s="249"/>
      <c r="S412" s="249"/>
      <c r="T412" s="250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1" t="s">
        <v>282</v>
      </c>
      <c r="AU412" s="251" t="s">
        <v>91</v>
      </c>
      <c r="AV412" s="13" t="s">
        <v>91</v>
      </c>
      <c r="AW412" s="13" t="s">
        <v>39</v>
      </c>
      <c r="AX412" s="13" t="s">
        <v>78</v>
      </c>
      <c r="AY412" s="251" t="s">
        <v>188</v>
      </c>
    </row>
    <row r="413" s="13" customFormat="1">
      <c r="A413" s="13"/>
      <c r="B413" s="241"/>
      <c r="C413" s="242"/>
      <c r="D413" s="222" t="s">
        <v>282</v>
      </c>
      <c r="E413" s="243" t="s">
        <v>32</v>
      </c>
      <c r="F413" s="244" t="s">
        <v>3175</v>
      </c>
      <c r="G413" s="242"/>
      <c r="H413" s="245">
        <v>14</v>
      </c>
      <c r="I413" s="246"/>
      <c r="J413" s="242"/>
      <c r="K413" s="242"/>
      <c r="L413" s="247"/>
      <c r="M413" s="248"/>
      <c r="N413" s="249"/>
      <c r="O413" s="249"/>
      <c r="P413" s="249"/>
      <c r="Q413" s="249"/>
      <c r="R413" s="249"/>
      <c r="S413" s="249"/>
      <c r="T413" s="250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1" t="s">
        <v>282</v>
      </c>
      <c r="AU413" s="251" t="s">
        <v>91</v>
      </c>
      <c r="AV413" s="13" t="s">
        <v>91</v>
      </c>
      <c r="AW413" s="13" t="s">
        <v>39</v>
      </c>
      <c r="AX413" s="13" t="s">
        <v>78</v>
      </c>
      <c r="AY413" s="251" t="s">
        <v>188</v>
      </c>
    </row>
    <row r="414" s="13" customFormat="1">
      <c r="A414" s="13"/>
      <c r="B414" s="241"/>
      <c r="C414" s="242"/>
      <c r="D414" s="222" t="s">
        <v>282</v>
      </c>
      <c r="E414" s="243" t="s">
        <v>32</v>
      </c>
      <c r="F414" s="244" t="s">
        <v>3176</v>
      </c>
      <c r="G414" s="242"/>
      <c r="H414" s="245">
        <v>7</v>
      </c>
      <c r="I414" s="246"/>
      <c r="J414" s="242"/>
      <c r="K414" s="242"/>
      <c r="L414" s="247"/>
      <c r="M414" s="248"/>
      <c r="N414" s="249"/>
      <c r="O414" s="249"/>
      <c r="P414" s="249"/>
      <c r="Q414" s="249"/>
      <c r="R414" s="249"/>
      <c r="S414" s="249"/>
      <c r="T414" s="250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1" t="s">
        <v>282</v>
      </c>
      <c r="AU414" s="251" t="s">
        <v>91</v>
      </c>
      <c r="AV414" s="13" t="s">
        <v>91</v>
      </c>
      <c r="AW414" s="13" t="s">
        <v>39</v>
      </c>
      <c r="AX414" s="13" t="s">
        <v>78</v>
      </c>
      <c r="AY414" s="251" t="s">
        <v>188</v>
      </c>
    </row>
    <row r="415" s="13" customFormat="1">
      <c r="A415" s="13"/>
      <c r="B415" s="241"/>
      <c r="C415" s="242"/>
      <c r="D415" s="222" t="s">
        <v>282</v>
      </c>
      <c r="E415" s="243" t="s">
        <v>32</v>
      </c>
      <c r="F415" s="244" t="s">
        <v>3177</v>
      </c>
      <c r="G415" s="242"/>
      <c r="H415" s="245">
        <v>6</v>
      </c>
      <c r="I415" s="246"/>
      <c r="J415" s="242"/>
      <c r="K415" s="242"/>
      <c r="L415" s="247"/>
      <c r="M415" s="248"/>
      <c r="N415" s="249"/>
      <c r="O415" s="249"/>
      <c r="P415" s="249"/>
      <c r="Q415" s="249"/>
      <c r="R415" s="249"/>
      <c r="S415" s="249"/>
      <c r="T415" s="250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1" t="s">
        <v>282</v>
      </c>
      <c r="AU415" s="251" t="s">
        <v>91</v>
      </c>
      <c r="AV415" s="13" t="s">
        <v>91</v>
      </c>
      <c r="AW415" s="13" t="s">
        <v>39</v>
      </c>
      <c r="AX415" s="13" t="s">
        <v>78</v>
      </c>
      <c r="AY415" s="251" t="s">
        <v>188</v>
      </c>
    </row>
    <row r="416" s="15" customFormat="1">
      <c r="A416" s="15"/>
      <c r="B416" s="272"/>
      <c r="C416" s="273"/>
      <c r="D416" s="222" t="s">
        <v>282</v>
      </c>
      <c r="E416" s="274" t="s">
        <v>32</v>
      </c>
      <c r="F416" s="275" t="s">
        <v>338</v>
      </c>
      <c r="G416" s="273"/>
      <c r="H416" s="276">
        <v>31</v>
      </c>
      <c r="I416" s="277"/>
      <c r="J416" s="273"/>
      <c r="K416" s="273"/>
      <c r="L416" s="278"/>
      <c r="M416" s="279"/>
      <c r="N416" s="280"/>
      <c r="O416" s="280"/>
      <c r="P416" s="280"/>
      <c r="Q416" s="280"/>
      <c r="R416" s="280"/>
      <c r="S416" s="280"/>
      <c r="T416" s="281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82" t="s">
        <v>282</v>
      </c>
      <c r="AU416" s="282" t="s">
        <v>91</v>
      </c>
      <c r="AV416" s="15" t="s">
        <v>187</v>
      </c>
      <c r="AW416" s="15" t="s">
        <v>39</v>
      </c>
      <c r="AX416" s="15" t="s">
        <v>86</v>
      </c>
      <c r="AY416" s="282" t="s">
        <v>188</v>
      </c>
    </row>
    <row r="417" s="2" customFormat="1" ht="37.8" customHeight="1">
      <c r="A417" s="42"/>
      <c r="B417" s="43"/>
      <c r="C417" s="209" t="s">
        <v>580</v>
      </c>
      <c r="D417" s="209" t="s">
        <v>189</v>
      </c>
      <c r="E417" s="210" t="s">
        <v>2206</v>
      </c>
      <c r="F417" s="211" t="s">
        <v>3178</v>
      </c>
      <c r="G417" s="212" t="s">
        <v>235</v>
      </c>
      <c r="H417" s="213">
        <v>2</v>
      </c>
      <c r="I417" s="214"/>
      <c r="J417" s="215">
        <f>ROUND(I417*H417,2)</f>
        <v>0</v>
      </c>
      <c r="K417" s="211" t="s">
        <v>32</v>
      </c>
      <c r="L417" s="48"/>
      <c r="M417" s="216" t="s">
        <v>32</v>
      </c>
      <c r="N417" s="217" t="s">
        <v>49</v>
      </c>
      <c r="O417" s="88"/>
      <c r="P417" s="218">
        <f>O417*H417</f>
        <v>0</v>
      </c>
      <c r="Q417" s="218">
        <v>0</v>
      </c>
      <c r="R417" s="218">
        <f>Q417*H417</f>
        <v>0</v>
      </c>
      <c r="S417" s="218">
        <v>0</v>
      </c>
      <c r="T417" s="219">
        <f>S417*H417</f>
        <v>0</v>
      </c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R417" s="220" t="s">
        <v>405</v>
      </c>
      <c r="AT417" s="220" t="s">
        <v>189</v>
      </c>
      <c r="AU417" s="220" t="s">
        <v>91</v>
      </c>
      <c r="AY417" s="20" t="s">
        <v>188</v>
      </c>
      <c r="BE417" s="221">
        <f>IF(N417="základní",J417,0)</f>
        <v>0</v>
      </c>
      <c r="BF417" s="221">
        <f>IF(N417="snížená",J417,0)</f>
        <v>0</v>
      </c>
      <c r="BG417" s="221">
        <f>IF(N417="zákl. přenesená",J417,0)</f>
        <v>0</v>
      </c>
      <c r="BH417" s="221">
        <f>IF(N417="sníž. přenesená",J417,0)</f>
        <v>0</v>
      </c>
      <c r="BI417" s="221">
        <f>IF(N417="nulová",J417,0)</f>
        <v>0</v>
      </c>
      <c r="BJ417" s="20" t="s">
        <v>86</v>
      </c>
      <c r="BK417" s="221">
        <f>ROUND(I417*H417,2)</f>
        <v>0</v>
      </c>
      <c r="BL417" s="20" t="s">
        <v>405</v>
      </c>
      <c r="BM417" s="220" t="s">
        <v>3179</v>
      </c>
    </row>
    <row r="418" s="2" customFormat="1">
      <c r="A418" s="42"/>
      <c r="B418" s="43"/>
      <c r="C418" s="44"/>
      <c r="D418" s="222" t="s">
        <v>194</v>
      </c>
      <c r="E418" s="44"/>
      <c r="F418" s="223" t="s">
        <v>3178</v>
      </c>
      <c r="G418" s="44"/>
      <c r="H418" s="44"/>
      <c r="I418" s="224"/>
      <c r="J418" s="44"/>
      <c r="K418" s="44"/>
      <c r="L418" s="48"/>
      <c r="M418" s="225"/>
      <c r="N418" s="226"/>
      <c r="O418" s="88"/>
      <c r="P418" s="88"/>
      <c r="Q418" s="88"/>
      <c r="R418" s="88"/>
      <c r="S418" s="88"/>
      <c r="T418" s="89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T418" s="20" t="s">
        <v>194</v>
      </c>
      <c r="AU418" s="20" t="s">
        <v>91</v>
      </c>
    </row>
    <row r="419" s="2" customFormat="1">
      <c r="A419" s="42"/>
      <c r="B419" s="43"/>
      <c r="C419" s="44"/>
      <c r="D419" s="222" t="s">
        <v>202</v>
      </c>
      <c r="E419" s="44"/>
      <c r="F419" s="227" t="s">
        <v>504</v>
      </c>
      <c r="G419" s="44"/>
      <c r="H419" s="44"/>
      <c r="I419" s="224"/>
      <c r="J419" s="44"/>
      <c r="K419" s="44"/>
      <c r="L419" s="48"/>
      <c r="M419" s="225"/>
      <c r="N419" s="226"/>
      <c r="O419" s="88"/>
      <c r="P419" s="88"/>
      <c r="Q419" s="88"/>
      <c r="R419" s="88"/>
      <c r="S419" s="88"/>
      <c r="T419" s="89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T419" s="20" t="s">
        <v>202</v>
      </c>
      <c r="AU419" s="20" t="s">
        <v>91</v>
      </c>
    </row>
    <row r="420" s="13" customFormat="1">
      <c r="A420" s="13"/>
      <c r="B420" s="241"/>
      <c r="C420" s="242"/>
      <c r="D420" s="222" t="s">
        <v>282</v>
      </c>
      <c r="E420" s="243" t="s">
        <v>32</v>
      </c>
      <c r="F420" s="244" t="s">
        <v>3180</v>
      </c>
      <c r="G420" s="242"/>
      <c r="H420" s="245">
        <v>1</v>
      </c>
      <c r="I420" s="246"/>
      <c r="J420" s="242"/>
      <c r="K420" s="242"/>
      <c r="L420" s="247"/>
      <c r="M420" s="248"/>
      <c r="N420" s="249"/>
      <c r="O420" s="249"/>
      <c r="P420" s="249"/>
      <c r="Q420" s="249"/>
      <c r="R420" s="249"/>
      <c r="S420" s="249"/>
      <c r="T420" s="250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1" t="s">
        <v>282</v>
      </c>
      <c r="AU420" s="251" t="s">
        <v>91</v>
      </c>
      <c r="AV420" s="13" t="s">
        <v>91</v>
      </c>
      <c r="AW420" s="13" t="s">
        <v>39</v>
      </c>
      <c r="AX420" s="13" t="s">
        <v>78</v>
      </c>
      <c r="AY420" s="251" t="s">
        <v>188</v>
      </c>
    </row>
    <row r="421" s="13" customFormat="1">
      <c r="A421" s="13"/>
      <c r="B421" s="241"/>
      <c r="C421" s="242"/>
      <c r="D421" s="222" t="s">
        <v>282</v>
      </c>
      <c r="E421" s="243" t="s">
        <v>32</v>
      </c>
      <c r="F421" s="244" t="s">
        <v>3181</v>
      </c>
      <c r="G421" s="242"/>
      <c r="H421" s="245">
        <v>1</v>
      </c>
      <c r="I421" s="246"/>
      <c r="J421" s="242"/>
      <c r="K421" s="242"/>
      <c r="L421" s="247"/>
      <c r="M421" s="248"/>
      <c r="N421" s="249"/>
      <c r="O421" s="249"/>
      <c r="P421" s="249"/>
      <c r="Q421" s="249"/>
      <c r="R421" s="249"/>
      <c r="S421" s="249"/>
      <c r="T421" s="250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1" t="s">
        <v>282</v>
      </c>
      <c r="AU421" s="251" t="s">
        <v>91</v>
      </c>
      <c r="AV421" s="13" t="s">
        <v>91</v>
      </c>
      <c r="AW421" s="13" t="s">
        <v>39</v>
      </c>
      <c r="AX421" s="13" t="s">
        <v>78</v>
      </c>
      <c r="AY421" s="251" t="s">
        <v>188</v>
      </c>
    </row>
    <row r="422" s="15" customFormat="1">
      <c r="A422" s="15"/>
      <c r="B422" s="272"/>
      <c r="C422" s="273"/>
      <c r="D422" s="222" t="s">
        <v>282</v>
      </c>
      <c r="E422" s="274" t="s">
        <v>32</v>
      </c>
      <c r="F422" s="275" t="s">
        <v>338</v>
      </c>
      <c r="G422" s="273"/>
      <c r="H422" s="276">
        <v>2</v>
      </c>
      <c r="I422" s="277"/>
      <c r="J422" s="273"/>
      <c r="K422" s="273"/>
      <c r="L422" s="278"/>
      <c r="M422" s="279"/>
      <c r="N422" s="280"/>
      <c r="O422" s="280"/>
      <c r="P422" s="280"/>
      <c r="Q422" s="280"/>
      <c r="R422" s="280"/>
      <c r="S422" s="280"/>
      <c r="T422" s="281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82" t="s">
        <v>282</v>
      </c>
      <c r="AU422" s="282" t="s">
        <v>91</v>
      </c>
      <c r="AV422" s="15" t="s">
        <v>187</v>
      </c>
      <c r="AW422" s="15" t="s">
        <v>39</v>
      </c>
      <c r="AX422" s="15" t="s">
        <v>86</v>
      </c>
      <c r="AY422" s="282" t="s">
        <v>188</v>
      </c>
    </row>
    <row r="423" s="2" customFormat="1" ht="37.8" customHeight="1">
      <c r="A423" s="42"/>
      <c r="B423" s="43"/>
      <c r="C423" s="209" t="s">
        <v>586</v>
      </c>
      <c r="D423" s="209" t="s">
        <v>189</v>
      </c>
      <c r="E423" s="210" t="s">
        <v>2210</v>
      </c>
      <c r="F423" s="211" t="s">
        <v>3182</v>
      </c>
      <c r="G423" s="212" t="s">
        <v>235</v>
      </c>
      <c r="H423" s="213">
        <v>2</v>
      </c>
      <c r="I423" s="214"/>
      <c r="J423" s="215">
        <f>ROUND(I423*H423,2)</f>
        <v>0</v>
      </c>
      <c r="K423" s="211" t="s">
        <v>32</v>
      </c>
      <c r="L423" s="48"/>
      <c r="M423" s="216" t="s">
        <v>32</v>
      </c>
      <c r="N423" s="217" t="s">
        <v>49</v>
      </c>
      <c r="O423" s="88"/>
      <c r="P423" s="218">
        <f>O423*H423</f>
        <v>0</v>
      </c>
      <c r="Q423" s="218">
        <v>0</v>
      </c>
      <c r="R423" s="218">
        <f>Q423*H423</f>
        <v>0</v>
      </c>
      <c r="S423" s="218">
        <v>0</v>
      </c>
      <c r="T423" s="219">
        <f>S423*H423</f>
        <v>0</v>
      </c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R423" s="220" t="s">
        <v>405</v>
      </c>
      <c r="AT423" s="220" t="s">
        <v>189</v>
      </c>
      <c r="AU423" s="220" t="s">
        <v>91</v>
      </c>
      <c r="AY423" s="20" t="s">
        <v>188</v>
      </c>
      <c r="BE423" s="221">
        <f>IF(N423="základní",J423,0)</f>
        <v>0</v>
      </c>
      <c r="BF423" s="221">
        <f>IF(N423="snížená",J423,0)</f>
        <v>0</v>
      </c>
      <c r="BG423" s="221">
        <f>IF(N423="zákl. přenesená",J423,0)</f>
        <v>0</v>
      </c>
      <c r="BH423" s="221">
        <f>IF(N423="sníž. přenesená",J423,0)</f>
        <v>0</v>
      </c>
      <c r="BI423" s="221">
        <f>IF(N423="nulová",J423,0)</f>
        <v>0</v>
      </c>
      <c r="BJ423" s="20" t="s">
        <v>86</v>
      </c>
      <c r="BK423" s="221">
        <f>ROUND(I423*H423,2)</f>
        <v>0</v>
      </c>
      <c r="BL423" s="20" t="s">
        <v>405</v>
      </c>
      <c r="BM423" s="220" t="s">
        <v>3183</v>
      </c>
    </row>
    <row r="424" s="2" customFormat="1">
      <c r="A424" s="42"/>
      <c r="B424" s="43"/>
      <c r="C424" s="44"/>
      <c r="D424" s="222" t="s">
        <v>194</v>
      </c>
      <c r="E424" s="44"/>
      <c r="F424" s="223" t="s">
        <v>3182</v>
      </c>
      <c r="G424" s="44"/>
      <c r="H424" s="44"/>
      <c r="I424" s="224"/>
      <c r="J424" s="44"/>
      <c r="K424" s="44"/>
      <c r="L424" s="48"/>
      <c r="M424" s="225"/>
      <c r="N424" s="226"/>
      <c r="O424" s="88"/>
      <c r="P424" s="88"/>
      <c r="Q424" s="88"/>
      <c r="R424" s="88"/>
      <c r="S424" s="88"/>
      <c r="T424" s="89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T424" s="20" t="s">
        <v>194</v>
      </c>
      <c r="AU424" s="20" t="s">
        <v>91</v>
      </c>
    </row>
    <row r="425" s="2" customFormat="1">
      <c r="A425" s="42"/>
      <c r="B425" s="43"/>
      <c r="C425" s="44"/>
      <c r="D425" s="222" t="s">
        <v>202</v>
      </c>
      <c r="E425" s="44"/>
      <c r="F425" s="227" t="s">
        <v>504</v>
      </c>
      <c r="G425" s="44"/>
      <c r="H425" s="44"/>
      <c r="I425" s="224"/>
      <c r="J425" s="44"/>
      <c r="K425" s="44"/>
      <c r="L425" s="48"/>
      <c r="M425" s="225"/>
      <c r="N425" s="226"/>
      <c r="O425" s="88"/>
      <c r="P425" s="88"/>
      <c r="Q425" s="88"/>
      <c r="R425" s="88"/>
      <c r="S425" s="88"/>
      <c r="T425" s="89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T425" s="20" t="s">
        <v>202</v>
      </c>
      <c r="AU425" s="20" t="s">
        <v>91</v>
      </c>
    </row>
    <row r="426" s="13" customFormat="1">
      <c r="A426" s="13"/>
      <c r="B426" s="241"/>
      <c r="C426" s="242"/>
      <c r="D426" s="222" t="s">
        <v>282</v>
      </c>
      <c r="E426" s="243" t="s">
        <v>32</v>
      </c>
      <c r="F426" s="244" t="s">
        <v>3184</v>
      </c>
      <c r="G426" s="242"/>
      <c r="H426" s="245">
        <v>1</v>
      </c>
      <c r="I426" s="246"/>
      <c r="J426" s="242"/>
      <c r="K426" s="242"/>
      <c r="L426" s="247"/>
      <c r="M426" s="248"/>
      <c r="N426" s="249"/>
      <c r="O426" s="249"/>
      <c r="P426" s="249"/>
      <c r="Q426" s="249"/>
      <c r="R426" s="249"/>
      <c r="S426" s="249"/>
      <c r="T426" s="250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1" t="s">
        <v>282</v>
      </c>
      <c r="AU426" s="251" t="s">
        <v>91</v>
      </c>
      <c r="AV426" s="13" t="s">
        <v>91</v>
      </c>
      <c r="AW426" s="13" t="s">
        <v>39</v>
      </c>
      <c r="AX426" s="13" t="s">
        <v>78</v>
      </c>
      <c r="AY426" s="251" t="s">
        <v>188</v>
      </c>
    </row>
    <row r="427" s="13" customFormat="1">
      <c r="A427" s="13"/>
      <c r="B427" s="241"/>
      <c r="C427" s="242"/>
      <c r="D427" s="222" t="s">
        <v>282</v>
      </c>
      <c r="E427" s="243" t="s">
        <v>32</v>
      </c>
      <c r="F427" s="244" t="s">
        <v>3185</v>
      </c>
      <c r="G427" s="242"/>
      <c r="H427" s="245">
        <v>1</v>
      </c>
      <c r="I427" s="246"/>
      <c r="J427" s="242"/>
      <c r="K427" s="242"/>
      <c r="L427" s="247"/>
      <c r="M427" s="248"/>
      <c r="N427" s="249"/>
      <c r="O427" s="249"/>
      <c r="P427" s="249"/>
      <c r="Q427" s="249"/>
      <c r="R427" s="249"/>
      <c r="S427" s="249"/>
      <c r="T427" s="250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1" t="s">
        <v>282</v>
      </c>
      <c r="AU427" s="251" t="s">
        <v>91</v>
      </c>
      <c r="AV427" s="13" t="s">
        <v>91</v>
      </c>
      <c r="AW427" s="13" t="s">
        <v>39</v>
      </c>
      <c r="AX427" s="13" t="s">
        <v>78</v>
      </c>
      <c r="AY427" s="251" t="s">
        <v>188</v>
      </c>
    </row>
    <row r="428" s="15" customFormat="1">
      <c r="A428" s="15"/>
      <c r="B428" s="272"/>
      <c r="C428" s="273"/>
      <c r="D428" s="222" t="s">
        <v>282</v>
      </c>
      <c r="E428" s="274" t="s">
        <v>32</v>
      </c>
      <c r="F428" s="275" t="s">
        <v>338</v>
      </c>
      <c r="G428" s="273"/>
      <c r="H428" s="276">
        <v>2</v>
      </c>
      <c r="I428" s="277"/>
      <c r="J428" s="273"/>
      <c r="K428" s="273"/>
      <c r="L428" s="278"/>
      <c r="M428" s="279"/>
      <c r="N428" s="280"/>
      <c r="O428" s="280"/>
      <c r="P428" s="280"/>
      <c r="Q428" s="280"/>
      <c r="R428" s="280"/>
      <c r="S428" s="280"/>
      <c r="T428" s="281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82" t="s">
        <v>282</v>
      </c>
      <c r="AU428" s="282" t="s">
        <v>91</v>
      </c>
      <c r="AV428" s="15" t="s">
        <v>187</v>
      </c>
      <c r="AW428" s="15" t="s">
        <v>39</v>
      </c>
      <c r="AX428" s="15" t="s">
        <v>86</v>
      </c>
      <c r="AY428" s="282" t="s">
        <v>188</v>
      </c>
    </row>
    <row r="429" s="2" customFormat="1" ht="37.8" customHeight="1">
      <c r="A429" s="42"/>
      <c r="B429" s="43"/>
      <c r="C429" s="209" t="s">
        <v>591</v>
      </c>
      <c r="D429" s="209" t="s">
        <v>189</v>
      </c>
      <c r="E429" s="210" t="s">
        <v>3186</v>
      </c>
      <c r="F429" s="211" t="s">
        <v>3187</v>
      </c>
      <c r="G429" s="212" t="s">
        <v>235</v>
      </c>
      <c r="H429" s="213">
        <v>2</v>
      </c>
      <c r="I429" s="214"/>
      <c r="J429" s="215">
        <f>ROUND(I429*H429,2)</f>
        <v>0</v>
      </c>
      <c r="K429" s="211" t="s">
        <v>32</v>
      </c>
      <c r="L429" s="48"/>
      <c r="M429" s="216" t="s">
        <v>32</v>
      </c>
      <c r="N429" s="217" t="s">
        <v>49</v>
      </c>
      <c r="O429" s="88"/>
      <c r="P429" s="218">
        <f>O429*H429</f>
        <v>0</v>
      </c>
      <c r="Q429" s="218">
        <v>0</v>
      </c>
      <c r="R429" s="218">
        <f>Q429*H429</f>
        <v>0</v>
      </c>
      <c r="S429" s="218">
        <v>0</v>
      </c>
      <c r="T429" s="219">
        <f>S429*H429</f>
        <v>0</v>
      </c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R429" s="220" t="s">
        <v>405</v>
      </c>
      <c r="AT429" s="220" t="s">
        <v>189</v>
      </c>
      <c r="AU429" s="220" t="s">
        <v>91</v>
      </c>
      <c r="AY429" s="20" t="s">
        <v>188</v>
      </c>
      <c r="BE429" s="221">
        <f>IF(N429="základní",J429,0)</f>
        <v>0</v>
      </c>
      <c r="BF429" s="221">
        <f>IF(N429="snížená",J429,0)</f>
        <v>0</v>
      </c>
      <c r="BG429" s="221">
        <f>IF(N429="zákl. přenesená",J429,0)</f>
        <v>0</v>
      </c>
      <c r="BH429" s="221">
        <f>IF(N429="sníž. přenesená",J429,0)</f>
        <v>0</v>
      </c>
      <c r="BI429" s="221">
        <f>IF(N429="nulová",J429,0)</f>
        <v>0</v>
      </c>
      <c r="BJ429" s="20" t="s">
        <v>86</v>
      </c>
      <c r="BK429" s="221">
        <f>ROUND(I429*H429,2)</f>
        <v>0</v>
      </c>
      <c r="BL429" s="20" t="s">
        <v>405</v>
      </c>
      <c r="BM429" s="220" t="s">
        <v>3188</v>
      </c>
    </row>
    <row r="430" s="2" customFormat="1">
      <c r="A430" s="42"/>
      <c r="B430" s="43"/>
      <c r="C430" s="44"/>
      <c r="D430" s="222" t="s">
        <v>194</v>
      </c>
      <c r="E430" s="44"/>
      <c r="F430" s="223" t="s">
        <v>3187</v>
      </c>
      <c r="G430" s="44"/>
      <c r="H430" s="44"/>
      <c r="I430" s="224"/>
      <c r="J430" s="44"/>
      <c r="K430" s="44"/>
      <c r="L430" s="48"/>
      <c r="M430" s="225"/>
      <c r="N430" s="226"/>
      <c r="O430" s="88"/>
      <c r="P430" s="88"/>
      <c r="Q430" s="88"/>
      <c r="R430" s="88"/>
      <c r="S430" s="88"/>
      <c r="T430" s="89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T430" s="20" t="s">
        <v>194</v>
      </c>
      <c r="AU430" s="20" t="s">
        <v>91</v>
      </c>
    </row>
    <row r="431" s="2" customFormat="1">
      <c r="A431" s="42"/>
      <c r="B431" s="43"/>
      <c r="C431" s="44"/>
      <c r="D431" s="222" t="s">
        <v>202</v>
      </c>
      <c r="E431" s="44"/>
      <c r="F431" s="227" t="s">
        <v>504</v>
      </c>
      <c r="G431" s="44"/>
      <c r="H431" s="44"/>
      <c r="I431" s="224"/>
      <c r="J431" s="44"/>
      <c r="K431" s="44"/>
      <c r="L431" s="48"/>
      <c r="M431" s="225"/>
      <c r="N431" s="226"/>
      <c r="O431" s="88"/>
      <c r="P431" s="88"/>
      <c r="Q431" s="88"/>
      <c r="R431" s="88"/>
      <c r="S431" s="88"/>
      <c r="T431" s="89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T431" s="20" t="s">
        <v>202</v>
      </c>
      <c r="AU431" s="20" t="s">
        <v>91</v>
      </c>
    </row>
    <row r="432" s="13" customFormat="1">
      <c r="A432" s="13"/>
      <c r="B432" s="241"/>
      <c r="C432" s="242"/>
      <c r="D432" s="222" t="s">
        <v>282</v>
      </c>
      <c r="E432" s="243" t="s">
        <v>32</v>
      </c>
      <c r="F432" s="244" t="s">
        <v>3189</v>
      </c>
      <c r="G432" s="242"/>
      <c r="H432" s="245">
        <v>1</v>
      </c>
      <c r="I432" s="246"/>
      <c r="J432" s="242"/>
      <c r="K432" s="242"/>
      <c r="L432" s="247"/>
      <c r="M432" s="248"/>
      <c r="N432" s="249"/>
      <c r="O432" s="249"/>
      <c r="P432" s="249"/>
      <c r="Q432" s="249"/>
      <c r="R432" s="249"/>
      <c r="S432" s="249"/>
      <c r="T432" s="250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1" t="s">
        <v>282</v>
      </c>
      <c r="AU432" s="251" t="s">
        <v>91</v>
      </c>
      <c r="AV432" s="13" t="s">
        <v>91</v>
      </c>
      <c r="AW432" s="13" t="s">
        <v>39</v>
      </c>
      <c r="AX432" s="13" t="s">
        <v>78</v>
      </c>
      <c r="AY432" s="251" t="s">
        <v>188</v>
      </c>
    </row>
    <row r="433" s="13" customFormat="1">
      <c r="A433" s="13"/>
      <c r="B433" s="241"/>
      <c r="C433" s="242"/>
      <c r="D433" s="222" t="s">
        <v>282</v>
      </c>
      <c r="E433" s="243" t="s">
        <v>32</v>
      </c>
      <c r="F433" s="244" t="s">
        <v>3190</v>
      </c>
      <c r="G433" s="242"/>
      <c r="H433" s="245">
        <v>1</v>
      </c>
      <c r="I433" s="246"/>
      <c r="J433" s="242"/>
      <c r="K433" s="242"/>
      <c r="L433" s="247"/>
      <c r="M433" s="248"/>
      <c r="N433" s="249"/>
      <c r="O433" s="249"/>
      <c r="P433" s="249"/>
      <c r="Q433" s="249"/>
      <c r="R433" s="249"/>
      <c r="S433" s="249"/>
      <c r="T433" s="250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1" t="s">
        <v>282</v>
      </c>
      <c r="AU433" s="251" t="s">
        <v>91</v>
      </c>
      <c r="AV433" s="13" t="s">
        <v>91</v>
      </c>
      <c r="AW433" s="13" t="s">
        <v>39</v>
      </c>
      <c r="AX433" s="13" t="s">
        <v>78</v>
      </c>
      <c r="AY433" s="251" t="s">
        <v>188</v>
      </c>
    </row>
    <row r="434" s="15" customFormat="1">
      <c r="A434" s="15"/>
      <c r="B434" s="272"/>
      <c r="C434" s="273"/>
      <c r="D434" s="222" t="s">
        <v>282</v>
      </c>
      <c r="E434" s="274" t="s">
        <v>32</v>
      </c>
      <c r="F434" s="275" t="s">
        <v>338</v>
      </c>
      <c r="G434" s="273"/>
      <c r="H434" s="276">
        <v>2</v>
      </c>
      <c r="I434" s="277"/>
      <c r="J434" s="273"/>
      <c r="K434" s="273"/>
      <c r="L434" s="278"/>
      <c r="M434" s="279"/>
      <c r="N434" s="280"/>
      <c r="O434" s="280"/>
      <c r="P434" s="280"/>
      <c r="Q434" s="280"/>
      <c r="R434" s="280"/>
      <c r="S434" s="280"/>
      <c r="T434" s="281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82" t="s">
        <v>282</v>
      </c>
      <c r="AU434" s="282" t="s">
        <v>91</v>
      </c>
      <c r="AV434" s="15" t="s">
        <v>187</v>
      </c>
      <c r="AW434" s="15" t="s">
        <v>39</v>
      </c>
      <c r="AX434" s="15" t="s">
        <v>86</v>
      </c>
      <c r="AY434" s="282" t="s">
        <v>188</v>
      </c>
    </row>
    <row r="435" s="2" customFormat="1" ht="37.8" customHeight="1">
      <c r="A435" s="42"/>
      <c r="B435" s="43"/>
      <c r="C435" s="209" t="s">
        <v>596</v>
      </c>
      <c r="D435" s="209" t="s">
        <v>189</v>
      </c>
      <c r="E435" s="210" t="s">
        <v>2214</v>
      </c>
      <c r="F435" s="211" t="s">
        <v>3191</v>
      </c>
      <c r="G435" s="212" t="s">
        <v>235</v>
      </c>
      <c r="H435" s="213">
        <v>1</v>
      </c>
      <c r="I435" s="214"/>
      <c r="J435" s="215">
        <f>ROUND(I435*H435,2)</f>
        <v>0</v>
      </c>
      <c r="K435" s="211" t="s">
        <v>32</v>
      </c>
      <c r="L435" s="48"/>
      <c r="M435" s="216" t="s">
        <v>32</v>
      </c>
      <c r="N435" s="217" t="s">
        <v>49</v>
      </c>
      <c r="O435" s="88"/>
      <c r="P435" s="218">
        <f>O435*H435</f>
        <v>0</v>
      </c>
      <c r="Q435" s="218">
        <v>0</v>
      </c>
      <c r="R435" s="218">
        <f>Q435*H435</f>
        <v>0</v>
      </c>
      <c r="S435" s="218">
        <v>0</v>
      </c>
      <c r="T435" s="219">
        <f>S435*H435</f>
        <v>0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R435" s="220" t="s">
        <v>405</v>
      </c>
      <c r="AT435" s="220" t="s">
        <v>189</v>
      </c>
      <c r="AU435" s="220" t="s">
        <v>91</v>
      </c>
      <c r="AY435" s="20" t="s">
        <v>188</v>
      </c>
      <c r="BE435" s="221">
        <f>IF(N435="základní",J435,0)</f>
        <v>0</v>
      </c>
      <c r="BF435" s="221">
        <f>IF(N435="snížená",J435,0)</f>
        <v>0</v>
      </c>
      <c r="BG435" s="221">
        <f>IF(N435="zákl. přenesená",J435,0)</f>
        <v>0</v>
      </c>
      <c r="BH435" s="221">
        <f>IF(N435="sníž. přenesená",J435,0)</f>
        <v>0</v>
      </c>
      <c r="BI435" s="221">
        <f>IF(N435="nulová",J435,0)</f>
        <v>0</v>
      </c>
      <c r="BJ435" s="20" t="s">
        <v>86</v>
      </c>
      <c r="BK435" s="221">
        <f>ROUND(I435*H435,2)</f>
        <v>0</v>
      </c>
      <c r="BL435" s="20" t="s">
        <v>405</v>
      </c>
      <c r="BM435" s="220" t="s">
        <v>3192</v>
      </c>
    </row>
    <row r="436" s="2" customFormat="1">
      <c r="A436" s="42"/>
      <c r="B436" s="43"/>
      <c r="C436" s="44"/>
      <c r="D436" s="222" t="s">
        <v>194</v>
      </c>
      <c r="E436" s="44"/>
      <c r="F436" s="223" t="s">
        <v>3191</v>
      </c>
      <c r="G436" s="44"/>
      <c r="H436" s="44"/>
      <c r="I436" s="224"/>
      <c r="J436" s="44"/>
      <c r="K436" s="44"/>
      <c r="L436" s="48"/>
      <c r="M436" s="225"/>
      <c r="N436" s="226"/>
      <c r="O436" s="88"/>
      <c r="P436" s="88"/>
      <c r="Q436" s="88"/>
      <c r="R436" s="88"/>
      <c r="S436" s="88"/>
      <c r="T436" s="89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T436" s="20" t="s">
        <v>194</v>
      </c>
      <c r="AU436" s="20" t="s">
        <v>91</v>
      </c>
    </row>
    <row r="437" s="2" customFormat="1">
      <c r="A437" s="42"/>
      <c r="B437" s="43"/>
      <c r="C437" s="44"/>
      <c r="D437" s="222" t="s">
        <v>202</v>
      </c>
      <c r="E437" s="44"/>
      <c r="F437" s="227" t="s">
        <v>504</v>
      </c>
      <c r="G437" s="44"/>
      <c r="H437" s="44"/>
      <c r="I437" s="224"/>
      <c r="J437" s="44"/>
      <c r="K437" s="44"/>
      <c r="L437" s="48"/>
      <c r="M437" s="225"/>
      <c r="N437" s="226"/>
      <c r="O437" s="88"/>
      <c r="P437" s="88"/>
      <c r="Q437" s="88"/>
      <c r="R437" s="88"/>
      <c r="S437" s="88"/>
      <c r="T437" s="89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T437" s="20" t="s">
        <v>202</v>
      </c>
      <c r="AU437" s="20" t="s">
        <v>91</v>
      </c>
    </row>
    <row r="438" s="13" customFormat="1">
      <c r="A438" s="13"/>
      <c r="B438" s="241"/>
      <c r="C438" s="242"/>
      <c r="D438" s="222" t="s">
        <v>282</v>
      </c>
      <c r="E438" s="243" t="s">
        <v>32</v>
      </c>
      <c r="F438" s="244" t="s">
        <v>3193</v>
      </c>
      <c r="G438" s="242"/>
      <c r="H438" s="245">
        <v>1</v>
      </c>
      <c r="I438" s="246"/>
      <c r="J438" s="242"/>
      <c r="K438" s="242"/>
      <c r="L438" s="247"/>
      <c r="M438" s="248"/>
      <c r="N438" s="249"/>
      <c r="O438" s="249"/>
      <c r="P438" s="249"/>
      <c r="Q438" s="249"/>
      <c r="R438" s="249"/>
      <c r="S438" s="249"/>
      <c r="T438" s="250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1" t="s">
        <v>282</v>
      </c>
      <c r="AU438" s="251" t="s">
        <v>91</v>
      </c>
      <c r="AV438" s="13" t="s">
        <v>91</v>
      </c>
      <c r="AW438" s="13" t="s">
        <v>39</v>
      </c>
      <c r="AX438" s="13" t="s">
        <v>86</v>
      </c>
      <c r="AY438" s="251" t="s">
        <v>188</v>
      </c>
    </row>
    <row r="439" s="2" customFormat="1" ht="37.8" customHeight="1">
      <c r="A439" s="42"/>
      <c r="B439" s="43"/>
      <c r="C439" s="209" t="s">
        <v>601</v>
      </c>
      <c r="D439" s="209" t="s">
        <v>189</v>
      </c>
      <c r="E439" s="210" t="s">
        <v>2218</v>
      </c>
      <c r="F439" s="211" t="s">
        <v>3194</v>
      </c>
      <c r="G439" s="212" t="s">
        <v>235</v>
      </c>
      <c r="H439" s="213">
        <v>2</v>
      </c>
      <c r="I439" s="214"/>
      <c r="J439" s="215">
        <f>ROUND(I439*H439,2)</f>
        <v>0</v>
      </c>
      <c r="K439" s="211" t="s">
        <v>32</v>
      </c>
      <c r="L439" s="48"/>
      <c r="M439" s="216" t="s">
        <v>32</v>
      </c>
      <c r="N439" s="217" t="s">
        <v>49</v>
      </c>
      <c r="O439" s="88"/>
      <c r="P439" s="218">
        <f>O439*H439</f>
        <v>0</v>
      </c>
      <c r="Q439" s="218">
        <v>0</v>
      </c>
      <c r="R439" s="218">
        <f>Q439*H439</f>
        <v>0</v>
      </c>
      <c r="S439" s="218">
        <v>0</v>
      </c>
      <c r="T439" s="219">
        <f>S439*H439</f>
        <v>0</v>
      </c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R439" s="220" t="s">
        <v>405</v>
      </c>
      <c r="AT439" s="220" t="s">
        <v>189</v>
      </c>
      <c r="AU439" s="220" t="s">
        <v>91</v>
      </c>
      <c r="AY439" s="20" t="s">
        <v>188</v>
      </c>
      <c r="BE439" s="221">
        <f>IF(N439="základní",J439,0)</f>
        <v>0</v>
      </c>
      <c r="BF439" s="221">
        <f>IF(N439="snížená",J439,0)</f>
        <v>0</v>
      </c>
      <c r="BG439" s="221">
        <f>IF(N439="zákl. přenesená",J439,0)</f>
        <v>0</v>
      </c>
      <c r="BH439" s="221">
        <f>IF(N439="sníž. přenesená",J439,0)</f>
        <v>0</v>
      </c>
      <c r="BI439" s="221">
        <f>IF(N439="nulová",J439,0)</f>
        <v>0</v>
      </c>
      <c r="BJ439" s="20" t="s">
        <v>86</v>
      </c>
      <c r="BK439" s="221">
        <f>ROUND(I439*H439,2)</f>
        <v>0</v>
      </c>
      <c r="BL439" s="20" t="s">
        <v>405</v>
      </c>
      <c r="BM439" s="220" t="s">
        <v>3195</v>
      </c>
    </row>
    <row r="440" s="2" customFormat="1">
      <c r="A440" s="42"/>
      <c r="B440" s="43"/>
      <c r="C440" s="44"/>
      <c r="D440" s="222" t="s">
        <v>194</v>
      </c>
      <c r="E440" s="44"/>
      <c r="F440" s="223" t="s">
        <v>3194</v>
      </c>
      <c r="G440" s="44"/>
      <c r="H440" s="44"/>
      <c r="I440" s="224"/>
      <c r="J440" s="44"/>
      <c r="K440" s="44"/>
      <c r="L440" s="48"/>
      <c r="M440" s="225"/>
      <c r="N440" s="226"/>
      <c r="O440" s="88"/>
      <c r="P440" s="88"/>
      <c r="Q440" s="88"/>
      <c r="R440" s="88"/>
      <c r="S440" s="88"/>
      <c r="T440" s="89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T440" s="20" t="s">
        <v>194</v>
      </c>
      <c r="AU440" s="20" t="s">
        <v>91</v>
      </c>
    </row>
    <row r="441" s="2" customFormat="1">
      <c r="A441" s="42"/>
      <c r="B441" s="43"/>
      <c r="C441" s="44"/>
      <c r="D441" s="222" t="s">
        <v>202</v>
      </c>
      <c r="E441" s="44"/>
      <c r="F441" s="227" t="s">
        <v>504</v>
      </c>
      <c r="G441" s="44"/>
      <c r="H441" s="44"/>
      <c r="I441" s="224"/>
      <c r="J441" s="44"/>
      <c r="K441" s="44"/>
      <c r="L441" s="48"/>
      <c r="M441" s="225"/>
      <c r="N441" s="226"/>
      <c r="O441" s="88"/>
      <c r="P441" s="88"/>
      <c r="Q441" s="88"/>
      <c r="R441" s="88"/>
      <c r="S441" s="88"/>
      <c r="T441" s="89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T441" s="20" t="s">
        <v>202</v>
      </c>
      <c r="AU441" s="20" t="s">
        <v>91</v>
      </c>
    </row>
    <row r="442" s="13" customFormat="1">
      <c r="A442" s="13"/>
      <c r="B442" s="241"/>
      <c r="C442" s="242"/>
      <c r="D442" s="222" t="s">
        <v>282</v>
      </c>
      <c r="E442" s="243" t="s">
        <v>32</v>
      </c>
      <c r="F442" s="244" t="s">
        <v>3196</v>
      </c>
      <c r="G442" s="242"/>
      <c r="H442" s="245">
        <v>1</v>
      </c>
      <c r="I442" s="246"/>
      <c r="J442" s="242"/>
      <c r="K442" s="242"/>
      <c r="L442" s="247"/>
      <c r="M442" s="248"/>
      <c r="N442" s="249"/>
      <c r="O442" s="249"/>
      <c r="P442" s="249"/>
      <c r="Q442" s="249"/>
      <c r="R442" s="249"/>
      <c r="S442" s="249"/>
      <c r="T442" s="250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1" t="s">
        <v>282</v>
      </c>
      <c r="AU442" s="251" t="s">
        <v>91</v>
      </c>
      <c r="AV442" s="13" t="s">
        <v>91</v>
      </c>
      <c r="AW442" s="13" t="s">
        <v>39</v>
      </c>
      <c r="AX442" s="13" t="s">
        <v>78</v>
      </c>
      <c r="AY442" s="251" t="s">
        <v>188</v>
      </c>
    </row>
    <row r="443" s="13" customFormat="1">
      <c r="A443" s="13"/>
      <c r="B443" s="241"/>
      <c r="C443" s="242"/>
      <c r="D443" s="222" t="s">
        <v>282</v>
      </c>
      <c r="E443" s="243" t="s">
        <v>32</v>
      </c>
      <c r="F443" s="244" t="s">
        <v>3197</v>
      </c>
      <c r="G443" s="242"/>
      <c r="H443" s="245">
        <v>1</v>
      </c>
      <c r="I443" s="246"/>
      <c r="J443" s="242"/>
      <c r="K443" s="242"/>
      <c r="L443" s="247"/>
      <c r="M443" s="248"/>
      <c r="N443" s="249"/>
      <c r="O443" s="249"/>
      <c r="P443" s="249"/>
      <c r="Q443" s="249"/>
      <c r="R443" s="249"/>
      <c r="S443" s="249"/>
      <c r="T443" s="250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1" t="s">
        <v>282</v>
      </c>
      <c r="AU443" s="251" t="s">
        <v>91</v>
      </c>
      <c r="AV443" s="13" t="s">
        <v>91</v>
      </c>
      <c r="AW443" s="13" t="s">
        <v>39</v>
      </c>
      <c r="AX443" s="13" t="s">
        <v>78</v>
      </c>
      <c r="AY443" s="251" t="s">
        <v>188</v>
      </c>
    </row>
    <row r="444" s="15" customFormat="1">
      <c r="A444" s="15"/>
      <c r="B444" s="272"/>
      <c r="C444" s="273"/>
      <c r="D444" s="222" t="s">
        <v>282</v>
      </c>
      <c r="E444" s="274" t="s">
        <v>32</v>
      </c>
      <c r="F444" s="275" t="s">
        <v>338</v>
      </c>
      <c r="G444" s="273"/>
      <c r="H444" s="276">
        <v>2</v>
      </c>
      <c r="I444" s="277"/>
      <c r="J444" s="273"/>
      <c r="K444" s="273"/>
      <c r="L444" s="278"/>
      <c r="M444" s="279"/>
      <c r="N444" s="280"/>
      <c r="O444" s="280"/>
      <c r="P444" s="280"/>
      <c r="Q444" s="280"/>
      <c r="R444" s="280"/>
      <c r="S444" s="280"/>
      <c r="T444" s="281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82" t="s">
        <v>282</v>
      </c>
      <c r="AU444" s="282" t="s">
        <v>91</v>
      </c>
      <c r="AV444" s="15" t="s">
        <v>187</v>
      </c>
      <c r="AW444" s="15" t="s">
        <v>39</v>
      </c>
      <c r="AX444" s="15" t="s">
        <v>86</v>
      </c>
      <c r="AY444" s="282" t="s">
        <v>188</v>
      </c>
    </row>
    <row r="445" s="2" customFormat="1" ht="37.8" customHeight="1">
      <c r="A445" s="42"/>
      <c r="B445" s="43"/>
      <c r="C445" s="209" t="s">
        <v>606</v>
      </c>
      <c r="D445" s="209" t="s">
        <v>189</v>
      </c>
      <c r="E445" s="210" t="s">
        <v>3198</v>
      </c>
      <c r="F445" s="211" t="s">
        <v>3199</v>
      </c>
      <c r="G445" s="212" t="s">
        <v>235</v>
      </c>
      <c r="H445" s="213">
        <v>2</v>
      </c>
      <c r="I445" s="214"/>
      <c r="J445" s="215">
        <f>ROUND(I445*H445,2)</f>
        <v>0</v>
      </c>
      <c r="K445" s="211" t="s">
        <v>32</v>
      </c>
      <c r="L445" s="48"/>
      <c r="M445" s="216" t="s">
        <v>32</v>
      </c>
      <c r="N445" s="217" t="s">
        <v>49</v>
      </c>
      <c r="O445" s="88"/>
      <c r="P445" s="218">
        <f>O445*H445</f>
        <v>0</v>
      </c>
      <c r="Q445" s="218">
        <v>0</v>
      </c>
      <c r="R445" s="218">
        <f>Q445*H445</f>
        <v>0</v>
      </c>
      <c r="S445" s="218">
        <v>0</v>
      </c>
      <c r="T445" s="219">
        <f>S445*H445</f>
        <v>0</v>
      </c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R445" s="220" t="s">
        <v>405</v>
      </c>
      <c r="AT445" s="220" t="s">
        <v>189</v>
      </c>
      <c r="AU445" s="220" t="s">
        <v>91</v>
      </c>
      <c r="AY445" s="20" t="s">
        <v>188</v>
      </c>
      <c r="BE445" s="221">
        <f>IF(N445="základní",J445,0)</f>
        <v>0</v>
      </c>
      <c r="BF445" s="221">
        <f>IF(N445="snížená",J445,0)</f>
        <v>0</v>
      </c>
      <c r="BG445" s="221">
        <f>IF(N445="zákl. přenesená",J445,0)</f>
        <v>0</v>
      </c>
      <c r="BH445" s="221">
        <f>IF(N445="sníž. přenesená",J445,0)</f>
        <v>0</v>
      </c>
      <c r="BI445" s="221">
        <f>IF(N445="nulová",J445,0)</f>
        <v>0</v>
      </c>
      <c r="BJ445" s="20" t="s">
        <v>86</v>
      </c>
      <c r="BK445" s="221">
        <f>ROUND(I445*H445,2)</f>
        <v>0</v>
      </c>
      <c r="BL445" s="20" t="s">
        <v>405</v>
      </c>
      <c r="BM445" s="220" t="s">
        <v>3200</v>
      </c>
    </row>
    <row r="446" s="2" customFormat="1">
      <c r="A446" s="42"/>
      <c r="B446" s="43"/>
      <c r="C446" s="44"/>
      <c r="D446" s="222" t="s">
        <v>194</v>
      </c>
      <c r="E446" s="44"/>
      <c r="F446" s="223" t="s">
        <v>3199</v>
      </c>
      <c r="G446" s="44"/>
      <c r="H446" s="44"/>
      <c r="I446" s="224"/>
      <c r="J446" s="44"/>
      <c r="K446" s="44"/>
      <c r="L446" s="48"/>
      <c r="M446" s="225"/>
      <c r="N446" s="226"/>
      <c r="O446" s="88"/>
      <c r="P446" s="88"/>
      <c r="Q446" s="88"/>
      <c r="R446" s="88"/>
      <c r="S446" s="88"/>
      <c r="T446" s="89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T446" s="20" t="s">
        <v>194</v>
      </c>
      <c r="AU446" s="20" t="s">
        <v>91</v>
      </c>
    </row>
    <row r="447" s="2" customFormat="1">
      <c r="A447" s="42"/>
      <c r="B447" s="43"/>
      <c r="C447" s="44"/>
      <c r="D447" s="222" t="s">
        <v>202</v>
      </c>
      <c r="E447" s="44"/>
      <c r="F447" s="227" t="s">
        <v>3201</v>
      </c>
      <c r="G447" s="44"/>
      <c r="H447" s="44"/>
      <c r="I447" s="224"/>
      <c r="J447" s="44"/>
      <c r="K447" s="44"/>
      <c r="L447" s="48"/>
      <c r="M447" s="225"/>
      <c r="N447" s="226"/>
      <c r="O447" s="88"/>
      <c r="P447" s="88"/>
      <c r="Q447" s="88"/>
      <c r="R447" s="88"/>
      <c r="S447" s="88"/>
      <c r="T447" s="89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T447" s="20" t="s">
        <v>202</v>
      </c>
      <c r="AU447" s="20" t="s">
        <v>91</v>
      </c>
    </row>
    <row r="448" s="13" customFormat="1">
      <c r="A448" s="13"/>
      <c r="B448" s="241"/>
      <c r="C448" s="242"/>
      <c r="D448" s="222" t="s">
        <v>282</v>
      </c>
      <c r="E448" s="243" t="s">
        <v>32</v>
      </c>
      <c r="F448" s="244" t="s">
        <v>3202</v>
      </c>
      <c r="G448" s="242"/>
      <c r="H448" s="245">
        <v>1</v>
      </c>
      <c r="I448" s="246"/>
      <c r="J448" s="242"/>
      <c r="K448" s="242"/>
      <c r="L448" s="247"/>
      <c r="M448" s="248"/>
      <c r="N448" s="249"/>
      <c r="O448" s="249"/>
      <c r="P448" s="249"/>
      <c r="Q448" s="249"/>
      <c r="R448" s="249"/>
      <c r="S448" s="249"/>
      <c r="T448" s="250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1" t="s">
        <v>282</v>
      </c>
      <c r="AU448" s="251" t="s">
        <v>91</v>
      </c>
      <c r="AV448" s="13" t="s">
        <v>91</v>
      </c>
      <c r="AW448" s="13" t="s">
        <v>39</v>
      </c>
      <c r="AX448" s="13" t="s">
        <v>78</v>
      </c>
      <c r="AY448" s="251" t="s">
        <v>188</v>
      </c>
    </row>
    <row r="449" s="13" customFormat="1">
      <c r="A449" s="13"/>
      <c r="B449" s="241"/>
      <c r="C449" s="242"/>
      <c r="D449" s="222" t="s">
        <v>282</v>
      </c>
      <c r="E449" s="243" t="s">
        <v>32</v>
      </c>
      <c r="F449" s="244" t="s">
        <v>3203</v>
      </c>
      <c r="G449" s="242"/>
      <c r="H449" s="245">
        <v>1</v>
      </c>
      <c r="I449" s="246"/>
      <c r="J449" s="242"/>
      <c r="K449" s="242"/>
      <c r="L449" s="247"/>
      <c r="M449" s="248"/>
      <c r="N449" s="249"/>
      <c r="O449" s="249"/>
      <c r="P449" s="249"/>
      <c r="Q449" s="249"/>
      <c r="R449" s="249"/>
      <c r="S449" s="249"/>
      <c r="T449" s="250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1" t="s">
        <v>282</v>
      </c>
      <c r="AU449" s="251" t="s">
        <v>91</v>
      </c>
      <c r="AV449" s="13" t="s">
        <v>91</v>
      </c>
      <c r="AW449" s="13" t="s">
        <v>39</v>
      </c>
      <c r="AX449" s="13" t="s">
        <v>78</v>
      </c>
      <c r="AY449" s="251" t="s">
        <v>188</v>
      </c>
    </row>
    <row r="450" s="15" customFormat="1">
      <c r="A450" s="15"/>
      <c r="B450" s="272"/>
      <c r="C450" s="273"/>
      <c r="D450" s="222" t="s">
        <v>282</v>
      </c>
      <c r="E450" s="274" t="s">
        <v>32</v>
      </c>
      <c r="F450" s="275" t="s">
        <v>338</v>
      </c>
      <c r="G450" s="273"/>
      <c r="H450" s="276">
        <v>2</v>
      </c>
      <c r="I450" s="277"/>
      <c r="J450" s="273"/>
      <c r="K450" s="273"/>
      <c r="L450" s="278"/>
      <c r="M450" s="279"/>
      <c r="N450" s="280"/>
      <c r="O450" s="280"/>
      <c r="P450" s="280"/>
      <c r="Q450" s="280"/>
      <c r="R450" s="280"/>
      <c r="S450" s="280"/>
      <c r="T450" s="281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82" t="s">
        <v>282</v>
      </c>
      <c r="AU450" s="282" t="s">
        <v>91</v>
      </c>
      <c r="AV450" s="15" t="s">
        <v>187</v>
      </c>
      <c r="AW450" s="15" t="s">
        <v>39</v>
      </c>
      <c r="AX450" s="15" t="s">
        <v>86</v>
      </c>
      <c r="AY450" s="282" t="s">
        <v>188</v>
      </c>
    </row>
    <row r="451" s="2" customFormat="1" ht="37.8" customHeight="1">
      <c r="A451" s="42"/>
      <c r="B451" s="43"/>
      <c r="C451" s="209" t="s">
        <v>612</v>
      </c>
      <c r="D451" s="209" t="s">
        <v>189</v>
      </c>
      <c r="E451" s="210" t="s">
        <v>3204</v>
      </c>
      <c r="F451" s="211" t="s">
        <v>3205</v>
      </c>
      <c r="G451" s="212" t="s">
        <v>235</v>
      </c>
      <c r="H451" s="213">
        <v>1</v>
      </c>
      <c r="I451" s="214"/>
      <c r="J451" s="215">
        <f>ROUND(I451*H451,2)</f>
        <v>0</v>
      </c>
      <c r="K451" s="211" t="s">
        <v>32</v>
      </c>
      <c r="L451" s="48"/>
      <c r="M451" s="216" t="s">
        <v>32</v>
      </c>
      <c r="N451" s="217" t="s">
        <v>49</v>
      </c>
      <c r="O451" s="88"/>
      <c r="P451" s="218">
        <f>O451*H451</f>
        <v>0</v>
      </c>
      <c r="Q451" s="218">
        <v>0</v>
      </c>
      <c r="R451" s="218">
        <f>Q451*H451</f>
        <v>0</v>
      </c>
      <c r="S451" s="218">
        <v>0</v>
      </c>
      <c r="T451" s="219">
        <f>S451*H451</f>
        <v>0</v>
      </c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R451" s="220" t="s">
        <v>405</v>
      </c>
      <c r="AT451" s="220" t="s">
        <v>189</v>
      </c>
      <c r="AU451" s="220" t="s">
        <v>91</v>
      </c>
      <c r="AY451" s="20" t="s">
        <v>188</v>
      </c>
      <c r="BE451" s="221">
        <f>IF(N451="základní",J451,0)</f>
        <v>0</v>
      </c>
      <c r="BF451" s="221">
        <f>IF(N451="snížená",J451,0)</f>
        <v>0</v>
      </c>
      <c r="BG451" s="221">
        <f>IF(N451="zákl. přenesená",J451,0)</f>
        <v>0</v>
      </c>
      <c r="BH451" s="221">
        <f>IF(N451="sníž. přenesená",J451,0)</f>
        <v>0</v>
      </c>
      <c r="BI451" s="221">
        <f>IF(N451="nulová",J451,0)</f>
        <v>0</v>
      </c>
      <c r="BJ451" s="20" t="s">
        <v>86</v>
      </c>
      <c r="BK451" s="221">
        <f>ROUND(I451*H451,2)</f>
        <v>0</v>
      </c>
      <c r="BL451" s="20" t="s">
        <v>405</v>
      </c>
      <c r="BM451" s="220" t="s">
        <v>3206</v>
      </c>
    </row>
    <row r="452" s="2" customFormat="1">
      <c r="A452" s="42"/>
      <c r="B452" s="43"/>
      <c r="C452" s="44"/>
      <c r="D452" s="222" t="s">
        <v>194</v>
      </c>
      <c r="E452" s="44"/>
      <c r="F452" s="223" t="s">
        <v>3205</v>
      </c>
      <c r="G452" s="44"/>
      <c r="H452" s="44"/>
      <c r="I452" s="224"/>
      <c r="J452" s="44"/>
      <c r="K452" s="44"/>
      <c r="L452" s="48"/>
      <c r="M452" s="225"/>
      <c r="N452" s="226"/>
      <c r="O452" s="88"/>
      <c r="P452" s="88"/>
      <c r="Q452" s="88"/>
      <c r="R452" s="88"/>
      <c r="S452" s="88"/>
      <c r="T452" s="89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T452" s="20" t="s">
        <v>194</v>
      </c>
      <c r="AU452" s="20" t="s">
        <v>91</v>
      </c>
    </row>
    <row r="453" s="2" customFormat="1">
      <c r="A453" s="42"/>
      <c r="B453" s="43"/>
      <c r="C453" s="44"/>
      <c r="D453" s="222" t="s">
        <v>202</v>
      </c>
      <c r="E453" s="44"/>
      <c r="F453" s="227" t="s">
        <v>504</v>
      </c>
      <c r="G453" s="44"/>
      <c r="H453" s="44"/>
      <c r="I453" s="224"/>
      <c r="J453" s="44"/>
      <c r="K453" s="44"/>
      <c r="L453" s="48"/>
      <c r="M453" s="225"/>
      <c r="N453" s="226"/>
      <c r="O453" s="88"/>
      <c r="P453" s="88"/>
      <c r="Q453" s="88"/>
      <c r="R453" s="88"/>
      <c r="S453" s="88"/>
      <c r="T453" s="89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T453" s="20" t="s">
        <v>202</v>
      </c>
      <c r="AU453" s="20" t="s">
        <v>91</v>
      </c>
    </row>
    <row r="454" s="13" customFormat="1">
      <c r="A454" s="13"/>
      <c r="B454" s="241"/>
      <c r="C454" s="242"/>
      <c r="D454" s="222" t="s">
        <v>282</v>
      </c>
      <c r="E454" s="243" t="s">
        <v>32</v>
      </c>
      <c r="F454" s="244" t="s">
        <v>3207</v>
      </c>
      <c r="G454" s="242"/>
      <c r="H454" s="245">
        <v>1</v>
      </c>
      <c r="I454" s="246"/>
      <c r="J454" s="242"/>
      <c r="K454" s="242"/>
      <c r="L454" s="247"/>
      <c r="M454" s="248"/>
      <c r="N454" s="249"/>
      <c r="O454" s="249"/>
      <c r="P454" s="249"/>
      <c r="Q454" s="249"/>
      <c r="R454" s="249"/>
      <c r="S454" s="249"/>
      <c r="T454" s="250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1" t="s">
        <v>282</v>
      </c>
      <c r="AU454" s="251" t="s">
        <v>91</v>
      </c>
      <c r="AV454" s="13" t="s">
        <v>91</v>
      </c>
      <c r="AW454" s="13" t="s">
        <v>39</v>
      </c>
      <c r="AX454" s="13" t="s">
        <v>86</v>
      </c>
      <c r="AY454" s="251" t="s">
        <v>188</v>
      </c>
    </row>
    <row r="455" s="2" customFormat="1" ht="33" customHeight="1">
      <c r="A455" s="42"/>
      <c r="B455" s="43"/>
      <c r="C455" s="209" t="s">
        <v>619</v>
      </c>
      <c r="D455" s="209" t="s">
        <v>189</v>
      </c>
      <c r="E455" s="210" t="s">
        <v>3208</v>
      </c>
      <c r="F455" s="211" t="s">
        <v>3209</v>
      </c>
      <c r="G455" s="212" t="s">
        <v>235</v>
      </c>
      <c r="H455" s="213">
        <v>1</v>
      </c>
      <c r="I455" s="214"/>
      <c r="J455" s="215">
        <f>ROUND(I455*H455,2)</f>
        <v>0</v>
      </c>
      <c r="K455" s="211" t="s">
        <v>32</v>
      </c>
      <c r="L455" s="48"/>
      <c r="M455" s="216" t="s">
        <v>32</v>
      </c>
      <c r="N455" s="217" t="s">
        <v>49</v>
      </c>
      <c r="O455" s="88"/>
      <c r="P455" s="218">
        <f>O455*H455</f>
        <v>0</v>
      </c>
      <c r="Q455" s="218">
        <v>0</v>
      </c>
      <c r="R455" s="218">
        <f>Q455*H455</f>
        <v>0</v>
      </c>
      <c r="S455" s="218">
        <v>0</v>
      </c>
      <c r="T455" s="219">
        <f>S455*H455</f>
        <v>0</v>
      </c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R455" s="220" t="s">
        <v>405</v>
      </c>
      <c r="AT455" s="220" t="s">
        <v>189</v>
      </c>
      <c r="AU455" s="220" t="s">
        <v>91</v>
      </c>
      <c r="AY455" s="20" t="s">
        <v>188</v>
      </c>
      <c r="BE455" s="221">
        <f>IF(N455="základní",J455,0)</f>
        <v>0</v>
      </c>
      <c r="BF455" s="221">
        <f>IF(N455="snížená",J455,0)</f>
        <v>0</v>
      </c>
      <c r="BG455" s="221">
        <f>IF(N455="zákl. přenesená",J455,0)</f>
        <v>0</v>
      </c>
      <c r="BH455" s="221">
        <f>IF(N455="sníž. přenesená",J455,0)</f>
        <v>0</v>
      </c>
      <c r="BI455" s="221">
        <f>IF(N455="nulová",J455,0)</f>
        <v>0</v>
      </c>
      <c r="BJ455" s="20" t="s">
        <v>86</v>
      </c>
      <c r="BK455" s="221">
        <f>ROUND(I455*H455,2)</f>
        <v>0</v>
      </c>
      <c r="BL455" s="20" t="s">
        <v>405</v>
      </c>
      <c r="BM455" s="220" t="s">
        <v>3210</v>
      </c>
    </row>
    <row r="456" s="2" customFormat="1">
      <c r="A456" s="42"/>
      <c r="B456" s="43"/>
      <c r="C456" s="44"/>
      <c r="D456" s="222" t="s">
        <v>194</v>
      </c>
      <c r="E456" s="44"/>
      <c r="F456" s="223" t="s">
        <v>3209</v>
      </c>
      <c r="G456" s="44"/>
      <c r="H456" s="44"/>
      <c r="I456" s="224"/>
      <c r="J456" s="44"/>
      <c r="K456" s="44"/>
      <c r="L456" s="48"/>
      <c r="M456" s="225"/>
      <c r="N456" s="226"/>
      <c r="O456" s="88"/>
      <c r="P456" s="88"/>
      <c r="Q456" s="88"/>
      <c r="R456" s="88"/>
      <c r="S456" s="88"/>
      <c r="T456" s="89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T456" s="20" t="s">
        <v>194</v>
      </c>
      <c r="AU456" s="20" t="s">
        <v>91</v>
      </c>
    </row>
    <row r="457" s="2" customFormat="1">
      <c r="A457" s="42"/>
      <c r="B457" s="43"/>
      <c r="C457" s="44"/>
      <c r="D457" s="222" t="s">
        <v>202</v>
      </c>
      <c r="E457" s="44"/>
      <c r="F457" s="227" t="s">
        <v>3211</v>
      </c>
      <c r="G457" s="44"/>
      <c r="H457" s="44"/>
      <c r="I457" s="224"/>
      <c r="J457" s="44"/>
      <c r="K457" s="44"/>
      <c r="L457" s="48"/>
      <c r="M457" s="225"/>
      <c r="N457" s="226"/>
      <c r="O457" s="88"/>
      <c r="P457" s="88"/>
      <c r="Q457" s="88"/>
      <c r="R457" s="88"/>
      <c r="S457" s="88"/>
      <c r="T457" s="89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T457" s="20" t="s">
        <v>202</v>
      </c>
      <c r="AU457" s="20" t="s">
        <v>91</v>
      </c>
    </row>
    <row r="458" s="13" customFormat="1">
      <c r="A458" s="13"/>
      <c r="B458" s="241"/>
      <c r="C458" s="242"/>
      <c r="D458" s="222" t="s">
        <v>282</v>
      </c>
      <c r="E458" s="243" t="s">
        <v>32</v>
      </c>
      <c r="F458" s="244" t="s">
        <v>3212</v>
      </c>
      <c r="G458" s="242"/>
      <c r="H458" s="245">
        <v>1</v>
      </c>
      <c r="I458" s="246"/>
      <c r="J458" s="242"/>
      <c r="K458" s="242"/>
      <c r="L458" s="247"/>
      <c r="M458" s="248"/>
      <c r="N458" s="249"/>
      <c r="O458" s="249"/>
      <c r="P458" s="249"/>
      <c r="Q458" s="249"/>
      <c r="R458" s="249"/>
      <c r="S458" s="249"/>
      <c r="T458" s="250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1" t="s">
        <v>282</v>
      </c>
      <c r="AU458" s="251" t="s">
        <v>91</v>
      </c>
      <c r="AV458" s="13" t="s">
        <v>91</v>
      </c>
      <c r="AW458" s="13" t="s">
        <v>39</v>
      </c>
      <c r="AX458" s="13" t="s">
        <v>86</v>
      </c>
      <c r="AY458" s="251" t="s">
        <v>188</v>
      </c>
    </row>
    <row r="459" s="2" customFormat="1" ht="24.15" customHeight="1">
      <c r="A459" s="42"/>
      <c r="B459" s="43"/>
      <c r="C459" s="209" t="s">
        <v>627</v>
      </c>
      <c r="D459" s="209" t="s">
        <v>189</v>
      </c>
      <c r="E459" s="210" t="s">
        <v>2223</v>
      </c>
      <c r="F459" s="211" t="s">
        <v>3213</v>
      </c>
      <c r="G459" s="212" t="s">
        <v>235</v>
      </c>
      <c r="H459" s="213">
        <v>1</v>
      </c>
      <c r="I459" s="214"/>
      <c r="J459" s="215">
        <f>ROUND(I459*H459,2)</f>
        <v>0</v>
      </c>
      <c r="K459" s="211" t="s">
        <v>32</v>
      </c>
      <c r="L459" s="48"/>
      <c r="M459" s="216" t="s">
        <v>32</v>
      </c>
      <c r="N459" s="217" t="s">
        <v>49</v>
      </c>
      <c r="O459" s="88"/>
      <c r="P459" s="218">
        <f>O459*H459</f>
        <v>0</v>
      </c>
      <c r="Q459" s="218">
        <v>0</v>
      </c>
      <c r="R459" s="218">
        <f>Q459*H459</f>
        <v>0</v>
      </c>
      <c r="S459" s="218">
        <v>0</v>
      </c>
      <c r="T459" s="219">
        <f>S459*H459</f>
        <v>0</v>
      </c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R459" s="220" t="s">
        <v>405</v>
      </c>
      <c r="AT459" s="220" t="s">
        <v>189</v>
      </c>
      <c r="AU459" s="220" t="s">
        <v>91</v>
      </c>
      <c r="AY459" s="20" t="s">
        <v>188</v>
      </c>
      <c r="BE459" s="221">
        <f>IF(N459="základní",J459,0)</f>
        <v>0</v>
      </c>
      <c r="BF459" s="221">
        <f>IF(N459="snížená",J459,0)</f>
        <v>0</v>
      </c>
      <c r="BG459" s="221">
        <f>IF(N459="zákl. přenesená",J459,0)</f>
        <v>0</v>
      </c>
      <c r="BH459" s="221">
        <f>IF(N459="sníž. přenesená",J459,0)</f>
        <v>0</v>
      </c>
      <c r="BI459" s="221">
        <f>IF(N459="nulová",J459,0)</f>
        <v>0</v>
      </c>
      <c r="BJ459" s="20" t="s">
        <v>86</v>
      </c>
      <c r="BK459" s="221">
        <f>ROUND(I459*H459,2)</f>
        <v>0</v>
      </c>
      <c r="BL459" s="20" t="s">
        <v>405</v>
      </c>
      <c r="BM459" s="220" t="s">
        <v>3214</v>
      </c>
    </row>
    <row r="460" s="2" customFormat="1">
      <c r="A460" s="42"/>
      <c r="B460" s="43"/>
      <c r="C460" s="44"/>
      <c r="D460" s="222" t="s">
        <v>194</v>
      </c>
      <c r="E460" s="44"/>
      <c r="F460" s="223" t="s">
        <v>3213</v>
      </c>
      <c r="G460" s="44"/>
      <c r="H460" s="44"/>
      <c r="I460" s="224"/>
      <c r="J460" s="44"/>
      <c r="K460" s="44"/>
      <c r="L460" s="48"/>
      <c r="M460" s="225"/>
      <c r="N460" s="226"/>
      <c r="O460" s="88"/>
      <c r="P460" s="88"/>
      <c r="Q460" s="88"/>
      <c r="R460" s="88"/>
      <c r="S460" s="88"/>
      <c r="T460" s="89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T460" s="20" t="s">
        <v>194</v>
      </c>
      <c r="AU460" s="20" t="s">
        <v>91</v>
      </c>
    </row>
    <row r="461" s="2" customFormat="1">
      <c r="A461" s="42"/>
      <c r="B461" s="43"/>
      <c r="C461" s="44"/>
      <c r="D461" s="222" t="s">
        <v>202</v>
      </c>
      <c r="E461" s="44"/>
      <c r="F461" s="227" t="s">
        <v>3215</v>
      </c>
      <c r="G461" s="44"/>
      <c r="H461" s="44"/>
      <c r="I461" s="224"/>
      <c r="J461" s="44"/>
      <c r="K461" s="44"/>
      <c r="L461" s="48"/>
      <c r="M461" s="225"/>
      <c r="N461" s="226"/>
      <c r="O461" s="88"/>
      <c r="P461" s="88"/>
      <c r="Q461" s="88"/>
      <c r="R461" s="88"/>
      <c r="S461" s="88"/>
      <c r="T461" s="89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T461" s="20" t="s">
        <v>202</v>
      </c>
      <c r="AU461" s="20" t="s">
        <v>91</v>
      </c>
    </row>
    <row r="462" s="13" customFormat="1">
      <c r="A462" s="13"/>
      <c r="B462" s="241"/>
      <c r="C462" s="242"/>
      <c r="D462" s="222" t="s">
        <v>282</v>
      </c>
      <c r="E462" s="243" t="s">
        <v>32</v>
      </c>
      <c r="F462" s="244" t="s">
        <v>3216</v>
      </c>
      <c r="G462" s="242"/>
      <c r="H462" s="245">
        <v>1</v>
      </c>
      <c r="I462" s="246"/>
      <c r="J462" s="242"/>
      <c r="K462" s="242"/>
      <c r="L462" s="247"/>
      <c r="M462" s="248"/>
      <c r="N462" s="249"/>
      <c r="O462" s="249"/>
      <c r="P462" s="249"/>
      <c r="Q462" s="249"/>
      <c r="R462" s="249"/>
      <c r="S462" s="249"/>
      <c r="T462" s="250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1" t="s">
        <v>282</v>
      </c>
      <c r="AU462" s="251" t="s">
        <v>91</v>
      </c>
      <c r="AV462" s="13" t="s">
        <v>91</v>
      </c>
      <c r="AW462" s="13" t="s">
        <v>39</v>
      </c>
      <c r="AX462" s="13" t="s">
        <v>86</v>
      </c>
      <c r="AY462" s="251" t="s">
        <v>188</v>
      </c>
    </row>
    <row r="463" s="2" customFormat="1" ht="33" customHeight="1">
      <c r="A463" s="42"/>
      <c r="B463" s="43"/>
      <c r="C463" s="209" t="s">
        <v>631</v>
      </c>
      <c r="D463" s="209" t="s">
        <v>189</v>
      </c>
      <c r="E463" s="210" t="s">
        <v>3217</v>
      </c>
      <c r="F463" s="211" t="s">
        <v>3218</v>
      </c>
      <c r="G463" s="212" t="s">
        <v>235</v>
      </c>
      <c r="H463" s="213">
        <v>1</v>
      </c>
      <c r="I463" s="214"/>
      <c r="J463" s="215">
        <f>ROUND(I463*H463,2)</f>
        <v>0</v>
      </c>
      <c r="K463" s="211" t="s">
        <v>32</v>
      </c>
      <c r="L463" s="48"/>
      <c r="M463" s="216" t="s">
        <v>32</v>
      </c>
      <c r="N463" s="217" t="s">
        <v>49</v>
      </c>
      <c r="O463" s="88"/>
      <c r="P463" s="218">
        <f>O463*H463</f>
        <v>0</v>
      </c>
      <c r="Q463" s="218">
        <v>0</v>
      </c>
      <c r="R463" s="218">
        <f>Q463*H463</f>
        <v>0</v>
      </c>
      <c r="S463" s="218">
        <v>0</v>
      </c>
      <c r="T463" s="219">
        <f>S463*H463</f>
        <v>0</v>
      </c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R463" s="220" t="s">
        <v>405</v>
      </c>
      <c r="AT463" s="220" t="s">
        <v>189</v>
      </c>
      <c r="AU463" s="220" t="s">
        <v>91</v>
      </c>
      <c r="AY463" s="20" t="s">
        <v>188</v>
      </c>
      <c r="BE463" s="221">
        <f>IF(N463="základní",J463,0)</f>
        <v>0</v>
      </c>
      <c r="BF463" s="221">
        <f>IF(N463="snížená",J463,0)</f>
        <v>0</v>
      </c>
      <c r="BG463" s="221">
        <f>IF(N463="zákl. přenesená",J463,0)</f>
        <v>0</v>
      </c>
      <c r="BH463" s="221">
        <f>IF(N463="sníž. přenesená",J463,0)</f>
        <v>0</v>
      </c>
      <c r="BI463" s="221">
        <f>IF(N463="nulová",J463,0)</f>
        <v>0</v>
      </c>
      <c r="BJ463" s="20" t="s">
        <v>86</v>
      </c>
      <c r="BK463" s="221">
        <f>ROUND(I463*H463,2)</f>
        <v>0</v>
      </c>
      <c r="BL463" s="20" t="s">
        <v>405</v>
      </c>
      <c r="BM463" s="220" t="s">
        <v>3219</v>
      </c>
    </row>
    <row r="464" s="2" customFormat="1">
      <c r="A464" s="42"/>
      <c r="B464" s="43"/>
      <c r="C464" s="44"/>
      <c r="D464" s="222" t="s">
        <v>194</v>
      </c>
      <c r="E464" s="44"/>
      <c r="F464" s="223" t="s">
        <v>3218</v>
      </c>
      <c r="G464" s="44"/>
      <c r="H464" s="44"/>
      <c r="I464" s="224"/>
      <c r="J464" s="44"/>
      <c r="K464" s="44"/>
      <c r="L464" s="48"/>
      <c r="M464" s="225"/>
      <c r="N464" s="226"/>
      <c r="O464" s="88"/>
      <c r="P464" s="88"/>
      <c r="Q464" s="88"/>
      <c r="R464" s="88"/>
      <c r="S464" s="88"/>
      <c r="T464" s="89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T464" s="20" t="s">
        <v>194</v>
      </c>
      <c r="AU464" s="20" t="s">
        <v>91</v>
      </c>
    </row>
    <row r="465" s="2" customFormat="1">
      <c r="A465" s="42"/>
      <c r="B465" s="43"/>
      <c r="C465" s="44"/>
      <c r="D465" s="222" t="s">
        <v>202</v>
      </c>
      <c r="E465" s="44"/>
      <c r="F465" s="227" t="s">
        <v>3220</v>
      </c>
      <c r="G465" s="44"/>
      <c r="H465" s="44"/>
      <c r="I465" s="224"/>
      <c r="J465" s="44"/>
      <c r="K465" s="44"/>
      <c r="L465" s="48"/>
      <c r="M465" s="225"/>
      <c r="N465" s="226"/>
      <c r="O465" s="88"/>
      <c r="P465" s="88"/>
      <c r="Q465" s="88"/>
      <c r="R465" s="88"/>
      <c r="S465" s="88"/>
      <c r="T465" s="89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T465" s="20" t="s">
        <v>202</v>
      </c>
      <c r="AU465" s="20" t="s">
        <v>91</v>
      </c>
    </row>
    <row r="466" s="13" customFormat="1">
      <c r="A466" s="13"/>
      <c r="B466" s="241"/>
      <c r="C466" s="242"/>
      <c r="D466" s="222" t="s">
        <v>282</v>
      </c>
      <c r="E466" s="243" t="s">
        <v>32</v>
      </c>
      <c r="F466" s="244" t="s">
        <v>3221</v>
      </c>
      <c r="G466" s="242"/>
      <c r="H466" s="245">
        <v>1</v>
      </c>
      <c r="I466" s="246"/>
      <c r="J466" s="242"/>
      <c r="K466" s="242"/>
      <c r="L466" s="247"/>
      <c r="M466" s="248"/>
      <c r="N466" s="249"/>
      <c r="O466" s="249"/>
      <c r="P466" s="249"/>
      <c r="Q466" s="249"/>
      <c r="R466" s="249"/>
      <c r="S466" s="249"/>
      <c r="T466" s="250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1" t="s">
        <v>282</v>
      </c>
      <c r="AU466" s="251" t="s">
        <v>91</v>
      </c>
      <c r="AV466" s="13" t="s">
        <v>91</v>
      </c>
      <c r="AW466" s="13" t="s">
        <v>39</v>
      </c>
      <c r="AX466" s="13" t="s">
        <v>86</v>
      </c>
      <c r="AY466" s="251" t="s">
        <v>188</v>
      </c>
    </row>
    <row r="467" s="2" customFormat="1" ht="33" customHeight="1">
      <c r="A467" s="42"/>
      <c r="B467" s="43"/>
      <c r="C467" s="209" t="s">
        <v>638</v>
      </c>
      <c r="D467" s="209" t="s">
        <v>189</v>
      </c>
      <c r="E467" s="210" t="s">
        <v>3222</v>
      </c>
      <c r="F467" s="211" t="s">
        <v>3223</v>
      </c>
      <c r="G467" s="212" t="s">
        <v>235</v>
      </c>
      <c r="H467" s="213">
        <v>1</v>
      </c>
      <c r="I467" s="214"/>
      <c r="J467" s="215">
        <f>ROUND(I467*H467,2)</f>
        <v>0</v>
      </c>
      <c r="K467" s="211" t="s">
        <v>32</v>
      </c>
      <c r="L467" s="48"/>
      <c r="M467" s="216" t="s">
        <v>32</v>
      </c>
      <c r="N467" s="217" t="s">
        <v>49</v>
      </c>
      <c r="O467" s="88"/>
      <c r="P467" s="218">
        <f>O467*H467</f>
        <v>0</v>
      </c>
      <c r="Q467" s="218">
        <v>0</v>
      </c>
      <c r="R467" s="218">
        <f>Q467*H467</f>
        <v>0</v>
      </c>
      <c r="S467" s="218">
        <v>0</v>
      </c>
      <c r="T467" s="219">
        <f>S467*H467</f>
        <v>0</v>
      </c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R467" s="220" t="s">
        <v>405</v>
      </c>
      <c r="AT467" s="220" t="s">
        <v>189</v>
      </c>
      <c r="AU467" s="220" t="s">
        <v>91</v>
      </c>
      <c r="AY467" s="20" t="s">
        <v>188</v>
      </c>
      <c r="BE467" s="221">
        <f>IF(N467="základní",J467,0)</f>
        <v>0</v>
      </c>
      <c r="BF467" s="221">
        <f>IF(N467="snížená",J467,0)</f>
        <v>0</v>
      </c>
      <c r="BG467" s="221">
        <f>IF(N467="zákl. přenesená",J467,0)</f>
        <v>0</v>
      </c>
      <c r="BH467" s="221">
        <f>IF(N467="sníž. přenesená",J467,0)</f>
        <v>0</v>
      </c>
      <c r="BI467" s="221">
        <f>IF(N467="nulová",J467,0)</f>
        <v>0</v>
      </c>
      <c r="BJ467" s="20" t="s">
        <v>86</v>
      </c>
      <c r="BK467" s="221">
        <f>ROUND(I467*H467,2)</f>
        <v>0</v>
      </c>
      <c r="BL467" s="20" t="s">
        <v>405</v>
      </c>
      <c r="BM467" s="220" t="s">
        <v>3224</v>
      </c>
    </row>
    <row r="468" s="2" customFormat="1">
      <c r="A468" s="42"/>
      <c r="B468" s="43"/>
      <c r="C468" s="44"/>
      <c r="D468" s="222" t="s">
        <v>194</v>
      </c>
      <c r="E468" s="44"/>
      <c r="F468" s="223" t="s">
        <v>3223</v>
      </c>
      <c r="G468" s="44"/>
      <c r="H468" s="44"/>
      <c r="I468" s="224"/>
      <c r="J468" s="44"/>
      <c r="K468" s="44"/>
      <c r="L468" s="48"/>
      <c r="M468" s="225"/>
      <c r="N468" s="226"/>
      <c r="O468" s="88"/>
      <c r="P468" s="88"/>
      <c r="Q468" s="88"/>
      <c r="R468" s="88"/>
      <c r="S468" s="88"/>
      <c r="T468" s="89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T468" s="20" t="s">
        <v>194</v>
      </c>
      <c r="AU468" s="20" t="s">
        <v>91</v>
      </c>
    </row>
    <row r="469" s="2" customFormat="1">
      <c r="A469" s="42"/>
      <c r="B469" s="43"/>
      <c r="C469" s="44"/>
      <c r="D469" s="222" t="s">
        <v>202</v>
      </c>
      <c r="E469" s="44"/>
      <c r="F469" s="227" t="s">
        <v>3225</v>
      </c>
      <c r="G469" s="44"/>
      <c r="H469" s="44"/>
      <c r="I469" s="224"/>
      <c r="J469" s="44"/>
      <c r="K469" s="44"/>
      <c r="L469" s="48"/>
      <c r="M469" s="225"/>
      <c r="N469" s="226"/>
      <c r="O469" s="88"/>
      <c r="P469" s="88"/>
      <c r="Q469" s="88"/>
      <c r="R469" s="88"/>
      <c r="S469" s="88"/>
      <c r="T469" s="89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T469" s="20" t="s">
        <v>202</v>
      </c>
      <c r="AU469" s="20" t="s">
        <v>91</v>
      </c>
    </row>
    <row r="470" s="13" customFormat="1">
      <c r="A470" s="13"/>
      <c r="B470" s="241"/>
      <c r="C470" s="242"/>
      <c r="D470" s="222" t="s">
        <v>282</v>
      </c>
      <c r="E470" s="243" t="s">
        <v>32</v>
      </c>
      <c r="F470" s="244" t="s">
        <v>3226</v>
      </c>
      <c r="G470" s="242"/>
      <c r="H470" s="245">
        <v>1</v>
      </c>
      <c r="I470" s="246"/>
      <c r="J470" s="242"/>
      <c r="K470" s="242"/>
      <c r="L470" s="247"/>
      <c r="M470" s="248"/>
      <c r="N470" s="249"/>
      <c r="O470" s="249"/>
      <c r="P470" s="249"/>
      <c r="Q470" s="249"/>
      <c r="R470" s="249"/>
      <c r="S470" s="249"/>
      <c r="T470" s="250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1" t="s">
        <v>282</v>
      </c>
      <c r="AU470" s="251" t="s">
        <v>91</v>
      </c>
      <c r="AV470" s="13" t="s">
        <v>91</v>
      </c>
      <c r="AW470" s="13" t="s">
        <v>39</v>
      </c>
      <c r="AX470" s="13" t="s">
        <v>86</v>
      </c>
      <c r="AY470" s="251" t="s">
        <v>188</v>
      </c>
    </row>
    <row r="471" s="2" customFormat="1" ht="37.8" customHeight="1">
      <c r="A471" s="42"/>
      <c r="B471" s="43"/>
      <c r="C471" s="209" t="s">
        <v>1254</v>
      </c>
      <c r="D471" s="209" t="s">
        <v>189</v>
      </c>
      <c r="E471" s="210" t="s">
        <v>3227</v>
      </c>
      <c r="F471" s="211" t="s">
        <v>3228</v>
      </c>
      <c r="G471" s="212" t="s">
        <v>235</v>
      </c>
      <c r="H471" s="213">
        <v>1</v>
      </c>
      <c r="I471" s="214"/>
      <c r="J471" s="215">
        <f>ROUND(I471*H471,2)</f>
        <v>0</v>
      </c>
      <c r="K471" s="211" t="s">
        <v>32</v>
      </c>
      <c r="L471" s="48"/>
      <c r="M471" s="216" t="s">
        <v>32</v>
      </c>
      <c r="N471" s="217" t="s">
        <v>49</v>
      </c>
      <c r="O471" s="88"/>
      <c r="P471" s="218">
        <f>O471*H471</f>
        <v>0</v>
      </c>
      <c r="Q471" s="218">
        <v>0</v>
      </c>
      <c r="R471" s="218">
        <f>Q471*H471</f>
        <v>0</v>
      </c>
      <c r="S471" s="218">
        <v>0</v>
      </c>
      <c r="T471" s="219">
        <f>S471*H471</f>
        <v>0</v>
      </c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R471" s="220" t="s">
        <v>405</v>
      </c>
      <c r="AT471" s="220" t="s">
        <v>189</v>
      </c>
      <c r="AU471" s="220" t="s">
        <v>91</v>
      </c>
      <c r="AY471" s="20" t="s">
        <v>188</v>
      </c>
      <c r="BE471" s="221">
        <f>IF(N471="základní",J471,0)</f>
        <v>0</v>
      </c>
      <c r="BF471" s="221">
        <f>IF(N471="snížená",J471,0)</f>
        <v>0</v>
      </c>
      <c r="BG471" s="221">
        <f>IF(N471="zákl. přenesená",J471,0)</f>
        <v>0</v>
      </c>
      <c r="BH471" s="221">
        <f>IF(N471="sníž. přenesená",J471,0)</f>
        <v>0</v>
      </c>
      <c r="BI471" s="221">
        <f>IF(N471="nulová",J471,0)</f>
        <v>0</v>
      </c>
      <c r="BJ471" s="20" t="s">
        <v>86</v>
      </c>
      <c r="BK471" s="221">
        <f>ROUND(I471*H471,2)</f>
        <v>0</v>
      </c>
      <c r="BL471" s="20" t="s">
        <v>405</v>
      </c>
      <c r="BM471" s="220" t="s">
        <v>3229</v>
      </c>
    </row>
    <row r="472" s="2" customFormat="1">
      <c r="A472" s="42"/>
      <c r="B472" s="43"/>
      <c r="C472" s="44"/>
      <c r="D472" s="222" t="s">
        <v>194</v>
      </c>
      <c r="E472" s="44"/>
      <c r="F472" s="223" t="s">
        <v>3228</v>
      </c>
      <c r="G472" s="44"/>
      <c r="H472" s="44"/>
      <c r="I472" s="224"/>
      <c r="J472" s="44"/>
      <c r="K472" s="44"/>
      <c r="L472" s="48"/>
      <c r="M472" s="225"/>
      <c r="N472" s="226"/>
      <c r="O472" s="88"/>
      <c r="P472" s="88"/>
      <c r="Q472" s="88"/>
      <c r="R472" s="88"/>
      <c r="S472" s="88"/>
      <c r="T472" s="89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T472" s="20" t="s">
        <v>194</v>
      </c>
      <c r="AU472" s="20" t="s">
        <v>91</v>
      </c>
    </row>
    <row r="473" s="2" customFormat="1">
      <c r="A473" s="42"/>
      <c r="B473" s="43"/>
      <c r="C473" s="44"/>
      <c r="D473" s="222" t="s">
        <v>202</v>
      </c>
      <c r="E473" s="44"/>
      <c r="F473" s="227" t="s">
        <v>504</v>
      </c>
      <c r="G473" s="44"/>
      <c r="H473" s="44"/>
      <c r="I473" s="224"/>
      <c r="J473" s="44"/>
      <c r="K473" s="44"/>
      <c r="L473" s="48"/>
      <c r="M473" s="225"/>
      <c r="N473" s="226"/>
      <c r="O473" s="88"/>
      <c r="P473" s="88"/>
      <c r="Q473" s="88"/>
      <c r="R473" s="88"/>
      <c r="S473" s="88"/>
      <c r="T473" s="89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T473" s="20" t="s">
        <v>202</v>
      </c>
      <c r="AU473" s="20" t="s">
        <v>91</v>
      </c>
    </row>
    <row r="474" s="13" customFormat="1">
      <c r="A474" s="13"/>
      <c r="B474" s="241"/>
      <c r="C474" s="242"/>
      <c r="D474" s="222" t="s">
        <v>282</v>
      </c>
      <c r="E474" s="243" t="s">
        <v>32</v>
      </c>
      <c r="F474" s="244" t="s">
        <v>3230</v>
      </c>
      <c r="G474" s="242"/>
      <c r="H474" s="245">
        <v>1</v>
      </c>
      <c r="I474" s="246"/>
      <c r="J474" s="242"/>
      <c r="K474" s="242"/>
      <c r="L474" s="247"/>
      <c r="M474" s="248"/>
      <c r="N474" s="249"/>
      <c r="O474" s="249"/>
      <c r="P474" s="249"/>
      <c r="Q474" s="249"/>
      <c r="R474" s="249"/>
      <c r="S474" s="249"/>
      <c r="T474" s="250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1" t="s">
        <v>282</v>
      </c>
      <c r="AU474" s="251" t="s">
        <v>91</v>
      </c>
      <c r="AV474" s="13" t="s">
        <v>91</v>
      </c>
      <c r="AW474" s="13" t="s">
        <v>39</v>
      </c>
      <c r="AX474" s="13" t="s">
        <v>86</v>
      </c>
      <c r="AY474" s="251" t="s">
        <v>188</v>
      </c>
    </row>
    <row r="475" s="2" customFormat="1" ht="24.15" customHeight="1">
      <c r="A475" s="42"/>
      <c r="B475" s="43"/>
      <c r="C475" s="209" t="s">
        <v>643</v>
      </c>
      <c r="D475" s="209" t="s">
        <v>189</v>
      </c>
      <c r="E475" s="210" t="s">
        <v>3231</v>
      </c>
      <c r="F475" s="211" t="s">
        <v>3232</v>
      </c>
      <c r="G475" s="212" t="s">
        <v>235</v>
      </c>
      <c r="H475" s="213">
        <v>1</v>
      </c>
      <c r="I475" s="214"/>
      <c r="J475" s="215">
        <f>ROUND(I475*H475,2)</f>
        <v>0</v>
      </c>
      <c r="K475" s="211" t="s">
        <v>32</v>
      </c>
      <c r="L475" s="48"/>
      <c r="M475" s="216" t="s">
        <v>32</v>
      </c>
      <c r="N475" s="217" t="s">
        <v>49</v>
      </c>
      <c r="O475" s="88"/>
      <c r="P475" s="218">
        <f>O475*H475</f>
        <v>0</v>
      </c>
      <c r="Q475" s="218">
        <v>0</v>
      </c>
      <c r="R475" s="218">
        <f>Q475*H475</f>
        <v>0</v>
      </c>
      <c r="S475" s="218">
        <v>0</v>
      </c>
      <c r="T475" s="219">
        <f>S475*H475</f>
        <v>0</v>
      </c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R475" s="220" t="s">
        <v>405</v>
      </c>
      <c r="AT475" s="220" t="s">
        <v>189</v>
      </c>
      <c r="AU475" s="220" t="s">
        <v>91</v>
      </c>
      <c r="AY475" s="20" t="s">
        <v>188</v>
      </c>
      <c r="BE475" s="221">
        <f>IF(N475="základní",J475,0)</f>
        <v>0</v>
      </c>
      <c r="BF475" s="221">
        <f>IF(N475="snížená",J475,0)</f>
        <v>0</v>
      </c>
      <c r="BG475" s="221">
        <f>IF(N475="zákl. přenesená",J475,0)</f>
        <v>0</v>
      </c>
      <c r="BH475" s="221">
        <f>IF(N475="sníž. přenesená",J475,0)</f>
        <v>0</v>
      </c>
      <c r="BI475" s="221">
        <f>IF(N475="nulová",J475,0)</f>
        <v>0</v>
      </c>
      <c r="BJ475" s="20" t="s">
        <v>86</v>
      </c>
      <c r="BK475" s="221">
        <f>ROUND(I475*H475,2)</f>
        <v>0</v>
      </c>
      <c r="BL475" s="20" t="s">
        <v>405</v>
      </c>
      <c r="BM475" s="220" t="s">
        <v>3233</v>
      </c>
    </row>
    <row r="476" s="2" customFormat="1">
      <c r="A476" s="42"/>
      <c r="B476" s="43"/>
      <c r="C476" s="44"/>
      <c r="D476" s="222" t="s">
        <v>194</v>
      </c>
      <c r="E476" s="44"/>
      <c r="F476" s="223" t="s">
        <v>3232</v>
      </c>
      <c r="G476" s="44"/>
      <c r="H476" s="44"/>
      <c r="I476" s="224"/>
      <c r="J476" s="44"/>
      <c r="K476" s="44"/>
      <c r="L476" s="48"/>
      <c r="M476" s="225"/>
      <c r="N476" s="226"/>
      <c r="O476" s="88"/>
      <c r="P476" s="88"/>
      <c r="Q476" s="88"/>
      <c r="R476" s="88"/>
      <c r="S476" s="88"/>
      <c r="T476" s="89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T476" s="20" t="s">
        <v>194</v>
      </c>
      <c r="AU476" s="20" t="s">
        <v>91</v>
      </c>
    </row>
    <row r="477" s="2" customFormat="1">
      <c r="A477" s="42"/>
      <c r="B477" s="43"/>
      <c r="C477" s="44"/>
      <c r="D477" s="222" t="s">
        <v>202</v>
      </c>
      <c r="E477" s="44"/>
      <c r="F477" s="227" t="s">
        <v>3215</v>
      </c>
      <c r="G477" s="44"/>
      <c r="H477" s="44"/>
      <c r="I477" s="224"/>
      <c r="J477" s="44"/>
      <c r="K477" s="44"/>
      <c r="L477" s="48"/>
      <c r="M477" s="225"/>
      <c r="N477" s="226"/>
      <c r="O477" s="88"/>
      <c r="P477" s="88"/>
      <c r="Q477" s="88"/>
      <c r="R477" s="88"/>
      <c r="S477" s="88"/>
      <c r="T477" s="89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T477" s="20" t="s">
        <v>202</v>
      </c>
      <c r="AU477" s="20" t="s">
        <v>91</v>
      </c>
    </row>
    <row r="478" s="13" customFormat="1">
      <c r="A478" s="13"/>
      <c r="B478" s="241"/>
      <c r="C478" s="242"/>
      <c r="D478" s="222" t="s">
        <v>282</v>
      </c>
      <c r="E478" s="243" t="s">
        <v>32</v>
      </c>
      <c r="F478" s="244" t="s">
        <v>3234</v>
      </c>
      <c r="G478" s="242"/>
      <c r="H478" s="245">
        <v>1</v>
      </c>
      <c r="I478" s="246"/>
      <c r="J478" s="242"/>
      <c r="K478" s="242"/>
      <c r="L478" s="247"/>
      <c r="M478" s="248"/>
      <c r="N478" s="249"/>
      <c r="O478" s="249"/>
      <c r="P478" s="249"/>
      <c r="Q478" s="249"/>
      <c r="R478" s="249"/>
      <c r="S478" s="249"/>
      <c r="T478" s="250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1" t="s">
        <v>282</v>
      </c>
      <c r="AU478" s="251" t="s">
        <v>91</v>
      </c>
      <c r="AV478" s="13" t="s">
        <v>91</v>
      </c>
      <c r="AW478" s="13" t="s">
        <v>39</v>
      </c>
      <c r="AX478" s="13" t="s">
        <v>86</v>
      </c>
      <c r="AY478" s="251" t="s">
        <v>188</v>
      </c>
    </row>
    <row r="479" s="2" customFormat="1" ht="33" customHeight="1">
      <c r="A479" s="42"/>
      <c r="B479" s="43"/>
      <c r="C479" s="209" t="s">
        <v>650</v>
      </c>
      <c r="D479" s="209" t="s">
        <v>189</v>
      </c>
      <c r="E479" s="210" t="s">
        <v>3235</v>
      </c>
      <c r="F479" s="211" t="s">
        <v>3236</v>
      </c>
      <c r="G479" s="212" t="s">
        <v>235</v>
      </c>
      <c r="H479" s="213">
        <v>1</v>
      </c>
      <c r="I479" s="214"/>
      <c r="J479" s="215">
        <f>ROUND(I479*H479,2)</f>
        <v>0</v>
      </c>
      <c r="K479" s="211" t="s">
        <v>32</v>
      </c>
      <c r="L479" s="48"/>
      <c r="M479" s="216" t="s">
        <v>32</v>
      </c>
      <c r="N479" s="217" t="s">
        <v>49</v>
      </c>
      <c r="O479" s="88"/>
      <c r="P479" s="218">
        <f>O479*H479</f>
        <v>0</v>
      </c>
      <c r="Q479" s="218">
        <v>0</v>
      </c>
      <c r="R479" s="218">
        <f>Q479*H479</f>
        <v>0</v>
      </c>
      <c r="S479" s="218">
        <v>0</v>
      </c>
      <c r="T479" s="219">
        <f>S479*H479</f>
        <v>0</v>
      </c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R479" s="220" t="s">
        <v>405</v>
      </c>
      <c r="AT479" s="220" t="s">
        <v>189</v>
      </c>
      <c r="AU479" s="220" t="s">
        <v>91</v>
      </c>
      <c r="AY479" s="20" t="s">
        <v>188</v>
      </c>
      <c r="BE479" s="221">
        <f>IF(N479="základní",J479,0)</f>
        <v>0</v>
      </c>
      <c r="BF479" s="221">
        <f>IF(N479="snížená",J479,0)</f>
        <v>0</v>
      </c>
      <c r="BG479" s="221">
        <f>IF(N479="zákl. přenesená",J479,0)</f>
        <v>0</v>
      </c>
      <c r="BH479" s="221">
        <f>IF(N479="sníž. přenesená",J479,0)</f>
        <v>0</v>
      </c>
      <c r="BI479" s="221">
        <f>IF(N479="nulová",J479,0)</f>
        <v>0</v>
      </c>
      <c r="BJ479" s="20" t="s">
        <v>86</v>
      </c>
      <c r="BK479" s="221">
        <f>ROUND(I479*H479,2)</f>
        <v>0</v>
      </c>
      <c r="BL479" s="20" t="s">
        <v>405</v>
      </c>
      <c r="BM479" s="220" t="s">
        <v>3237</v>
      </c>
    </row>
    <row r="480" s="2" customFormat="1">
      <c r="A480" s="42"/>
      <c r="B480" s="43"/>
      <c r="C480" s="44"/>
      <c r="D480" s="222" t="s">
        <v>194</v>
      </c>
      <c r="E480" s="44"/>
      <c r="F480" s="223" t="s">
        <v>3236</v>
      </c>
      <c r="G480" s="44"/>
      <c r="H480" s="44"/>
      <c r="I480" s="224"/>
      <c r="J480" s="44"/>
      <c r="K480" s="44"/>
      <c r="L480" s="48"/>
      <c r="M480" s="225"/>
      <c r="N480" s="226"/>
      <c r="O480" s="88"/>
      <c r="P480" s="88"/>
      <c r="Q480" s="88"/>
      <c r="R480" s="88"/>
      <c r="S480" s="88"/>
      <c r="T480" s="89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T480" s="20" t="s">
        <v>194</v>
      </c>
      <c r="AU480" s="20" t="s">
        <v>91</v>
      </c>
    </row>
    <row r="481" s="2" customFormat="1">
      <c r="A481" s="42"/>
      <c r="B481" s="43"/>
      <c r="C481" s="44"/>
      <c r="D481" s="222" t="s">
        <v>202</v>
      </c>
      <c r="E481" s="44"/>
      <c r="F481" s="227" t="s">
        <v>504</v>
      </c>
      <c r="G481" s="44"/>
      <c r="H481" s="44"/>
      <c r="I481" s="224"/>
      <c r="J481" s="44"/>
      <c r="K481" s="44"/>
      <c r="L481" s="48"/>
      <c r="M481" s="225"/>
      <c r="N481" s="226"/>
      <c r="O481" s="88"/>
      <c r="P481" s="88"/>
      <c r="Q481" s="88"/>
      <c r="R481" s="88"/>
      <c r="S481" s="88"/>
      <c r="T481" s="89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T481" s="20" t="s">
        <v>202</v>
      </c>
      <c r="AU481" s="20" t="s">
        <v>91</v>
      </c>
    </row>
    <row r="482" s="13" customFormat="1">
      <c r="A482" s="13"/>
      <c r="B482" s="241"/>
      <c r="C482" s="242"/>
      <c r="D482" s="222" t="s">
        <v>282</v>
      </c>
      <c r="E482" s="243" t="s">
        <v>32</v>
      </c>
      <c r="F482" s="244" t="s">
        <v>3238</v>
      </c>
      <c r="G482" s="242"/>
      <c r="H482" s="245">
        <v>1</v>
      </c>
      <c r="I482" s="246"/>
      <c r="J482" s="242"/>
      <c r="K482" s="242"/>
      <c r="L482" s="247"/>
      <c r="M482" s="248"/>
      <c r="N482" s="249"/>
      <c r="O482" s="249"/>
      <c r="P482" s="249"/>
      <c r="Q482" s="249"/>
      <c r="R482" s="249"/>
      <c r="S482" s="249"/>
      <c r="T482" s="250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1" t="s">
        <v>282</v>
      </c>
      <c r="AU482" s="251" t="s">
        <v>91</v>
      </c>
      <c r="AV482" s="13" t="s">
        <v>91</v>
      </c>
      <c r="AW482" s="13" t="s">
        <v>39</v>
      </c>
      <c r="AX482" s="13" t="s">
        <v>86</v>
      </c>
      <c r="AY482" s="251" t="s">
        <v>188</v>
      </c>
    </row>
    <row r="483" s="2" customFormat="1" ht="24.15" customHeight="1">
      <c r="A483" s="42"/>
      <c r="B483" s="43"/>
      <c r="C483" s="209" t="s">
        <v>656</v>
      </c>
      <c r="D483" s="209" t="s">
        <v>189</v>
      </c>
      <c r="E483" s="210" t="s">
        <v>3239</v>
      </c>
      <c r="F483" s="211" t="s">
        <v>3240</v>
      </c>
      <c r="G483" s="212" t="s">
        <v>235</v>
      </c>
      <c r="H483" s="213">
        <v>1</v>
      </c>
      <c r="I483" s="214"/>
      <c r="J483" s="215">
        <f>ROUND(I483*H483,2)</f>
        <v>0</v>
      </c>
      <c r="K483" s="211" t="s">
        <v>32</v>
      </c>
      <c r="L483" s="48"/>
      <c r="M483" s="216" t="s">
        <v>32</v>
      </c>
      <c r="N483" s="217" t="s">
        <v>49</v>
      </c>
      <c r="O483" s="88"/>
      <c r="P483" s="218">
        <f>O483*H483</f>
        <v>0</v>
      </c>
      <c r="Q483" s="218">
        <v>0</v>
      </c>
      <c r="R483" s="218">
        <f>Q483*H483</f>
        <v>0</v>
      </c>
      <c r="S483" s="218">
        <v>0</v>
      </c>
      <c r="T483" s="219">
        <f>S483*H483</f>
        <v>0</v>
      </c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R483" s="220" t="s">
        <v>405</v>
      </c>
      <c r="AT483" s="220" t="s">
        <v>189</v>
      </c>
      <c r="AU483" s="220" t="s">
        <v>91</v>
      </c>
      <c r="AY483" s="20" t="s">
        <v>188</v>
      </c>
      <c r="BE483" s="221">
        <f>IF(N483="základní",J483,0)</f>
        <v>0</v>
      </c>
      <c r="BF483" s="221">
        <f>IF(N483="snížená",J483,0)</f>
        <v>0</v>
      </c>
      <c r="BG483" s="221">
        <f>IF(N483="zákl. přenesená",J483,0)</f>
        <v>0</v>
      </c>
      <c r="BH483" s="221">
        <f>IF(N483="sníž. přenesená",J483,0)</f>
        <v>0</v>
      </c>
      <c r="BI483" s="221">
        <f>IF(N483="nulová",J483,0)</f>
        <v>0</v>
      </c>
      <c r="BJ483" s="20" t="s">
        <v>86</v>
      </c>
      <c r="BK483" s="221">
        <f>ROUND(I483*H483,2)</f>
        <v>0</v>
      </c>
      <c r="BL483" s="20" t="s">
        <v>405</v>
      </c>
      <c r="BM483" s="220" t="s">
        <v>3241</v>
      </c>
    </row>
    <row r="484" s="2" customFormat="1">
      <c r="A484" s="42"/>
      <c r="B484" s="43"/>
      <c r="C484" s="44"/>
      <c r="D484" s="222" t="s">
        <v>194</v>
      </c>
      <c r="E484" s="44"/>
      <c r="F484" s="223" t="s">
        <v>3240</v>
      </c>
      <c r="G484" s="44"/>
      <c r="H484" s="44"/>
      <c r="I484" s="224"/>
      <c r="J484" s="44"/>
      <c r="K484" s="44"/>
      <c r="L484" s="48"/>
      <c r="M484" s="225"/>
      <c r="N484" s="226"/>
      <c r="O484" s="88"/>
      <c r="P484" s="88"/>
      <c r="Q484" s="88"/>
      <c r="R484" s="88"/>
      <c r="S484" s="88"/>
      <c r="T484" s="89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T484" s="20" t="s">
        <v>194</v>
      </c>
      <c r="AU484" s="20" t="s">
        <v>91</v>
      </c>
    </row>
    <row r="485" s="2" customFormat="1">
      <c r="A485" s="42"/>
      <c r="B485" s="43"/>
      <c r="C485" s="44"/>
      <c r="D485" s="222" t="s">
        <v>202</v>
      </c>
      <c r="E485" s="44"/>
      <c r="F485" s="227" t="s">
        <v>3215</v>
      </c>
      <c r="G485" s="44"/>
      <c r="H485" s="44"/>
      <c r="I485" s="224"/>
      <c r="J485" s="44"/>
      <c r="K485" s="44"/>
      <c r="L485" s="48"/>
      <c r="M485" s="225"/>
      <c r="N485" s="226"/>
      <c r="O485" s="88"/>
      <c r="P485" s="88"/>
      <c r="Q485" s="88"/>
      <c r="R485" s="88"/>
      <c r="S485" s="88"/>
      <c r="T485" s="89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T485" s="20" t="s">
        <v>202</v>
      </c>
      <c r="AU485" s="20" t="s">
        <v>91</v>
      </c>
    </row>
    <row r="486" s="13" customFormat="1">
      <c r="A486" s="13"/>
      <c r="B486" s="241"/>
      <c r="C486" s="242"/>
      <c r="D486" s="222" t="s">
        <v>282</v>
      </c>
      <c r="E486" s="243" t="s">
        <v>32</v>
      </c>
      <c r="F486" s="244" t="s">
        <v>3242</v>
      </c>
      <c r="G486" s="242"/>
      <c r="H486" s="245">
        <v>1</v>
      </c>
      <c r="I486" s="246"/>
      <c r="J486" s="242"/>
      <c r="K486" s="242"/>
      <c r="L486" s="247"/>
      <c r="M486" s="248"/>
      <c r="N486" s="249"/>
      <c r="O486" s="249"/>
      <c r="P486" s="249"/>
      <c r="Q486" s="249"/>
      <c r="R486" s="249"/>
      <c r="S486" s="249"/>
      <c r="T486" s="250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1" t="s">
        <v>282</v>
      </c>
      <c r="AU486" s="251" t="s">
        <v>91</v>
      </c>
      <c r="AV486" s="13" t="s">
        <v>91</v>
      </c>
      <c r="AW486" s="13" t="s">
        <v>39</v>
      </c>
      <c r="AX486" s="13" t="s">
        <v>86</v>
      </c>
      <c r="AY486" s="251" t="s">
        <v>188</v>
      </c>
    </row>
    <row r="487" s="2" customFormat="1" ht="37.8" customHeight="1">
      <c r="A487" s="42"/>
      <c r="B487" s="43"/>
      <c r="C487" s="209" t="s">
        <v>663</v>
      </c>
      <c r="D487" s="209" t="s">
        <v>189</v>
      </c>
      <c r="E487" s="210" t="s">
        <v>3243</v>
      </c>
      <c r="F487" s="211" t="s">
        <v>3244</v>
      </c>
      <c r="G487" s="212" t="s">
        <v>235</v>
      </c>
      <c r="H487" s="213">
        <v>1</v>
      </c>
      <c r="I487" s="214"/>
      <c r="J487" s="215">
        <f>ROUND(I487*H487,2)</f>
        <v>0</v>
      </c>
      <c r="K487" s="211" t="s">
        <v>32</v>
      </c>
      <c r="L487" s="48"/>
      <c r="M487" s="216" t="s">
        <v>32</v>
      </c>
      <c r="N487" s="217" t="s">
        <v>49</v>
      </c>
      <c r="O487" s="88"/>
      <c r="P487" s="218">
        <f>O487*H487</f>
        <v>0</v>
      </c>
      <c r="Q487" s="218">
        <v>0</v>
      </c>
      <c r="R487" s="218">
        <f>Q487*H487</f>
        <v>0</v>
      </c>
      <c r="S487" s="218">
        <v>0</v>
      </c>
      <c r="T487" s="219">
        <f>S487*H487</f>
        <v>0</v>
      </c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R487" s="220" t="s">
        <v>405</v>
      </c>
      <c r="AT487" s="220" t="s">
        <v>189</v>
      </c>
      <c r="AU487" s="220" t="s">
        <v>91</v>
      </c>
      <c r="AY487" s="20" t="s">
        <v>188</v>
      </c>
      <c r="BE487" s="221">
        <f>IF(N487="základní",J487,0)</f>
        <v>0</v>
      </c>
      <c r="BF487" s="221">
        <f>IF(N487="snížená",J487,0)</f>
        <v>0</v>
      </c>
      <c r="BG487" s="221">
        <f>IF(N487="zákl. přenesená",J487,0)</f>
        <v>0</v>
      </c>
      <c r="BH487" s="221">
        <f>IF(N487="sníž. přenesená",J487,0)</f>
        <v>0</v>
      </c>
      <c r="BI487" s="221">
        <f>IF(N487="nulová",J487,0)</f>
        <v>0</v>
      </c>
      <c r="BJ487" s="20" t="s">
        <v>86</v>
      </c>
      <c r="BK487" s="221">
        <f>ROUND(I487*H487,2)</f>
        <v>0</v>
      </c>
      <c r="BL487" s="20" t="s">
        <v>405</v>
      </c>
      <c r="BM487" s="220" t="s">
        <v>3245</v>
      </c>
    </row>
    <row r="488" s="2" customFormat="1">
      <c r="A488" s="42"/>
      <c r="B488" s="43"/>
      <c r="C488" s="44"/>
      <c r="D488" s="222" t="s">
        <v>194</v>
      </c>
      <c r="E488" s="44"/>
      <c r="F488" s="223" t="s">
        <v>3244</v>
      </c>
      <c r="G488" s="44"/>
      <c r="H488" s="44"/>
      <c r="I488" s="224"/>
      <c r="J488" s="44"/>
      <c r="K488" s="44"/>
      <c r="L488" s="48"/>
      <c r="M488" s="225"/>
      <c r="N488" s="226"/>
      <c r="O488" s="88"/>
      <c r="P488" s="88"/>
      <c r="Q488" s="88"/>
      <c r="R488" s="88"/>
      <c r="S488" s="88"/>
      <c r="T488" s="89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T488" s="20" t="s">
        <v>194</v>
      </c>
      <c r="AU488" s="20" t="s">
        <v>91</v>
      </c>
    </row>
    <row r="489" s="2" customFormat="1">
      <c r="A489" s="42"/>
      <c r="B489" s="43"/>
      <c r="C489" s="44"/>
      <c r="D489" s="222" t="s">
        <v>202</v>
      </c>
      <c r="E489" s="44"/>
      <c r="F489" s="227" t="s">
        <v>504</v>
      </c>
      <c r="G489" s="44"/>
      <c r="H489" s="44"/>
      <c r="I489" s="224"/>
      <c r="J489" s="44"/>
      <c r="K489" s="44"/>
      <c r="L489" s="48"/>
      <c r="M489" s="225"/>
      <c r="N489" s="226"/>
      <c r="O489" s="88"/>
      <c r="P489" s="88"/>
      <c r="Q489" s="88"/>
      <c r="R489" s="88"/>
      <c r="S489" s="88"/>
      <c r="T489" s="89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T489" s="20" t="s">
        <v>202</v>
      </c>
      <c r="AU489" s="20" t="s">
        <v>91</v>
      </c>
    </row>
    <row r="490" s="13" customFormat="1">
      <c r="A490" s="13"/>
      <c r="B490" s="241"/>
      <c r="C490" s="242"/>
      <c r="D490" s="222" t="s">
        <v>282</v>
      </c>
      <c r="E490" s="243" t="s">
        <v>32</v>
      </c>
      <c r="F490" s="244" t="s">
        <v>3246</v>
      </c>
      <c r="G490" s="242"/>
      <c r="H490" s="245">
        <v>1</v>
      </c>
      <c r="I490" s="246"/>
      <c r="J490" s="242"/>
      <c r="K490" s="242"/>
      <c r="L490" s="247"/>
      <c r="M490" s="248"/>
      <c r="N490" s="249"/>
      <c r="O490" s="249"/>
      <c r="P490" s="249"/>
      <c r="Q490" s="249"/>
      <c r="R490" s="249"/>
      <c r="S490" s="249"/>
      <c r="T490" s="250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1" t="s">
        <v>282</v>
      </c>
      <c r="AU490" s="251" t="s">
        <v>91</v>
      </c>
      <c r="AV490" s="13" t="s">
        <v>91</v>
      </c>
      <c r="AW490" s="13" t="s">
        <v>39</v>
      </c>
      <c r="AX490" s="13" t="s">
        <v>86</v>
      </c>
      <c r="AY490" s="251" t="s">
        <v>188</v>
      </c>
    </row>
    <row r="491" s="2" customFormat="1" ht="33" customHeight="1">
      <c r="A491" s="42"/>
      <c r="B491" s="43"/>
      <c r="C491" s="209" t="s">
        <v>669</v>
      </c>
      <c r="D491" s="209" t="s">
        <v>189</v>
      </c>
      <c r="E491" s="210" t="s">
        <v>3247</v>
      </c>
      <c r="F491" s="211" t="s">
        <v>3248</v>
      </c>
      <c r="G491" s="212" t="s">
        <v>235</v>
      </c>
      <c r="H491" s="213">
        <v>2</v>
      </c>
      <c r="I491" s="214"/>
      <c r="J491" s="215">
        <f>ROUND(I491*H491,2)</f>
        <v>0</v>
      </c>
      <c r="K491" s="211" t="s">
        <v>32</v>
      </c>
      <c r="L491" s="48"/>
      <c r="M491" s="216" t="s">
        <v>32</v>
      </c>
      <c r="N491" s="217" t="s">
        <v>49</v>
      </c>
      <c r="O491" s="88"/>
      <c r="P491" s="218">
        <f>O491*H491</f>
        <v>0</v>
      </c>
      <c r="Q491" s="218">
        <v>0</v>
      </c>
      <c r="R491" s="218">
        <f>Q491*H491</f>
        <v>0</v>
      </c>
      <c r="S491" s="218">
        <v>0</v>
      </c>
      <c r="T491" s="219">
        <f>S491*H491</f>
        <v>0</v>
      </c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R491" s="220" t="s">
        <v>405</v>
      </c>
      <c r="AT491" s="220" t="s">
        <v>189</v>
      </c>
      <c r="AU491" s="220" t="s">
        <v>91</v>
      </c>
      <c r="AY491" s="20" t="s">
        <v>188</v>
      </c>
      <c r="BE491" s="221">
        <f>IF(N491="základní",J491,0)</f>
        <v>0</v>
      </c>
      <c r="BF491" s="221">
        <f>IF(N491="snížená",J491,0)</f>
        <v>0</v>
      </c>
      <c r="BG491" s="221">
        <f>IF(N491="zákl. přenesená",J491,0)</f>
        <v>0</v>
      </c>
      <c r="BH491" s="221">
        <f>IF(N491="sníž. přenesená",J491,0)</f>
        <v>0</v>
      </c>
      <c r="BI491" s="221">
        <f>IF(N491="nulová",J491,0)</f>
        <v>0</v>
      </c>
      <c r="BJ491" s="20" t="s">
        <v>86</v>
      </c>
      <c r="BK491" s="221">
        <f>ROUND(I491*H491,2)</f>
        <v>0</v>
      </c>
      <c r="BL491" s="20" t="s">
        <v>405</v>
      </c>
      <c r="BM491" s="220" t="s">
        <v>3249</v>
      </c>
    </row>
    <row r="492" s="2" customFormat="1">
      <c r="A492" s="42"/>
      <c r="B492" s="43"/>
      <c r="C492" s="44"/>
      <c r="D492" s="222" t="s">
        <v>194</v>
      </c>
      <c r="E492" s="44"/>
      <c r="F492" s="223" t="s">
        <v>3248</v>
      </c>
      <c r="G492" s="44"/>
      <c r="H492" s="44"/>
      <c r="I492" s="224"/>
      <c r="J492" s="44"/>
      <c r="K492" s="44"/>
      <c r="L492" s="48"/>
      <c r="M492" s="225"/>
      <c r="N492" s="226"/>
      <c r="O492" s="88"/>
      <c r="P492" s="88"/>
      <c r="Q492" s="88"/>
      <c r="R492" s="88"/>
      <c r="S492" s="88"/>
      <c r="T492" s="89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T492" s="20" t="s">
        <v>194</v>
      </c>
      <c r="AU492" s="20" t="s">
        <v>91</v>
      </c>
    </row>
    <row r="493" s="2" customFormat="1">
      <c r="A493" s="42"/>
      <c r="B493" s="43"/>
      <c r="C493" s="44"/>
      <c r="D493" s="222" t="s">
        <v>202</v>
      </c>
      <c r="E493" s="44"/>
      <c r="F493" s="227" t="s">
        <v>3250</v>
      </c>
      <c r="G493" s="44"/>
      <c r="H493" s="44"/>
      <c r="I493" s="224"/>
      <c r="J493" s="44"/>
      <c r="K493" s="44"/>
      <c r="L493" s="48"/>
      <c r="M493" s="225"/>
      <c r="N493" s="226"/>
      <c r="O493" s="88"/>
      <c r="P493" s="88"/>
      <c r="Q493" s="88"/>
      <c r="R493" s="88"/>
      <c r="S493" s="88"/>
      <c r="T493" s="89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T493" s="20" t="s">
        <v>202</v>
      </c>
      <c r="AU493" s="20" t="s">
        <v>91</v>
      </c>
    </row>
    <row r="494" s="13" customFormat="1">
      <c r="A494" s="13"/>
      <c r="B494" s="241"/>
      <c r="C494" s="242"/>
      <c r="D494" s="222" t="s">
        <v>282</v>
      </c>
      <c r="E494" s="243" t="s">
        <v>32</v>
      </c>
      <c r="F494" s="244" t="s">
        <v>3251</v>
      </c>
      <c r="G494" s="242"/>
      <c r="H494" s="245">
        <v>1</v>
      </c>
      <c r="I494" s="246"/>
      <c r="J494" s="242"/>
      <c r="K494" s="242"/>
      <c r="L494" s="247"/>
      <c r="M494" s="248"/>
      <c r="N494" s="249"/>
      <c r="O494" s="249"/>
      <c r="P494" s="249"/>
      <c r="Q494" s="249"/>
      <c r="R494" s="249"/>
      <c r="S494" s="249"/>
      <c r="T494" s="250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1" t="s">
        <v>282</v>
      </c>
      <c r="AU494" s="251" t="s">
        <v>91</v>
      </c>
      <c r="AV494" s="13" t="s">
        <v>91</v>
      </c>
      <c r="AW494" s="13" t="s">
        <v>39</v>
      </c>
      <c r="AX494" s="13" t="s">
        <v>78</v>
      </c>
      <c r="AY494" s="251" t="s">
        <v>188</v>
      </c>
    </row>
    <row r="495" s="13" customFormat="1">
      <c r="A495" s="13"/>
      <c r="B495" s="241"/>
      <c r="C495" s="242"/>
      <c r="D495" s="222" t="s">
        <v>282</v>
      </c>
      <c r="E495" s="243" t="s">
        <v>32</v>
      </c>
      <c r="F495" s="244" t="s">
        <v>3252</v>
      </c>
      <c r="G495" s="242"/>
      <c r="H495" s="245">
        <v>1</v>
      </c>
      <c r="I495" s="246"/>
      <c r="J495" s="242"/>
      <c r="K495" s="242"/>
      <c r="L495" s="247"/>
      <c r="M495" s="248"/>
      <c r="N495" s="249"/>
      <c r="O495" s="249"/>
      <c r="P495" s="249"/>
      <c r="Q495" s="249"/>
      <c r="R495" s="249"/>
      <c r="S495" s="249"/>
      <c r="T495" s="250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1" t="s">
        <v>282</v>
      </c>
      <c r="AU495" s="251" t="s">
        <v>91</v>
      </c>
      <c r="AV495" s="13" t="s">
        <v>91</v>
      </c>
      <c r="AW495" s="13" t="s">
        <v>39</v>
      </c>
      <c r="AX495" s="13" t="s">
        <v>78</v>
      </c>
      <c r="AY495" s="251" t="s">
        <v>188</v>
      </c>
    </row>
    <row r="496" s="15" customFormat="1">
      <c r="A496" s="15"/>
      <c r="B496" s="272"/>
      <c r="C496" s="273"/>
      <c r="D496" s="222" t="s">
        <v>282</v>
      </c>
      <c r="E496" s="274" t="s">
        <v>32</v>
      </c>
      <c r="F496" s="275" t="s">
        <v>338</v>
      </c>
      <c r="G496" s="273"/>
      <c r="H496" s="276">
        <v>2</v>
      </c>
      <c r="I496" s="277"/>
      <c r="J496" s="273"/>
      <c r="K496" s="273"/>
      <c r="L496" s="278"/>
      <c r="M496" s="279"/>
      <c r="N496" s="280"/>
      <c r="O496" s="280"/>
      <c r="P496" s="280"/>
      <c r="Q496" s="280"/>
      <c r="R496" s="280"/>
      <c r="S496" s="280"/>
      <c r="T496" s="281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82" t="s">
        <v>282</v>
      </c>
      <c r="AU496" s="282" t="s">
        <v>91</v>
      </c>
      <c r="AV496" s="15" t="s">
        <v>187</v>
      </c>
      <c r="AW496" s="15" t="s">
        <v>39</v>
      </c>
      <c r="AX496" s="15" t="s">
        <v>86</v>
      </c>
      <c r="AY496" s="282" t="s">
        <v>188</v>
      </c>
    </row>
    <row r="497" s="2" customFormat="1" ht="33" customHeight="1">
      <c r="A497" s="42"/>
      <c r="B497" s="43"/>
      <c r="C497" s="209" t="s">
        <v>675</v>
      </c>
      <c r="D497" s="209" t="s">
        <v>189</v>
      </c>
      <c r="E497" s="210" t="s">
        <v>3253</v>
      </c>
      <c r="F497" s="211" t="s">
        <v>3254</v>
      </c>
      <c r="G497" s="212" t="s">
        <v>235</v>
      </c>
      <c r="H497" s="213">
        <v>1</v>
      </c>
      <c r="I497" s="214"/>
      <c r="J497" s="215">
        <f>ROUND(I497*H497,2)</f>
        <v>0</v>
      </c>
      <c r="K497" s="211" t="s">
        <v>32</v>
      </c>
      <c r="L497" s="48"/>
      <c r="M497" s="216" t="s">
        <v>32</v>
      </c>
      <c r="N497" s="217" t="s">
        <v>49</v>
      </c>
      <c r="O497" s="88"/>
      <c r="P497" s="218">
        <f>O497*H497</f>
        <v>0</v>
      </c>
      <c r="Q497" s="218">
        <v>0</v>
      </c>
      <c r="R497" s="218">
        <f>Q497*H497</f>
        <v>0</v>
      </c>
      <c r="S497" s="218">
        <v>0</v>
      </c>
      <c r="T497" s="219">
        <f>S497*H497</f>
        <v>0</v>
      </c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R497" s="220" t="s">
        <v>405</v>
      </c>
      <c r="AT497" s="220" t="s">
        <v>189</v>
      </c>
      <c r="AU497" s="220" t="s">
        <v>91</v>
      </c>
      <c r="AY497" s="20" t="s">
        <v>188</v>
      </c>
      <c r="BE497" s="221">
        <f>IF(N497="základní",J497,0)</f>
        <v>0</v>
      </c>
      <c r="BF497" s="221">
        <f>IF(N497="snížená",J497,0)</f>
        <v>0</v>
      </c>
      <c r="BG497" s="221">
        <f>IF(N497="zákl. přenesená",J497,0)</f>
        <v>0</v>
      </c>
      <c r="BH497" s="221">
        <f>IF(N497="sníž. přenesená",J497,0)</f>
        <v>0</v>
      </c>
      <c r="BI497" s="221">
        <f>IF(N497="nulová",J497,0)</f>
        <v>0</v>
      </c>
      <c r="BJ497" s="20" t="s">
        <v>86</v>
      </c>
      <c r="BK497" s="221">
        <f>ROUND(I497*H497,2)</f>
        <v>0</v>
      </c>
      <c r="BL497" s="20" t="s">
        <v>405</v>
      </c>
      <c r="BM497" s="220" t="s">
        <v>3255</v>
      </c>
    </row>
    <row r="498" s="2" customFormat="1">
      <c r="A498" s="42"/>
      <c r="B498" s="43"/>
      <c r="C498" s="44"/>
      <c r="D498" s="222" t="s">
        <v>194</v>
      </c>
      <c r="E498" s="44"/>
      <c r="F498" s="223" t="s">
        <v>3254</v>
      </c>
      <c r="G498" s="44"/>
      <c r="H498" s="44"/>
      <c r="I498" s="224"/>
      <c r="J498" s="44"/>
      <c r="K498" s="44"/>
      <c r="L498" s="48"/>
      <c r="M498" s="225"/>
      <c r="N498" s="226"/>
      <c r="O498" s="88"/>
      <c r="P498" s="88"/>
      <c r="Q498" s="88"/>
      <c r="R498" s="88"/>
      <c r="S498" s="88"/>
      <c r="T498" s="89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T498" s="20" t="s">
        <v>194</v>
      </c>
      <c r="AU498" s="20" t="s">
        <v>91</v>
      </c>
    </row>
    <row r="499" s="2" customFormat="1">
      <c r="A499" s="42"/>
      <c r="B499" s="43"/>
      <c r="C499" s="44"/>
      <c r="D499" s="222" t="s">
        <v>202</v>
      </c>
      <c r="E499" s="44"/>
      <c r="F499" s="227" t="s">
        <v>3250</v>
      </c>
      <c r="G499" s="44"/>
      <c r="H499" s="44"/>
      <c r="I499" s="224"/>
      <c r="J499" s="44"/>
      <c r="K499" s="44"/>
      <c r="L499" s="48"/>
      <c r="M499" s="225"/>
      <c r="N499" s="226"/>
      <c r="O499" s="88"/>
      <c r="P499" s="88"/>
      <c r="Q499" s="88"/>
      <c r="R499" s="88"/>
      <c r="S499" s="88"/>
      <c r="T499" s="89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T499" s="20" t="s">
        <v>202</v>
      </c>
      <c r="AU499" s="20" t="s">
        <v>91</v>
      </c>
    </row>
    <row r="500" s="13" customFormat="1">
      <c r="A500" s="13"/>
      <c r="B500" s="241"/>
      <c r="C500" s="242"/>
      <c r="D500" s="222" t="s">
        <v>282</v>
      </c>
      <c r="E500" s="243" t="s">
        <v>32</v>
      </c>
      <c r="F500" s="244" t="s">
        <v>3256</v>
      </c>
      <c r="G500" s="242"/>
      <c r="H500" s="245">
        <v>1</v>
      </c>
      <c r="I500" s="246"/>
      <c r="J500" s="242"/>
      <c r="K500" s="242"/>
      <c r="L500" s="247"/>
      <c r="M500" s="248"/>
      <c r="N500" s="249"/>
      <c r="O500" s="249"/>
      <c r="P500" s="249"/>
      <c r="Q500" s="249"/>
      <c r="R500" s="249"/>
      <c r="S500" s="249"/>
      <c r="T500" s="250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1" t="s">
        <v>282</v>
      </c>
      <c r="AU500" s="251" t="s">
        <v>91</v>
      </c>
      <c r="AV500" s="13" t="s">
        <v>91</v>
      </c>
      <c r="AW500" s="13" t="s">
        <v>39</v>
      </c>
      <c r="AX500" s="13" t="s">
        <v>86</v>
      </c>
      <c r="AY500" s="251" t="s">
        <v>188</v>
      </c>
    </row>
    <row r="501" s="2" customFormat="1" ht="37.8" customHeight="1">
      <c r="A501" s="42"/>
      <c r="B501" s="43"/>
      <c r="C501" s="209" t="s">
        <v>681</v>
      </c>
      <c r="D501" s="209" t="s">
        <v>189</v>
      </c>
      <c r="E501" s="210" t="s">
        <v>3257</v>
      </c>
      <c r="F501" s="211" t="s">
        <v>3258</v>
      </c>
      <c r="G501" s="212" t="s">
        <v>278</v>
      </c>
      <c r="H501" s="213">
        <v>29.870000000000001</v>
      </c>
      <c r="I501" s="214"/>
      <c r="J501" s="215">
        <f>ROUND(I501*H501,2)</f>
        <v>0</v>
      </c>
      <c r="K501" s="211" t="s">
        <v>32</v>
      </c>
      <c r="L501" s="48"/>
      <c r="M501" s="216" t="s">
        <v>32</v>
      </c>
      <c r="N501" s="217" t="s">
        <v>49</v>
      </c>
      <c r="O501" s="88"/>
      <c r="P501" s="218">
        <f>O501*H501</f>
        <v>0</v>
      </c>
      <c r="Q501" s="218">
        <v>0</v>
      </c>
      <c r="R501" s="218">
        <f>Q501*H501</f>
        <v>0</v>
      </c>
      <c r="S501" s="218">
        <v>0</v>
      </c>
      <c r="T501" s="219">
        <f>S501*H501</f>
        <v>0</v>
      </c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R501" s="220" t="s">
        <v>405</v>
      </c>
      <c r="AT501" s="220" t="s">
        <v>189</v>
      </c>
      <c r="AU501" s="220" t="s">
        <v>91</v>
      </c>
      <c r="AY501" s="20" t="s">
        <v>188</v>
      </c>
      <c r="BE501" s="221">
        <f>IF(N501="základní",J501,0)</f>
        <v>0</v>
      </c>
      <c r="BF501" s="221">
        <f>IF(N501="snížená",J501,0)</f>
        <v>0</v>
      </c>
      <c r="BG501" s="221">
        <f>IF(N501="zákl. přenesená",J501,0)</f>
        <v>0</v>
      </c>
      <c r="BH501" s="221">
        <f>IF(N501="sníž. přenesená",J501,0)</f>
        <v>0</v>
      </c>
      <c r="BI501" s="221">
        <f>IF(N501="nulová",J501,0)</f>
        <v>0</v>
      </c>
      <c r="BJ501" s="20" t="s">
        <v>86</v>
      </c>
      <c r="BK501" s="221">
        <f>ROUND(I501*H501,2)</f>
        <v>0</v>
      </c>
      <c r="BL501" s="20" t="s">
        <v>405</v>
      </c>
      <c r="BM501" s="220" t="s">
        <v>3259</v>
      </c>
    </row>
    <row r="502" s="2" customFormat="1">
      <c r="A502" s="42"/>
      <c r="B502" s="43"/>
      <c r="C502" s="44"/>
      <c r="D502" s="222" t="s">
        <v>194</v>
      </c>
      <c r="E502" s="44"/>
      <c r="F502" s="223" t="s">
        <v>3258</v>
      </c>
      <c r="G502" s="44"/>
      <c r="H502" s="44"/>
      <c r="I502" s="224"/>
      <c r="J502" s="44"/>
      <c r="K502" s="44"/>
      <c r="L502" s="48"/>
      <c r="M502" s="225"/>
      <c r="N502" s="226"/>
      <c r="O502" s="88"/>
      <c r="P502" s="88"/>
      <c r="Q502" s="88"/>
      <c r="R502" s="88"/>
      <c r="S502" s="88"/>
      <c r="T502" s="89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T502" s="20" t="s">
        <v>194</v>
      </c>
      <c r="AU502" s="20" t="s">
        <v>91</v>
      </c>
    </row>
    <row r="503" s="2" customFormat="1">
      <c r="A503" s="42"/>
      <c r="B503" s="43"/>
      <c r="C503" s="44"/>
      <c r="D503" s="222" t="s">
        <v>202</v>
      </c>
      <c r="E503" s="44"/>
      <c r="F503" s="227" t="s">
        <v>561</v>
      </c>
      <c r="G503" s="44"/>
      <c r="H503" s="44"/>
      <c r="I503" s="224"/>
      <c r="J503" s="44"/>
      <c r="K503" s="44"/>
      <c r="L503" s="48"/>
      <c r="M503" s="225"/>
      <c r="N503" s="226"/>
      <c r="O503" s="88"/>
      <c r="P503" s="88"/>
      <c r="Q503" s="88"/>
      <c r="R503" s="88"/>
      <c r="S503" s="88"/>
      <c r="T503" s="89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T503" s="20" t="s">
        <v>202</v>
      </c>
      <c r="AU503" s="20" t="s">
        <v>91</v>
      </c>
    </row>
    <row r="504" s="13" customFormat="1">
      <c r="A504" s="13"/>
      <c r="B504" s="241"/>
      <c r="C504" s="242"/>
      <c r="D504" s="222" t="s">
        <v>282</v>
      </c>
      <c r="E504" s="243" t="s">
        <v>32</v>
      </c>
      <c r="F504" s="244" t="s">
        <v>3260</v>
      </c>
      <c r="G504" s="242"/>
      <c r="H504" s="245">
        <v>29.870000000000001</v>
      </c>
      <c r="I504" s="246"/>
      <c r="J504" s="242"/>
      <c r="K504" s="242"/>
      <c r="L504" s="247"/>
      <c r="M504" s="248"/>
      <c r="N504" s="249"/>
      <c r="O504" s="249"/>
      <c r="P504" s="249"/>
      <c r="Q504" s="249"/>
      <c r="R504" s="249"/>
      <c r="S504" s="249"/>
      <c r="T504" s="250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1" t="s">
        <v>282</v>
      </c>
      <c r="AU504" s="251" t="s">
        <v>91</v>
      </c>
      <c r="AV504" s="13" t="s">
        <v>91</v>
      </c>
      <c r="AW504" s="13" t="s">
        <v>39</v>
      </c>
      <c r="AX504" s="13" t="s">
        <v>86</v>
      </c>
      <c r="AY504" s="251" t="s">
        <v>188</v>
      </c>
    </row>
    <row r="505" s="2" customFormat="1" ht="33" customHeight="1">
      <c r="A505" s="42"/>
      <c r="B505" s="43"/>
      <c r="C505" s="209" t="s">
        <v>688</v>
      </c>
      <c r="D505" s="209" t="s">
        <v>189</v>
      </c>
      <c r="E505" s="210" t="s">
        <v>3261</v>
      </c>
      <c r="F505" s="211" t="s">
        <v>3262</v>
      </c>
      <c r="G505" s="212" t="s">
        <v>278</v>
      </c>
      <c r="H505" s="213">
        <v>7.0039999999999996</v>
      </c>
      <c r="I505" s="214"/>
      <c r="J505" s="215">
        <f>ROUND(I505*H505,2)</f>
        <v>0</v>
      </c>
      <c r="K505" s="211" t="s">
        <v>32</v>
      </c>
      <c r="L505" s="48"/>
      <c r="M505" s="216" t="s">
        <v>32</v>
      </c>
      <c r="N505" s="217" t="s">
        <v>49</v>
      </c>
      <c r="O505" s="88"/>
      <c r="P505" s="218">
        <f>O505*H505</f>
        <v>0</v>
      </c>
      <c r="Q505" s="218">
        <v>0</v>
      </c>
      <c r="R505" s="218">
        <f>Q505*H505</f>
        <v>0</v>
      </c>
      <c r="S505" s="218">
        <v>0</v>
      </c>
      <c r="T505" s="219">
        <f>S505*H505</f>
        <v>0</v>
      </c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R505" s="220" t="s">
        <v>405</v>
      </c>
      <c r="AT505" s="220" t="s">
        <v>189</v>
      </c>
      <c r="AU505" s="220" t="s">
        <v>91</v>
      </c>
      <c r="AY505" s="20" t="s">
        <v>188</v>
      </c>
      <c r="BE505" s="221">
        <f>IF(N505="základní",J505,0)</f>
        <v>0</v>
      </c>
      <c r="BF505" s="221">
        <f>IF(N505="snížená",J505,0)</f>
        <v>0</v>
      </c>
      <c r="BG505" s="221">
        <f>IF(N505="zákl. přenesená",J505,0)</f>
        <v>0</v>
      </c>
      <c r="BH505" s="221">
        <f>IF(N505="sníž. přenesená",J505,0)</f>
        <v>0</v>
      </c>
      <c r="BI505" s="221">
        <f>IF(N505="nulová",J505,0)</f>
        <v>0</v>
      </c>
      <c r="BJ505" s="20" t="s">
        <v>86</v>
      </c>
      <c r="BK505" s="221">
        <f>ROUND(I505*H505,2)</f>
        <v>0</v>
      </c>
      <c r="BL505" s="20" t="s">
        <v>405</v>
      </c>
      <c r="BM505" s="220" t="s">
        <v>3263</v>
      </c>
    </row>
    <row r="506" s="2" customFormat="1">
      <c r="A506" s="42"/>
      <c r="B506" s="43"/>
      <c r="C506" s="44"/>
      <c r="D506" s="222" t="s">
        <v>194</v>
      </c>
      <c r="E506" s="44"/>
      <c r="F506" s="223" t="s">
        <v>3262</v>
      </c>
      <c r="G506" s="44"/>
      <c r="H506" s="44"/>
      <c r="I506" s="224"/>
      <c r="J506" s="44"/>
      <c r="K506" s="44"/>
      <c r="L506" s="48"/>
      <c r="M506" s="225"/>
      <c r="N506" s="226"/>
      <c r="O506" s="88"/>
      <c r="P506" s="88"/>
      <c r="Q506" s="88"/>
      <c r="R506" s="88"/>
      <c r="S506" s="88"/>
      <c r="T506" s="89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T506" s="20" t="s">
        <v>194</v>
      </c>
      <c r="AU506" s="20" t="s">
        <v>91</v>
      </c>
    </row>
    <row r="507" s="2" customFormat="1">
      <c r="A507" s="42"/>
      <c r="B507" s="43"/>
      <c r="C507" s="44"/>
      <c r="D507" s="222" t="s">
        <v>202</v>
      </c>
      <c r="E507" s="44"/>
      <c r="F507" s="227" t="s">
        <v>561</v>
      </c>
      <c r="G507" s="44"/>
      <c r="H507" s="44"/>
      <c r="I507" s="224"/>
      <c r="J507" s="44"/>
      <c r="K507" s="44"/>
      <c r="L507" s="48"/>
      <c r="M507" s="225"/>
      <c r="N507" s="226"/>
      <c r="O507" s="88"/>
      <c r="P507" s="88"/>
      <c r="Q507" s="88"/>
      <c r="R507" s="88"/>
      <c r="S507" s="88"/>
      <c r="T507" s="89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T507" s="20" t="s">
        <v>202</v>
      </c>
      <c r="AU507" s="20" t="s">
        <v>91</v>
      </c>
    </row>
    <row r="508" s="13" customFormat="1">
      <c r="A508" s="13"/>
      <c r="B508" s="241"/>
      <c r="C508" s="242"/>
      <c r="D508" s="222" t="s">
        <v>282</v>
      </c>
      <c r="E508" s="243" t="s">
        <v>32</v>
      </c>
      <c r="F508" s="244" t="s">
        <v>3264</v>
      </c>
      <c r="G508" s="242"/>
      <c r="H508" s="245">
        <v>3.0899999999999999</v>
      </c>
      <c r="I508" s="246"/>
      <c r="J508" s="242"/>
      <c r="K508" s="242"/>
      <c r="L508" s="247"/>
      <c r="M508" s="248"/>
      <c r="N508" s="249"/>
      <c r="O508" s="249"/>
      <c r="P508" s="249"/>
      <c r="Q508" s="249"/>
      <c r="R508" s="249"/>
      <c r="S508" s="249"/>
      <c r="T508" s="250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1" t="s">
        <v>282</v>
      </c>
      <c r="AU508" s="251" t="s">
        <v>91</v>
      </c>
      <c r="AV508" s="13" t="s">
        <v>91</v>
      </c>
      <c r="AW508" s="13" t="s">
        <v>39</v>
      </c>
      <c r="AX508" s="13" t="s">
        <v>78</v>
      </c>
      <c r="AY508" s="251" t="s">
        <v>188</v>
      </c>
    </row>
    <row r="509" s="13" customFormat="1">
      <c r="A509" s="13"/>
      <c r="B509" s="241"/>
      <c r="C509" s="242"/>
      <c r="D509" s="222" t="s">
        <v>282</v>
      </c>
      <c r="E509" s="243" t="s">
        <v>32</v>
      </c>
      <c r="F509" s="244" t="s">
        <v>3265</v>
      </c>
      <c r="G509" s="242"/>
      <c r="H509" s="245">
        <v>3.9140000000000001</v>
      </c>
      <c r="I509" s="246"/>
      <c r="J509" s="242"/>
      <c r="K509" s="242"/>
      <c r="L509" s="247"/>
      <c r="M509" s="248"/>
      <c r="N509" s="249"/>
      <c r="O509" s="249"/>
      <c r="P509" s="249"/>
      <c r="Q509" s="249"/>
      <c r="R509" s="249"/>
      <c r="S509" s="249"/>
      <c r="T509" s="250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1" t="s">
        <v>282</v>
      </c>
      <c r="AU509" s="251" t="s">
        <v>91</v>
      </c>
      <c r="AV509" s="13" t="s">
        <v>91</v>
      </c>
      <c r="AW509" s="13" t="s">
        <v>39</v>
      </c>
      <c r="AX509" s="13" t="s">
        <v>78</v>
      </c>
      <c r="AY509" s="251" t="s">
        <v>188</v>
      </c>
    </row>
    <row r="510" s="15" customFormat="1">
      <c r="A510" s="15"/>
      <c r="B510" s="272"/>
      <c r="C510" s="273"/>
      <c r="D510" s="222" t="s">
        <v>282</v>
      </c>
      <c r="E510" s="274" t="s">
        <v>32</v>
      </c>
      <c r="F510" s="275" t="s">
        <v>338</v>
      </c>
      <c r="G510" s="273"/>
      <c r="H510" s="276">
        <v>7.0039999999999996</v>
      </c>
      <c r="I510" s="277"/>
      <c r="J510" s="273"/>
      <c r="K510" s="273"/>
      <c r="L510" s="278"/>
      <c r="M510" s="279"/>
      <c r="N510" s="280"/>
      <c r="O510" s="280"/>
      <c r="P510" s="280"/>
      <c r="Q510" s="280"/>
      <c r="R510" s="280"/>
      <c r="S510" s="280"/>
      <c r="T510" s="281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82" t="s">
        <v>282</v>
      </c>
      <c r="AU510" s="282" t="s">
        <v>91</v>
      </c>
      <c r="AV510" s="15" t="s">
        <v>187</v>
      </c>
      <c r="AW510" s="15" t="s">
        <v>39</v>
      </c>
      <c r="AX510" s="15" t="s">
        <v>86</v>
      </c>
      <c r="AY510" s="282" t="s">
        <v>188</v>
      </c>
    </row>
    <row r="511" s="2" customFormat="1" ht="37.8" customHeight="1">
      <c r="A511" s="42"/>
      <c r="B511" s="43"/>
      <c r="C511" s="209" t="s">
        <v>693</v>
      </c>
      <c r="D511" s="209" t="s">
        <v>189</v>
      </c>
      <c r="E511" s="210" t="s">
        <v>3266</v>
      </c>
      <c r="F511" s="211" t="s">
        <v>3267</v>
      </c>
      <c r="G511" s="212" t="s">
        <v>278</v>
      </c>
      <c r="H511" s="213">
        <v>19.239999999999998</v>
      </c>
      <c r="I511" s="214"/>
      <c r="J511" s="215">
        <f>ROUND(I511*H511,2)</f>
        <v>0</v>
      </c>
      <c r="K511" s="211" t="s">
        <v>32</v>
      </c>
      <c r="L511" s="48"/>
      <c r="M511" s="216" t="s">
        <v>32</v>
      </c>
      <c r="N511" s="217" t="s">
        <v>49</v>
      </c>
      <c r="O511" s="88"/>
      <c r="P511" s="218">
        <f>O511*H511</f>
        <v>0</v>
      </c>
      <c r="Q511" s="218">
        <v>0</v>
      </c>
      <c r="R511" s="218">
        <f>Q511*H511</f>
        <v>0</v>
      </c>
      <c r="S511" s="218">
        <v>0</v>
      </c>
      <c r="T511" s="219">
        <f>S511*H511</f>
        <v>0</v>
      </c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R511" s="220" t="s">
        <v>405</v>
      </c>
      <c r="AT511" s="220" t="s">
        <v>189</v>
      </c>
      <c r="AU511" s="220" t="s">
        <v>91</v>
      </c>
      <c r="AY511" s="20" t="s">
        <v>188</v>
      </c>
      <c r="BE511" s="221">
        <f>IF(N511="základní",J511,0)</f>
        <v>0</v>
      </c>
      <c r="BF511" s="221">
        <f>IF(N511="snížená",J511,0)</f>
        <v>0</v>
      </c>
      <c r="BG511" s="221">
        <f>IF(N511="zákl. přenesená",J511,0)</f>
        <v>0</v>
      </c>
      <c r="BH511" s="221">
        <f>IF(N511="sníž. přenesená",J511,0)</f>
        <v>0</v>
      </c>
      <c r="BI511" s="221">
        <f>IF(N511="nulová",J511,0)</f>
        <v>0</v>
      </c>
      <c r="BJ511" s="20" t="s">
        <v>86</v>
      </c>
      <c r="BK511" s="221">
        <f>ROUND(I511*H511,2)</f>
        <v>0</v>
      </c>
      <c r="BL511" s="20" t="s">
        <v>405</v>
      </c>
      <c r="BM511" s="220" t="s">
        <v>3268</v>
      </c>
    </row>
    <row r="512" s="2" customFormat="1">
      <c r="A512" s="42"/>
      <c r="B512" s="43"/>
      <c r="C512" s="44"/>
      <c r="D512" s="222" t="s">
        <v>194</v>
      </c>
      <c r="E512" s="44"/>
      <c r="F512" s="223" t="s">
        <v>3267</v>
      </c>
      <c r="G512" s="44"/>
      <c r="H512" s="44"/>
      <c r="I512" s="224"/>
      <c r="J512" s="44"/>
      <c r="K512" s="44"/>
      <c r="L512" s="48"/>
      <c r="M512" s="225"/>
      <c r="N512" s="226"/>
      <c r="O512" s="88"/>
      <c r="P512" s="88"/>
      <c r="Q512" s="88"/>
      <c r="R512" s="88"/>
      <c r="S512" s="88"/>
      <c r="T512" s="89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T512" s="20" t="s">
        <v>194</v>
      </c>
      <c r="AU512" s="20" t="s">
        <v>91</v>
      </c>
    </row>
    <row r="513" s="2" customFormat="1">
      <c r="A513" s="42"/>
      <c r="B513" s="43"/>
      <c r="C513" s="44"/>
      <c r="D513" s="222" t="s">
        <v>202</v>
      </c>
      <c r="E513" s="44"/>
      <c r="F513" s="227" t="s">
        <v>561</v>
      </c>
      <c r="G513" s="44"/>
      <c r="H513" s="44"/>
      <c r="I513" s="224"/>
      <c r="J513" s="44"/>
      <c r="K513" s="44"/>
      <c r="L513" s="48"/>
      <c r="M513" s="225"/>
      <c r="N513" s="226"/>
      <c r="O513" s="88"/>
      <c r="P513" s="88"/>
      <c r="Q513" s="88"/>
      <c r="R513" s="88"/>
      <c r="S513" s="88"/>
      <c r="T513" s="89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T513" s="20" t="s">
        <v>202</v>
      </c>
      <c r="AU513" s="20" t="s">
        <v>91</v>
      </c>
    </row>
    <row r="514" s="13" customFormat="1">
      <c r="A514" s="13"/>
      <c r="B514" s="241"/>
      <c r="C514" s="242"/>
      <c r="D514" s="222" t="s">
        <v>282</v>
      </c>
      <c r="E514" s="243" t="s">
        <v>32</v>
      </c>
      <c r="F514" s="244" t="s">
        <v>3269</v>
      </c>
      <c r="G514" s="242"/>
      <c r="H514" s="245">
        <v>19.239999999999998</v>
      </c>
      <c r="I514" s="246"/>
      <c r="J514" s="242"/>
      <c r="K514" s="242"/>
      <c r="L514" s="247"/>
      <c r="M514" s="248"/>
      <c r="N514" s="249"/>
      <c r="O514" s="249"/>
      <c r="P514" s="249"/>
      <c r="Q514" s="249"/>
      <c r="R514" s="249"/>
      <c r="S514" s="249"/>
      <c r="T514" s="250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1" t="s">
        <v>282</v>
      </c>
      <c r="AU514" s="251" t="s">
        <v>91</v>
      </c>
      <c r="AV514" s="13" t="s">
        <v>91</v>
      </c>
      <c r="AW514" s="13" t="s">
        <v>39</v>
      </c>
      <c r="AX514" s="13" t="s">
        <v>86</v>
      </c>
      <c r="AY514" s="251" t="s">
        <v>188</v>
      </c>
    </row>
    <row r="515" s="2" customFormat="1" ht="37.8" customHeight="1">
      <c r="A515" s="42"/>
      <c r="B515" s="43"/>
      <c r="C515" s="209" t="s">
        <v>699</v>
      </c>
      <c r="D515" s="209" t="s">
        <v>189</v>
      </c>
      <c r="E515" s="210" t="s">
        <v>3270</v>
      </c>
      <c r="F515" s="211" t="s">
        <v>3271</v>
      </c>
      <c r="G515" s="212" t="s">
        <v>278</v>
      </c>
      <c r="H515" s="213">
        <v>13.32</v>
      </c>
      <c r="I515" s="214"/>
      <c r="J515" s="215">
        <f>ROUND(I515*H515,2)</f>
        <v>0</v>
      </c>
      <c r="K515" s="211" t="s">
        <v>32</v>
      </c>
      <c r="L515" s="48"/>
      <c r="M515" s="216" t="s">
        <v>32</v>
      </c>
      <c r="N515" s="217" t="s">
        <v>49</v>
      </c>
      <c r="O515" s="88"/>
      <c r="P515" s="218">
        <f>O515*H515</f>
        <v>0</v>
      </c>
      <c r="Q515" s="218">
        <v>0</v>
      </c>
      <c r="R515" s="218">
        <f>Q515*H515</f>
        <v>0</v>
      </c>
      <c r="S515" s="218">
        <v>0</v>
      </c>
      <c r="T515" s="219">
        <f>S515*H515</f>
        <v>0</v>
      </c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R515" s="220" t="s">
        <v>405</v>
      </c>
      <c r="AT515" s="220" t="s">
        <v>189</v>
      </c>
      <c r="AU515" s="220" t="s">
        <v>91</v>
      </c>
      <c r="AY515" s="20" t="s">
        <v>188</v>
      </c>
      <c r="BE515" s="221">
        <f>IF(N515="základní",J515,0)</f>
        <v>0</v>
      </c>
      <c r="BF515" s="221">
        <f>IF(N515="snížená",J515,0)</f>
        <v>0</v>
      </c>
      <c r="BG515" s="221">
        <f>IF(N515="zákl. přenesená",J515,0)</f>
        <v>0</v>
      </c>
      <c r="BH515" s="221">
        <f>IF(N515="sníž. přenesená",J515,0)</f>
        <v>0</v>
      </c>
      <c r="BI515" s="221">
        <f>IF(N515="nulová",J515,0)</f>
        <v>0</v>
      </c>
      <c r="BJ515" s="20" t="s">
        <v>86</v>
      </c>
      <c r="BK515" s="221">
        <f>ROUND(I515*H515,2)</f>
        <v>0</v>
      </c>
      <c r="BL515" s="20" t="s">
        <v>405</v>
      </c>
      <c r="BM515" s="220" t="s">
        <v>3272</v>
      </c>
    </row>
    <row r="516" s="2" customFormat="1">
      <c r="A516" s="42"/>
      <c r="B516" s="43"/>
      <c r="C516" s="44"/>
      <c r="D516" s="222" t="s">
        <v>194</v>
      </c>
      <c r="E516" s="44"/>
      <c r="F516" s="223" t="s">
        <v>3271</v>
      </c>
      <c r="G516" s="44"/>
      <c r="H516" s="44"/>
      <c r="I516" s="224"/>
      <c r="J516" s="44"/>
      <c r="K516" s="44"/>
      <c r="L516" s="48"/>
      <c r="M516" s="225"/>
      <c r="N516" s="226"/>
      <c r="O516" s="88"/>
      <c r="P516" s="88"/>
      <c r="Q516" s="88"/>
      <c r="R516" s="88"/>
      <c r="S516" s="88"/>
      <c r="T516" s="89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T516" s="20" t="s">
        <v>194</v>
      </c>
      <c r="AU516" s="20" t="s">
        <v>91</v>
      </c>
    </row>
    <row r="517" s="2" customFormat="1">
      <c r="A517" s="42"/>
      <c r="B517" s="43"/>
      <c r="C517" s="44"/>
      <c r="D517" s="222" t="s">
        <v>202</v>
      </c>
      <c r="E517" s="44"/>
      <c r="F517" s="227" t="s">
        <v>561</v>
      </c>
      <c r="G517" s="44"/>
      <c r="H517" s="44"/>
      <c r="I517" s="224"/>
      <c r="J517" s="44"/>
      <c r="K517" s="44"/>
      <c r="L517" s="48"/>
      <c r="M517" s="225"/>
      <c r="N517" s="226"/>
      <c r="O517" s="88"/>
      <c r="P517" s="88"/>
      <c r="Q517" s="88"/>
      <c r="R517" s="88"/>
      <c r="S517" s="88"/>
      <c r="T517" s="89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T517" s="20" t="s">
        <v>202</v>
      </c>
      <c r="AU517" s="20" t="s">
        <v>91</v>
      </c>
    </row>
    <row r="518" s="13" customFormat="1">
      <c r="A518" s="13"/>
      <c r="B518" s="241"/>
      <c r="C518" s="242"/>
      <c r="D518" s="222" t="s">
        <v>282</v>
      </c>
      <c r="E518" s="243" t="s">
        <v>32</v>
      </c>
      <c r="F518" s="244" t="s">
        <v>3273</v>
      </c>
      <c r="G518" s="242"/>
      <c r="H518" s="245">
        <v>13.32</v>
      </c>
      <c r="I518" s="246"/>
      <c r="J518" s="242"/>
      <c r="K518" s="242"/>
      <c r="L518" s="247"/>
      <c r="M518" s="248"/>
      <c r="N518" s="249"/>
      <c r="O518" s="249"/>
      <c r="P518" s="249"/>
      <c r="Q518" s="249"/>
      <c r="R518" s="249"/>
      <c r="S518" s="249"/>
      <c r="T518" s="250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1" t="s">
        <v>282</v>
      </c>
      <c r="AU518" s="251" t="s">
        <v>91</v>
      </c>
      <c r="AV518" s="13" t="s">
        <v>91</v>
      </c>
      <c r="AW518" s="13" t="s">
        <v>39</v>
      </c>
      <c r="AX518" s="13" t="s">
        <v>86</v>
      </c>
      <c r="AY518" s="251" t="s">
        <v>188</v>
      </c>
    </row>
    <row r="519" s="2" customFormat="1" ht="37.8" customHeight="1">
      <c r="A519" s="42"/>
      <c r="B519" s="43"/>
      <c r="C519" s="209" t="s">
        <v>705</v>
      </c>
      <c r="D519" s="209" t="s">
        <v>189</v>
      </c>
      <c r="E519" s="210" t="s">
        <v>3274</v>
      </c>
      <c r="F519" s="211" t="s">
        <v>3275</v>
      </c>
      <c r="G519" s="212" t="s">
        <v>278</v>
      </c>
      <c r="H519" s="213">
        <v>5.4000000000000004</v>
      </c>
      <c r="I519" s="214"/>
      <c r="J519" s="215">
        <f>ROUND(I519*H519,2)</f>
        <v>0</v>
      </c>
      <c r="K519" s="211" t="s">
        <v>32</v>
      </c>
      <c r="L519" s="48"/>
      <c r="M519" s="216" t="s">
        <v>32</v>
      </c>
      <c r="N519" s="217" t="s">
        <v>49</v>
      </c>
      <c r="O519" s="88"/>
      <c r="P519" s="218">
        <f>O519*H519</f>
        <v>0</v>
      </c>
      <c r="Q519" s="218">
        <v>0</v>
      </c>
      <c r="R519" s="218">
        <f>Q519*H519</f>
        <v>0</v>
      </c>
      <c r="S519" s="218">
        <v>0</v>
      </c>
      <c r="T519" s="219">
        <f>S519*H519</f>
        <v>0</v>
      </c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R519" s="220" t="s">
        <v>405</v>
      </c>
      <c r="AT519" s="220" t="s">
        <v>189</v>
      </c>
      <c r="AU519" s="220" t="s">
        <v>91</v>
      </c>
      <c r="AY519" s="20" t="s">
        <v>188</v>
      </c>
      <c r="BE519" s="221">
        <f>IF(N519="základní",J519,0)</f>
        <v>0</v>
      </c>
      <c r="BF519" s="221">
        <f>IF(N519="snížená",J519,0)</f>
        <v>0</v>
      </c>
      <c r="BG519" s="221">
        <f>IF(N519="zákl. přenesená",J519,0)</f>
        <v>0</v>
      </c>
      <c r="BH519" s="221">
        <f>IF(N519="sníž. přenesená",J519,0)</f>
        <v>0</v>
      </c>
      <c r="BI519" s="221">
        <f>IF(N519="nulová",J519,0)</f>
        <v>0</v>
      </c>
      <c r="BJ519" s="20" t="s">
        <v>86</v>
      </c>
      <c r="BK519" s="221">
        <f>ROUND(I519*H519,2)</f>
        <v>0</v>
      </c>
      <c r="BL519" s="20" t="s">
        <v>405</v>
      </c>
      <c r="BM519" s="220" t="s">
        <v>3276</v>
      </c>
    </row>
    <row r="520" s="2" customFormat="1">
      <c r="A520" s="42"/>
      <c r="B520" s="43"/>
      <c r="C520" s="44"/>
      <c r="D520" s="222" t="s">
        <v>194</v>
      </c>
      <c r="E520" s="44"/>
      <c r="F520" s="223" t="s">
        <v>3275</v>
      </c>
      <c r="G520" s="44"/>
      <c r="H520" s="44"/>
      <c r="I520" s="224"/>
      <c r="J520" s="44"/>
      <c r="K520" s="44"/>
      <c r="L520" s="48"/>
      <c r="M520" s="225"/>
      <c r="N520" s="226"/>
      <c r="O520" s="88"/>
      <c r="P520" s="88"/>
      <c r="Q520" s="88"/>
      <c r="R520" s="88"/>
      <c r="S520" s="88"/>
      <c r="T520" s="89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T520" s="20" t="s">
        <v>194</v>
      </c>
      <c r="AU520" s="20" t="s">
        <v>91</v>
      </c>
    </row>
    <row r="521" s="2" customFormat="1">
      <c r="A521" s="42"/>
      <c r="B521" s="43"/>
      <c r="C521" s="44"/>
      <c r="D521" s="222" t="s">
        <v>202</v>
      </c>
      <c r="E521" s="44"/>
      <c r="F521" s="227" t="s">
        <v>561</v>
      </c>
      <c r="G521" s="44"/>
      <c r="H521" s="44"/>
      <c r="I521" s="224"/>
      <c r="J521" s="44"/>
      <c r="K521" s="44"/>
      <c r="L521" s="48"/>
      <c r="M521" s="225"/>
      <c r="N521" s="226"/>
      <c r="O521" s="88"/>
      <c r="P521" s="88"/>
      <c r="Q521" s="88"/>
      <c r="R521" s="88"/>
      <c r="S521" s="88"/>
      <c r="T521" s="89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T521" s="20" t="s">
        <v>202</v>
      </c>
      <c r="AU521" s="20" t="s">
        <v>91</v>
      </c>
    </row>
    <row r="522" s="13" customFormat="1">
      <c r="A522" s="13"/>
      <c r="B522" s="241"/>
      <c r="C522" s="242"/>
      <c r="D522" s="222" t="s">
        <v>282</v>
      </c>
      <c r="E522" s="243" t="s">
        <v>32</v>
      </c>
      <c r="F522" s="244" t="s">
        <v>3277</v>
      </c>
      <c r="G522" s="242"/>
      <c r="H522" s="245">
        <v>5.4000000000000004</v>
      </c>
      <c r="I522" s="246"/>
      <c r="J522" s="242"/>
      <c r="K522" s="242"/>
      <c r="L522" s="247"/>
      <c r="M522" s="248"/>
      <c r="N522" s="249"/>
      <c r="O522" s="249"/>
      <c r="P522" s="249"/>
      <c r="Q522" s="249"/>
      <c r="R522" s="249"/>
      <c r="S522" s="249"/>
      <c r="T522" s="250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1" t="s">
        <v>282</v>
      </c>
      <c r="AU522" s="251" t="s">
        <v>91</v>
      </c>
      <c r="AV522" s="13" t="s">
        <v>91</v>
      </c>
      <c r="AW522" s="13" t="s">
        <v>39</v>
      </c>
      <c r="AX522" s="13" t="s">
        <v>86</v>
      </c>
      <c r="AY522" s="251" t="s">
        <v>188</v>
      </c>
    </row>
    <row r="523" s="2" customFormat="1" ht="33" customHeight="1">
      <c r="A523" s="42"/>
      <c r="B523" s="43"/>
      <c r="C523" s="209" t="s">
        <v>721</v>
      </c>
      <c r="D523" s="209" t="s">
        <v>189</v>
      </c>
      <c r="E523" s="210" t="s">
        <v>3278</v>
      </c>
      <c r="F523" s="211" t="s">
        <v>3279</v>
      </c>
      <c r="G523" s="212" t="s">
        <v>235</v>
      </c>
      <c r="H523" s="213">
        <v>1</v>
      </c>
      <c r="I523" s="214"/>
      <c r="J523" s="215">
        <f>ROUND(I523*H523,2)</f>
        <v>0</v>
      </c>
      <c r="K523" s="211" t="s">
        <v>32</v>
      </c>
      <c r="L523" s="48"/>
      <c r="M523" s="216" t="s">
        <v>32</v>
      </c>
      <c r="N523" s="217" t="s">
        <v>49</v>
      </c>
      <c r="O523" s="88"/>
      <c r="P523" s="218">
        <f>O523*H523</f>
        <v>0</v>
      </c>
      <c r="Q523" s="218">
        <v>0</v>
      </c>
      <c r="R523" s="218">
        <f>Q523*H523</f>
        <v>0</v>
      </c>
      <c r="S523" s="218">
        <v>0</v>
      </c>
      <c r="T523" s="219">
        <f>S523*H523</f>
        <v>0</v>
      </c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R523" s="220" t="s">
        <v>405</v>
      </c>
      <c r="AT523" s="220" t="s">
        <v>189</v>
      </c>
      <c r="AU523" s="220" t="s">
        <v>91</v>
      </c>
      <c r="AY523" s="20" t="s">
        <v>188</v>
      </c>
      <c r="BE523" s="221">
        <f>IF(N523="základní",J523,0)</f>
        <v>0</v>
      </c>
      <c r="BF523" s="221">
        <f>IF(N523="snížená",J523,0)</f>
        <v>0</v>
      </c>
      <c r="BG523" s="221">
        <f>IF(N523="zákl. přenesená",J523,0)</f>
        <v>0</v>
      </c>
      <c r="BH523" s="221">
        <f>IF(N523="sníž. přenesená",J523,0)</f>
        <v>0</v>
      </c>
      <c r="BI523" s="221">
        <f>IF(N523="nulová",J523,0)</f>
        <v>0</v>
      </c>
      <c r="BJ523" s="20" t="s">
        <v>86</v>
      </c>
      <c r="BK523" s="221">
        <f>ROUND(I523*H523,2)</f>
        <v>0</v>
      </c>
      <c r="BL523" s="20" t="s">
        <v>405</v>
      </c>
      <c r="BM523" s="220" t="s">
        <v>3280</v>
      </c>
    </row>
    <row r="524" s="2" customFormat="1">
      <c r="A524" s="42"/>
      <c r="B524" s="43"/>
      <c r="C524" s="44"/>
      <c r="D524" s="222" t="s">
        <v>194</v>
      </c>
      <c r="E524" s="44"/>
      <c r="F524" s="223" t="s">
        <v>3279</v>
      </c>
      <c r="G524" s="44"/>
      <c r="H524" s="44"/>
      <c r="I524" s="224"/>
      <c r="J524" s="44"/>
      <c r="K524" s="44"/>
      <c r="L524" s="48"/>
      <c r="M524" s="225"/>
      <c r="N524" s="226"/>
      <c r="O524" s="88"/>
      <c r="P524" s="88"/>
      <c r="Q524" s="88"/>
      <c r="R524" s="88"/>
      <c r="S524" s="88"/>
      <c r="T524" s="89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T524" s="20" t="s">
        <v>194</v>
      </c>
      <c r="AU524" s="20" t="s">
        <v>91</v>
      </c>
    </row>
    <row r="525" s="2" customFormat="1">
      <c r="A525" s="42"/>
      <c r="B525" s="43"/>
      <c r="C525" s="44"/>
      <c r="D525" s="222" t="s">
        <v>202</v>
      </c>
      <c r="E525" s="44"/>
      <c r="F525" s="227" t="s">
        <v>561</v>
      </c>
      <c r="G525" s="44"/>
      <c r="H525" s="44"/>
      <c r="I525" s="224"/>
      <c r="J525" s="44"/>
      <c r="K525" s="44"/>
      <c r="L525" s="48"/>
      <c r="M525" s="225"/>
      <c r="N525" s="226"/>
      <c r="O525" s="88"/>
      <c r="P525" s="88"/>
      <c r="Q525" s="88"/>
      <c r="R525" s="88"/>
      <c r="S525" s="88"/>
      <c r="T525" s="89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T525" s="20" t="s">
        <v>202</v>
      </c>
      <c r="AU525" s="20" t="s">
        <v>91</v>
      </c>
    </row>
    <row r="526" s="13" customFormat="1">
      <c r="A526" s="13"/>
      <c r="B526" s="241"/>
      <c r="C526" s="242"/>
      <c r="D526" s="222" t="s">
        <v>282</v>
      </c>
      <c r="E526" s="243" t="s">
        <v>32</v>
      </c>
      <c r="F526" s="244" t="s">
        <v>3281</v>
      </c>
      <c r="G526" s="242"/>
      <c r="H526" s="245">
        <v>1</v>
      </c>
      <c r="I526" s="246"/>
      <c r="J526" s="242"/>
      <c r="K526" s="242"/>
      <c r="L526" s="247"/>
      <c r="M526" s="248"/>
      <c r="N526" s="249"/>
      <c r="O526" s="249"/>
      <c r="P526" s="249"/>
      <c r="Q526" s="249"/>
      <c r="R526" s="249"/>
      <c r="S526" s="249"/>
      <c r="T526" s="250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1" t="s">
        <v>282</v>
      </c>
      <c r="AU526" s="251" t="s">
        <v>91</v>
      </c>
      <c r="AV526" s="13" t="s">
        <v>91</v>
      </c>
      <c r="AW526" s="13" t="s">
        <v>39</v>
      </c>
      <c r="AX526" s="13" t="s">
        <v>86</v>
      </c>
      <c r="AY526" s="251" t="s">
        <v>188</v>
      </c>
    </row>
    <row r="527" s="2" customFormat="1" ht="37.8" customHeight="1">
      <c r="A527" s="42"/>
      <c r="B527" s="43"/>
      <c r="C527" s="209" t="s">
        <v>729</v>
      </c>
      <c r="D527" s="209" t="s">
        <v>189</v>
      </c>
      <c r="E527" s="210" t="s">
        <v>3282</v>
      </c>
      <c r="F527" s="211" t="s">
        <v>3283</v>
      </c>
      <c r="G527" s="212" t="s">
        <v>235</v>
      </c>
      <c r="H527" s="213">
        <v>2</v>
      </c>
      <c r="I527" s="214"/>
      <c r="J527" s="215">
        <f>ROUND(I527*H527,2)</f>
        <v>0</v>
      </c>
      <c r="K527" s="211" t="s">
        <v>32</v>
      </c>
      <c r="L527" s="48"/>
      <c r="M527" s="216" t="s">
        <v>32</v>
      </c>
      <c r="N527" s="217" t="s">
        <v>49</v>
      </c>
      <c r="O527" s="88"/>
      <c r="P527" s="218">
        <f>O527*H527</f>
        <v>0</v>
      </c>
      <c r="Q527" s="218">
        <v>0</v>
      </c>
      <c r="R527" s="218">
        <f>Q527*H527</f>
        <v>0</v>
      </c>
      <c r="S527" s="218">
        <v>0</v>
      </c>
      <c r="T527" s="219">
        <f>S527*H527</f>
        <v>0</v>
      </c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R527" s="220" t="s">
        <v>405</v>
      </c>
      <c r="AT527" s="220" t="s">
        <v>189</v>
      </c>
      <c r="AU527" s="220" t="s">
        <v>91</v>
      </c>
      <c r="AY527" s="20" t="s">
        <v>188</v>
      </c>
      <c r="BE527" s="221">
        <f>IF(N527="základní",J527,0)</f>
        <v>0</v>
      </c>
      <c r="BF527" s="221">
        <f>IF(N527="snížená",J527,0)</f>
        <v>0</v>
      </c>
      <c r="BG527" s="221">
        <f>IF(N527="zákl. přenesená",J527,0)</f>
        <v>0</v>
      </c>
      <c r="BH527" s="221">
        <f>IF(N527="sníž. přenesená",J527,0)</f>
        <v>0</v>
      </c>
      <c r="BI527" s="221">
        <f>IF(N527="nulová",J527,0)</f>
        <v>0</v>
      </c>
      <c r="BJ527" s="20" t="s">
        <v>86</v>
      </c>
      <c r="BK527" s="221">
        <f>ROUND(I527*H527,2)</f>
        <v>0</v>
      </c>
      <c r="BL527" s="20" t="s">
        <v>405</v>
      </c>
      <c r="BM527" s="220" t="s">
        <v>3284</v>
      </c>
    </row>
    <row r="528" s="2" customFormat="1">
      <c r="A528" s="42"/>
      <c r="B528" s="43"/>
      <c r="C528" s="44"/>
      <c r="D528" s="222" t="s">
        <v>194</v>
      </c>
      <c r="E528" s="44"/>
      <c r="F528" s="223" t="s">
        <v>3283</v>
      </c>
      <c r="G528" s="44"/>
      <c r="H528" s="44"/>
      <c r="I528" s="224"/>
      <c r="J528" s="44"/>
      <c r="K528" s="44"/>
      <c r="L528" s="48"/>
      <c r="M528" s="225"/>
      <c r="N528" s="226"/>
      <c r="O528" s="88"/>
      <c r="P528" s="88"/>
      <c r="Q528" s="88"/>
      <c r="R528" s="88"/>
      <c r="S528" s="88"/>
      <c r="T528" s="89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T528" s="20" t="s">
        <v>194</v>
      </c>
      <c r="AU528" s="20" t="s">
        <v>91</v>
      </c>
    </row>
    <row r="529" s="2" customFormat="1">
      <c r="A529" s="42"/>
      <c r="B529" s="43"/>
      <c r="C529" s="44"/>
      <c r="D529" s="222" t="s">
        <v>202</v>
      </c>
      <c r="E529" s="44"/>
      <c r="F529" s="227" t="s">
        <v>561</v>
      </c>
      <c r="G529" s="44"/>
      <c r="H529" s="44"/>
      <c r="I529" s="224"/>
      <c r="J529" s="44"/>
      <c r="K529" s="44"/>
      <c r="L529" s="48"/>
      <c r="M529" s="225"/>
      <c r="N529" s="226"/>
      <c r="O529" s="88"/>
      <c r="P529" s="88"/>
      <c r="Q529" s="88"/>
      <c r="R529" s="88"/>
      <c r="S529" s="88"/>
      <c r="T529" s="89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T529" s="20" t="s">
        <v>202</v>
      </c>
      <c r="AU529" s="20" t="s">
        <v>91</v>
      </c>
    </row>
    <row r="530" s="13" customFormat="1">
      <c r="A530" s="13"/>
      <c r="B530" s="241"/>
      <c r="C530" s="242"/>
      <c r="D530" s="222" t="s">
        <v>282</v>
      </c>
      <c r="E530" s="243" t="s">
        <v>32</v>
      </c>
      <c r="F530" s="244" t="s">
        <v>3285</v>
      </c>
      <c r="G530" s="242"/>
      <c r="H530" s="245">
        <v>2</v>
      </c>
      <c r="I530" s="246"/>
      <c r="J530" s="242"/>
      <c r="K530" s="242"/>
      <c r="L530" s="247"/>
      <c r="M530" s="248"/>
      <c r="N530" s="249"/>
      <c r="O530" s="249"/>
      <c r="P530" s="249"/>
      <c r="Q530" s="249"/>
      <c r="R530" s="249"/>
      <c r="S530" s="249"/>
      <c r="T530" s="250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1" t="s">
        <v>282</v>
      </c>
      <c r="AU530" s="251" t="s">
        <v>91</v>
      </c>
      <c r="AV530" s="13" t="s">
        <v>91</v>
      </c>
      <c r="AW530" s="13" t="s">
        <v>39</v>
      </c>
      <c r="AX530" s="13" t="s">
        <v>86</v>
      </c>
      <c r="AY530" s="251" t="s">
        <v>188</v>
      </c>
    </row>
    <row r="531" s="2" customFormat="1" ht="37.8" customHeight="1">
      <c r="A531" s="42"/>
      <c r="B531" s="43"/>
      <c r="C531" s="209" t="s">
        <v>744</v>
      </c>
      <c r="D531" s="209" t="s">
        <v>189</v>
      </c>
      <c r="E531" s="210" t="s">
        <v>3286</v>
      </c>
      <c r="F531" s="211" t="s">
        <v>3287</v>
      </c>
      <c r="G531" s="212" t="s">
        <v>235</v>
      </c>
      <c r="H531" s="213">
        <v>1</v>
      </c>
      <c r="I531" s="214"/>
      <c r="J531" s="215">
        <f>ROUND(I531*H531,2)</f>
        <v>0</v>
      </c>
      <c r="K531" s="211" t="s">
        <v>32</v>
      </c>
      <c r="L531" s="48"/>
      <c r="M531" s="216" t="s">
        <v>32</v>
      </c>
      <c r="N531" s="217" t="s">
        <v>49</v>
      </c>
      <c r="O531" s="88"/>
      <c r="P531" s="218">
        <f>O531*H531</f>
        <v>0</v>
      </c>
      <c r="Q531" s="218">
        <v>0</v>
      </c>
      <c r="R531" s="218">
        <f>Q531*H531</f>
        <v>0</v>
      </c>
      <c r="S531" s="218">
        <v>0</v>
      </c>
      <c r="T531" s="219">
        <f>S531*H531</f>
        <v>0</v>
      </c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R531" s="220" t="s">
        <v>405</v>
      </c>
      <c r="AT531" s="220" t="s">
        <v>189</v>
      </c>
      <c r="AU531" s="220" t="s">
        <v>91</v>
      </c>
      <c r="AY531" s="20" t="s">
        <v>188</v>
      </c>
      <c r="BE531" s="221">
        <f>IF(N531="základní",J531,0)</f>
        <v>0</v>
      </c>
      <c r="BF531" s="221">
        <f>IF(N531="snížená",J531,0)</f>
        <v>0</v>
      </c>
      <c r="BG531" s="221">
        <f>IF(N531="zákl. přenesená",J531,0)</f>
        <v>0</v>
      </c>
      <c r="BH531" s="221">
        <f>IF(N531="sníž. přenesená",J531,0)</f>
        <v>0</v>
      </c>
      <c r="BI531" s="221">
        <f>IF(N531="nulová",J531,0)</f>
        <v>0</v>
      </c>
      <c r="BJ531" s="20" t="s">
        <v>86</v>
      </c>
      <c r="BK531" s="221">
        <f>ROUND(I531*H531,2)</f>
        <v>0</v>
      </c>
      <c r="BL531" s="20" t="s">
        <v>405</v>
      </c>
      <c r="BM531" s="220" t="s">
        <v>3288</v>
      </c>
    </row>
    <row r="532" s="2" customFormat="1">
      <c r="A532" s="42"/>
      <c r="B532" s="43"/>
      <c r="C532" s="44"/>
      <c r="D532" s="222" t="s">
        <v>194</v>
      </c>
      <c r="E532" s="44"/>
      <c r="F532" s="223" t="s">
        <v>3289</v>
      </c>
      <c r="G532" s="44"/>
      <c r="H532" s="44"/>
      <c r="I532" s="224"/>
      <c r="J532" s="44"/>
      <c r="K532" s="44"/>
      <c r="L532" s="48"/>
      <c r="M532" s="225"/>
      <c r="N532" s="226"/>
      <c r="O532" s="88"/>
      <c r="P532" s="88"/>
      <c r="Q532" s="88"/>
      <c r="R532" s="88"/>
      <c r="S532" s="88"/>
      <c r="T532" s="89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T532" s="20" t="s">
        <v>194</v>
      </c>
      <c r="AU532" s="20" t="s">
        <v>91</v>
      </c>
    </row>
    <row r="533" s="2" customFormat="1">
      <c r="A533" s="42"/>
      <c r="B533" s="43"/>
      <c r="C533" s="44"/>
      <c r="D533" s="222" t="s">
        <v>202</v>
      </c>
      <c r="E533" s="44"/>
      <c r="F533" s="227" t="s">
        <v>561</v>
      </c>
      <c r="G533" s="44"/>
      <c r="H533" s="44"/>
      <c r="I533" s="224"/>
      <c r="J533" s="44"/>
      <c r="K533" s="44"/>
      <c r="L533" s="48"/>
      <c r="M533" s="225"/>
      <c r="N533" s="226"/>
      <c r="O533" s="88"/>
      <c r="P533" s="88"/>
      <c r="Q533" s="88"/>
      <c r="R533" s="88"/>
      <c r="S533" s="88"/>
      <c r="T533" s="89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T533" s="20" t="s">
        <v>202</v>
      </c>
      <c r="AU533" s="20" t="s">
        <v>91</v>
      </c>
    </row>
    <row r="534" s="13" customFormat="1">
      <c r="A534" s="13"/>
      <c r="B534" s="241"/>
      <c r="C534" s="242"/>
      <c r="D534" s="222" t="s">
        <v>282</v>
      </c>
      <c r="E534" s="243" t="s">
        <v>32</v>
      </c>
      <c r="F534" s="244" t="s">
        <v>3290</v>
      </c>
      <c r="G534" s="242"/>
      <c r="H534" s="245">
        <v>1</v>
      </c>
      <c r="I534" s="246"/>
      <c r="J534" s="242"/>
      <c r="K534" s="242"/>
      <c r="L534" s="247"/>
      <c r="M534" s="248"/>
      <c r="N534" s="249"/>
      <c r="O534" s="249"/>
      <c r="P534" s="249"/>
      <c r="Q534" s="249"/>
      <c r="R534" s="249"/>
      <c r="S534" s="249"/>
      <c r="T534" s="250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1" t="s">
        <v>282</v>
      </c>
      <c r="AU534" s="251" t="s">
        <v>91</v>
      </c>
      <c r="AV534" s="13" t="s">
        <v>91</v>
      </c>
      <c r="AW534" s="13" t="s">
        <v>39</v>
      </c>
      <c r="AX534" s="13" t="s">
        <v>86</v>
      </c>
      <c r="AY534" s="251" t="s">
        <v>188</v>
      </c>
    </row>
    <row r="535" s="2" customFormat="1" ht="37.8" customHeight="1">
      <c r="A535" s="42"/>
      <c r="B535" s="43"/>
      <c r="C535" s="209" t="s">
        <v>752</v>
      </c>
      <c r="D535" s="209" t="s">
        <v>189</v>
      </c>
      <c r="E535" s="210" t="s">
        <v>3291</v>
      </c>
      <c r="F535" s="211" t="s">
        <v>3292</v>
      </c>
      <c r="G535" s="212" t="s">
        <v>278</v>
      </c>
      <c r="H535" s="213">
        <v>42.229999999999997</v>
      </c>
      <c r="I535" s="214"/>
      <c r="J535" s="215">
        <f>ROUND(I535*H535,2)</f>
        <v>0</v>
      </c>
      <c r="K535" s="211" t="s">
        <v>32</v>
      </c>
      <c r="L535" s="48"/>
      <c r="M535" s="216" t="s">
        <v>32</v>
      </c>
      <c r="N535" s="217" t="s">
        <v>49</v>
      </c>
      <c r="O535" s="88"/>
      <c r="P535" s="218">
        <f>O535*H535</f>
        <v>0</v>
      </c>
      <c r="Q535" s="218">
        <v>0</v>
      </c>
      <c r="R535" s="218">
        <f>Q535*H535</f>
        <v>0</v>
      </c>
      <c r="S535" s="218">
        <v>0</v>
      </c>
      <c r="T535" s="219">
        <f>S535*H535</f>
        <v>0</v>
      </c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R535" s="220" t="s">
        <v>405</v>
      </c>
      <c r="AT535" s="220" t="s">
        <v>189</v>
      </c>
      <c r="AU535" s="220" t="s">
        <v>91</v>
      </c>
      <c r="AY535" s="20" t="s">
        <v>188</v>
      </c>
      <c r="BE535" s="221">
        <f>IF(N535="základní",J535,0)</f>
        <v>0</v>
      </c>
      <c r="BF535" s="221">
        <f>IF(N535="snížená",J535,0)</f>
        <v>0</v>
      </c>
      <c r="BG535" s="221">
        <f>IF(N535="zákl. přenesená",J535,0)</f>
        <v>0</v>
      </c>
      <c r="BH535" s="221">
        <f>IF(N535="sníž. přenesená",J535,0)</f>
        <v>0</v>
      </c>
      <c r="BI535" s="221">
        <f>IF(N535="nulová",J535,0)</f>
        <v>0</v>
      </c>
      <c r="BJ535" s="20" t="s">
        <v>86</v>
      </c>
      <c r="BK535" s="221">
        <f>ROUND(I535*H535,2)</f>
        <v>0</v>
      </c>
      <c r="BL535" s="20" t="s">
        <v>405</v>
      </c>
      <c r="BM535" s="220" t="s">
        <v>3293</v>
      </c>
    </row>
    <row r="536" s="2" customFormat="1">
      <c r="A536" s="42"/>
      <c r="B536" s="43"/>
      <c r="C536" s="44"/>
      <c r="D536" s="222" t="s">
        <v>194</v>
      </c>
      <c r="E536" s="44"/>
      <c r="F536" s="223" t="s">
        <v>3292</v>
      </c>
      <c r="G536" s="44"/>
      <c r="H536" s="44"/>
      <c r="I536" s="224"/>
      <c r="J536" s="44"/>
      <c r="K536" s="44"/>
      <c r="L536" s="48"/>
      <c r="M536" s="225"/>
      <c r="N536" s="226"/>
      <c r="O536" s="88"/>
      <c r="P536" s="88"/>
      <c r="Q536" s="88"/>
      <c r="R536" s="88"/>
      <c r="S536" s="88"/>
      <c r="T536" s="89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T536" s="20" t="s">
        <v>194</v>
      </c>
      <c r="AU536" s="20" t="s">
        <v>91</v>
      </c>
    </row>
    <row r="537" s="2" customFormat="1">
      <c r="A537" s="42"/>
      <c r="B537" s="43"/>
      <c r="C537" s="44"/>
      <c r="D537" s="222" t="s">
        <v>202</v>
      </c>
      <c r="E537" s="44"/>
      <c r="F537" s="227" t="s">
        <v>1566</v>
      </c>
      <c r="G537" s="44"/>
      <c r="H537" s="44"/>
      <c r="I537" s="224"/>
      <c r="J537" s="44"/>
      <c r="K537" s="44"/>
      <c r="L537" s="48"/>
      <c r="M537" s="225"/>
      <c r="N537" s="226"/>
      <c r="O537" s="88"/>
      <c r="P537" s="88"/>
      <c r="Q537" s="88"/>
      <c r="R537" s="88"/>
      <c r="S537" s="88"/>
      <c r="T537" s="89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T537" s="20" t="s">
        <v>202</v>
      </c>
      <c r="AU537" s="20" t="s">
        <v>91</v>
      </c>
    </row>
    <row r="538" s="13" customFormat="1">
      <c r="A538" s="13"/>
      <c r="B538" s="241"/>
      <c r="C538" s="242"/>
      <c r="D538" s="222" t="s">
        <v>282</v>
      </c>
      <c r="E538" s="243" t="s">
        <v>32</v>
      </c>
      <c r="F538" s="244" t="s">
        <v>3294</v>
      </c>
      <c r="G538" s="242"/>
      <c r="H538" s="245">
        <v>42.229999999999997</v>
      </c>
      <c r="I538" s="246"/>
      <c r="J538" s="242"/>
      <c r="K538" s="242"/>
      <c r="L538" s="247"/>
      <c r="M538" s="248"/>
      <c r="N538" s="249"/>
      <c r="O538" s="249"/>
      <c r="P538" s="249"/>
      <c r="Q538" s="249"/>
      <c r="R538" s="249"/>
      <c r="S538" s="249"/>
      <c r="T538" s="250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1" t="s">
        <v>282</v>
      </c>
      <c r="AU538" s="251" t="s">
        <v>91</v>
      </c>
      <c r="AV538" s="13" t="s">
        <v>91</v>
      </c>
      <c r="AW538" s="13" t="s">
        <v>39</v>
      </c>
      <c r="AX538" s="13" t="s">
        <v>86</v>
      </c>
      <c r="AY538" s="251" t="s">
        <v>188</v>
      </c>
    </row>
    <row r="539" s="2" customFormat="1" ht="37.8" customHeight="1">
      <c r="A539" s="42"/>
      <c r="B539" s="43"/>
      <c r="C539" s="209" t="s">
        <v>757</v>
      </c>
      <c r="D539" s="209" t="s">
        <v>189</v>
      </c>
      <c r="E539" s="210" t="s">
        <v>3295</v>
      </c>
      <c r="F539" s="211" t="s">
        <v>3296</v>
      </c>
      <c r="G539" s="212" t="s">
        <v>235</v>
      </c>
      <c r="H539" s="213">
        <v>1</v>
      </c>
      <c r="I539" s="214"/>
      <c r="J539" s="215">
        <f>ROUND(I539*H539,2)</f>
        <v>0</v>
      </c>
      <c r="K539" s="211" t="s">
        <v>32</v>
      </c>
      <c r="L539" s="48"/>
      <c r="M539" s="216" t="s">
        <v>32</v>
      </c>
      <c r="N539" s="217" t="s">
        <v>49</v>
      </c>
      <c r="O539" s="88"/>
      <c r="P539" s="218">
        <f>O539*H539</f>
        <v>0</v>
      </c>
      <c r="Q539" s="218">
        <v>0</v>
      </c>
      <c r="R539" s="218">
        <f>Q539*H539</f>
        <v>0</v>
      </c>
      <c r="S539" s="218">
        <v>0</v>
      </c>
      <c r="T539" s="219">
        <f>S539*H539</f>
        <v>0</v>
      </c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R539" s="220" t="s">
        <v>405</v>
      </c>
      <c r="AT539" s="220" t="s">
        <v>189</v>
      </c>
      <c r="AU539" s="220" t="s">
        <v>91</v>
      </c>
      <c r="AY539" s="20" t="s">
        <v>188</v>
      </c>
      <c r="BE539" s="221">
        <f>IF(N539="základní",J539,0)</f>
        <v>0</v>
      </c>
      <c r="BF539" s="221">
        <f>IF(N539="snížená",J539,0)</f>
        <v>0</v>
      </c>
      <c r="BG539" s="221">
        <f>IF(N539="zákl. přenesená",J539,0)</f>
        <v>0</v>
      </c>
      <c r="BH539" s="221">
        <f>IF(N539="sníž. přenesená",J539,0)</f>
        <v>0</v>
      </c>
      <c r="BI539" s="221">
        <f>IF(N539="nulová",J539,0)</f>
        <v>0</v>
      </c>
      <c r="BJ539" s="20" t="s">
        <v>86</v>
      </c>
      <c r="BK539" s="221">
        <f>ROUND(I539*H539,2)</f>
        <v>0</v>
      </c>
      <c r="BL539" s="20" t="s">
        <v>405</v>
      </c>
      <c r="BM539" s="220" t="s">
        <v>3297</v>
      </c>
    </row>
    <row r="540" s="2" customFormat="1">
      <c r="A540" s="42"/>
      <c r="B540" s="43"/>
      <c r="C540" s="44"/>
      <c r="D540" s="222" t="s">
        <v>194</v>
      </c>
      <c r="E540" s="44"/>
      <c r="F540" s="223" t="s">
        <v>3296</v>
      </c>
      <c r="G540" s="44"/>
      <c r="H540" s="44"/>
      <c r="I540" s="224"/>
      <c r="J540" s="44"/>
      <c r="K540" s="44"/>
      <c r="L540" s="48"/>
      <c r="M540" s="225"/>
      <c r="N540" s="226"/>
      <c r="O540" s="88"/>
      <c r="P540" s="88"/>
      <c r="Q540" s="88"/>
      <c r="R540" s="88"/>
      <c r="S540" s="88"/>
      <c r="T540" s="89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T540" s="20" t="s">
        <v>194</v>
      </c>
      <c r="AU540" s="20" t="s">
        <v>91</v>
      </c>
    </row>
    <row r="541" s="2" customFormat="1">
      <c r="A541" s="42"/>
      <c r="B541" s="43"/>
      <c r="C541" s="44"/>
      <c r="D541" s="222" t="s">
        <v>202</v>
      </c>
      <c r="E541" s="44"/>
      <c r="F541" s="227" t="s">
        <v>561</v>
      </c>
      <c r="G541" s="44"/>
      <c r="H541" s="44"/>
      <c r="I541" s="224"/>
      <c r="J541" s="44"/>
      <c r="K541" s="44"/>
      <c r="L541" s="48"/>
      <c r="M541" s="225"/>
      <c r="N541" s="226"/>
      <c r="O541" s="88"/>
      <c r="P541" s="88"/>
      <c r="Q541" s="88"/>
      <c r="R541" s="88"/>
      <c r="S541" s="88"/>
      <c r="T541" s="89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T541" s="20" t="s">
        <v>202</v>
      </c>
      <c r="AU541" s="20" t="s">
        <v>91</v>
      </c>
    </row>
    <row r="542" s="13" customFormat="1">
      <c r="A542" s="13"/>
      <c r="B542" s="241"/>
      <c r="C542" s="242"/>
      <c r="D542" s="222" t="s">
        <v>282</v>
      </c>
      <c r="E542" s="243" t="s">
        <v>32</v>
      </c>
      <c r="F542" s="244" t="s">
        <v>3298</v>
      </c>
      <c r="G542" s="242"/>
      <c r="H542" s="245">
        <v>1</v>
      </c>
      <c r="I542" s="246"/>
      <c r="J542" s="242"/>
      <c r="K542" s="242"/>
      <c r="L542" s="247"/>
      <c r="M542" s="248"/>
      <c r="N542" s="249"/>
      <c r="O542" s="249"/>
      <c r="P542" s="249"/>
      <c r="Q542" s="249"/>
      <c r="R542" s="249"/>
      <c r="S542" s="249"/>
      <c r="T542" s="250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1" t="s">
        <v>282</v>
      </c>
      <c r="AU542" s="251" t="s">
        <v>91</v>
      </c>
      <c r="AV542" s="13" t="s">
        <v>91</v>
      </c>
      <c r="AW542" s="13" t="s">
        <v>39</v>
      </c>
      <c r="AX542" s="13" t="s">
        <v>86</v>
      </c>
      <c r="AY542" s="251" t="s">
        <v>188</v>
      </c>
    </row>
    <row r="543" s="2" customFormat="1" ht="33" customHeight="1">
      <c r="A543" s="42"/>
      <c r="B543" s="43"/>
      <c r="C543" s="209" t="s">
        <v>765</v>
      </c>
      <c r="D543" s="209" t="s">
        <v>189</v>
      </c>
      <c r="E543" s="210" t="s">
        <v>3299</v>
      </c>
      <c r="F543" s="211" t="s">
        <v>3300</v>
      </c>
      <c r="G543" s="212" t="s">
        <v>235</v>
      </c>
      <c r="H543" s="213">
        <v>3</v>
      </c>
      <c r="I543" s="214"/>
      <c r="J543" s="215">
        <f>ROUND(I543*H543,2)</f>
        <v>0</v>
      </c>
      <c r="K543" s="211" t="s">
        <v>32</v>
      </c>
      <c r="L543" s="48"/>
      <c r="M543" s="216" t="s">
        <v>32</v>
      </c>
      <c r="N543" s="217" t="s">
        <v>49</v>
      </c>
      <c r="O543" s="88"/>
      <c r="P543" s="218">
        <f>O543*H543</f>
        <v>0</v>
      </c>
      <c r="Q543" s="218">
        <v>0</v>
      </c>
      <c r="R543" s="218">
        <f>Q543*H543</f>
        <v>0</v>
      </c>
      <c r="S543" s="218">
        <v>0</v>
      </c>
      <c r="T543" s="219">
        <f>S543*H543</f>
        <v>0</v>
      </c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R543" s="220" t="s">
        <v>405</v>
      </c>
      <c r="AT543" s="220" t="s">
        <v>189</v>
      </c>
      <c r="AU543" s="220" t="s">
        <v>91</v>
      </c>
      <c r="AY543" s="20" t="s">
        <v>188</v>
      </c>
      <c r="BE543" s="221">
        <f>IF(N543="základní",J543,0)</f>
        <v>0</v>
      </c>
      <c r="BF543" s="221">
        <f>IF(N543="snížená",J543,0)</f>
        <v>0</v>
      </c>
      <c r="BG543" s="221">
        <f>IF(N543="zákl. přenesená",J543,0)</f>
        <v>0</v>
      </c>
      <c r="BH543" s="221">
        <f>IF(N543="sníž. přenesená",J543,0)</f>
        <v>0</v>
      </c>
      <c r="BI543" s="221">
        <f>IF(N543="nulová",J543,0)</f>
        <v>0</v>
      </c>
      <c r="BJ543" s="20" t="s">
        <v>86</v>
      </c>
      <c r="BK543" s="221">
        <f>ROUND(I543*H543,2)</f>
        <v>0</v>
      </c>
      <c r="BL543" s="20" t="s">
        <v>405</v>
      </c>
      <c r="BM543" s="220" t="s">
        <v>3301</v>
      </c>
    </row>
    <row r="544" s="2" customFormat="1">
      <c r="A544" s="42"/>
      <c r="B544" s="43"/>
      <c r="C544" s="44"/>
      <c r="D544" s="222" t="s">
        <v>194</v>
      </c>
      <c r="E544" s="44"/>
      <c r="F544" s="223" t="s">
        <v>3300</v>
      </c>
      <c r="G544" s="44"/>
      <c r="H544" s="44"/>
      <c r="I544" s="224"/>
      <c r="J544" s="44"/>
      <c r="K544" s="44"/>
      <c r="L544" s="48"/>
      <c r="M544" s="225"/>
      <c r="N544" s="226"/>
      <c r="O544" s="88"/>
      <c r="P544" s="88"/>
      <c r="Q544" s="88"/>
      <c r="R544" s="88"/>
      <c r="S544" s="88"/>
      <c r="T544" s="89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T544" s="20" t="s">
        <v>194</v>
      </c>
      <c r="AU544" s="20" t="s">
        <v>91</v>
      </c>
    </row>
    <row r="545" s="2" customFormat="1">
      <c r="A545" s="42"/>
      <c r="B545" s="43"/>
      <c r="C545" s="44"/>
      <c r="D545" s="222" t="s">
        <v>202</v>
      </c>
      <c r="E545" s="44"/>
      <c r="F545" s="227" t="s">
        <v>561</v>
      </c>
      <c r="G545" s="44"/>
      <c r="H545" s="44"/>
      <c r="I545" s="224"/>
      <c r="J545" s="44"/>
      <c r="K545" s="44"/>
      <c r="L545" s="48"/>
      <c r="M545" s="225"/>
      <c r="N545" s="226"/>
      <c r="O545" s="88"/>
      <c r="P545" s="88"/>
      <c r="Q545" s="88"/>
      <c r="R545" s="88"/>
      <c r="S545" s="88"/>
      <c r="T545" s="89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T545" s="20" t="s">
        <v>202</v>
      </c>
      <c r="AU545" s="20" t="s">
        <v>91</v>
      </c>
    </row>
    <row r="546" s="13" customFormat="1">
      <c r="A546" s="13"/>
      <c r="B546" s="241"/>
      <c r="C546" s="242"/>
      <c r="D546" s="222" t="s">
        <v>282</v>
      </c>
      <c r="E546" s="243" t="s">
        <v>32</v>
      </c>
      <c r="F546" s="244" t="s">
        <v>3302</v>
      </c>
      <c r="G546" s="242"/>
      <c r="H546" s="245">
        <v>3</v>
      </c>
      <c r="I546" s="246"/>
      <c r="J546" s="242"/>
      <c r="K546" s="242"/>
      <c r="L546" s="247"/>
      <c r="M546" s="248"/>
      <c r="N546" s="249"/>
      <c r="O546" s="249"/>
      <c r="P546" s="249"/>
      <c r="Q546" s="249"/>
      <c r="R546" s="249"/>
      <c r="S546" s="249"/>
      <c r="T546" s="250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1" t="s">
        <v>282</v>
      </c>
      <c r="AU546" s="251" t="s">
        <v>91</v>
      </c>
      <c r="AV546" s="13" t="s">
        <v>91</v>
      </c>
      <c r="AW546" s="13" t="s">
        <v>39</v>
      </c>
      <c r="AX546" s="13" t="s">
        <v>86</v>
      </c>
      <c r="AY546" s="251" t="s">
        <v>188</v>
      </c>
    </row>
    <row r="547" s="2" customFormat="1" ht="24.15" customHeight="1">
      <c r="A547" s="42"/>
      <c r="B547" s="43"/>
      <c r="C547" s="209" t="s">
        <v>774</v>
      </c>
      <c r="D547" s="209" t="s">
        <v>189</v>
      </c>
      <c r="E547" s="210" t="s">
        <v>3303</v>
      </c>
      <c r="F547" s="211" t="s">
        <v>3304</v>
      </c>
      <c r="G547" s="212" t="s">
        <v>235</v>
      </c>
      <c r="H547" s="213">
        <v>4</v>
      </c>
      <c r="I547" s="214"/>
      <c r="J547" s="215">
        <f>ROUND(I547*H547,2)</f>
        <v>0</v>
      </c>
      <c r="K547" s="211" t="s">
        <v>32</v>
      </c>
      <c r="L547" s="48"/>
      <c r="M547" s="216" t="s">
        <v>32</v>
      </c>
      <c r="N547" s="217" t="s">
        <v>49</v>
      </c>
      <c r="O547" s="88"/>
      <c r="P547" s="218">
        <f>O547*H547</f>
        <v>0</v>
      </c>
      <c r="Q547" s="218">
        <v>0</v>
      </c>
      <c r="R547" s="218">
        <f>Q547*H547</f>
        <v>0</v>
      </c>
      <c r="S547" s="218">
        <v>0</v>
      </c>
      <c r="T547" s="219">
        <f>S547*H547</f>
        <v>0</v>
      </c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R547" s="220" t="s">
        <v>405</v>
      </c>
      <c r="AT547" s="220" t="s">
        <v>189</v>
      </c>
      <c r="AU547" s="220" t="s">
        <v>91</v>
      </c>
      <c r="AY547" s="20" t="s">
        <v>188</v>
      </c>
      <c r="BE547" s="221">
        <f>IF(N547="základní",J547,0)</f>
        <v>0</v>
      </c>
      <c r="BF547" s="221">
        <f>IF(N547="snížená",J547,0)</f>
        <v>0</v>
      </c>
      <c r="BG547" s="221">
        <f>IF(N547="zákl. přenesená",J547,0)</f>
        <v>0</v>
      </c>
      <c r="BH547" s="221">
        <f>IF(N547="sníž. přenesená",J547,0)</f>
        <v>0</v>
      </c>
      <c r="BI547" s="221">
        <f>IF(N547="nulová",J547,0)</f>
        <v>0</v>
      </c>
      <c r="BJ547" s="20" t="s">
        <v>86</v>
      </c>
      <c r="BK547" s="221">
        <f>ROUND(I547*H547,2)</f>
        <v>0</v>
      </c>
      <c r="BL547" s="20" t="s">
        <v>405</v>
      </c>
      <c r="BM547" s="220" t="s">
        <v>3305</v>
      </c>
    </row>
    <row r="548" s="2" customFormat="1">
      <c r="A548" s="42"/>
      <c r="B548" s="43"/>
      <c r="C548" s="44"/>
      <c r="D548" s="222" t="s">
        <v>194</v>
      </c>
      <c r="E548" s="44"/>
      <c r="F548" s="223" t="s">
        <v>3304</v>
      </c>
      <c r="G548" s="44"/>
      <c r="H548" s="44"/>
      <c r="I548" s="224"/>
      <c r="J548" s="44"/>
      <c r="K548" s="44"/>
      <c r="L548" s="48"/>
      <c r="M548" s="225"/>
      <c r="N548" s="226"/>
      <c r="O548" s="88"/>
      <c r="P548" s="88"/>
      <c r="Q548" s="88"/>
      <c r="R548" s="88"/>
      <c r="S548" s="88"/>
      <c r="T548" s="89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T548" s="20" t="s">
        <v>194</v>
      </c>
      <c r="AU548" s="20" t="s">
        <v>91</v>
      </c>
    </row>
    <row r="549" s="2" customFormat="1">
      <c r="A549" s="42"/>
      <c r="B549" s="43"/>
      <c r="C549" s="44"/>
      <c r="D549" s="222" t="s">
        <v>202</v>
      </c>
      <c r="E549" s="44"/>
      <c r="F549" s="227" t="s">
        <v>561</v>
      </c>
      <c r="G549" s="44"/>
      <c r="H549" s="44"/>
      <c r="I549" s="224"/>
      <c r="J549" s="44"/>
      <c r="K549" s="44"/>
      <c r="L549" s="48"/>
      <c r="M549" s="225"/>
      <c r="N549" s="226"/>
      <c r="O549" s="88"/>
      <c r="P549" s="88"/>
      <c r="Q549" s="88"/>
      <c r="R549" s="88"/>
      <c r="S549" s="88"/>
      <c r="T549" s="89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T549" s="20" t="s">
        <v>202</v>
      </c>
      <c r="AU549" s="20" t="s">
        <v>91</v>
      </c>
    </row>
    <row r="550" s="13" customFormat="1">
      <c r="A550" s="13"/>
      <c r="B550" s="241"/>
      <c r="C550" s="242"/>
      <c r="D550" s="222" t="s">
        <v>282</v>
      </c>
      <c r="E550" s="243" t="s">
        <v>32</v>
      </c>
      <c r="F550" s="244" t="s">
        <v>3306</v>
      </c>
      <c r="G550" s="242"/>
      <c r="H550" s="245">
        <v>4</v>
      </c>
      <c r="I550" s="246"/>
      <c r="J550" s="242"/>
      <c r="K550" s="242"/>
      <c r="L550" s="247"/>
      <c r="M550" s="248"/>
      <c r="N550" s="249"/>
      <c r="O550" s="249"/>
      <c r="P550" s="249"/>
      <c r="Q550" s="249"/>
      <c r="R550" s="249"/>
      <c r="S550" s="249"/>
      <c r="T550" s="250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1" t="s">
        <v>282</v>
      </c>
      <c r="AU550" s="251" t="s">
        <v>91</v>
      </c>
      <c r="AV550" s="13" t="s">
        <v>91</v>
      </c>
      <c r="AW550" s="13" t="s">
        <v>39</v>
      </c>
      <c r="AX550" s="13" t="s">
        <v>86</v>
      </c>
      <c r="AY550" s="251" t="s">
        <v>188</v>
      </c>
    </row>
    <row r="551" s="2" customFormat="1" ht="16.5" customHeight="1">
      <c r="A551" s="42"/>
      <c r="B551" s="43"/>
      <c r="C551" s="209" t="s">
        <v>782</v>
      </c>
      <c r="D551" s="209" t="s">
        <v>189</v>
      </c>
      <c r="E551" s="210" t="s">
        <v>2227</v>
      </c>
      <c r="F551" s="211" t="s">
        <v>2228</v>
      </c>
      <c r="G551" s="212" t="s">
        <v>244</v>
      </c>
      <c r="H551" s="213">
        <v>1</v>
      </c>
      <c r="I551" s="214"/>
      <c r="J551" s="215">
        <f>ROUND(I551*H551,2)</f>
        <v>0</v>
      </c>
      <c r="K551" s="211" t="s">
        <v>32</v>
      </c>
      <c r="L551" s="48"/>
      <c r="M551" s="216" t="s">
        <v>32</v>
      </c>
      <c r="N551" s="217" t="s">
        <v>49</v>
      </c>
      <c r="O551" s="88"/>
      <c r="P551" s="218">
        <f>O551*H551</f>
        <v>0</v>
      </c>
      <c r="Q551" s="218">
        <v>0</v>
      </c>
      <c r="R551" s="218">
        <f>Q551*H551</f>
        <v>0</v>
      </c>
      <c r="S551" s="218">
        <v>0</v>
      </c>
      <c r="T551" s="219">
        <f>S551*H551</f>
        <v>0</v>
      </c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R551" s="220" t="s">
        <v>405</v>
      </c>
      <c r="AT551" s="220" t="s">
        <v>189</v>
      </c>
      <c r="AU551" s="220" t="s">
        <v>91</v>
      </c>
      <c r="AY551" s="20" t="s">
        <v>188</v>
      </c>
      <c r="BE551" s="221">
        <f>IF(N551="základní",J551,0)</f>
        <v>0</v>
      </c>
      <c r="BF551" s="221">
        <f>IF(N551="snížená",J551,0)</f>
        <v>0</v>
      </c>
      <c r="BG551" s="221">
        <f>IF(N551="zákl. přenesená",J551,0)</f>
        <v>0</v>
      </c>
      <c r="BH551" s="221">
        <f>IF(N551="sníž. přenesená",J551,0)</f>
        <v>0</v>
      </c>
      <c r="BI551" s="221">
        <f>IF(N551="nulová",J551,0)</f>
        <v>0</v>
      </c>
      <c r="BJ551" s="20" t="s">
        <v>86</v>
      </c>
      <c r="BK551" s="221">
        <f>ROUND(I551*H551,2)</f>
        <v>0</v>
      </c>
      <c r="BL551" s="20" t="s">
        <v>405</v>
      </c>
      <c r="BM551" s="220" t="s">
        <v>3307</v>
      </c>
    </row>
    <row r="552" s="2" customFormat="1">
      <c r="A552" s="42"/>
      <c r="B552" s="43"/>
      <c r="C552" s="44"/>
      <c r="D552" s="222" t="s">
        <v>194</v>
      </c>
      <c r="E552" s="44"/>
      <c r="F552" s="223" t="s">
        <v>2228</v>
      </c>
      <c r="G552" s="44"/>
      <c r="H552" s="44"/>
      <c r="I552" s="224"/>
      <c r="J552" s="44"/>
      <c r="K552" s="44"/>
      <c r="L552" s="48"/>
      <c r="M552" s="225"/>
      <c r="N552" s="226"/>
      <c r="O552" s="88"/>
      <c r="P552" s="88"/>
      <c r="Q552" s="88"/>
      <c r="R552" s="88"/>
      <c r="S552" s="88"/>
      <c r="T552" s="89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T552" s="20" t="s">
        <v>194</v>
      </c>
      <c r="AU552" s="20" t="s">
        <v>91</v>
      </c>
    </row>
    <row r="553" s="13" customFormat="1">
      <c r="A553" s="13"/>
      <c r="B553" s="241"/>
      <c r="C553" s="242"/>
      <c r="D553" s="222" t="s">
        <v>282</v>
      </c>
      <c r="E553" s="243" t="s">
        <v>32</v>
      </c>
      <c r="F553" s="244" t="s">
        <v>2230</v>
      </c>
      <c r="G553" s="242"/>
      <c r="H553" s="245">
        <v>1</v>
      </c>
      <c r="I553" s="246"/>
      <c r="J553" s="242"/>
      <c r="K553" s="242"/>
      <c r="L553" s="247"/>
      <c r="M553" s="248"/>
      <c r="N553" s="249"/>
      <c r="O553" s="249"/>
      <c r="P553" s="249"/>
      <c r="Q553" s="249"/>
      <c r="R553" s="249"/>
      <c r="S553" s="249"/>
      <c r="T553" s="250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1" t="s">
        <v>282</v>
      </c>
      <c r="AU553" s="251" t="s">
        <v>91</v>
      </c>
      <c r="AV553" s="13" t="s">
        <v>91</v>
      </c>
      <c r="AW553" s="13" t="s">
        <v>39</v>
      </c>
      <c r="AX553" s="13" t="s">
        <v>86</v>
      </c>
      <c r="AY553" s="251" t="s">
        <v>188</v>
      </c>
    </row>
    <row r="554" s="2" customFormat="1" ht="16.5" customHeight="1">
      <c r="A554" s="42"/>
      <c r="B554" s="43"/>
      <c r="C554" s="209" t="s">
        <v>799</v>
      </c>
      <c r="D554" s="209" t="s">
        <v>189</v>
      </c>
      <c r="E554" s="210" t="s">
        <v>3308</v>
      </c>
      <c r="F554" s="211" t="s">
        <v>3309</v>
      </c>
      <c r="G554" s="212" t="s">
        <v>244</v>
      </c>
      <c r="H554" s="213">
        <v>7</v>
      </c>
      <c r="I554" s="214"/>
      <c r="J554" s="215">
        <f>ROUND(I554*H554,2)</f>
        <v>0</v>
      </c>
      <c r="K554" s="211" t="s">
        <v>32</v>
      </c>
      <c r="L554" s="48"/>
      <c r="M554" s="216" t="s">
        <v>32</v>
      </c>
      <c r="N554" s="217" t="s">
        <v>49</v>
      </c>
      <c r="O554" s="88"/>
      <c r="P554" s="218">
        <f>O554*H554</f>
        <v>0</v>
      </c>
      <c r="Q554" s="218">
        <v>0</v>
      </c>
      <c r="R554" s="218">
        <f>Q554*H554</f>
        <v>0</v>
      </c>
      <c r="S554" s="218">
        <v>0</v>
      </c>
      <c r="T554" s="219">
        <f>S554*H554</f>
        <v>0</v>
      </c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R554" s="220" t="s">
        <v>405</v>
      </c>
      <c r="AT554" s="220" t="s">
        <v>189</v>
      </c>
      <c r="AU554" s="220" t="s">
        <v>91</v>
      </c>
      <c r="AY554" s="20" t="s">
        <v>188</v>
      </c>
      <c r="BE554" s="221">
        <f>IF(N554="základní",J554,0)</f>
        <v>0</v>
      </c>
      <c r="BF554" s="221">
        <f>IF(N554="snížená",J554,0)</f>
        <v>0</v>
      </c>
      <c r="BG554" s="221">
        <f>IF(N554="zákl. přenesená",J554,0)</f>
        <v>0</v>
      </c>
      <c r="BH554" s="221">
        <f>IF(N554="sníž. přenesená",J554,0)</f>
        <v>0</v>
      </c>
      <c r="BI554" s="221">
        <f>IF(N554="nulová",J554,0)</f>
        <v>0</v>
      </c>
      <c r="BJ554" s="20" t="s">
        <v>86</v>
      </c>
      <c r="BK554" s="221">
        <f>ROUND(I554*H554,2)</f>
        <v>0</v>
      </c>
      <c r="BL554" s="20" t="s">
        <v>405</v>
      </c>
      <c r="BM554" s="220" t="s">
        <v>3310</v>
      </c>
    </row>
    <row r="555" s="2" customFormat="1">
      <c r="A555" s="42"/>
      <c r="B555" s="43"/>
      <c r="C555" s="44"/>
      <c r="D555" s="222" t="s">
        <v>194</v>
      </c>
      <c r="E555" s="44"/>
      <c r="F555" s="223" t="s">
        <v>3309</v>
      </c>
      <c r="G555" s="44"/>
      <c r="H555" s="44"/>
      <c r="I555" s="224"/>
      <c r="J555" s="44"/>
      <c r="K555" s="44"/>
      <c r="L555" s="48"/>
      <c r="M555" s="225"/>
      <c r="N555" s="226"/>
      <c r="O555" s="88"/>
      <c r="P555" s="88"/>
      <c r="Q555" s="88"/>
      <c r="R555" s="88"/>
      <c r="S555" s="88"/>
      <c r="T555" s="89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T555" s="20" t="s">
        <v>194</v>
      </c>
      <c r="AU555" s="20" t="s">
        <v>91</v>
      </c>
    </row>
    <row r="556" s="13" customFormat="1">
      <c r="A556" s="13"/>
      <c r="B556" s="241"/>
      <c r="C556" s="242"/>
      <c r="D556" s="222" t="s">
        <v>282</v>
      </c>
      <c r="E556" s="243" t="s">
        <v>32</v>
      </c>
      <c r="F556" s="244" t="s">
        <v>3311</v>
      </c>
      <c r="G556" s="242"/>
      <c r="H556" s="245">
        <v>3</v>
      </c>
      <c r="I556" s="246"/>
      <c r="J556" s="242"/>
      <c r="K556" s="242"/>
      <c r="L556" s="247"/>
      <c r="M556" s="248"/>
      <c r="N556" s="249"/>
      <c r="O556" s="249"/>
      <c r="P556" s="249"/>
      <c r="Q556" s="249"/>
      <c r="R556" s="249"/>
      <c r="S556" s="249"/>
      <c r="T556" s="250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1" t="s">
        <v>282</v>
      </c>
      <c r="AU556" s="251" t="s">
        <v>91</v>
      </c>
      <c r="AV556" s="13" t="s">
        <v>91</v>
      </c>
      <c r="AW556" s="13" t="s">
        <v>39</v>
      </c>
      <c r="AX556" s="13" t="s">
        <v>78</v>
      </c>
      <c r="AY556" s="251" t="s">
        <v>188</v>
      </c>
    </row>
    <row r="557" s="13" customFormat="1">
      <c r="A557" s="13"/>
      <c r="B557" s="241"/>
      <c r="C557" s="242"/>
      <c r="D557" s="222" t="s">
        <v>282</v>
      </c>
      <c r="E557" s="243" t="s">
        <v>32</v>
      </c>
      <c r="F557" s="244" t="s">
        <v>3312</v>
      </c>
      <c r="G557" s="242"/>
      <c r="H557" s="245">
        <v>4</v>
      </c>
      <c r="I557" s="246"/>
      <c r="J557" s="242"/>
      <c r="K557" s="242"/>
      <c r="L557" s="247"/>
      <c r="M557" s="248"/>
      <c r="N557" s="249"/>
      <c r="O557" s="249"/>
      <c r="P557" s="249"/>
      <c r="Q557" s="249"/>
      <c r="R557" s="249"/>
      <c r="S557" s="249"/>
      <c r="T557" s="250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1" t="s">
        <v>282</v>
      </c>
      <c r="AU557" s="251" t="s">
        <v>91</v>
      </c>
      <c r="AV557" s="13" t="s">
        <v>91</v>
      </c>
      <c r="AW557" s="13" t="s">
        <v>39</v>
      </c>
      <c r="AX557" s="13" t="s">
        <v>78</v>
      </c>
      <c r="AY557" s="251" t="s">
        <v>188</v>
      </c>
    </row>
    <row r="558" s="15" customFormat="1">
      <c r="A558" s="15"/>
      <c r="B558" s="272"/>
      <c r="C558" s="273"/>
      <c r="D558" s="222" t="s">
        <v>282</v>
      </c>
      <c r="E558" s="274" t="s">
        <v>32</v>
      </c>
      <c r="F558" s="275" t="s">
        <v>338</v>
      </c>
      <c r="G558" s="273"/>
      <c r="H558" s="276">
        <v>7</v>
      </c>
      <c r="I558" s="277"/>
      <c r="J558" s="273"/>
      <c r="K558" s="273"/>
      <c r="L558" s="278"/>
      <c r="M558" s="279"/>
      <c r="N558" s="280"/>
      <c r="O558" s="280"/>
      <c r="P558" s="280"/>
      <c r="Q558" s="280"/>
      <c r="R558" s="280"/>
      <c r="S558" s="280"/>
      <c r="T558" s="281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82" t="s">
        <v>282</v>
      </c>
      <c r="AU558" s="282" t="s">
        <v>91</v>
      </c>
      <c r="AV558" s="15" t="s">
        <v>187</v>
      </c>
      <c r="AW558" s="15" t="s">
        <v>39</v>
      </c>
      <c r="AX558" s="15" t="s">
        <v>86</v>
      </c>
      <c r="AY558" s="282" t="s">
        <v>188</v>
      </c>
    </row>
    <row r="559" s="2" customFormat="1" ht="16.5" customHeight="1">
      <c r="A559" s="42"/>
      <c r="B559" s="43"/>
      <c r="C559" s="209" t="s">
        <v>807</v>
      </c>
      <c r="D559" s="209" t="s">
        <v>189</v>
      </c>
      <c r="E559" s="210" t="s">
        <v>3313</v>
      </c>
      <c r="F559" s="211" t="s">
        <v>3314</v>
      </c>
      <c r="G559" s="212" t="s">
        <v>244</v>
      </c>
      <c r="H559" s="213">
        <v>1</v>
      </c>
      <c r="I559" s="214"/>
      <c r="J559" s="215">
        <f>ROUND(I559*H559,2)</f>
        <v>0</v>
      </c>
      <c r="K559" s="211" t="s">
        <v>32</v>
      </c>
      <c r="L559" s="48"/>
      <c r="M559" s="216" t="s">
        <v>32</v>
      </c>
      <c r="N559" s="217" t="s">
        <v>49</v>
      </c>
      <c r="O559" s="88"/>
      <c r="P559" s="218">
        <f>O559*H559</f>
        <v>0</v>
      </c>
      <c r="Q559" s="218">
        <v>0</v>
      </c>
      <c r="R559" s="218">
        <f>Q559*H559</f>
        <v>0</v>
      </c>
      <c r="S559" s="218">
        <v>0</v>
      </c>
      <c r="T559" s="219">
        <f>S559*H559</f>
        <v>0</v>
      </c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R559" s="220" t="s">
        <v>405</v>
      </c>
      <c r="AT559" s="220" t="s">
        <v>189</v>
      </c>
      <c r="AU559" s="220" t="s">
        <v>91</v>
      </c>
      <c r="AY559" s="20" t="s">
        <v>188</v>
      </c>
      <c r="BE559" s="221">
        <f>IF(N559="základní",J559,0)</f>
        <v>0</v>
      </c>
      <c r="BF559" s="221">
        <f>IF(N559="snížená",J559,0)</f>
        <v>0</v>
      </c>
      <c r="BG559" s="221">
        <f>IF(N559="zákl. přenesená",J559,0)</f>
        <v>0</v>
      </c>
      <c r="BH559" s="221">
        <f>IF(N559="sníž. přenesená",J559,0)</f>
        <v>0</v>
      </c>
      <c r="BI559" s="221">
        <f>IF(N559="nulová",J559,0)</f>
        <v>0</v>
      </c>
      <c r="BJ559" s="20" t="s">
        <v>86</v>
      </c>
      <c r="BK559" s="221">
        <f>ROUND(I559*H559,2)</f>
        <v>0</v>
      </c>
      <c r="BL559" s="20" t="s">
        <v>405</v>
      </c>
      <c r="BM559" s="220" t="s">
        <v>3315</v>
      </c>
    </row>
    <row r="560" s="2" customFormat="1">
      <c r="A560" s="42"/>
      <c r="B560" s="43"/>
      <c r="C560" s="44"/>
      <c r="D560" s="222" t="s">
        <v>194</v>
      </c>
      <c r="E560" s="44"/>
      <c r="F560" s="223" t="s">
        <v>3314</v>
      </c>
      <c r="G560" s="44"/>
      <c r="H560" s="44"/>
      <c r="I560" s="224"/>
      <c r="J560" s="44"/>
      <c r="K560" s="44"/>
      <c r="L560" s="48"/>
      <c r="M560" s="225"/>
      <c r="N560" s="226"/>
      <c r="O560" s="88"/>
      <c r="P560" s="88"/>
      <c r="Q560" s="88"/>
      <c r="R560" s="88"/>
      <c r="S560" s="88"/>
      <c r="T560" s="89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T560" s="20" t="s">
        <v>194</v>
      </c>
      <c r="AU560" s="20" t="s">
        <v>91</v>
      </c>
    </row>
    <row r="561" s="13" customFormat="1">
      <c r="A561" s="13"/>
      <c r="B561" s="241"/>
      <c r="C561" s="242"/>
      <c r="D561" s="222" t="s">
        <v>282</v>
      </c>
      <c r="E561" s="243" t="s">
        <v>32</v>
      </c>
      <c r="F561" s="244" t="s">
        <v>3316</v>
      </c>
      <c r="G561" s="242"/>
      <c r="H561" s="245">
        <v>1</v>
      </c>
      <c r="I561" s="246"/>
      <c r="J561" s="242"/>
      <c r="K561" s="242"/>
      <c r="L561" s="247"/>
      <c r="M561" s="248"/>
      <c r="N561" s="249"/>
      <c r="O561" s="249"/>
      <c r="P561" s="249"/>
      <c r="Q561" s="249"/>
      <c r="R561" s="249"/>
      <c r="S561" s="249"/>
      <c r="T561" s="250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1" t="s">
        <v>282</v>
      </c>
      <c r="AU561" s="251" t="s">
        <v>91</v>
      </c>
      <c r="AV561" s="13" t="s">
        <v>91</v>
      </c>
      <c r="AW561" s="13" t="s">
        <v>39</v>
      </c>
      <c r="AX561" s="13" t="s">
        <v>86</v>
      </c>
      <c r="AY561" s="251" t="s">
        <v>188</v>
      </c>
    </row>
    <row r="562" s="11" customFormat="1" ht="22.8" customHeight="1">
      <c r="A562" s="11"/>
      <c r="B562" s="195"/>
      <c r="C562" s="196"/>
      <c r="D562" s="197" t="s">
        <v>77</v>
      </c>
      <c r="E562" s="237" t="s">
        <v>617</v>
      </c>
      <c r="F562" s="237" t="s">
        <v>618</v>
      </c>
      <c r="G562" s="196"/>
      <c r="H562" s="196"/>
      <c r="I562" s="199"/>
      <c r="J562" s="238">
        <f>BK562</f>
        <v>0</v>
      </c>
      <c r="K562" s="196"/>
      <c r="L562" s="201"/>
      <c r="M562" s="202"/>
      <c r="N562" s="203"/>
      <c r="O562" s="203"/>
      <c r="P562" s="204">
        <f>SUM(P563:P589)</f>
        <v>0</v>
      </c>
      <c r="Q562" s="203"/>
      <c r="R562" s="204">
        <f>SUM(R563:R589)</f>
        <v>0</v>
      </c>
      <c r="S562" s="203"/>
      <c r="T562" s="205">
        <f>SUM(T563:T589)</f>
        <v>0</v>
      </c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R562" s="206" t="s">
        <v>91</v>
      </c>
      <c r="AT562" s="207" t="s">
        <v>77</v>
      </c>
      <c r="AU562" s="207" t="s">
        <v>86</v>
      </c>
      <c r="AY562" s="206" t="s">
        <v>188</v>
      </c>
      <c r="BK562" s="208">
        <f>SUM(BK563:BK589)</f>
        <v>0</v>
      </c>
    </row>
    <row r="563" s="2" customFormat="1" ht="37.8" customHeight="1">
      <c r="A563" s="42"/>
      <c r="B563" s="43"/>
      <c r="C563" s="209" t="s">
        <v>821</v>
      </c>
      <c r="D563" s="209" t="s">
        <v>189</v>
      </c>
      <c r="E563" s="210" t="s">
        <v>3317</v>
      </c>
      <c r="F563" s="211" t="s">
        <v>3318</v>
      </c>
      <c r="G563" s="212" t="s">
        <v>235</v>
      </c>
      <c r="H563" s="213">
        <v>28</v>
      </c>
      <c r="I563" s="214"/>
      <c r="J563" s="215">
        <f>ROUND(I563*H563,2)</f>
        <v>0</v>
      </c>
      <c r="K563" s="211" t="s">
        <v>32</v>
      </c>
      <c r="L563" s="48"/>
      <c r="M563" s="216" t="s">
        <v>32</v>
      </c>
      <c r="N563" s="217" t="s">
        <v>49</v>
      </c>
      <c r="O563" s="88"/>
      <c r="P563" s="218">
        <f>O563*H563</f>
        <v>0</v>
      </c>
      <c r="Q563" s="218">
        <v>0</v>
      </c>
      <c r="R563" s="218">
        <f>Q563*H563</f>
        <v>0</v>
      </c>
      <c r="S563" s="218">
        <v>0</v>
      </c>
      <c r="T563" s="219">
        <f>S563*H563</f>
        <v>0</v>
      </c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R563" s="220" t="s">
        <v>405</v>
      </c>
      <c r="AT563" s="220" t="s">
        <v>189</v>
      </c>
      <c r="AU563" s="220" t="s">
        <v>91</v>
      </c>
      <c r="AY563" s="20" t="s">
        <v>188</v>
      </c>
      <c r="BE563" s="221">
        <f>IF(N563="základní",J563,0)</f>
        <v>0</v>
      </c>
      <c r="BF563" s="221">
        <f>IF(N563="snížená",J563,0)</f>
        <v>0</v>
      </c>
      <c r="BG563" s="221">
        <f>IF(N563="zákl. přenesená",J563,0)</f>
        <v>0</v>
      </c>
      <c r="BH563" s="221">
        <f>IF(N563="sníž. přenesená",J563,0)</f>
        <v>0</v>
      </c>
      <c r="BI563" s="221">
        <f>IF(N563="nulová",J563,0)</f>
        <v>0</v>
      </c>
      <c r="BJ563" s="20" t="s">
        <v>86</v>
      </c>
      <c r="BK563" s="221">
        <f>ROUND(I563*H563,2)</f>
        <v>0</v>
      </c>
      <c r="BL563" s="20" t="s">
        <v>405</v>
      </c>
      <c r="BM563" s="220" t="s">
        <v>3319</v>
      </c>
    </row>
    <row r="564" s="2" customFormat="1">
      <c r="A564" s="42"/>
      <c r="B564" s="43"/>
      <c r="C564" s="44"/>
      <c r="D564" s="222" t="s">
        <v>194</v>
      </c>
      <c r="E564" s="44"/>
      <c r="F564" s="223" t="s">
        <v>3318</v>
      </c>
      <c r="G564" s="44"/>
      <c r="H564" s="44"/>
      <c r="I564" s="224"/>
      <c r="J564" s="44"/>
      <c r="K564" s="44"/>
      <c r="L564" s="48"/>
      <c r="M564" s="225"/>
      <c r="N564" s="226"/>
      <c r="O564" s="88"/>
      <c r="P564" s="88"/>
      <c r="Q564" s="88"/>
      <c r="R564" s="88"/>
      <c r="S564" s="88"/>
      <c r="T564" s="89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T564" s="20" t="s">
        <v>194</v>
      </c>
      <c r="AU564" s="20" t="s">
        <v>91</v>
      </c>
    </row>
    <row r="565" s="2" customFormat="1">
      <c r="A565" s="42"/>
      <c r="B565" s="43"/>
      <c r="C565" s="44"/>
      <c r="D565" s="222" t="s">
        <v>202</v>
      </c>
      <c r="E565" s="44"/>
      <c r="F565" s="227" t="s">
        <v>625</v>
      </c>
      <c r="G565" s="44"/>
      <c r="H565" s="44"/>
      <c r="I565" s="224"/>
      <c r="J565" s="44"/>
      <c r="K565" s="44"/>
      <c r="L565" s="48"/>
      <c r="M565" s="225"/>
      <c r="N565" s="226"/>
      <c r="O565" s="88"/>
      <c r="P565" s="88"/>
      <c r="Q565" s="88"/>
      <c r="R565" s="88"/>
      <c r="S565" s="88"/>
      <c r="T565" s="89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T565" s="20" t="s">
        <v>202</v>
      </c>
      <c r="AU565" s="20" t="s">
        <v>91</v>
      </c>
    </row>
    <row r="566" s="13" customFormat="1">
      <c r="A566" s="13"/>
      <c r="B566" s="241"/>
      <c r="C566" s="242"/>
      <c r="D566" s="222" t="s">
        <v>282</v>
      </c>
      <c r="E566" s="243" t="s">
        <v>32</v>
      </c>
      <c r="F566" s="244" t="s">
        <v>3320</v>
      </c>
      <c r="G566" s="242"/>
      <c r="H566" s="245">
        <v>6</v>
      </c>
      <c r="I566" s="246"/>
      <c r="J566" s="242"/>
      <c r="K566" s="242"/>
      <c r="L566" s="247"/>
      <c r="M566" s="248"/>
      <c r="N566" s="249"/>
      <c r="O566" s="249"/>
      <c r="P566" s="249"/>
      <c r="Q566" s="249"/>
      <c r="R566" s="249"/>
      <c r="S566" s="249"/>
      <c r="T566" s="250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1" t="s">
        <v>282</v>
      </c>
      <c r="AU566" s="251" t="s">
        <v>91</v>
      </c>
      <c r="AV566" s="13" t="s">
        <v>91</v>
      </c>
      <c r="AW566" s="13" t="s">
        <v>39</v>
      </c>
      <c r="AX566" s="13" t="s">
        <v>78</v>
      </c>
      <c r="AY566" s="251" t="s">
        <v>188</v>
      </c>
    </row>
    <row r="567" s="13" customFormat="1">
      <c r="A567" s="13"/>
      <c r="B567" s="241"/>
      <c r="C567" s="242"/>
      <c r="D567" s="222" t="s">
        <v>282</v>
      </c>
      <c r="E567" s="243" t="s">
        <v>32</v>
      </c>
      <c r="F567" s="244" t="s">
        <v>3321</v>
      </c>
      <c r="G567" s="242"/>
      <c r="H567" s="245">
        <v>22</v>
      </c>
      <c r="I567" s="246"/>
      <c r="J567" s="242"/>
      <c r="K567" s="242"/>
      <c r="L567" s="247"/>
      <c r="M567" s="248"/>
      <c r="N567" s="249"/>
      <c r="O567" s="249"/>
      <c r="P567" s="249"/>
      <c r="Q567" s="249"/>
      <c r="R567" s="249"/>
      <c r="S567" s="249"/>
      <c r="T567" s="250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1" t="s">
        <v>282</v>
      </c>
      <c r="AU567" s="251" t="s">
        <v>91</v>
      </c>
      <c r="AV567" s="13" t="s">
        <v>91</v>
      </c>
      <c r="AW567" s="13" t="s">
        <v>39</v>
      </c>
      <c r="AX567" s="13" t="s">
        <v>78</v>
      </c>
      <c r="AY567" s="251" t="s">
        <v>188</v>
      </c>
    </row>
    <row r="568" s="15" customFormat="1">
      <c r="A568" s="15"/>
      <c r="B568" s="272"/>
      <c r="C568" s="273"/>
      <c r="D568" s="222" t="s">
        <v>282</v>
      </c>
      <c r="E568" s="274" t="s">
        <v>32</v>
      </c>
      <c r="F568" s="275" t="s">
        <v>338</v>
      </c>
      <c r="G568" s="273"/>
      <c r="H568" s="276">
        <v>28</v>
      </c>
      <c r="I568" s="277"/>
      <c r="J568" s="273"/>
      <c r="K568" s="273"/>
      <c r="L568" s="278"/>
      <c r="M568" s="279"/>
      <c r="N568" s="280"/>
      <c r="O568" s="280"/>
      <c r="P568" s="280"/>
      <c r="Q568" s="280"/>
      <c r="R568" s="280"/>
      <c r="S568" s="280"/>
      <c r="T568" s="281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82" t="s">
        <v>282</v>
      </c>
      <c r="AU568" s="282" t="s">
        <v>91</v>
      </c>
      <c r="AV568" s="15" t="s">
        <v>187</v>
      </c>
      <c r="AW568" s="15" t="s">
        <v>39</v>
      </c>
      <c r="AX568" s="15" t="s">
        <v>86</v>
      </c>
      <c r="AY568" s="282" t="s">
        <v>188</v>
      </c>
    </row>
    <row r="569" s="2" customFormat="1" ht="24.15" customHeight="1">
      <c r="A569" s="42"/>
      <c r="B569" s="43"/>
      <c r="C569" s="209" t="s">
        <v>827</v>
      </c>
      <c r="D569" s="209" t="s">
        <v>189</v>
      </c>
      <c r="E569" s="210" t="s">
        <v>644</v>
      </c>
      <c r="F569" s="211" t="s">
        <v>647</v>
      </c>
      <c r="G569" s="212" t="s">
        <v>235</v>
      </c>
      <c r="H569" s="213">
        <v>2</v>
      </c>
      <c r="I569" s="214"/>
      <c r="J569" s="215">
        <f>ROUND(I569*H569,2)</f>
        <v>0</v>
      </c>
      <c r="K569" s="211" t="s">
        <v>32</v>
      </c>
      <c r="L569" s="48"/>
      <c r="M569" s="216" t="s">
        <v>32</v>
      </c>
      <c r="N569" s="217" t="s">
        <v>49</v>
      </c>
      <c r="O569" s="88"/>
      <c r="P569" s="218">
        <f>O569*H569</f>
        <v>0</v>
      </c>
      <c r="Q569" s="218">
        <v>0</v>
      </c>
      <c r="R569" s="218">
        <f>Q569*H569</f>
        <v>0</v>
      </c>
      <c r="S569" s="218">
        <v>0</v>
      </c>
      <c r="T569" s="219">
        <f>S569*H569</f>
        <v>0</v>
      </c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R569" s="220" t="s">
        <v>405</v>
      </c>
      <c r="AT569" s="220" t="s">
        <v>189</v>
      </c>
      <c r="AU569" s="220" t="s">
        <v>91</v>
      </c>
      <c r="AY569" s="20" t="s">
        <v>188</v>
      </c>
      <c r="BE569" s="221">
        <f>IF(N569="základní",J569,0)</f>
        <v>0</v>
      </c>
      <c r="BF569" s="221">
        <f>IF(N569="snížená",J569,0)</f>
        <v>0</v>
      </c>
      <c r="BG569" s="221">
        <f>IF(N569="zákl. přenesená",J569,0)</f>
        <v>0</v>
      </c>
      <c r="BH569" s="221">
        <f>IF(N569="sníž. přenesená",J569,0)</f>
        <v>0</v>
      </c>
      <c r="BI569" s="221">
        <f>IF(N569="nulová",J569,0)</f>
        <v>0</v>
      </c>
      <c r="BJ569" s="20" t="s">
        <v>86</v>
      </c>
      <c r="BK569" s="221">
        <f>ROUND(I569*H569,2)</f>
        <v>0</v>
      </c>
      <c r="BL569" s="20" t="s">
        <v>405</v>
      </c>
      <c r="BM569" s="220" t="s">
        <v>3322</v>
      </c>
    </row>
    <row r="570" s="2" customFormat="1">
      <c r="A570" s="42"/>
      <c r="B570" s="43"/>
      <c r="C570" s="44"/>
      <c r="D570" s="222" t="s">
        <v>194</v>
      </c>
      <c r="E570" s="44"/>
      <c r="F570" s="223" t="s">
        <v>647</v>
      </c>
      <c r="G570" s="44"/>
      <c r="H570" s="44"/>
      <c r="I570" s="224"/>
      <c r="J570" s="44"/>
      <c r="K570" s="44"/>
      <c r="L570" s="48"/>
      <c r="M570" s="225"/>
      <c r="N570" s="226"/>
      <c r="O570" s="88"/>
      <c r="P570" s="88"/>
      <c r="Q570" s="88"/>
      <c r="R570" s="88"/>
      <c r="S570" s="88"/>
      <c r="T570" s="89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T570" s="20" t="s">
        <v>194</v>
      </c>
      <c r="AU570" s="20" t="s">
        <v>91</v>
      </c>
    </row>
    <row r="571" s="2" customFormat="1">
      <c r="A571" s="42"/>
      <c r="B571" s="43"/>
      <c r="C571" s="44"/>
      <c r="D571" s="222" t="s">
        <v>202</v>
      </c>
      <c r="E571" s="44"/>
      <c r="F571" s="227" t="s">
        <v>3323</v>
      </c>
      <c r="G571" s="44"/>
      <c r="H571" s="44"/>
      <c r="I571" s="224"/>
      <c r="J571" s="44"/>
      <c r="K571" s="44"/>
      <c r="L571" s="48"/>
      <c r="M571" s="225"/>
      <c r="N571" s="226"/>
      <c r="O571" s="88"/>
      <c r="P571" s="88"/>
      <c r="Q571" s="88"/>
      <c r="R571" s="88"/>
      <c r="S571" s="88"/>
      <c r="T571" s="89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T571" s="20" t="s">
        <v>202</v>
      </c>
      <c r="AU571" s="20" t="s">
        <v>91</v>
      </c>
    </row>
    <row r="572" s="13" customFormat="1">
      <c r="A572" s="13"/>
      <c r="B572" s="241"/>
      <c r="C572" s="242"/>
      <c r="D572" s="222" t="s">
        <v>282</v>
      </c>
      <c r="E572" s="243" t="s">
        <v>32</v>
      </c>
      <c r="F572" s="244" t="s">
        <v>3324</v>
      </c>
      <c r="G572" s="242"/>
      <c r="H572" s="245">
        <v>2</v>
      </c>
      <c r="I572" s="246"/>
      <c r="J572" s="242"/>
      <c r="K572" s="242"/>
      <c r="L572" s="247"/>
      <c r="M572" s="248"/>
      <c r="N572" s="249"/>
      <c r="O572" s="249"/>
      <c r="P572" s="249"/>
      <c r="Q572" s="249"/>
      <c r="R572" s="249"/>
      <c r="S572" s="249"/>
      <c r="T572" s="250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1" t="s">
        <v>282</v>
      </c>
      <c r="AU572" s="251" t="s">
        <v>91</v>
      </c>
      <c r="AV572" s="13" t="s">
        <v>91</v>
      </c>
      <c r="AW572" s="13" t="s">
        <v>39</v>
      </c>
      <c r="AX572" s="13" t="s">
        <v>86</v>
      </c>
      <c r="AY572" s="251" t="s">
        <v>188</v>
      </c>
    </row>
    <row r="573" s="2" customFormat="1" ht="24.15" customHeight="1">
      <c r="A573" s="42"/>
      <c r="B573" s="43"/>
      <c r="C573" s="209" t="s">
        <v>834</v>
      </c>
      <c r="D573" s="209" t="s">
        <v>189</v>
      </c>
      <c r="E573" s="210" t="s">
        <v>651</v>
      </c>
      <c r="F573" s="211" t="s">
        <v>652</v>
      </c>
      <c r="G573" s="212" t="s">
        <v>278</v>
      </c>
      <c r="H573" s="213">
        <v>17.329000000000001</v>
      </c>
      <c r="I573" s="214"/>
      <c r="J573" s="215">
        <f>ROUND(I573*H573,2)</f>
        <v>0</v>
      </c>
      <c r="K573" s="211" t="s">
        <v>32</v>
      </c>
      <c r="L573" s="48"/>
      <c r="M573" s="216" t="s">
        <v>32</v>
      </c>
      <c r="N573" s="217" t="s">
        <v>49</v>
      </c>
      <c r="O573" s="88"/>
      <c r="P573" s="218">
        <f>O573*H573</f>
        <v>0</v>
      </c>
      <c r="Q573" s="218">
        <v>0</v>
      </c>
      <c r="R573" s="218">
        <f>Q573*H573</f>
        <v>0</v>
      </c>
      <c r="S573" s="218">
        <v>0</v>
      </c>
      <c r="T573" s="219">
        <f>S573*H573</f>
        <v>0</v>
      </c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R573" s="220" t="s">
        <v>405</v>
      </c>
      <c r="AT573" s="220" t="s">
        <v>189</v>
      </c>
      <c r="AU573" s="220" t="s">
        <v>91</v>
      </c>
      <c r="AY573" s="20" t="s">
        <v>188</v>
      </c>
      <c r="BE573" s="221">
        <f>IF(N573="základní",J573,0)</f>
        <v>0</v>
      </c>
      <c r="BF573" s="221">
        <f>IF(N573="snížená",J573,0)</f>
        <v>0</v>
      </c>
      <c r="BG573" s="221">
        <f>IF(N573="zákl. přenesená",J573,0)</f>
        <v>0</v>
      </c>
      <c r="BH573" s="221">
        <f>IF(N573="sníž. přenesená",J573,0)</f>
        <v>0</v>
      </c>
      <c r="BI573" s="221">
        <f>IF(N573="nulová",J573,0)</f>
        <v>0</v>
      </c>
      <c r="BJ573" s="20" t="s">
        <v>86</v>
      </c>
      <c r="BK573" s="221">
        <f>ROUND(I573*H573,2)</f>
        <v>0</v>
      </c>
      <c r="BL573" s="20" t="s">
        <v>405</v>
      </c>
      <c r="BM573" s="220" t="s">
        <v>3325</v>
      </c>
    </row>
    <row r="574" s="2" customFormat="1">
      <c r="A574" s="42"/>
      <c r="B574" s="43"/>
      <c r="C574" s="44"/>
      <c r="D574" s="222" t="s">
        <v>194</v>
      </c>
      <c r="E574" s="44"/>
      <c r="F574" s="223" t="s">
        <v>652</v>
      </c>
      <c r="G574" s="44"/>
      <c r="H574" s="44"/>
      <c r="I574" s="224"/>
      <c r="J574" s="44"/>
      <c r="K574" s="44"/>
      <c r="L574" s="48"/>
      <c r="M574" s="225"/>
      <c r="N574" s="226"/>
      <c r="O574" s="88"/>
      <c r="P574" s="88"/>
      <c r="Q574" s="88"/>
      <c r="R574" s="88"/>
      <c r="S574" s="88"/>
      <c r="T574" s="89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T574" s="20" t="s">
        <v>194</v>
      </c>
      <c r="AU574" s="20" t="s">
        <v>91</v>
      </c>
    </row>
    <row r="575" s="2" customFormat="1">
      <c r="A575" s="42"/>
      <c r="B575" s="43"/>
      <c r="C575" s="44"/>
      <c r="D575" s="222" t="s">
        <v>202</v>
      </c>
      <c r="E575" s="44"/>
      <c r="F575" s="227" t="s">
        <v>3326</v>
      </c>
      <c r="G575" s="44"/>
      <c r="H575" s="44"/>
      <c r="I575" s="224"/>
      <c r="J575" s="44"/>
      <c r="K575" s="44"/>
      <c r="L575" s="48"/>
      <c r="M575" s="225"/>
      <c r="N575" s="226"/>
      <c r="O575" s="88"/>
      <c r="P575" s="88"/>
      <c r="Q575" s="88"/>
      <c r="R575" s="88"/>
      <c r="S575" s="88"/>
      <c r="T575" s="89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T575" s="20" t="s">
        <v>202</v>
      </c>
      <c r="AU575" s="20" t="s">
        <v>91</v>
      </c>
    </row>
    <row r="576" s="13" customFormat="1">
      <c r="A576" s="13"/>
      <c r="B576" s="241"/>
      <c r="C576" s="242"/>
      <c r="D576" s="222" t="s">
        <v>282</v>
      </c>
      <c r="E576" s="243" t="s">
        <v>32</v>
      </c>
      <c r="F576" s="244" t="s">
        <v>3327</v>
      </c>
      <c r="G576" s="242"/>
      <c r="H576" s="245">
        <v>4.5880000000000001</v>
      </c>
      <c r="I576" s="246"/>
      <c r="J576" s="242"/>
      <c r="K576" s="242"/>
      <c r="L576" s="247"/>
      <c r="M576" s="248"/>
      <c r="N576" s="249"/>
      <c r="O576" s="249"/>
      <c r="P576" s="249"/>
      <c r="Q576" s="249"/>
      <c r="R576" s="249"/>
      <c r="S576" s="249"/>
      <c r="T576" s="250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1" t="s">
        <v>282</v>
      </c>
      <c r="AU576" s="251" t="s">
        <v>91</v>
      </c>
      <c r="AV576" s="13" t="s">
        <v>91</v>
      </c>
      <c r="AW576" s="13" t="s">
        <v>39</v>
      </c>
      <c r="AX576" s="13" t="s">
        <v>78</v>
      </c>
      <c r="AY576" s="251" t="s">
        <v>188</v>
      </c>
    </row>
    <row r="577" s="13" customFormat="1">
      <c r="A577" s="13"/>
      <c r="B577" s="241"/>
      <c r="C577" s="242"/>
      <c r="D577" s="222" t="s">
        <v>282</v>
      </c>
      <c r="E577" s="243" t="s">
        <v>32</v>
      </c>
      <c r="F577" s="244" t="s">
        <v>3328</v>
      </c>
      <c r="G577" s="242"/>
      <c r="H577" s="245">
        <v>1.8600000000000001</v>
      </c>
      <c r="I577" s="246"/>
      <c r="J577" s="242"/>
      <c r="K577" s="242"/>
      <c r="L577" s="247"/>
      <c r="M577" s="248"/>
      <c r="N577" s="249"/>
      <c r="O577" s="249"/>
      <c r="P577" s="249"/>
      <c r="Q577" s="249"/>
      <c r="R577" s="249"/>
      <c r="S577" s="249"/>
      <c r="T577" s="250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1" t="s">
        <v>282</v>
      </c>
      <c r="AU577" s="251" t="s">
        <v>91</v>
      </c>
      <c r="AV577" s="13" t="s">
        <v>91</v>
      </c>
      <c r="AW577" s="13" t="s">
        <v>39</v>
      </c>
      <c r="AX577" s="13" t="s">
        <v>78</v>
      </c>
      <c r="AY577" s="251" t="s">
        <v>188</v>
      </c>
    </row>
    <row r="578" s="13" customFormat="1">
      <c r="A578" s="13"/>
      <c r="B578" s="241"/>
      <c r="C578" s="242"/>
      <c r="D578" s="222" t="s">
        <v>282</v>
      </c>
      <c r="E578" s="243" t="s">
        <v>32</v>
      </c>
      <c r="F578" s="244" t="s">
        <v>3329</v>
      </c>
      <c r="G578" s="242"/>
      <c r="H578" s="245">
        <v>3.4100000000000001</v>
      </c>
      <c r="I578" s="246"/>
      <c r="J578" s="242"/>
      <c r="K578" s="242"/>
      <c r="L578" s="247"/>
      <c r="M578" s="248"/>
      <c r="N578" s="249"/>
      <c r="O578" s="249"/>
      <c r="P578" s="249"/>
      <c r="Q578" s="249"/>
      <c r="R578" s="249"/>
      <c r="S578" s="249"/>
      <c r="T578" s="250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1" t="s">
        <v>282</v>
      </c>
      <c r="AU578" s="251" t="s">
        <v>91</v>
      </c>
      <c r="AV578" s="13" t="s">
        <v>91</v>
      </c>
      <c r="AW578" s="13" t="s">
        <v>39</v>
      </c>
      <c r="AX578" s="13" t="s">
        <v>78</v>
      </c>
      <c r="AY578" s="251" t="s">
        <v>188</v>
      </c>
    </row>
    <row r="579" s="13" customFormat="1">
      <c r="A579" s="13"/>
      <c r="B579" s="241"/>
      <c r="C579" s="242"/>
      <c r="D579" s="222" t="s">
        <v>282</v>
      </c>
      <c r="E579" s="243" t="s">
        <v>32</v>
      </c>
      <c r="F579" s="244" t="s">
        <v>3330</v>
      </c>
      <c r="G579" s="242"/>
      <c r="H579" s="245">
        <v>5.766</v>
      </c>
      <c r="I579" s="246"/>
      <c r="J579" s="242"/>
      <c r="K579" s="242"/>
      <c r="L579" s="247"/>
      <c r="M579" s="248"/>
      <c r="N579" s="249"/>
      <c r="O579" s="249"/>
      <c r="P579" s="249"/>
      <c r="Q579" s="249"/>
      <c r="R579" s="249"/>
      <c r="S579" s="249"/>
      <c r="T579" s="250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1" t="s">
        <v>282</v>
      </c>
      <c r="AU579" s="251" t="s">
        <v>91</v>
      </c>
      <c r="AV579" s="13" t="s">
        <v>91</v>
      </c>
      <c r="AW579" s="13" t="s">
        <v>39</v>
      </c>
      <c r="AX579" s="13" t="s">
        <v>78</v>
      </c>
      <c r="AY579" s="251" t="s">
        <v>188</v>
      </c>
    </row>
    <row r="580" s="13" customFormat="1">
      <c r="A580" s="13"/>
      <c r="B580" s="241"/>
      <c r="C580" s="242"/>
      <c r="D580" s="222" t="s">
        <v>282</v>
      </c>
      <c r="E580" s="243" t="s">
        <v>32</v>
      </c>
      <c r="F580" s="244" t="s">
        <v>3331</v>
      </c>
      <c r="G580" s="242"/>
      <c r="H580" s="245">
        <v>1.7050000000000001</v>
      </c>
      <c r="I580" s="246"/>
      <c r="J580" s="242"/>
      <c r="K580" s="242"/>
      <c r="L580" s="247"/>
      <c r="M580" s="248"/>
      <c r="N580" s="249"/>
      <c r="O580" s="249"/>
      <c r="P580" s="249"/>
      <c r="Q580" s="249"/>
      <c r="R580" s="249"/>
      <c r="S580" s="249"/>
      <c r="T580" s="250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1" t="s">
        <v>282</v>
      </c>
      <c r="AU580" s="251" t="s">
        <v>91</v>
      </c>
      <c r="AV580" s="13" t="s">
        <v>91</v>
      </c>
      <c r="AW580" s="13" t="s">
        <v>39</v>
      </c>
      <c r="AX580" s="13" t="s">
        <v>78</v>
      </c>
      <c r="AY580" s="251" t="s">
        <v>188</v>
      </c>
    </row>
    <row r="581" s="15" customFormat="1">
      <c r="A581" s="15"/>
      <c r="B581" s="272"/>
      <c r="C581" s="273"/>
      <c r="D581" s="222" t="s">
        <v>282</v>
      </c>
      <c r="E581" s="274" t="s">
        <v>32</v>
      </c>
      <c r="F581" s="275" t="s">
        <v>338</v>
      </c>
      <c r="G581" s="273"/>
      <c r="H581" s="276">
        <v>17.329000000000001</v>
      </c>
      <c r="I581" s="277"/>
      <c r="J581" s="273"/>
      <c r="K581" s="273"/>
      <c r="L581" s="278"/>
      <c r="M581" s="279"/>
      <c r="N581" s="280"/>
      <c r="O581" s="280"/>
      <c r="P581" s="280"/>
      <c r="Q581" s="280"/>
      <c r="R581" s="280"/>
      <c r="S581" s="280"/>
      <c r="T581" s="281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82" t="s">
        <v>282</v>
      </c>
      <c r="AU581" s="282" t="s">
        <v>91</v>
      </c>
      <c r="AV581" s="15" t="s">
        <v>187</v>
      </c>
      <c r="AW581" s="15" t="s">
        <v>39</v>
      </c>
      <c r="AX581" s="15" t="s">
        <v>86</v>
      </c>
      <c r="AY581" s="282" t="s">
        <v>188</v>
      </c>
    </row>
    <row r="582" s="2" customFormat="1" ht="37.8" customHeight="1">
      <c r="A582" s="42"/>
      <c r="B582" s="43"/>
      <c r="C582" s="209" t="s">
        <v>840</v>
      </c>
      <c r="D582" s="209" t="s">
        <v>189</v>
      </c>
      <c r="E582" s="210" t="s">
        <v>657</v>
      </c>
      <c r="F582" s="211" t="s">
        <v>3332</v>
      </c>
      <c r="G582" s="212" t="s">
        <v>235</v>
      </c>
      <c r="H582" s="213">
        <v>6</v>
      </c>
      <c r="I582" s="214"/>
      <c r="J582" s="215">
        <f>ROUND(I582*H582,2)</f>
        <v>0</v>
      </c>
      <c r="K582" s="211" t="s">
        <v>32</v>
      </c>
      <c r="L582" s="48"/>
      <c r="M582" s="216" t="s">
        <v>32</v>
      </c>
      <c r="N582" s="217" t="s">
        <v>49</v>
      </c>
      <c r="O582" s="88"/>
      <c r="P582" s="218">
        <f>O582*H582</f>
        <v>0</v>
      </c>
      <c r="Q582" s="218">
        <v>0</v>
      </c>
      <c r="R582" s="218">
        <f>Q582*H582</f>
        <v>0</v>
      </c>
      <c r="S582" s="218">
        <v>0</v>
      </c>
      <c r="T582" s="219">
        <f>S582*H582</f>
        <v>0</v>
      </c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R582" s="220" t="s">
        <v>405</v>
      </c>
      <c r="AT582" s="220" t="s">
        <v>189</v>
      </c>
      <c r="AU582" s="220" t="s">
        <v>91</v>
      </c>
      <c r="AY582" s="20" t="s">
        <v>188</v>
      </c>
      <c r="BE582" s="221">
        <f>IF(N582="základní",J582,0)</f>
        <v>0</v>
      </c>
      <c r="BF582" s="221">
        <f>IF(N582="snížená",J582,0)</f>
        <v>0</v>
      </c>
      <c r="BG582" s="221">
        <f>IF(N582="zákl. přenesená",J582,0)</f>
        <v>0</v>
      </c>
      <c r="BH582" s="221">
        <f>IF(N582="sníž. přenesená",J582,0)</f>
        <v>0</v>
      </c>
      <c r="BI582" s="221">
        <f>IF(N582="nulová",J582,0)</f>
        <v>0</v>
      </c>
      <c r="BJ582" s="20" t="s">
        <v>86</v>
      </c>
      <c r="BK582" s="221">
        <f>ROUND(I582*H582,2)</f>
        <v>0</v>
      </c>
      <c r="BL582" s="20" t="s">
        <v>405</v>
      </c>
      <c r="BM582" s="220" t="s">
        <v>3333</v>
      </c>
    </row>
    <row r="583" s="2" customFormat="1">
      <c r="A583" s="42"/>
      <c r="B583" s="43"/>
      <c r="C583" s="44"/>
      <c r="D583" s="222" t="s">
        <v>194</v>
      </c>
      <c r="E583" s="44"/>
      <c r="F583" s="223" t="s">
        <v>3332</v>
      </c>
      <c r="G583" s="44"/>
      <c r="H583" s="44"/>
      <c r="I583" s="224"/>
      <c r="J583" s="44"/>
      <c r="K583" s="44"/>
      <c r="L583" s="48"/>
      <c r="M583" s="225"/>
      <c r="N583" s="226"/>
      <c r="O583" s="88"/>
      <c r="P583" s="88"/>
      <c r="Q583" s="88"/>
      <c r="R583" s="88"/>
      <c r="S583" s="88"/>
      <c r="T583" s="89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T583" s="20" t="s">
        <v>194</v>
      </c>
      <c r="AU583" s="20" t="s">
        <v>91</v>
      </c>
    </row>
    <row r="584" s="2" customFormat="1">
      <c r="A584" s="42"/>
      <c r="B584" s="43"/>
      <c r="C584" s="44"/>
      <c r="D584" s="222" t="s">
        <v>202</v>
      </c>
      <c r="E584" s="44"/>
      <c r="F584" s="227" t="s">
        <v>625</v>
      </c>
      <c r="G584" s="44"/>
      <c r="H584" s="44"/>
      <c r="I584" s="224"/>
      <c r="J584" s="44"/>
      <c r="K584" s="44"/>
      <c r="L584" s="48"/>
      <c r="M584" s="225"/>
      <c r="N584" s="226"/>
      <c r="O584" s="88"/>
      <c r="P584" s="88"/>
      <c r="Q584" s="88"/>
      <c r="R584" s="88"/>
      <c r="S584" s="88"/>
      <c r="T584" s="89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T584" s="20" t="s">
        <v>202</v>
      </c>
      <c r="AU584" s="20" t="s">
        <v>91</v>
      </c>
    </row>
    <row r="585" s="13" customFormat="1">
      <c r="A585" s="13"/>
      <c r="B585" s="241"/>
      <c r="C585" s="242"/>
      <c r="D585" s="222" t="s">
        <v>282</v>
      </c>
      <c r="E585" s="243" t="s">
        <v>32</v>
      </c>
      <c r="F585" s="244" t="s">
        <v>3334</v>
      </c>
      <c r="G585" s="242"/>
      <c r="H585" s="245">
        <v>6</v>
      </c>
      <c r="I585" s="246"/>
      <c r="J585" s="242"/>
      <c r="K585" s="242"/>
      <c r="L585" s="247"/>
      <c r="M585" s="248"/>
      <c r="N585" s="249"/>
      <c r="O585" s="249"/>
      <c r="P585" s="249"/>
      <c r="Q585" s="249"/>
      <c r="R585" s="249"/>
      <c r="S585" s="249"/>
      <c r="T585" s="250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1" t="s">
        <v>282</v>
      </c>
      <c r="AU585" s="251" t="s">
        <v>91</v>
      </c>
      <c r="AV585" s="13" t="s">
        <v>91</v>
      </c>
      <c r="AW585" s="13" t="s">
        <v>39</v>
      </c>
      <c r="AX585" s="13" t="s">
        <v>86</v>
      </c>
      <c r="AY585" s="251" t="s">
        <v>188</v>
      </c>
    </row>
    <row r="586" s="2" customFormat="1" ht="33" customHeight="1">
      <c r="A586" s="42"/>
      <c r="B586" s="43"/>
      <c r="C586" s="209" t="s">
        <v>846</v>
      </c>
      <c r="D586" s="209" t="s">
        <v>189</v>
      </c>
      <c r="E586" s="210" t="s">
        <v>3335</v>
      </c>
      <c r="F586" s="211" t="s">
        <v>3336</v>
      </c>
      <c r="G586" s="212" t="s">
        <v>235</v>
      </c>
      <c r="H586" s="213">
        <v>1</v>
      </c>
      <c r="I586" s="214"/>
      <c r="J586" s="215">
        <f>ROUND(I586*H586,2)</f>
        <v>0</v>
      </c>
      <c r="K586" s="211" t="s">
        <v>32</v>
      </c>
      <c r="L586" s="48"/>
      <c r="M586" s="216" t="s">
        <v>32</v>
      </c>
      <c r="N586" s="217" t="s">
        <v>49</v>
      </c>
      <c r="O586" s="88"/>
      <c r="P586" s="218">
        <f>O586*H586</f>
        <v>0</v>
      </c>
      <c r="Q586" s="218">
        <v>0</v>
      </c>
      <c r="R586" s="218">
        <f>Q586*H586</f>
        <v>0</v>
      </c>
      <c r="S586" s="218">
        <v>0</v>
      </c>
      <c r="T586" s="219">
        <f>S586*H586</f>
        <v>0</v>
      </c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R586" s="220" t="s">
        <v>405</v>
      </c>
      <c r="AT586" s="220" t="s">
        <v>189</v>
      </c>
      <c r="AU586" s="220" t="s">
        <v>91</v>
      </c>
      <c r="AY586" s="20" t="s">
        <v>188</v>
      </c>
      <c r="BE586" s="221">
        <f>IF(N586="základní",J586,0)</f>
        <v>0</v>
      </c>
      <c r="BF586" s="221">
        <f>IF(N586="snížená",J586,0)</f>
        <v>0</v>
      </c>
      <c r="BG586" s="221">
        <f>IF(N586="zákl. přenesená",J586,0)</f>
        <v>0</v>
      </c>
      <c r="BH586" s="221">
        <f>IF(N586="sníž. přenesená",J586,0)</f>
        <v>0</v>
      </c>
      <c r="BI586" s="221">
        <f>IF(N586="nulová",J586,0)</f>
        <v>0</v>
      </c>
      <c r="BJ586" s="20" t="s">
        <v>86</v>
      </c>
      <c r="BK586" s="221">
        <f>ROUND(I586*H586,2)</f>
        <v>0</v>
      </c>
      <c r="BL586" s="20" t="s">
        <v>405</v>
      </c>
      <c r="BM586" s="220" t="s">
        <v>3337</v>
      </c>
    </row>
    <row r="587" s="2" customFormat="1">
      <c r="A587" s="42"/>
      <c r="B587" s="43"/>
      <c r="C587" s="44"/>
      <c r="D587" s="222" t="s">
        <v>194</v>
      </c>
      <c r="E587" s="44"/>
      <c r="F587" s="223" t="s">
        <v>3336</v>
      </c>
      <c r="G587" s="44"/>
      <c r="H587" s="44"/>
      <c r="I587" s="224"/>
      <c r="J587" s="44"/>
      <c r="K587" s="44"/>
      <c r="L587" s="48"/>
      <c r="M587" s="225"/>
      <c r="N587" s="226"/>
      <c r="O587" s="88"/>
      <c r="P587" s="88"/>
      <c r="Q587" s="88"/>
      <c r="R587" s="88"/>
      <c r="S587" s="88"/>
      <c r="T587" s="89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T587" s="20" t="s">
        <v>194</v>
      </c>
      <c r="AU587" s="20" t="s">
        <v>91</v>
      </c>
    </row>
    <row r="588" s="2" customFormat="1">
      <c r="A588" s="42"/>
      <c r="B588" s="43"/>
      <c r="C588" s="44"/>
      <c r="D588" s="222" t="s">
        <v>202</v>
      </c>
      <c r="E588" s="44"/>
      <c r="F588" s="227" t="s">
        <v>625</v>
      </c>
      <c r="G588" s="44"/>
      <c r="H588" s="44"/>
      <c r="I588" s="224"/>
      <c r="J588" s="44"/>
      <c r="K588" s="44"/>
      <c r="L588" s="48"/>
      <c r="M588" s="225"/>
      <c r="N588" s="226"/>
      <c r="O588" s="88"/>
      <c r="P588" s="88"/>
      <c r="Q588" s="88"/>
      <c r="R588" s="88"/>
      <c r="S588" s="88"/>
      <c r="T588" s="89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T588" s="20" t="s">
        <v>202</v>
      </c>
      <c r="AU588" s="20" t="s">
        <v>91</v>
      </c>
    </row>
    <row r="589" s="13" customFormat="1">
      <c r="A589" s="13"/>
      <c r="B589" s="241"/>
      <c r="C589" s="242"/>
      <c r="D589" s="222" t="s">
        <v>282</v>
      </c>
      <c r="E589" s="243" t="s">
        <v>32</v>
      </c>
      <c r="F589" s="244" t="s">
        <v>3338</v>
      </c>
      <c r="G589" s="242"/>
      <c r="H589" s="245">
        <v>1</v>
      </c>
      <c r="I589" s="246"/>
      <c r="J589" s="242"/>
      <c r="K589" s="242"/>
      <c r="L589" s="247"/>
      <c r="M589" s="248"/>
      <c r="N589" s="249"/>
      <c r="O589" s="249"/>
      <c r="P589" s="249"/>
      <c r="Q589" s="249"/>
      <c r="R589" s="249"/>
      <c r="S589" s="249"/>
      <c r="T589" s="250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1" t="s">
        <v>282</v>
      </c>
      <c r="AU589" s="251" t="s">
        <v>91</v>
      </c>
      <c r="AV589" s="13" t="s">
        <v>91</v>
      </c>
      <c r="AW589" s="13" t="s">
        <v>39</v>
      </c>
      <c r="AX589" s="13" t="s">
        <v>86</v>
      </c>
      <c r="AY589" s="251" t="s">
        <v>188</v>
      </c>
    </row>
    <row r="590" s="11" customFormat="1" ht="22.8" customHeight="1">
      <c r="A590" s="11"/>
      <c r="B590" s="195"/>
      <c r="C590" s="196"/>
      <c r="D590" s="197" t="s">
        <v>77</v>
      </c>
      <c r="E590" s="237" t="s">
        <v>661</v>
      </c>
      <c r="F590" s="237" t="s">
        <v>662</v>
      </c>
      <c r="G590" s="196"/>
      <c r="H590" s="196"/>
      <c r="I590" s="199"/>
      <c r="J590" s="238">
        <f>BK590</f>
        <v>0</v>
      </c>
      <c r="K590" s="196"/>
      <c r="L590" s="201"/>
      <c r="M590" s="202"/>
      <c r="N590" s="203"/>
      <c r="O590" s="203"/>
      <c r="P590" s="204">
        <f>SUM(P591:P688)</f>
        <v>0</v>
      </c>
      <c r="Q590" s="203"/>
      <c r="R590" s="204">
        <f>SUM(R591:R688)</f>
        <v>3.1806593999999997</v>
      </c>
      <c r="S590" s="203"/>
      <c r="T590" s="205">
        <f>SUM(T591:T688)</f>
        <v>0</v>
      </c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R590" s="206" t="s">
        <v>91</v>
      </c>
      <c r="AT590" s="207" t="s">
        <v>77</v>
      </c>
      <c r="AU590" s="207" t="s">
        <v>86</v>
      </c>
      <c r="AY590" s="206" t="s">
        <v>188</v>
      </c>
      <c r="BK590" s="208">
        <f>SUM(BK591:BK688)</f>
        <v>0</v>
      </c>
    </row>
    <row r="591" s="2" customFormat="1" ht="16.5" customHeight="1">
      <c r="A591" s="42"/>
      <c r="B591" s="43"/>
      <c r="C591" s="209" t="s">
        <v>851</v>
      </c>
      <c r="D591" s="209" t="s">
        <v>189</v>
      </c>
      <c r="E591" s="210" t="s">
        <v>664</v>
      </c>
      <c r="F591" s="211" t="s">
        <v>665</v>
      </c>
      <c r="G591" s="212" t="s">
        <v>278</v>
      </c>
      <c r="H591" s="213">
        <v>87.739999999999995</v>
      </c>
      <c r="I591" s="214"/>
      <c r="J591" s="215">
        <f>ROUND(I591*H591,2)</f>
        <v>0</v>
      </c>
      <c r="K591" s="211" t="s">
        <v>236</v>
      </c>
      <c r="L591" s="48"/>
      <c r="M591" s="216" t="s">
        <v>32</v>
      </c>
      <c r="N591" s="217" t="s">
        <v>49</v>
      </c>
      <c r="O591" s="88"/>
      <c r="P591" s="218">
        <f>O591*H591</f>
        <v>0</v>
      </c>
      <c r="Q591" s="218">
        <v>0</v>
      </c>
      <c r="R591" s="218">
        <f>Q591*H591</f>
        <v>0</v>
      </c>
      <c r="S591" s="218">
        <v>0</v>
      </c>
      <c r="T591" s="219">
        <f>S591*H591</f>
        <v>0</v>
      </c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R591" s="220" t="s">
        <v>405</v>
      </c>
      <c r="AT591" s="220" t="s">
        <v>189</v>
      </c>
      <c r="AU591" s="220" t="s">
        <v>91</v>
      </c>
      <c r="AY591" s="20" t="s">
        <v>188</v>
      </c>
      <c r="BE591" s="221">
        <f>IF(N591="základní",J591,0)</f>
        <v>0</v>
      </c>
      <c r="BF591" s="221">
        <f>IF(N591="snížená",J591,0)</f>
        <v>0</v>
      </c>
      <c r="BG591" s="221">
        <f>IF(N591="zákl. přenesená",J591,0)</f>
        <v>0</v>
      </c>
      <c r="BH591" s="221">
        <f>IF(N591="sníž. přenesená",J591,0)</f>
        <v>0</v>
      </c>
      <c r="BI591" s="221">
        <f>IF(N591="nulová",J591,0)</f>
        <v>0</v>
      </c>
      <c r="BJ591" s="20" t="s">
        <v>86</v>
      </c>
      <c r="BK591" s="221">
        <f>ROUND(I591*H591,2)</f>
        <v>0</v>
      </c>
      <c r="BL591" s="20" t="s">
        <v>405</v>
      </c>
      <c r="BM591" s="220" t="s">
        <v>3339</v>
      </c>
    </row>
    <row r="592" s="2" customFormat="1">
      <c r="A592" s="42"/>
      <c r="B592" s="43"/>
      <c r="C592" s="44"/>
      <c r="D592" s="222" t="s">
        <v>194</v>
      </c>
      <c r="E592" s="44"/>
      <c r="F592" s="223" t="s">
        <v>667</v>
      </c>
      <c r="G592" s="44"/>
      <c r="H592" s="44"/>
      <c r="I592" s="224"/>
      <c r="J592" s="44"/>
      <c r="K592" s="44"/>
      <c r="L592" s="48"/>
      <c r="M592" s="225"/>
      <c r="N592" s="226"/>
      <c r="O592" s="88"/>
      <c r="P592" s="88"/>
      <c r="Q592" s="88"/>
      <c r="R592" s="88"/>
      <c r="S592" s="88"/>
      <c r="T592" s="89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T592" s="20" t="s">
        <v>194</v>
      </c>
      <c r="AU592" s="20" t="s">
        <v>91</v>
      </c>
    </row>
    <row r="593" s="2" customFormat="1">
      <c r="A593" s="42"/>
      <c r="B593" s="43"/>
      <c r="C593" s="44"/>
      <c r="D593" s="239" t="s">
        <v>239</v>
      </c>
      <c r="E593" s="44"/>
      <c r="F593" s="240" t="s">
        <v>668</v>
      </c>
      <c r="G593" s="44"/>
      <c r="H593" s="44"/>
      <c r="I593" s="224"/>
      <c r="J593" s="44"/>
      <c r="K593" s="44"/>
      <c r="L593" s="48"/>
      <c r="M593" s="225"/>
      <c r="N593" s="226"/>
      <c r="O593" s="88"/>
      <c r="P593" s="88"/>
      <c r="Q593" s="88"/>
      <c r="R593" s="88"/>
      <c r="S593" s="88"/>
      <c r="T593" s="89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T593" s="20" t="s">
        <v>239</v>
      </c>
      <c r="AU593" s="20" t="s">
        <v>91</v>
      </c>
    </row>
    <row r="594" s="14" customFormat="1">
      <c r="A594" s="14"/>
      <c r="B594" s="252"/>
      <c r="C594" s="253"/>
      <c r="D594" s="222" t="s">
        <v>282</v>
      </c>
      <c r="E594" s="254" t="s">
        <v>32</v>
      </c>
      <c r="F594" s="255" t="s">
        <v>3340</v>
      </c>
      <c r="G594" s="253"/>
      <c r="H594" s="254" t="s">
        <v>32</v>
      </c>
      <c r="I594" s="256"/>
      <c r="J594" s="253"/>
      <c r="K594" s="253"/>
      <c r="L594" s="257"/>
      <c r="M594" s="258"/>
      <c r="N594" s="259"/>
      <c r="O594" s="259"/>
      <c r="P594" s="259"/>
      <c r="Q594" s="259"/>
      <c r="R594" s="259"/>
      <c r="S594" s="259"/>
      <c r="T594" s="260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1" t="s">
        <v>282</v>
      </c>
      <c r="AU594" s="261" t="s">
        <v>91</v>
      </c>
      <c r="AV594" s="14" t="s">
        <v>86</v>
      </c>
      <c r="AW594" s="14" t="s">
        <v>39</v>
      </c>
      <c r="AX594" s="14" t="s">
        <v>78</v>
      </c>
      <c r="AY594" s="261" t="s">
        <v>188</v>
      </c>
    </row>
    <row r="595" s="13" customFormat="1">
      <c r="A595" s="13"/>
      <c r="B595" s="241"/>
      <c r="C595" s="242"/>
      <c r="D595" s="222" t="s">
        <v>282</v>
      </c>
      <c r="E595" s="243" t="s">
        <v>32</v>
      </c>
      <c r="F595" s="244" t="s">
        <v>3002</v>
      </c>
      <c r="G595" s="242"/>
      <c r="H595" s="245">
        <v>2.2400000000000002</v>
      </c>
      <c r="I595" s="246"/>
      <c r="J595" s="242"/>
      <c r="K595" s="242"/>
      <c r="L595" s="247"/>
      <c r="M595" s="248"/>
      <c r="N595" s="249"/>
      <c r="O595" s="249"/>
      <c r="P595" s="249"/>
      <c r="Q595" s="249"/>
      <c r="R595" s="249"/>
      <c r="S595" s="249"/>
      <c r="T595" s="250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1" t="s">
        <v>282</v>
      </c>
      <c r="AU595" s="251" t="s">
        <v>91</v>
      </c>
      <c r="AV595" s="13" t="s">
        <v>91</v>
      </c>
      <c r="AW595" s="13" t="s">
        <v>39</v>
      </c>
      <c r="AX595" s="13" t="s">
        <v>78</v>
      </c>
      <c r="AY595" s="251" t="s">
        <v>188</v>
      </c>
    </row>
    <row r="596" s="13" customFormat="1">
      <c r="A596" s="13"/>
      <c r="B596" s="241"/>
      <c r="C596" s="242"/>
      <c r="D596" s="222" t="s">
        <v>282</v>
      </c>
      <c r="E596" s="243" t="s">
        <v>32</v>
      </c>
      <c r="F596" s="244" t="s">
        <v>3005</v>
      </c>
      <c r="G596" s="242"/>
      <c r="H596" s="245">
        <v>7.8399999999999999</v>
      </c>
      <c r="I596" s="246"/>
      <c r="J596" s="242"/>
      <c r="K596" s="242"/>
      <c r="L596" s="247"/>
      <c r="M596" s="248"/>
      <c r="N596" s="249"/>
      <c r="O596" s="249"/>
      <c r="P596" s="249"/>
      <c r="Q596" s="249"/>
      <c r="R596" s="249"/>
      <c r="S596" s="249"/>
      <c r="T596" s="250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1" t="s">
        <v>282</v>
      </c>
      <c r="AU596" s="251" t="s">
        <v>91</v>
      </c>
      <c r="AV596" s="13" t="s">
        <v>91</v>
      </c>
      <c r="AW596" s="13" t="s">
        <v>39</v>
      </c>
      <c r="AX596" s="13" t="s">
        <v>78</v>
      </c>
      <c r="AY596" s="251" t="s">
        <v>188</v>
      </c>
    </row>
    <row r="597" s="13" customFormat="1">
      <c r="A597" s="13"/>
      <c r="B597" s="241"/>
      <c r="C597" s="242"/>
      <c r="D597" s="222" t="s">
        <v>282</v>
      </c>
      <c r="E597" s="243" t="s">
        <v>32</v>
      </c>
      <c r="F597" s="244" t="s">
        <v>3007</v>
      </c>
      <c r="G597" s="242"/>
      <c r="H597" s="245">
        <v>0.56000000000000005</v>
      </c>
      <c r="I597" s="246"/>
      <c r="J597" s="242"/>
      <c r="K597" s="242"/>
      <c r="L597" s="247"/>
      <c r="M597" s="248"/>
      <c r="N597" s="249"/>
      <c r="O597" s="249"/>
      <c r="P597" s="249"/>
      <c r="Q597" s="249"/>
      <c r="R597" s="249"/>
      <c r="S597" s="249"/>
      <c r="T597" s="250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1" t="s">
        <v>282</v>
      </c>
      <c r="AU597" s="251" t="s">
        <v>91</v>
      </c>
      <c r="AV597" s="13" t="s">
        <v>91</v>
      </c>
      <c r="AW597" s="13" t="s">
        <v>39</v>
      </c>
      <c r="AX597" s="13" t="s">
        <v>78</v>
      </c>
      <c r="AY597" s="251" t="s">
        <v>188</v>
      </c>
    </row>
    <row r="598" s="13" customFormat="1">
      <c r="A598" s="13"/>
      <c r="B598" s="241"/>
      <c r="C598" s="242"/>
      <c r="D598" s="222" t="s">
        <v>282</v>
      </c>
      <c r="E598" s="243" t="s">
        <v>32</v>
      </c>
      <c r="F598" s="244" t="s">
        <v>3008</v>
      </c>
      <c r="G598" s="242"/>
      <c r="H598" s="245">
        <v>10</v>
      </c>
      <c r="I598" s="246"/>
      <c r="J598" s="242"/>
      <c r="K598" s="242"/>
      <c r="L598" s="247"/>
      <c r="M598" s="248"/>
      <c r="N598" s="249"/>
      <c r="O598" s="249"/>
      <c r="P598" s="249"/>
      <c r="Q598" s="249"/>
      <c r="R598" s="249"/>
      <c r="S598" s="249"/>
      <c r="T598" s="250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1" t="s">
        <v>282</v>
      </c>
      <c r="AU598" s="251" t="s">
        <v>91</v>
      </c>
      <c r="AV598" s="13" t="s">
        <v>91</v>
      </c>
      <c r="AW598" s="13" t="s">
        <v>39</v>
      </c>
      <c r="AX598" s="13" t="s">
        <v>78</v>
      </c>
      <c r="AY598" s="251" t="s">
        <v>188</v>
      </c>
    </row>
    <row r="599" s="13" customFormat="1">
      <c r="A599" s="13"/>
      <c r="B599" s="241"/>
      <c r="C599" s="242"/>
      <c r="D599" s="222" t="s">
        <v>282</v>
      </c>
      <c r="E599" s="243" t="s">
        <v>32</v>
      </c>
      <c r="F599" s="244" t="s">
        <v>3341</v>
      </c>
      <c r="G599" s="242"/>
      <c r="H599" s="245">
        <v>7.4000000000000004</v>
      </c>
      <c r="I599" s="246"/>
      <c r="J599" s="242"/>
      <c r="K599" s="242"/>
      <c r="L599" s="247"/>
      <c r="M599" s="248"/>
      <c r="N599" s="249"/>
      <c r="O599" s="249"/>
      <c r="P599" s="249"/>
      <c r="Q599" s="249"/>
      <c r="R599" s="249"/>
      <c r="S599" s="249"/>
      <c r="T599" s="250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1" t="s">
        <v>282</v>
      </c>
      <c r="AU599" s="251" t="s">
        <v>91</v>
      </c>
      <c r="AV599" s="13" t="s">
        <v>91</v>
      </c>
      <c r="AW599" s="13" t="s">
        <v>39</v>
      </c>
      <c r="AX599" s="13" t="s">
        <v>78</v>
      </c>
      <c r="AY599" s="251" t="s">
        <v>188</v>
      </c>
    </row>
    <row r="600" s="13" customFormat="1">
      <c r="A600" s="13"/>
      <c r="B600" s="241"/>
      <c r="C600" s="242"/>
      <c r="D600" s="222" t="s">
        <v>282</v>
      </c>
      <c r="E600" s="243" t="s">
        <v>32</v>
      </c>
      <c r="F600" s="244" t="s">
        <v>3342</v>
      </c>
      <c r="G600" s="242"/>
      <c r="H600" s="245">
        <v>3.7999999999999998</v>
      </c>
      <c r="I600" s="246"/>
      <c r="J600" s="242"/>
      <c r="K600" s="242"/>
      <c r="L600" s="247"/>
      <c r="M600" s="248"/>
      <c r="N600" s="249"/>
      <c r="O600" s="249"/>
      <c r="P600" s="249"/>
      <c r="Q600" s="249"/>
      <c r="R600" s="249"/>
      <c r="S600" s="249"/>
      <c r="T600" s="250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1" t="s">
        <v>282</v>
      </c>
      <c r="AU600" s="251" t="s">
        <v>91</v>
      </c>
      <c r="AV600" s="13" t="s">
        <v>91</v>
      </c>
      <c r="AW600" s="13" t="s">
        <v>39</v>
      </c>
      <c r="AX600" s="13" t="s">
        <v>78</v>
      </c>
      <c r="AY600" s="251" t="s">
        <v>188</v>
      </c>
    </row>
    <row r="601" s="13" customFormat="1">
      <c r="A601" s="13"/>
      <c r="B601" s="241"/>
      <c r="C601" s="242"/>
      <c r="D601" s="222" t="s">
        <v>282</v>
      </c>
      <c r="E601" s="243" t="s">
        <v>32</v>
      </c>
      <c r="F601" s="244" t="s">
        <v>3003</v>
      </c>
      <c r="G601" s="242"/>
      <c r="H601" s="245">
        <v>28.100000000000001</v>
      </c>
      <c r="I601" s="246"/>
      <c r="J601" s="242"/>
      <c r="K601" s="242"/>
      <c r="L601" s="247"/>
      <c r="M601" s="248"/>
      <c r="N601" s="249"/>
      <c r="O601" s="249"/>
      <c r="P601" s="249"/>
      <c r="Q601" s="249"/>
      <c r="R601" s="249"/>
      <c r="S601" s="249"/>
      <c r="T601" s="250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1" t="s">
        <v>282</v>
      </c>
      <c r="AU601" s="251" t="s">
        <v>91</v>
      </c>
      <c r="AV601" s="13" t="s">
        <v>91</v>
      </c>
      <c r="AW601" s="13" t="s">
        <v>39</v>
      </c>
      <c r="AX601" s="13" t="s">
        <v>78</v>
      </c>
      <c r="AY601" s="251" t="s">
        <v>188</v>
      </c>
    </row>
    <row r="602" s="13" customFormat="1">
      <c r="A602" s="13"/>
      <c r="B602" s="241"/>
      <c r="C602" s="242"/>
      <c r="D602" s="222" t="s">
        <v>282</v>
      </c>
      <c r="E602" s="243" t="s">
        <v>32</v>
      </c>
      <c r="F602" s="244" t="s">
        <v>3343</v>
      </c>
      <c r="G602" s="242"/>
      <c r="H602" s="245">
        <v>12.300000000000001</v>
      </c>
      <c r="I602" s="246"/>
      <c r="J602" s="242"/>
      <c r="K602" s="242"/>
      <c r="L602" s="247"/>
      <c r="M602" s="248"/>
      <c r="N602" s="249"/>
      <c r="O602" s="249"/>
      <c r="P602" s="249"/>
      <c r="Q602" s="249"/>
      <c r="R602" s="249"/>
      <c r="S602" s="249"/>
      <c r="T602" s="250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1" t="s">
        <v>282</v>
      </c>
      <c r="AU602" s="251" t="s">
        <v>91</v>
      </c>
      <c r="AV602" s="13" t="s">
        <v>91</v>
      </c>
      <c r="AW602" s="13" t="s">
        <v>39</v>
      </c>
      <c r="AX602" s="13" t="s">
        <v>78</v>
      </c>
      <c r="AY602" s="251" t="s">
        <v>188</v>
      </c>
    </row>
    <row r="603" s="13" customFormat="1">
      <c r="A603" s="13"/>
      <c r="B603" s="241"/>
      <c r="C603" s="242"/>
      <c r="D603" s="222" t="s">
        <v>282</v>
      </c>
      <c r="E603" s="243" t="s">
        <v>32</v>
      </c>
      <c r="F603" s="244" t="s">
        <v>3344</v>
      </c>
      <c r="G603" s="242"/>
      <c r="H603" s="245">
        <v>3.8999999999999999</v>
      </c>
      <c r="I603" s="246"/>
      <c r="J603" s="242"/>
      <c r="K603" s="242"/>
      <c r="L603" s="247"/>
      <c r="M603" s="248"/>
      <c r="N603" s="249"/>
      <c r="O603" s="249"/>
      <c r="P603" s="249"/>
      <c r="Q603" s="249"/>
      <c r="R603" s="249"/>
      <c r="S603" s="249"/>
      <c r="T603" s="250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1" t="s">
        <v>282</v>
      </c>
      <c r="AU603" s="251" t="s">
        <v>91</v>
      </c>
      <c r="AV603" s="13" t="s">
        <v>91</v>
      </c>
      <c r="AW603" s="13" t="s">
        <v>39</v>
      </c>
      <c r="AX603" s="13" t="s">
        <v>78</v>
      </c>
      <c r="AY603" s="251" t="s">
        <v>188</v>
      </c>
    </row>
    <row r="604" s="13" customFormat="1">
      <c r="A604" s="13"/>
      <c r="B604" s="241"/>
      <c r="C604" s="242"/>
      <c r="D604" s="222" t="s">
        <v>282</v>
      </c>
      <c r="E604" s="243" t="s">
        <v>32</v>
      </c>
      <c r="F604" s="244" t="s">
        <v>3345</v>
      </c>
      <c r="G604" s="242"/>
      <c r="H604" s="245">
        <v>3.8999999999999999</v>
      </c>
      <c r="I604" s="246"/>
      <c r="J604" s="242"/>
      <c r="K604" s="242"/>
      <c r="L604" s="247"/>
      <c r="M604" s="248"/>
      <c r="N604" s="249"/>
      <c r="O604" s="249"/>
      <c r="P604" s="249"/>
      <c r="Q604" s="249"/>
      <c r="R604" s="249"/>
      <c r="S604" s="249"/>
      <c r="T604" s="250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1" t="s">
        <v>282</v>
      </c>
      <c r="AU604" s="251" t="s">
        <v>91</v>
      </c>
      <c r="AV604" s="13" t="s">
        <v>91</v>
      </c>
      <c r="AW604" s="13" t="s">
        <v>39</v>
      </c>
      <c r="AX604" s="13" t="s">
        <v>78</v>
      </c>
      <c r="AY604" s="251" t="s">
        <v>188</v>
      </c>
    </row>
    <row r="605" s="13" customFormat="1">
      <c r="A605" s="13"/>
      <c r="B605" s="241"/>
      <c r="C605" s="242"/>
      <c r="D605" s="222" t="s">
        <v>282</v>
      </c>
      <c r="E605" s="243" t="s">
        <v>32</v>
      </c>
      <c r="F605" s="244" t="s">
        <v>3015</v>
      </c>
      <c r="G605" s="242"/>
      <c r="H605" s="245">
        <v>7.7000000000000002</v>
      </c>
      <c r="I605" s="246"/>
      <c r="J605" s="242"/>
      <c r="K605" s="242"/>
      <c r="L605" s="247"/>
      <c r="M605" s="248"/>
      <c r="N605" s="249"/>
      <c r="O605" s="249"/>
      <c r="P605" s="249"/>
      <c r="Q605" s="249"/>
      <c r="R605" s="249"/>
      <c r="S605" s="249"/>
      <c r="T605" s="250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1" t="s">
        <v>282</v>
      </c>
      <c r="AU605" s="251" t="s">
        <v>91</v>
      </c>
      <c r="AV605" s="13" t="s">
        <v>91</v>
      </c>
      <c r="AW605" s="13" t="s">
        <v>39</v>
      </c>
      <c r="AX605" s="13" t="s">
        <v>78</v>
      </c>
      <c r="AY605" s="251" t="s">
        <v>188</v>
      </c>
    </row>
    <row r="606" s="15" customFormat="1">
      <c r="A606" s="15"/>
      <c r="B606" s="272"/>
      <c r="C606" s="273"/>
      <c r="D606" s="222" t="s">
        <v>282</v>
      </c>
      <c r="E606" s="274" t="s">
        <v>32</v>
      </c>
      <c r="F606" s="275" t="s">
        <v>338</v>
      </c>
      <c r="G606" s="273"/>
      <c r="H606" s="276">
        <v>87.740000000000009</v>
      </c>
      <c r="I606" s="277"/>
      <c r="J606" s="273"/>
      <c r="K606" s="273"/>
      <c r="L606" s="278"/>
      <c r="M606" s="279"/>
      <c r="N606" s="280"/>
      <c r="O606" s="280"/>
      <c r="P606" s="280"/>
      <c r="Q606" s="280"/>
      <c r="R606" s="280"/>
      <c r="S606" s="280"/>
      <c r="T606" s="281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82" t="s">
        <v>282</v>
      </c>
      <c r="AU606" s="282" t="s">
        <v>91</v>
      </c>
      <c r="AV606" s="15" t="s">
        <v>187</v>
      </c>
      <c r="AW606" s="15" t="s">
        <v>39</v>
      </c>
      <c r="AX606" s="15" t="s">
        <v>86</v>
      </c>
      <c r="AY606" s="282" t="s">
        <v>188</v>
      </c>
    </row>
    <row r="607" s="2" customFormat="1" ht="16.5" customHeight="1">
      <c r="A607" s="42"/>
      <c r="B607" s="43"/>
      <c r="C607" s="209" t="s">
        <v>857</v>
      </c>
      <c r="D607" s="209" t="s">
        <v>189</v>
      </c>
      <c r="E607" s="210" t="s">
        <v>670</v>
      </c>
      <c r="F607" s="211" t="s">
        <v>671</v>
      </c>
      <c r="G607" s="212" t="s">
        <v>278</v>
      </c>
      <c r="H607" s="213">
        <v>87.739999999999995</v>
      </c>
      <c r="I607" s="214"/>
      <c r="J607" s="215">
        <f>ROUND(I607*H607,2)</f>
        <v>0</v>
      </c>
      <c r="K607" s="211" t="s">
        <v>236</v>
      </c>
      <c r="L607" s="48"/>
      <c r="M607" s="216" t="s">
        <v>32</v>
      </c>
      <c r="N607" s="217" t="s">
        <v>49</v>
      </c>
      <c r="O607" s="88"/>
      <c r="P607" s="218">
        <f>O607*H607</f>
        <v>0</v>
      </c>
      <c r="Q607" s="218">
        <v>0.00029999999999999997</v>
      </c>
      <c r="R607" s="218">
        <f>Q607*H607</f>
        <v>0.026321999999999995</v>
      </c>
      <c r="S607" s="218">
        <v>0</v>
      </c>
      <c r="T607" s="219">
        <f>S607*H607</f>
        <v>0</v>
      </c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R607" s="220" t="s">
        <v>405</v>
      </c>
      <c r="AT607" s="220" t="s">
        <v>189</v>
      </c>
      <c r="AU607" s="220" t="s">
        <v>91</v>
      </c>
      <c r="AY607" s="20" t="s">
        <v>188</v>
      </c>
      <c r="BE607" s="221">
        <f>IF(N607="základní",J607,0)</f>
        <v>0</v>
      </c>
      <c r="BF607" s="221">
        <f>IF(N607="snížená",J607,0)</f>
        <v>0</v>
      </c>
      <c r="BG607" s="221">
        <f>IF(N607="zákl. přenesená",J607,0)</f>
        <v>0</v>
      </c>
      <c r="BH607" s="221">
        <f>IF(N607="sníž. přenesená",J607,0)</f>
        <v>0</v>
      </c>
      <c r="BI607" s="221">
        <f>IF(N607="nulová",J607,0)</f>
        <v>0</v>
      </c>
      <c r="BJ607" s="20" t="s">
        <v>86</v>
      </c>
      <c r="BK607" s="221">
        <f>ROUND(I607*H607,2)</f>
        <v>0</v>
      </c>
      <c r="BL607" s="20" t="s">
        <v>405</v>
      </c>
      <c r="BM607" s="220" t="s">
        <v>3346</v>
      </c>
    </row>
    <row r="608" s="2" customFormat="1">
      <c r="A608" s="42"/>
      <c r="B608" s="43"/>
      <c r="C608" s="44"/>
      <c r="D608" s="222" t="s">
        <v>194</v>
      </c>
      <c r="E608" s="44"/>
      <c r="F608" s="223" t="s">
        <v>673</v>
      </c>
      <c r="G608" s="44"/>
      <c r="H608" s="44"/>
      <c r="I608" s="224"/>
      <c r="J608" s="44"/>
      <c r="K608" s="44"/>
      <c r="L608" s="48"/>
      <c r="M608" s="225"/>
      <c r="N608" s="226"/>
      <c r="O608" s="88"/>
      <c r="P608" s="88"/>
      <c r="Q608" s="88"/>
      <c r="R608" s="88"/>
      <c r="S608" s="88"/>
      <c r="T608" s="89"/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T608" s="20" t="s">
        <v>194</v>
      </c>
      <c r="AU608" s="20" t="s">
        <v>91</v>
      </c>
    </row>
    <row r="609" s="2" customFormat="1">
      <c r="A609" s="42"/>
      <c r="B609" s="43"/>
      <c r="C609" s="44"/>
      <c r="D609" s="239" t="s">
        <v>239</v>
      </c>
      <c r="E609" s="44"/>
      <c r="F609" s="240" t="s">
        <v>674</v>
      </c>
      <c r="G609" s="44"/>
      <c r="H609" s="44"/>
      <c r="I609" s="224"/>
      <c r="J609" s="44"/>
      <c r="K609" s="44"/>
      <c r="L609" s="48"/>
      <c r="M609" s="225"/>
      <c r="N609" s="226"/>
      <c r="O609" s="88"/>
      <c r="P609" s="88"/>
      <c r="Q609" s="88"/>
      <c r="R609" s="88"/>
      <c r="S609" s="88"/>
      <c r="T609" s="89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T609" s="20" t="s">
        <v>239</v>
      </c>
      <c r="AU609" s="20" t="s">
        <v>91</v>
      </c>
    </row>
    <row r="610" s="14" customFormat="1">
      <c r="A610" s="14"/>
      <c r="B610" s="252"/>
      <c r="C610" s="253"/>
      <c r="D610" s="222" t="s">
        <v>282</v>
      </c>
      <c r="E610" s="254" t="s">
        <v>32</v>
      </c>
      <c r="F610" s="255" t="s">
        <v>3340</v>
      </c>
      <c r="G610" s="253"/>
      <c r="H610" s="254" t="s">
        <v>32</v>
      </c>
      <c r="I610" s="256"/>
      <c r="J610" s="253"/>
      <c r="K610" s="253"/>
      <c r="L610" s="257"/>
      <c r="M610" s="258"/>
      <c r="N610" s="259"/>
      <c r="O610" s="259"/>
      <c r="P610" s="259"/>
      <c r="Q610" s="259"/>
      <c r="R610" s="259"/>
      <c r="S610" s="259"/>
      <c r="T610" s="260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1" t="s">
        <v>282</v>
      </c>
      <c r="AU610" s="261" t="s">
        <v>91</v>
      </c>
      <c r="AV610" s="14" t="s">
        <v>86</v>
      </c>
      <c r="AW610" s="14" t="s">
        <v>39</v>
      </c>
      <c r="AX610" s="14" t="s">
        <v>78</v>
      </c>
      <c r="AY610" s="261" t="s">
        <v>188</v>
      </c>
    </row>
    <row r="611" s="13" customFormat="1">
      <c r="A611" s="13"/>
      <c r="B611" s="241"/>
      <c r="C611" s="242"/>
      <c r="D611" s="222" t="s">
        <v>282</v>
      </c>
      <c r="E611" s="243" t="s">
        <v>32</v>
      </c>
      <c r="F611" s="244" t="s">
        <v>3002</v>
      </c>
      <c r="G611" s="242"/>
      <c r="H611" s="245">
        <v>2.2400000000000002</v>
      </c>
      <c r="I611" s="246"/>
      <c r="J611" s="242"/>
      <c r="K611" s="242"/>
      <c r="L611" s="247"/>
      <c r="M611" s="248"/>
      <c r="N611" s="249"/>
      <c r="O611" s="249"/>
      <c r="P611" s="249"/>
      <c r="Q611" s="249"/>
      <c r="R611" s="249"/>
      <c r="S611" s="249"/>
      <c r="T611" s="250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1" t="s">
        <v>282</v>
      </c>
      <c r="AU611" s="251" t="s">
        <v>91</v>
      </c>
      <c r="AV611" s="13" t="s">
        <v>91</v>
      </c>
      <c r="AW611" s="13" t="s">
        <v>39</v>
      </c>
      <c r="AX611" s="13" t="s">
        <v>78</v>
      </c>
      <c r="AY611" s="251" t="s">
        <v>188</v>
      </c>
    </row>
    <row r="612" s="13" customFormat="1">
      <c r="A612" s="13"/>
      <c r="B612" s="241"/>
      <c r="C612" s="242"/>
      <c r="D612" s="222" t="s">
        <v>282</v>
      </c>
      <c r="E612" s="243" t="s">
        <v>32</v>
      </c>
      <c r="F612" s="244" t="s">
        <v>3005</v>
      </c>
      <c r="G612" s="242"/>
      <c r="H612" s="245">
        <v>7.8399999999999999</v>
      </c>
      <c r="I612" s="246"/>
      <c r="J612" s="242"/>
      <c r="K612" s="242"/>
      <c r="L612" s="247"/>
      <c r="M612" s="248"/>
      <c r="N612" s="249"/>
      <c r="O612" s="249"/>
      <c r="P612" s="249"/>
      <c r="Q612" s="249"/>
      <c r="R612" s="249"/>
      <c r="S612" s="249"/>
      <c r="T612" s="250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1" t="s">
        <v>282</v>
      </c>
      <c r="AU612" s="251" t="s">
        <v>91</v>
      </c>
      <c r="AV612" s="13" t="s">
        <v>91</v>
      </c>
      <c r="AW612" s="13" t="s">
        <v>39</v>
      </c>
      <c r="AX612" s="13" t="s">
        <v>78</v>
      </c>
      <c r="AY612" s="251" t="s">
        <v>188</v>
      </c>
    </row>
    <row r="613" s="13" customFormat="1">
      <c r="A613" s="13"/>
      <c r="B613" s="241"/>
      <c r="C613" s="242"/>
      <c r="D613" s="222" t="s">
        <v>282</v>
      </c>
      <c r="E613" s="243" t="s">
        <v>32</v>
      </c>
      <c r="F613" s="244" t="s">
        <v>3007</v>
      </c>
      <c r="G613" s="242"/>
      <c r="H613" s="245">
        <v>0.56000000000000005</v>
      </c>
      <c r="I613" s="246"/>
      <c r="J613" s="242"/>
      <c r="K613" s="242"/>
      <c r="L613" s="247"/>
      <c r="M613" s="248"/>
      <c r="N613" s="249"/>
      <c r="O613" s="249"/>
      <c r="P613" s="249"/>
      <c r="Q613" s="249"/>
      <c r="R613" s="249"/>
      <c r="S613" s="249"/>
      <c r="T613" s="250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1" t="s">
        <v>282</v>
      </c>
      <c r="AU613" s="251" t="s">
        <v>91</v>
      </c>
      <c r="AV613" s="13" t="s">
        <v>91</v>
      </c>
      <c r="AW613" s="13" t="s">
        <v>39</v>
      </c>
      <c r="AX613" s="13" t="s">
        <v>78</v>
      </c>
      <c r="AY613" s="251" t="s">
        <v>188</v>
      </c>
    </row>
    <row r="614" s="13" customFormat="1">
      <c r="A614" s="13"/>
      <c r="B614" s="241"/>
      <c r="C614" s="242"/>
      <c r="D614" s="222" t="s">
        <v>282</v>
      </c>
      <c r="E614" s="243" t="s">
        <v>32</v>
      </c>
      <c r="F614" s="244" t="s">
        <v>3008</v>
      </c>
      <c r="G614" s="242"/>
      <c r="H614" s="245">
        <v>10</v>
      </c>
      <c r="I614" s="246"/>
      <c r="J614" s="242"/>
      <c r="K614" s="242"/>
      <c r="L614" s="247"/>
      <c r="M614" s="248"/>
      <c r="N614" s="249"/>
      <c r="O614" s="249"/>
      <c r="P614" s="249"/>
      <c r="Q614" s="249"/>
      <c r="R614" s="249"/>
      <c r="S614" s="249"/>
      <c r="T614" s="250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1" t="s">
        <v>282</v>
      </c>
      <c r="AU614" s="251" t="s">
        <v>91</v>
      </c>
      <c r="AV614" s="13" t="s">
        <v>91</v>
      </c>
      <c r="AW614" s="13" t="s">
        <v>39</v>
      </c>
      <c r="AX614" s="13" t="s">
        <v>78</v>
      </c>
      <c r="AY614" s="251" t="s">
        <v>188</v>
      </c>
    </row>
    <row r="615" s="13" customFormat="1">
      <c r="A615" s="13"/>
      <c r="B615" s="241"/>
      <c r="C615" s="242"/>
      <c r="D615" s="222" t="s">
        <v>282</v>
      </c>
      <c r="E615" s="243" t="s">
        <v>32</v>
      </c>
      <c r="F615" s="244" t="s">
        <v>3341</v>
      </c>
      <c r="G615" s="242"/>
      <c r="H615" s="245">
        <v>7.4000000000000004</v>
      </c>
      <c r="I615" s="246"/>
      <c r="J615" s="242"/>
      <c r="K615" s="242"/>
      <c r="L615" s="247"/>
      <c r="M615" s="248"/>
      <c r="N615" s="249"/>
      <c r="O615" s="249"/>
      <c r="P615" s="249"/>
      <c r="Q615" s="249"/>
      <c r="R615" s="249"/>
      <c r="S615" s="249"/>
      <c r="T615" s="250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1" t="s">
        <v>282</v>
      </c>
      <c r="AU615" s="251" t="s">
        <v>91</v>
      </c>
      <c r="AV615" s="13" t="s">
        <v>91</v>
      </c>
      <c r="AW615" s="13" t="s">
        <v>39</v>
      </c>
      <c r="AX615" s="13" t="s">
        <v>78</v>
      </c>
      <c r="AY615" s="251" t="s">
        <v>188</v>
      </c>
    </row>
    <row r="616" s="13" customFormat="1">
      <c r="A616" s="13"/>
      <c r="B616" s="241"/>
      <c r="C616" s="242"/>
      <c r="D616" s="222" t="s">
        <v>282</v>
      </c>
      <c r="E616" s="243" t="s">
        <v>32</v>
      </c>
      <c r="F616" s="244" t="s">
        <v>3342</v>
      </c>
      <c r="G616" s="242"/>
      <c r="H616" s="245">
        <v>3.7999999999999998</v>
      </c>
      <c r="I616" s="246"/>
      <c r="J616" s="242"/>
      <c r="K616" s="242"/>
      <c r="L616" s="247"/>
      <c r="M616" s="248"/>
      <c r="N616" s="249"/>
      <c r="O616" s="249"/>
      <c r="P616" s="249"/>
      <c r="Q616" s="249"/>
      <c r="R616" s="249"/>
      <c r="S616" s="249"/>
      <c r="T616" s="250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1" t="s">
        <v>282</v>
      </c>
      <c r="AU616" s="251" t="s">
        <v>91</v>
      </c>
      <c r="AV616" s="13" t="s">
        <v>91</v>
      </c>
      <c r="AW616" s="13" t="s">
        <v>39</v>
      </c>
      <c r="AX616" s="13" t="s">
        <v>78</v>
      </c>
      <c r="AY616" s="251" t="s">
        <v>188</v>
      </c>
    </row>
    <row r="617" s="13" customFormat="1">
      <c r="A617" s="13"/>
      <c r="B617" s="241"/>
      <c r="C617" s="242"/>
      <c r="D617" s="222" t="s">
        <v>282</v>
      </c>
      <c r="E617" s="243" t="s">
        <v>32</v>
      </c>
      <c r="F617" s="244" t="s">
        <v>3003</v>
      </c>
      <c r="G617" s="242"/>
      <c r="H617" s="245">
        <v>28.100000000000001</v>
      </c>
      <c r="I617" s="246"/>
      <c r="J617" s="242"/>
      <c r="K617" s="242"/>
      <c r="L617" s="247"/>
      <c r="M617" s="248"/>
      <c r="N617" s="249"/>
      <c r="O617" s="249"/>
      <c r="P617" s="249"/>
      <c r="Q617" s="249"/>
      <c r="R617" s="249"/>
      <c r="S617" s="249"/>
      <c r="T617" s="250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1" t="s">
        <v>282</v>
      </c>
      <c r="AU617" s="251" t="s">
        <v>91</v>
      </c>
      <c r="AV617" s="13" t="s">
        <v>91</v>
      </c>
      <c r="AW617" s="13" t="s">
        <v>39</v>
      </c>
      <c r="AX617" s="13" t="s">
        <v>78</v>
      </c>
      <c r="AY617" s="251" t="s">
        <v>188</v>
      </c>
    </row>
    <row r="618" s="13" customFormat="1">
      <c r="A618" s="13"/>
      <c r="B618" s="241"/>
      <c r="C618" s="242"/>
      <c r="D618" s="222" t="s">
        <v>282</v>
      </c>
      <c r="E618" s="243" t="s">
        <v>32</v>
      </c>
      <c r="F618" s="244" t="s">
        <v>3343</v>
      </c>
      <c r="G618" s="242"/>
      <c r="H618" s="245">
        <v>12.300000000000001</v>
      </c>
      <c r="I618" s="246"/>
      <c r="J618" s="242"/>
      <c r="K618" s="242"/>
      <c r="L618" s="247"/>
      <c r="M618" s="248"/>
      <c r="N618" s="249"/>
      <c r="O618" s="249"/>
      <c r="P618" s="249"/>
      <c r="Q618" s="249"/>
      <c r="R618" s="249"/>
      <c r="S618" s="249"/>
      <c r="T618" s="250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1" t="s">
        <v>282</v>
      </c>
      <c r="AU618" s="251" t="s">
        <v>91</v>
      </c>
      <c r="AV618" s="13" t="s">
        <v>91</v>
      </c>
      <c r="AW618" s="13" t="s">
        <v>39</v>
      </c>
      <c r="AX618" s="13" t="s">
        <v>78</v>
      </c>
      <c r="AY618" s="251" t="s">
        <v>188</v>
      </c>
    </row>
    <row r="619" s="13" customFormat="1">
      <c r="A619" s="13"/>
      <c r="B619" s="241"/>
      <c r="C619" s="242"/>
      <c r="D619" s="222" t="s">
        <v>282</v>
      </c>
      <c r="E619" s="243" t="s">
        <v>32</v>
      </c>
      <c r="F619" s="244" t="s">
        <v>3344</v>
      </c>
      <c r="G619" s="242"/>
      <c r="H619" s="245">
        <v>3.8999999999999999</v>
      </c>
      <c r="I619" s="246"/>
      <c r="J619" s="242"/>
      <c r="K619" s="242"/>
      <c r="L619" s="247"/>
      <c r="M619" s="248"/>
      <c r="N619" s="249"/>
      <c r="O619" s="249"/>
      <c r="P619" s="249"/>
      <c r="Q619" s="249"/>
      <c r="R619" s="249"/>
      <c r="S619" s="249"/>
      <c r="T619" s="250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1" t="s">
        <v>282</v>
      </c>
      <c r="AU619" s="251" t="s">
        <v>91</v>
      </c>
      <c r="AV619" s="13" t="s">
        <v>91</v>
      </c>
      <c r="AW619" s="13" t="s">
        <v>39</v>
      </c>
      <c r="AX619" s="13" t="s">
        <v>78</v>
      </c>
      <c r="AY619" s="251" t="s">
        <v>188</v>
      </c>
    </row>
    <row r="620" s="13" customFormat="1">
      <c r="A620" s="13"/>
      <c r="B620" s="241"/>
      <c r="C620" s="242"/>
      <c r="D620" s="222" t="s">
        <v>282</v>
      </c>
      <c r="E620" s="243" t="s">
        <v>32</v>
      </c>
      <c r="F620" s="244" t="s">
        <v>3345</v>
      </c>
      <c r="G620" s="242"/>
      <c r="H620" s="245">
        <v>3.8999999999999999</v>
      </c>
      <c r="I620" s="246"/>
      <c r="J620" s="242"/>
      <c r="K620" s="242"/>
      <c r="L620" s="247"/>
      <c r="M620" s="248"/>
      <c r="N620" s="249"/>
      <c r="O620" s="249"/>
      <c r="P620" s="249"/>
      <c r="Q620" s="249"/>
      <c r="R620" s="249"/>
      <c r="S620" s="249"/>
      <c r="T620" s="250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1" t="s">
        <v>282</v>
      </c>
      <c r="AU620" s="251" t="s">
        <v>91</v>
      </c>
      <c r="AV620" s="13" t="s">
        <v>91</v>
      </c>
      <c r="AW620" s="13" t="s">
        <v>39</v>
      </c>
      <c r="AX620" s="13" t="s">
        <v>78</v>
      </c>
      <c r="AY620" s="251" t="s">
        <v>188</v>
      </c>
    </row>
    <row r="621" s="13" customFormat="1">
      <c r="A621" s="13"/>
      <c r="B621" s="241"/>
      <c r="C621" s="242"/>
      <c r="D621" s="222" t="s">
        <v>282</v>
      </c>
      <c r="E621" s="243" t="s">
        <v>32</v>
      </c>
      <c r="F621" s="244" t="s">
        <v>3015</v>
      </c>
      <c r="G621" s="242"/>
      <c r="H621" s="245">
        <v>7.7000000000000002</v>
      </c>
      <c r="I621" s="246"/>
      <c r="J621" s="242"/>
      <c r="K621" s="242"/>
      <c r="L621" s="247"/>
      <c r="M621" s="248"/>
      <c r="N621" s="249"/>
      <c r="O621" s="249"/>
      <c r="P621" s="249"/>
      <c r="Q621" s="249"/>
      <c r="R621" s="249"/>
      <c r="S621" s="249"/>
      <c r="T621" s="250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1" t="s">
        <v>282</v>
      </c>
      <c r="AU621" s="251" t="s">
        <v>91</v>
      </c>
      <c r="AV621" s="13" t="s">
        <v>91</v>
      </c>
      <c r="AW621" s="13" t="s">
        <v>39</v>
      </c>
      <c r="AX621" s="13" t="s">
        <v>78</v>
      </c>
      <c r="AY621" s="251" t="s">
        <v>188</v>
      </c>
    </row>
    <row r="622" s="15" customFormat="1">
      <c r="A622" s="15"/>
      <c r="B622" s="272"/>
      <c r="C622" s="273"/>
      <c r="D622" s="222" t="s">
        <v>282</v>
      </c>
      <c r="E622" s="274" t="s">
        <v>32</v>
      </c>
      <c r="F622" s="275" t="s">
        <v>338</v>
      </c>
      <c r="G622" s="273"/>
      <c r="H622" s="276">
        <v>87.740000000000009</v>
      </c>
      <c r="I622" s="277"/>
      <c r="J622" s="273"/>
      <c r="K622" s="273"/>
      <c r="L622" s="278"/>
      <c r="M622" s="279"/>
      <c r="N622" s="280"/>
      <c r="O622" s="280"/>
      <c r="P622" s="280"/>
      <c r="Q622" s="280"/>
      <c r="R622" s="280"/>
      <c r="S622" s="280"/>
      <c r="T622" s="281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82" t="s">
        <v>282</v>
      </c>
      <c r="AU622" s="282" t="s">
        <v>91</v>
      </c>
      <c r="AV622" s="15" t="s">
        <v>187</v>
      </c>
      <c r="AW622" s="15" t="s">
        <v>39</v>
      </c>
      <c r="AX622" s="15" t="s">
        <v>86</v>
      </c>
      <c r="AY622" s="282" t="s">
        <v>188</v>
      </c>
    </row>
    <row r="623" s="2" customFormat="1" ht="24.15" customHeight="1">
      <c r="A623" s="42"/>
      <c r="B623" s="43"/>
      <c r="C623" s="209" t="s">
        <v>863</v>
      </c>
      <c r="D623" s="209" t="s">
        <v>189</v>
      </c>
      <c r="E623" s="210" t="s">
        <v>676</v>
      </c>
      <c r="F623" s="211" t="s">
        <v>677</v>
      </c>
      <c r="G623" s="212" t="s">
        <v>278</v>
      </c>
      <c r="H623" s="213">
        <v>87.739999999999995</v>
      </c>
      <c r="I623" s="214"/>
      <c r="J623" s="215">
        <f>ROUND(I623*H623,2)</f>
        <v>0</v>
      </c>
      <c r="K623" s="211" t="s">
        <v>236</v>
      </c>
      <c r="L623" s="48"/>
      <c r="M623" s="216" t="s">
        <v>32</v>
      </c>
      <c r="N623" s="217" t="s">
        <v>49</v>
      </c>
      <c r="O623" s="88"/>
      <c r="P623" s="218">
        <f>O623*H623</f>
        <v>0</v>
      </c>
      <c r="Q623" s="218">
        <v>0.014999999999999999</v>
      </c>
      <c r="R623" s="218">
        <f>Q623*H623</f>
        <v>1.3160999999999998</v>
      </c>
      <c r="S623" s="218">
        <v>0</v>
      </c>
      <c r="T623" s="219">
        <f>S623*H623</f>
        <v>0</v>
      </c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R623" s="220" t="s">
        <v>405</v>
      </c>
      <c r="AT623" s="220" t="s">
        <v>189</v>
      </c>
      <c r="AU623" s="220" t="s">
        <v>91</v>
      </c>
      <c r="AY623" s="20" t="s">
        <v>188</v>
      </c>
      <c r="BE623" s="221">
        <f>IF(N623="základní",J623,0)</f>
        <v>0</v>
      </c>
      <c r="BF623" s="221">
        <f>IF(N623="snížená",J623,0)</f>
        <v>0</v>
      </c>
      <c r="BG623" s="221">
        <f>IF(N623="zákl. přenesená",J623,0)</f>
        <v>0</v>
      </c>
      <c r="BH623" s="221">
        <f>IF(N623="sníž. přenesená",J623,0)</f>
        <v>0</v>
      </c>
      <c r="BI623" s="221">
        <f>IF(N623="nulová",J623,0)</f>
        <v>0</v>
      </c>
      <c r="BJ623" s="20" t="s">
        <v>86</v>
      </c>
      <c r="BK623" s="221">
        <f>ROUND(I623*H623,2)</f>
        <v>0</v>
      </c>
      <c r="BL623" s="20" t="s">
        <v>405</v>
      </c>
      <c r="BM623" s="220" t="s">
        <v>3347</v>
      </c>
    </row>
    <row r="624" s="2" customFormat="1">
      <c r="A624" s="42"/>
      <c r="B624" s="43"/>
      <c r="C624" s="44"/>
      <c r="D624" s="222" t="s">
        <v>194</v>
      </c>
      <c r="E624" s="44"/>
      <c r="F624" s="223" t="s">
        <v>679</v>
      </c>
      <c r="G624" s="44"/>
      <c r="H624" s="44"/>
      <c r="I624" s="224"/>
      <c r="J624" s="44"/>
      <c r="K624" s="44"/>
      <c r="L624" s="48"/>
      <c r="M624" s="225"/>
      <c r="N624" s="226"/>
      <c r="O624" s="88"/>
      <c r="P624" s="88"/>
      <c r="Q624" s="88"/>
      <c r="R624" s="88"/>
      <c r="S624" s="88"/>
      <c r="T624" s="89"/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T624" s="20" t="s">
        <v>194</v>
      </c>
      <c r="AU624" s="20" t="s">
        <v>91</v>
      </c>
    </row>
    <row r="625" s="2" customFormat="1">
      <c r="A625" s="42"/>
      <c r="B625" s="43"/>
      <c r="C625" s="44"/>
      <c r="D625" s="239" t="s">
        <v>239</v>
      </c>
      <c r="E625" s="44"/>
      <c r="F625" s="240" t="s">
        <v>680</v>
      </c>
      <c r="G625" s="44"/>
      <c r="H625" s="44"/>
      <c r="I625" s="224"/>
      <c r="J625" s="44"/>
      <c r="K625" s="44"/>
      <c r="L625" s="48"/>
      <c r="M625" s="225"/>
      <c r="N625" s="226"/>
      <c r="O625" s="88"/>
      <c r="P625" s="88"/>
      <c r="Q625" s="88"/>
      <c r="R625" s="88"/>
      <c r="S625" s="88"/>
      <c r="T625" s="89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T625" s="20" t="s">
        <v>239</v>
      </c>
      <c r="AU625" s="20" t="s">
        <v>91</v>
      </c>
    </row>
    <row r="626" s="14" customFormat="1">
      <c r="A626" s="14"/>
      <c r="B626" s="252"/>
      <c r="C626" s="253"/>
      <c r="D626" s="222" t="s">
        <v>282</v>
      </c>
      <c r="E626" s="254" t="s">
        <v>32</v>
      </c>
      <c r="F626" s="255" t="s">
        <v>3340</v>
      </c>
      <c r="G626" s="253"/>
      <c r="H626" s="254" t="s">
        <v>32</v>
      </c>
      <c r="I626" s="256"/>
      <c r="J626" s="253"/>
      <c r="K626" s="253"/>
      <c r="L626" s="257"/>
      <c r="M626" s="258"/>
      <c r="N626" s="259"/>
      <c r="O626" s="259"/>
      <c r="P626" s="259"/>
      <c r="Q626" s="259"/>
      <c r="R626" s="259"/>
      <c r="S626" s="259"/>
      <c r="T626" s="260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1" t="s">
        <v>282</v>
      </c>
      <c r="AU626" s="261" t="s">
        <v>91</v>
      </c>
      <c r="AV626" s="14" t="s">
        <v>86</v>
      </c>
      <c r="AW626" s="14" t="s">
        <v>39</v>
      </c>
      <c r="AX626" s="14" t="s">
        <v>78</v>
      </c>
      <c r="AY626" s="261" t="s">
        <v>188</v>
      </c>
    </row>
    <row r="627" s="13" customFormat="1">
      <c r="A627" s="13"/>
      <c r="B627" s="241"/>
      <c r="C627" s="242"/>
      <c r="D627" s="222" t="s">
        <v>282</v>
      </c>
      <c r="E627" s="243" t="s">
        <v>32</v>
      </c>
      <c r="F627" s="244" t="s">
        <v>3002</v>
      </c>
      <c r="G627" s="242"/>
      <c r="H627" s="245">
        <v>2.2400000000000002</v>
      </c>
      <c r="I627" s="246"/>
      <c r="J627" s="242"/>
      <c r="K627" s="242"/>
      <c r="L627" s="247"/>
      <c r="M627" s="248"/>
      <c r="N627" s="249"/>
      <c r="O627" s="249"/>
      <c r="P627" s="249"/>
      <c r="Q627" s="249"/>
      <c r="R627" s="249"/>
      <c r="S627" s="249"/>
      <c r="T627" s="250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1" t="s">
        <v>282</v>
      </c>
      <c r="AU627" s="251" t="s">
        <v>91</v>
      </c>
      <c r="AV627" s="13" t="s">
        <v>91</v>
      </c>
      <c r="AW627" s="13" t="s">
        <v>39</v>
      </c>
      <c r="AX627" s="13" t="s">
        <v>78</v>
      </c>
      <c r="AY627" s="251" t="s">
        <v>188</v>
      </c>
    </row>
    <row r="628" s="13" customFormat="1">
      <c r="A628" s="13"/>
      <c r="B628" s="241"/>
      <c r="C628" s="242"/>
      <c r="D628" s="222" t="s">
        <v>282</v>
      </c>
      <c r="E628" s="243" t="s">
        <v>32</v>
      </c>
      <c r="F628" s="244" t="s">
        <v>3005</v>
      </c>
      <c r="G628" s="242"/>
      <c r="H628" s="245">
        <v>7.8399999999999999</v>
      </c>
      <c r="I628" s="246"/>
      <c r="J628" s="242"/>
      <c r="K628" s="242"/>
      <c r="L628" s="247"/>
      <c r="M628" s="248"/>
      <c r="N628" s="249"/>
      <c r="O628" s="249"/>
      <c r="P628" s="249"/>
      <c r="Q628" s="249"/>
      <c r="R628" s="249"/>
      <c r="S628" s="249"/>
      <c r="T628" s="250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1" t="s">
        <v>282</v>
      </c>
      <c r="AU628" s="251" t="s">
        <v>91</v>
      </c>
      <c r="AV628" s="13" t="s">
        <v>91</v>
      </c>
      <c r="AW628" s="13" t="s">
        <v>39</v>
      </c>
      <c r="AX628" s="13" t="s">
        <v>78</v>
      </c>
      <c r="AY628" s="251" t="s">
        <v>188</v>
      </c>
    </row>
    <row r="629" s="13" customFormat="1">
      <c r="A629" s="13"/>
      <c r="B629" s="241"/>
      <c r="C629" s="242"/>
      <c r="D629" s="222" t="s">
        <v>282</v>
      </c>
      <c r="E629" s="243" t="s">
        <v>32</v>
      </c>
      <c r="F629" s="244" t="s">
        <v>3007</v>
      </c>
      <c r="G629" s="242"/>
      <c r="H629" s="245">
        <v>0.56000000000000005</v>
      </c>
      <c r="I629" s="246"/>
      <c r="J629" s="242"/>
      <c r="K629" s="242"/>
      <c r="L629" s="247"/>
      <c r="M629" s="248"/>
      <c r="N629" s="249"/>
      <c r="O629" s="249"/>
      <c r="P629" s="249"/>
      <c r="Q629" s="249"/>
      <c r="R629" s="249"/>
      <c r="S629" s="249"/>
      <c r="T629" s="250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1" t="s">
        <v>282</v>
      </c>
      <c r="AU629" s="251" t="s">
        <v>91</v>
      </c>
      <c r="AV629" s="13" t="s">
        <v>91</v>
      </c>
      <c r="AW629" s="13" t="s">
        <v>39</v>
      </c>
      <c r="AX629" s="13" t="s">
        <v>78</v>
      </c>
      <c r="AY629" s="251" t="s">
        <v>188</v>
      </c>
    </row>
    <row r="630" s="13" customFormat="1">
      <c r="A630" s="13"/>
      <c r="B630" s="241"/>
      <c r="C630" s="242"/>
      <c r="D630" s="222" t="s">
        <v>282</v>
      </c>
      <c r="E630" s="243" t="s">
        <v>32</v>
      </c>
      <c r="F630" s="244" t="s">
        <v>3008</v>
      </c>
      <c r="G630" s="242"/>
      <c r="H630" s="245">
        <v>10</v>
      </c>
      <c r="I630" s="246"/>
      <c r="J630" s="242"/>
      <c r="K630" s="242"/>
      <c r="L630" s="247"/>
      <c r="M630" s="248"/>
      <c r="N630" s="249"/>
      <c r="O630" s="249"/>
      <c r="P630" s="249"/>
      <c r="Q630" s="249"/>
      <c r="R630" s="249"/>
      <c r="S630" s="249"/>
      <c r="T630" s="250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1" t="s">
        <v>282</v>
      </c>
      <c r="AU630" s="251" t="s">
        <v>91</v>
      </c>
      <c r="AV630" s="13" t="s">
        <v>91</v>
      </c>
      <c r="AW630" s="13" t="s">
        <v>39</v>
      </c>
      <c r="AX630" s="13" t="s">
        <v>78</v>
      </c>
      <c r="AY630" s="251" t="s">
        <v>188</v>
      </c>
    </row>
    <row r="631" s="13" customFormat="1">
      <c r="A631" s="13"/>
      <c r="B631" s="241"/>
      <c r="C631" s="242"/>
      <c r="D631" s="222" t="s">
        <v>282</v>
      </c>
      <c r="E631" s="243" t="s">
        <v>32</v>
      </c>
      <c r="F631" s="244" t="s">
        <v>3341</v>
      </c>
      <c r="G631" s="242"/>
      <c r="H631" s="245">
        <v>7.4000000000000004</v>
      </c>
      <c r="I631" s="246"/>
      <c r="J631" s="242"/>
      <c r="K631" s="242"/>
      <c r="L631" s="247"/>
      <c r="M631" s="248"/>
      <c r="N631" s="249"/>
      <c r="O631" s="249"/>
      <c r="P631" s="249"/>
      <c r="Q631" s="249"/>
      <c r="R631" s="249"/>
      <c r="S631" s="249"/>
      <c r="T631" s="250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1" t="s">
        <v>282</v>
      </c>
      <c r="AU631" s="251" t="s">
        <v>91</v>
      </c>
      <c r="AV631" s="13" t="s">
        <v>91</v>
      </c>
      <c r="AW631" s="13" t="s">
        <v>39</v>
      </c>
      <c r="AX631" s="13" t="s">
        <v>78</v>
      </c>
      <c r="AY631" s="251" t="s">
        <v>188</v>
      </c>
    </row>
    <row r="632" s="13" customFormat="1">
      <c r="A632" s="13"/>
      <c r="B632" s="241"/>
      <c r="C632" s="242"/>
      <c r="D632" s="222" t="s">
        <v>282</v>
      </c>
      <c r="E632" s="243" t="s">
        <v>32</v>
      </c>
      <c r="F632" s="244" t="s">
        <v>3342</v>
      </c>
      <c r="G632" s="242"/>
      <c r="H632" s="245">
        <v>3.7999999999999998</v>
      </c>
      <c r="I632" s="246"/>
      <c r="J632" s="242"/>
      <c r="K632" s="242"/>
      <c r="L632" s="247"/>
      <c r="M632" s="248"/>
      <c r="N632" s="249"/>
      <c r="O632" s="249"/>
      <c r="P632" s="249"/>
      <c r="Q632" s="249"/>
      <c r="R632" s="249"/>
      <c r="S632" s="249"/>
      <c r="T632" s="250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1" t="s">
        <v>282</v>
      </c>
      <c r="AU632" s="251" t="s">
        <v>91</v>
      </c>
      <c r="AV632" s="13" t="s">
        <v>91</v>
      </c>
      <c r="AW632" s="13" t="s">
        <v>39</v>
      </c>
      <c r="AX632" s="13" t="s">
        <v>78</v>
      </c>
      <c r="AY632" s="251" t="s">
        <v>188</v>
      </c>
    </row>
    <row r="633" s="13" customFormat="1">
      <c r="A633" s="13"/>
      <c r="B633" s="241"/>
      <c r="C633" s="242"/>
      <c r="D633" s="222" t="s">
        <v>282</v>
      </c>
      <c r="E633" s="243" t="s">
        <v>32</v>
      </c>
      <c r="F633" s="244" t="s">
        <v>3003</v>
      </c>
      <c r="G633" s="242"/>
      <c r="H633" s="245">
        <v>28.100000000000001</v>
      </c>
      <c r="I633" s="246"/>
      <c r="J633" s="242"/>
      <c r="K633" s="242"/>
      <c r="L633" s="247"/>
      <c r="M633" s="248"/>
      <c r="N633" s="249"/>
      <c r="O633" s="249"/>
      <c r="P633" s="249"/>
      <c r="Q633" s="249"/>
      <c r="R633" s="249"/>
      <c r="S633" s="249"/>
      <c r="T633" s="250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1" t="s">
        <v>282</v>
      </c>
      <c r="AU633" s="251" t="s">
        <v>91</v>
      </c>
      <c r="AV633" s="13" t="s">
        <v>91</v>
      </c>
      <c r="AW633" s="13" t="s">
        <v>39</v>
      </c>
      <c r="AX633" s="13" t="s">
        <v>78</v>
      </c>
      <c r="AY633" s="251" t="s">
        <v>188</v>
      </c>
    </row>
    <row r="634" s="13" customFormat="1">
      <c r="A634" s="13"/>
      <c r="B634" s="241"/>
      <c r="C634" s="242"/>
      <c r="D634" s="222" t="s">
        <v>282</v>
      </c>
      <c r="E634" s="243" t="s">
        <v>32</v>
      </c>
      <c r="F634" s="244" t="s">
        <v>3343</v>
      </c>
      <c r="G634" s="242"/>
      <c r="H634" s="245">
        <v>12.300000000000001</v>
      </c>
      <c r="I634" s="246"/>
      <c r="J634" s="242"/>
      <c r="K634" s="242"/>
      <c r="L634" s="247"/>
      <c r="M634" s="248"/>
      <c r="N634" s="249"/>
      <c r="O634" s="249"/>
      <c r="P634" s="249"/>
      <c r="Q634" s="249"/>
      <c r="R634" s="249"/>
      <c r="S634" s="249"/>
      <c r="T634" s="250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1" t="s">
        <v>282</v>
      </c>
      <c r="AU634" s="251" t="s">
        <v>91</v>
      </c>
      <c r="AV634" s="13" t="s">
        <v>91</v>
      </c>
      <c r="AW634" s="13" t="s">
        <v>39</v>
      </c>
      <c r="AX634" s="13" t="s">
        <v>78</v>
      </c>
      <c r="AY634" s="251" t="s">
        <v>188</v>
      </c>
    </row>
    <row r="635" s="13" customFormat="1">
      <c r="A635" s="13"/>
      <c r="B635" s="241"/>
      <c r="C635" s="242"/>
      <c r="D635" s="222" t="s">
        <v>282</v>
      </c>
      <c r="E635" s="243" t="s">
        <v>32</v>
      </c>
      <c r="F635" s="244" t="s">
        <v>3344</v>
      </c>
      <c r="G635" s="242"/>
      <c r="H635" s="245">
        <v>3.8999999999999999</v>
      </c>
      <c r="I635" s="246"/>
      <c r="J635" s="242"/>
      <c r="K635" s="242"/>
      <c r="L635" s="247"/>
      <c r="M635" s="248"/>
      <c r="N635" s="249"/>
      <c r="O635" s="249"/>
      <c r="P635" s="249"/>
      <c r="Q635" s="249"/>
      <c r="R635" s="249"/>
      <c r="S635" s="249"/>
      <c r="T635" s="250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1" t="s">
        <v>282</v>
      </c>
      <c r="AU635" s="251" t="s">
        <v>91</v>
      </c>
      <c r="AV635" s="13" t="s">
        <v>91</v>
      </c>
      <c r="AW635" s="13" t="s">
        <v>39</v>
      </c>
      <c r="AX635" s="13" t="s">
        <v>78</v>
      </c>
      <c r="AY635" s="251" t="s">
        <v>188</v>
      </c>
    </row>
    <row r="636" s="13" customFormat="1">
      <c r="A636" s="13"/>
      <c r="B636" s="241"/>
      <c r="C636" s="242"/>
      <c r="D636" s="222" t="s">
        <v>282</v>
      </c>
      <c r="E636" s="243" t="s">
        <v>32</v>
      </c>
      <c r="F636" s="244" t="s">
        <v>3345</v>
      </c>
      <c r="G636" s="242"/>
      <c r="H636" s="245">
        <v>3.8999999999999999</v>
      </c>
      <c r="I636" s="246"/>
      <c r="J636" s="242"/>
      <c r="K636" s="242"/>
      <c r="L636" s="247"/>
      <c r="M636" s="248"/>
      <c r="N636" s="249"/>
      <c r="O636" s="249"/>
      <c r="P636" s="249"/>
      <c r="Q636" s="249"/>
      <c r="R636" s="249"/>
      <c r="S636" s="249"/>
      <c r="T636" s="250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1" t="s">
        <v>282</v>
      </c>
      <c r="AU636" s="251" t="s">
        <v>91</v>
      </c>
      <c r="AV636" s="13" t="s">
        <v>91</v>
      </c>
      <c r="AW636" s="13" t="s">
        <v>39</v>
      </c>
      <c r="AX636" s="13" t="s">
        <v>78</v>
      </c>
      <c r="AY636" s="251" t="s">
        <v>188</v>
      </c>
    </row>
    <row r="637" s="13" customFormat="1">
      <c r="A637" s="13"/>
      <c r="B637" s="241"/>
      <c r="C637" s="242"/>
      <c r="D637" s="222" t="s">
        <v>282</v>
      </c>
      <c r="E637" s="243" t="s">
        <v>32</v>
      </c>
      <c r="F637" s="244" t="s">
        <v>3015</v>
      </c>
      <c r="G637" s="242"/>
      <c r="H637" s="245">
        <v>7.7000000000000002</v>
      </c>
      <c r="I637" s="246"/>
      <c r="J637" s="242"/>
      <c r="K637" s="242"/>
      <c r="L637" s="247"/>
      <c r="M637" s="248"/>
      <c r="N637" s="249"/>
      <c r="O637" s="249"/>
      <c r="P637" s="249"/>
      <c r="Q637" s="249"/>
      <c r="R637" s="249"/>
      <c r="S637" s="249"/>
      <c r="T637" s="250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1" t="s">
        <v>282</v>
      </c>
      <c r="AU637" s="251" t="s">
        <v>91</v>
      </c>
      <c r="AV637" s="13" t="s">
        <v>91</v>
      </c>
      <c r="AW637" s="13" t="s">
        <v>39</v>
      </c>
      <c r="AX637" s="13" t="s">
        <v>78</v>
      </c>
      <c r="AY637" s="251" t="s">
        <v>188</v>
      </c>
    </row>
    <row r="638" s="15" customFormat="1">
      <c r="A638" s="15"/>
      <c r="B638" s="272"/>
      <c r="C638" s="273"/>
      <c r="D638" s="222" t="s">
        <v>282</v>
      </c>
      <c r="E638" s="274" t="s">
        <v>32</v>
      </c>
      <c r="F638" s="275" t="s">
        <v>338</v>
      </c>
      <c r="G638" s="273"/>
      <c r="H638" s="276">
        <v>87.740000000000009</v>
      </c>
      <c r="I638" s="277"/>
      <c r="J638" s="273"/>
      <c r="K638" s="273"/>
      <c r="L638" s="278"/>
      <c r="M638" s="279"/>
      <c r="N638" s="280"/>
      <c r="O638" s="280"/>
      <c r="P638" s="280"/>
      <c r="Q638" s="280"/>
      <c r="R638" s="280"/>
      <c r="S638" s="280"/>
      <c r="T638" s="281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82" t="s">
        <v>282</v>
      </c>
      <c r="AU638" s="282" t="s">
        <v>91</v>
      </c>
      <c r="AV638" s="15" t="s">
        <v>187</v>
      </c>
      <c r="AW638" s="15" t="s">
        <v>39</v>
      </c>
      <c r="AX638" s="15" t="s">
        <v>86</v>
      </c>
      <c r="AY638" s="282" t="s">
        <v>188</v>
      </c>
    </row>
    <row r="639" s="2" customFormat="1" ht="24.15" customHeight="1">
      <c r="A639" s="42"/>
      <c r="B639" s="43"/>
      <c r="C639" s="209" t="s">
        <v>869</v>
      </c>
      <c r="D639" s="209" t="s">
        <v>189</v>
      </c>
      <c r="E639" s="210" t="s">
        <v>3348</v>
      </c>
      <c r="F639" s="211" t="s">
        <v>3349</v>
      </c>
      <c r="G639" s="212" t="s">
        <v>314</v>
      </c>
      <c r="H639" s="213">
        <v>84</v>
      </c>
      <c r="I639" s="214"/>
      <c r="J639" s="215">
        <f>ROUND(I639*H639,2)</f>
        <v>0</v>
      </c>
      <c r="K639" s="211" t="s">
        <v>236</v>
      </c>
      <c r="L639" s="48"/>
      <c r="M639" s="216" t="s">
        <v>32</v>
      </c>
      <c r="N639" s="217" t="s">
        <v>49</v>
      </c>
      <c r="O639" s="88"/>
      <c r="P639" s="218">
        <f>O639*H639</f>
        <v>0</v>
      </c>
      <c r="Q639" s="218">
        <v>0</v>
      </c>
      <c r="R639" s="218">
        <f>Q639*H639</f>
        <v>0</v>
      </c>
      <c r="S639" s="218">
        <v>0</v>
      </c>
      <c r="T639" s="219">
        <f>S639*H639</f>
        <v>0</v>
      </c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R639" s="220" t="s">
        <v>405</v>
      </c>
      <c r="AT639" s="220" t="s">
        <v>189</v>
      </c>
      <c r="AU639" s="220" t="s">
        <v>91</v>
      </c>
      <c r="AY639" s="20" t="s">
        <v>188</v>
      </c>
      <c r="BE639" s="221">
        <f>IF(N639="základní",J639,0)</f>
        <v>0</v>
      </c>
      <c r="BF639" s="221">
        <f>IF(N639="snížená",J639,0)</f>
        <v>0</v>
      </c>
      <c r="BG639" s="221">
        <f>IF(N639="zákl. přenesená",J639,0)</f>
        <v>0</v>
      </c>
      <c r="BH639" s="221">
        <f>IF(N639="sníž. přenesená",J639,0)</f>
        <v>0</v>
      </c>
      <c r="BI639" s="221">
        <f>IF(N639="nulová",J639,0)</f>
        <v>0</v>
      </c>
      <c r="BJ639" s="20" t="s">
        <v>86</v>
      </c>
      <c r="BK639" s="221">
        <f>ROUND(I639*H639,2)</f>
        <v>0</v>
      </c>
      <c r="BL639" s="20" t="s">
        <v>405</v>
      </c>
      <c r="BM639" s="220" t="s">
        <v>3350</v>
      </c>
    </row>
    <row r="640" s="2" customFormat="1">
      <c r="A640" s="42"/>
      <c r="B640" s="43"/>
      <c r="C640" s="44"/>
      <c r="D640" s="222" t="s">
        <v>194</v>
      </c>
      <c r="E640" s="44"/>
      <c r="F640" s="223" t="s">
        <v>3351</v>
      </c>
      <c r="G640" s="44"/>
      <c r="H640" s="44"/>
      <c r="I640" s="224"/>
      <c r="J640" s="44"/>
      <c r="K640" s="44"/>
      <c r="L640" s="48"/>
      <c r="M640" s="225"/>
      <c r="N640" s="226"/>
      <c r="O640" s="88"/>
      <c r="P640" s="88"/>
      <c r="Q640" s="88"/>
      <c r="R640" s="88"/>
      <c r="S640" s="88"/>
      <c r="T640" s="89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T640" s="20" t="s">
        <v>194</v>
      </c>
      <c r="AU640" s="20" t="s">
        <v>91</v>
      </c>
    </row>
    <row r="641" s="2" customFormat="1">
      <c r="A641" s="42"/>
      <c r="B641" s="43"/>
      <c r="C641" s="44"/>
      <c r="D641" s="239" t="s">
        <v>239</v>
      </c>
      <c r="E641" s="44"/>
      <c r="F641" s="240" t="s">
        <v>3352</v>
      </c>
      <c r="G641" s="44"/>
      <c r="H641" s="44"/>
      <c r="I641" s="224"/>
      <c r="J641" s="44"/>
      <c r="K641" s="44"/>
      <c r="L641" s="48"/>
      <c r="M641" s="225"/>
      <c r="N641" s="226"/>
      <c r="O641" s="88"/>
      <c r="P641" s="88"/>
      <c r="Q641" s="88"/>
      <c r="R641" s="88"/>
      <c r="S641" s="88"/>
      <c r="T641" s="89"/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T641" s="20" t="s">
        <v>239</v>
      </c>
      <c r="AU641" s="20" t="s">
        <v>91</v>
      </c>
    </row>
    <row r="642" s="2" customFormat="1">
      <c r="A642" s="42"/>
      <c r="B642" s="43"/>
      <c r="C642" s="44"/>
      <c r="D642" s="222" t="s">
        <v>202</v>
      </c>
      <c r="E642" s="44"/>
      <c r="F642" s="227" t="s">
        <v>3353</v>
      </c>
      <c r="G642" s="44"/>
      <c r="H642" s="44"/>
      <c r="I642" s="224"/>
      <c r="J642" s="44"/>
      <c r="K642" s="44"/>
      <c r="L642" s="48"/>
      <c r="M642" s="225"/>
      <c r="N642" s="226"/>
      <c r="O642" s="88"/>
      <c r="P642" s="88"/>
      <c r="Q642" s="88"/>
      <c r="R642" s="88"/>
      <c r="S642" s="88"/>
      <c r="T642" s="89"/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T642" s="20" t="s">
        <v>202</v>
      </c>
      <c r="AU642" s="20" t="s">
        <v>91</v>
      </c>
    </row>
    <row r="643" s="13" customFormat="1">
      <c r="A643" s="13"/>
      <c r="B643" s="241"/>
      <c r="C643" s="242"/>
      <c r="D643" s="222" t="s">
        <v>282</v>
      </c>
      <c r="E643" s="243" t="s">
        <v>32</v>
      </c>
      <c r="F643" s="244" t="s">
        <v>3354</v>
      </c>
      <c r="G643" s="242"/>
      <c r="H643" s="245">
        <v>84</v>
      </c>
      <c r="I643" s="246"/>
      <c r="J643" s="242"/>
      <c r="K643" s="242"/>
      <c r="L643" s="247"/>
      <c r="M643" s="248"/>
      <c r="N643" s="249"/>
      <c r="O643" s="249"/>
      <c r="P643" s="249"/>
      <c r="Q643" s="249"/>
      <c r="R643" s="249"/>
      <c r="S643" s="249"/>
      <c r="T643" s="250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1" t="s">
        <v>282</v>
      </c>
      <c r="AU643" s="251" t="s">
        <v>91</v>
      </c>
      <c r="AV643" s="13" t="s">
        <v>91</v>
      </c>
      <c r="AW643" s="13" t="s">
        <v>39</v>
      </c>
      <c r="AX643" s="13" t="s">
        <v>86</v>
      </c>
      <c r="AY643" s="251" t="s">
        <v>188</v>
      </c>
    </row>
    <row r="644" s="2" customFormat="1" ht="16.5" customHeight="1">
      <c r="A644" s="42"/>
      <c r="B644" s="43"/>
      <c r="C644" s="262" t="s">
        <v>875</v>
      </c>
      <c r="D644" s="262" t="s">
        <v>319</v>
      </c>
      <c r="E644" s="263" t="s">
        <v>3355</v>
      </c>
      <c r="F644" s="264" t="s">
        <v>3356</v>
      </c>
      <c r="G644" s="265" t="s">
        <v>314</v>
      </c>
      <c r="H644" s="266">
        <v>92.400000000000006</v>
      </c>
      <c r="I644" s="267"/>
      <c r="J644" s="268">
        <f>ROUND(I644*H644,2)</f>
        <v>0</v>
      </c>
      <c r="K644" s="264" t="s">
        <v>236</v>
      </c>
      <c r="L644" s="269"/>
      <c r="M644" s="270" t="s">
        <v>32</v>
      </c>
      <c r="N644" s="271" t="s">
        <v>49</v>
      </c>
      <c r="O644" s="88"/>
      <c r="P644" s="218">
        <f>O644*H644</f>
        <v>0</v>
      </c>
      <c r="Q644" s="218">
        <v>1.0000000000000001E-05</v>
      </c>
      <c r="R644" s="218">
        <f>Q644*H644</f>
        <v>0.00092400000000000013</v>
      </c>
      <c r="S644" s="218">
        <v>0</v>
      </c>
      <c r="T644" s="219">
        <f>S644*H644</f>
        <v>0</v>
      </c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R644" s="220" t="s">
        <v>484</v>
      </c>
      <c r="AT644" s="220" t="s">
        <v>319</v>
      </c>
      <c r="AU644" s="220" t="s">
        <v>91</v>
      </c>
      <c r="AY644" s="20" t="s">
        <v>188</v>
      </c>
      <c r="BE644" s="221">
        <f>IF(N644="základní",J644,0)</f>
        <v>0</v>
      </c>
      <c r="BF644" s="221">
        <f>IF(N644="snížená",J644,0)</f>
        <v>0</v>
      </c>
      <c r="BG644" s="221">
        <f>IF(N644="zákl. přenesená",J644,0)</f>
        <v>0</v>
      </c>
      <c r="BH644" s="221">
        <f>IF(N644="sníž. přenesená",J644,0)</f>
        <v>0</v>
      </c>
      <c r="BI644" s="221">
        <f>IF(N644="nulová",J644,0)</f>
        <v>0</v>
      </c>
      <c r="BJ644" s="20" t="s">
        <v>86</v>
      </c>
      <c r="BK644" s="221">
        <f>ROUND(I644*H644,2)</f>
        <v>0</v>
      </c>
      <c r="BL644" s="20" t="s">
        <v>405</v>
      </c>
      <c r="BM644" s="220" t="s">
        <v>3357</v>
      </c>
    </row>
    <row r="645" s="2" customFormat="1">
      <c r="A645" s="42"/>
      <c r="B645" s="43"/>
      <c r="C645" s="44"/>
      <c r="D645" s="222" t="s">
        <v>194</v>
      </c>
      <c r="E645" s="44"/>
      <c r="F645" s="223" t="s">
        <v>3356</v>
      </c>
      <c r="G645" s="44"/>
      <c r="H645" s="44"/>
      <c r="I645" s="224"/>
      <c r="J645" s="44"/>
      <c r="K645" s="44"/>
      <c r="L645" s="48"/>
      <c r="M645" s="225"/>
      <c r="N645" s="226"/>
      <c r="O645" s="88"/>
      <c r="P645" s="88"/>
      <c r="Q645" s="88"/>
      <c r="R645" s="88"/>
      <c r="S645" s="88"/>
      <c r="T645" s="89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T645" s="20" t="s">
        <v>194</v>
      </c>
      <c r="AU645" s="20" t="s">
        <v>91</v>
      </c>
    </row>
    <row r="646" s="13" customFormat="1">
      <c r="A646" s="13"/>
      <c r="B646" s="241"/>
      <c r="C646" s="242"/>
      <c r="D646" s="222" t="s">
        <v>282</v>
      </c>
      <c r="E646" s="242"/>
      <c r="F646" s="244" t="s">
        <v>3358</v>
      </c>
      <c r="G646" s="242"/>
      <c r="H646" s="245">
        <v>92.400000000000006</v>
      </c>
      <c r="I646" s="246"/>
      <c r="J646" s="242"/>
      <c r="K646" s="242"/>
      <c r="L646" s="247"/>
      <c r="M646" s="248"/>
      <c r="N646" s="249"/>
      <c r="O646" s="249"/>
      <c r="P646" s="249"/>
      <c r="Q646" s="249"/>
      <c r="R646" s="249"/>
      <c r="S646" s="249"/>
      <c r="T646" s="250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1" t="s">
        <v>282</v>
      </c>
      <c r="AU646" s="251" t="s">
        <v>91</v>
      </c>
      <c r="AV646" s="13" t="s">
        <v>91</v>
      </c>
      <c r="AW646" s="13" t="s">
        <v>4</v>
      </c>
      <c r="AX646" s="13" t="s">
        <v>86</v>
      </c>
      <c r="AY646" s="251" t="s">
        <v>188</v>
      </c>
    </row>
    <row r="647" s="2" customFormat="1" ht="33" customHeight="1">
      <c r="A647" s="42"/>
      <c r="B647" s="43"/>
      <c r="C647" s="209" t="s">
        <v>883</v>
      </c>
      <c r="D647" s="209" t="s">
        <v>189</v>
      </c>
      <c r="E647" s="210" t="s">
        <v>1912</v>
      </c>
      <c r="F647" s="211" t="s">
        <v>1913</v>
      </c>
      <c r="G647" s="212" t="s">
        <v>314</v>
      </c>
      <c r="H647" s="213">
        <v>52.299999999999997</v>
      </c>
      <c r="I647" s="214"/>
      <c r="J647" s="215">
        <f>ROUND(I647*H647,2)</f>
        <v>0</v>
      </c>
      <c r="K647" s="211" t="s">
        <v>236</v>
      </c>
      <c r="L647" s="48"/>
      <c r="M647" s="216" t="s">
        <v>32</v>
      </c>
      <c r="N647" s="217" t="s">
        <v>49</v>
      </c>
      <c r="O647" s="88"/>
      <c r="P647" s="218">
        <f>O647*H647</f>
        <v>0</v>
      </c>
      <c r="Q647" s="218">
        <v>0.00058</v>
      </c>
      <c r="R647" s="218">
        <f>Q647*H647</f>
        <v>0.030334</v>
      </c>
      <c r="S647" s="218">
        <v>0</v>
      </c>
      <c r="T647" s="219">
        <f>S647*H647</f>
        <v>0</v>
      </c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R647" s="220" t="s">
        <v>405</v>
      </c>
      <c r="AT647" s="220" t="s">
        <v>189</v>
      </c>
      <c r="AU647" s="220" t="s">
        <v>91</v>
      </c>
      <c r="AY647" s="20" t="s">
        <v>188</v>
      </c>
      <c r="BE647" s="221">
        <f>IF(N647="základní",J647,0)</f>
        <v>0</v>
      </c>
      <c r="BF647" s="221">
        <f>IF(N647="snížená",J647,0)</f>
        <v>0</v>
      </c>
      <c r="BG647" s="221">
        <f>IF(N647="zákl. přenesená",J647,0)</f>
        <v>0</v>
      </c>
      <c r="BH647" s="221">
        <f>IF(N647="sníž. přenesená",J647,0)</f>
        <v>0</v>
      </c>
      <c r="BI647" s="221">
        <f>IF(N647="nulová",J647,0)</f>
        <v>0</v>
      </c>
      <c r="BJ647" s="20" t="s">
        <v>86</v>
      </c>
      <c r="BK647" s="221">
        <f>ROUND(I647*H647,2)</f>
        <v>0</v>
      </c>
      <c r="BL647" s="20" t="s">
        <v>405</v>
      </c>
      <c r="BM647" s="220" t="s">
        <v>3359</v>
      </c>
    </row>
    <row r="648" s="2" customFormat="1">
      <c r="A648" s="42"/>
      <c r="B648" s="43"/>
      <c r="C648" s="44"/>
      <c r="D648" s="222" t="s">
        <v>194</v>
      </c>
      <c r="E648" s="44"/>
      <c r="F648" s="223" t="s">
        <v>1915</v>
      </c>
      <c r="G648" s="44"/>
      <c r="H648" s="44"/>
      <c r="I648" s="224"/>
      <c r="J648" s="44"/>
      <c r="K648" s="44"/>
      <c r="L648" s="48"/>
      <c r="M648" s="225"/>
      <c r="N648" s="226"/>
      <c r="O648" s="88"/>
      <c r="P648" s="88"/>
      <c r="Q648" s="88"/>
      <c r="R648" s="88"/>
      <c r="S648" s="88"/>
      <c r="T648" s="89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T648" s="20" t="s">
        <v>194</v>
      </c>
      <c r="AU648" s="20" t="s">
        <v>91</v>
      </c>
    </row>
    <row r="649" s="2" customFormat="1">
      <c r="A649" s="42"/>
      <c r="B649" s="43"/>
      <c r="C649" s="44"/>
      <c r="D649" s="239" t="s">
        <v>239</v>
      </c>
      <c r="E649" s="44"/>
      <c r="F649" s="240" t="s">
        <v>1916</v>
      </c>
      <c r="G649" s="44"/>
      <c r="H649" s="44"/>
      <c r="I649" s="224"/>
      <c r="J649" s="44"/>
      <c r="K649" s="44"/>
      <c r="L649" s="48"/>
      <c r="M649" s="225"/>
      <c r="N649" s="226"/>
      <c r="O649" s="88"/>
      <c r="P649" s="88"/>
      <c r="Q649" s="88"/>
      <c r="R649" s="88"/>
      <c r="S649" s="88"/>
      <c r="T649" s="89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T649" s="20" t="s">
        <v>239</v>
      </c>
      <c r="AU649" s="20" t="s">
        <v>91</v>
      </c>
    </row>
    <row r="650" s="13" customFormat="1">
      <c r="A650" s="13"/>
      <c r="B650" s="241"/>
      <c r="C650" s="242"/>
      <c r="D650" s="222" t="s">
        <v>282</v>
      </c>
      <c r="E650" s="243" t="s">
        <v>32</v>
      </c>
      <c r="F650" s="244" t="s">
        <v>3360</v>
      </c>
      <c r="G650" s="242"/>
      <c r="H650" s="245">
        <v>19</v>
      </c>
      <c r="I650" s="246"/>
      <c r="J650" s="242"/>
      <c r="K650" s="242"/>
      <c r="L650" s="247"/>
      <c r="M650" s="248"/>
      <c r="N650" s="249"/>
      <c r="O650" s="249"/>
      <c r="P650" s="249"/>
      <c r="Q650" s="249"/>
      <c r="R650" s="249"/>
      <c r="S650" s="249"/>
      <c r="T650" s="250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1" t="s">
        <v>282</v>
      </c>
      <c r="AU650" s="251" t="s">
        <v>91</v>
      </c>
      <c r="AV650" s="13" t="s">
        <v>91</v>
      </c>
      <c r="AW650" s="13" t="s">
        <v>39</v>
      </c>
      <c r="AX650" s="13" t="s">
        <v>78</v>
      </c>
      <c r="AY650" s="251" t="s">
        <v>188</v>
      </c>
    </row>
    <row r="651" s="13" customFormat="1">
      <c r="A651" s="13"/>
      <c r="B651" s="241"/>
      <c r="C651" s="242"/>
      <c r="D651" s="222" t="s">
        <v>282</v>
      </c>
      <c r="E651" s="243" t="s">
        <v>32</v>
      </c>
      <c r="F651" s="244" t="s">
        <v>3361</v>
      </c>
      <c r="G651" s="242"/>
      <c r="H651" s="245">
        <v>22</v>
      </c>
      <c r="I651" s="246"/>
      <c r="J651" s="242"/>
      <c r="K651" s="242"/>
      <c r="L651" s="247"/>
      <c r="M651" s="248"/>
      <c r="N651" s="249"/>
      <c r="O651" s="249"/>
      <c r="P651" s="249"/>
      <c r="Q651" s="249"/>
      <c r="R651" s="249"/>
      <c r="S651" s="249"/>
      <c r="T651" s="250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1" t="s">
        <v>282</v>
      </c>
      <c r="AU651" s="251" t="s">
        <v>91</v>
      </c>
      <c r="AV651" s="13" t="s">
        <v>91</v>
      </c>
      <c r="AW651" s="13" t="s">
        <v>39</v>
      </c>
      <c r="AX651" s="13" t="s">
        <v>78</v>
      </c>
      <c r="AY651" s="251" t="s">
        <v>188</v>
      </c>
    </row>
    <row r="652" s="13" customFormat="1">
      <c r="A652" s="13"/>
      <c r="B652" s="241"/>
      <c r="C652" s="242"/>
      <c r="D652" s="222" t="s">
        <v>282</v>
      </c>
      <c r="E652" s="243" t="s">
        <v>32</v>
      </c>
      <c r="F652" s="244" t="s">
        <v>3362</v>
      </c>
      <c r="G652" s="242"/>
      <c r="H652" s="245">
        <v>11.300000000000001</v>
      </c>
      <c r="I652" s="246"/>
      <c r="J652" s="242"/>
      <c r="K652" s="242"/>
      <c r="L652" s="247"/>
      <c r="M652" s="248"/>
      <c r="N652" s="249"/>
      <c r="O652" s="249"/>
      <c r="P652" s="249"/>
      <c r="Q652" s="249"/>
      <c r="R652" s="249"/>
      <c r="S652" s="249"/>
      <c r="T652" s="250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1" t="s">
        <v>282</v>
      </c>
      <c r="AU652" s="251" t="s">
        <v>91</v>
      </c>
      <c r="AV652" s="13" t="s">
        <v>91</v>
      </c>
      <c r="AW652" s="13" t="s">
        <v>39</v>
      </c>
      <c r="AX652" s="13" t="s">
        <v>78</v>
      </c>
      <c r="AY652" s="251" t="s">
        <v>188</v>
      </c>
    </row>
    <row r="653" s="15" customFormat="1">
      <c r="A653" s="15"/>
      <c r="B653" s="272"/>
      <c r="C653" s="273"/>
      <c r="D653" s="222" t="s">
        <v>282</v>
      </c>
      <c r="E653" s="274" t="s">
        <v>32</v>
      </c>
      <c r="F653" s="275" t="s">
        <v>338</v>
      </c>
      <c r="G653" s="273"/>
      <c r="H653" s="276">
        <v>52.299999999999997</v>
      </c>
      <c r="I653" s="277"/>
      <c r="J653" s="273"/>
      <c r="K653" s="273"/>
      <c r="L653" s="278"/>
      <c r="M653" s="279"/>
      <c r="N653" s="280"/>
      <c r="O653" s="280"/>
      <c r="P653" s="280"/>
      <c r="Q653" s="280"/>
      <c r="R653" s="280"/>
      <c r="S653" s="280"/>
      <c r="T653" s="281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82" t="s">
        <v>282</v>
      </c>
      <c r="AU653" s="282" t="s">
        <v>91</v>
      </c>
      <c r="AV653" s="15" t="s">
        <v>187</v>
      </c>
      <c r="AW653" s="15" t="s">
        <v>39</v>
      </c>
      <c r="AX653" s="15" t="s">
        <v>86</v>
      </c>
      <c r="AY653" s="282" t="s">
        <v>188</v>
      </c>
    </row>
    <row r="654" s="2" customFormat="1" ht="16.5" customHeight="1">
      <c r="A654" s="42"/>
      <c r="B654" s="43"/>
      <c r="C654" s="262" t="s">
        <v>897</v>
      </c>
      <c r="D654" s="262" t="s">
        <v>319</v>
      </c>
      <c r="E654" s="263" t="s">
        <v>1918</v>
      </c>
      <c r="F654" s="264" t="s">
        <v>1919</v>
      </c>
      <c r="G654" s="265" t="s">
        <v>314</v>
      </c>
      <c r="H654" s="266">
        <v>60.145000000000003</v>
      </c>
      <c r="I654" s="267"/>
      <c r="J654" s="268">
        <f>ROUND(I654*H654,2)</f>
        <v>0</v>
      </c>
      <c r="K654" s="264" t="s">
        <v>32</v>
      </c>
      <c r="L654" s="269"/>
      <c r="M654" s="270" t="s">
        <v>32</v>
      </c>
      <c r="N654" s="271" t="s">
        <v>49</v>
      </c>
      <c r="O654" s="88"/>
      <c r="P654" s="218">
        <f>O654*H654</f>
        <v>0</v>
      </c>
      <c r="Q654" s="218">
        <v>0</v>
      </c>
      <c r="R654" s="218">
        <f>Q654*H654</f>
        <v>0</v>
      </c>
      <c r="S654" s="218">
        <v>0</v>
      </c>
      <c r="T654" s="219">
        <f>S654*H654</f>
        <v>0</v>
      </c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R654" s="220" t="s">
        <v>484</v>
      </c>
      <c r="AT654" s="220" t="s">
        <v>319</v>
      </c>
      <c r="AU654" s="220" t="s">
        <v>91</v>
      </c>
      <c r="AY654" s="20" t="s">
        <v>188</v>
      </c>
      <c r="BE654" s="221">
        <f>IF(N654="základní",J654,0)</f>
        <v>0</v>
      </c>
      <c r="BF654" s="221">
        <f>IF(N654="snížená",J654,0)</f>
        <v>0</v>
      </c>
      <c r="BG654" s="221">
        <f>IF(N654="zákl. přenesená",J654,0)</f>
        <v>0</v>
      </c>
      <c r="BH654" s="221">
        <f>IF(N654="sníž. přenesená",J654,0)</f>
        <v>0</v>
      </c>
      <c r="BI654" s="221">
        <f>IF(N654="nulová",J654,0)</f>
        <v>0</v>
      </c>
      <c r="BJ654" s="20" t="s">
        <v>86</v>
      </c>
      <c r="BK654" s="221">
        <f>ROUND(I654*H654,2)</f>
        <v>0</v>
      </c>
      <c r="BL654" s="20" t="s">
        <v>405</v>
      </c>
      <c r="BM654" s="220" t="s">
        <v>3363</v>
      </c>
    </row>
    <row r="655" s="2" customFormat="1">
      <c r="A655" s="42"/>
      <c r="B655" s="43"/>
      <c r="C655" s="44"/>
      <c r="D655" s="222" t="s">
        <v>194</v>
      </c>
      <c r="E655" s="44"/>
      <c r="F655" s="223" t="s">
        <v>1919</v>
      </c>
      <c r="G655" s="44"/>
      <c r="H655" s="44"/>
      <c r="I655" s="224"/>
      <c r="J655" s="44"/>
      <c r="K655" s="44"/>
      <c r="L655" s="48"/>
      <c r="M655" s="225"/>
      <c r="N655" s="226"/>
      <c r="O655" s="88"/>
      <c r="P655" s="88"/>
      <c r="Q655" s="88"/>
      <c r="R655" s="88"/>
      <c r="S655" s="88"/>
      <c r="T655" s="89"/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T655" s="20" t="s">
        <v>194</v>
      </c>
      <c r="AU655" s="20" t="s">
        <v>91</v>
      </c>
    </row>
    <row r="656" s="13" customFormat="1">
      <c r="A656" s="13"/>
      <c r="B656" s="241"/>
      <c r="C656" s="242"/>
      <c r="D656" s="222" t="s">
        <v>282</v>
      </c>
      <c r="E656" s="242"/>
      <c r="F656" s="244" t="s">
        <v>3364</v>
      </c>
      <c r="G656" s="242"/>
      <c r="H656" s="245">
        <v>60.145000000000003</v>
      </c>
      <c r="I656" s="246"/>
      <c r="J656" s="242"/>
      <c r="K656" s="242"/>
      <c r="L656" s="247"/>
      <c r="M656" s="248"/>
      <c r="N656" s="249"/>
      <c r="O656" s="249"/>
      <c r="P656" s="249"/>
      <c r="Q656" s="249"/>
      <c r="R656" s="249"/>
      <c r="S656" s="249"/>
      <c r="T656" s="250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1" t="s">
        <v>282</v>
      </c>
      <c r="AU656" s="251" t="s">
        <v>91</v>
      </c>
      <c r="AV656" s="13" t="s">
        <v>91</v>
      </c>
      <c r="AW656" s="13" t="s">
        <v>4</v>
      </c>
      <c r="AX656" s="13" t="s">
        <v>86</v>
      </c>
      <c r="AY656" s="251" t="s">
        <v>188</v>
      </c>
    </row>
    <row r="657" s="2" customFormat="1" ht="33" customHeight="1">
      <c r="A657" s="42"/>
      <c r="B657" s="43"/>
      <c r="C657" s="209" t="s">
        <v>905</v>
      </c>
      <c r="D657" s="209" t="s">
        <v>189</v>
      </c>
      <c r="E657" s="210" t="s">
        <v>694</v>
      </c>
      <c r="F657" s="211" t="s">
        <v>695</v>
      </c>
      <c r="G657" s="212" t="s">
        <v>278</v>
      </c>
      <c r="H657" s="213">
        <v>87.739999999999995</v>
      </c>
      <c r="I657" s="214"/>
      <c r="J657" s="215">
        <f>ROUND(I657*H657,2)</f>
        <v>0</v>
      </c>
      <c r="K657" s="211" t="s">
        <v>236</v>
      </c>
      <c r="L657" s="48"/>
      <c r="M657" s="216" t="s">
        <v>32</v>
      </c>
      <c r="N657" s="217" t="s">
        <v>49</v>
      </c>
      <c r="O657" s="88"/>
      <c r="P657" s="218">
        <f>O657*H657</f>
        <v>0</v>
      </c>
      <c r="Q657" s="218">
        <v>0.0059500000000000004</v>
      </c>
      <c r="R657" s="218">
        <f>Q657*H657</f>
        <v>0.52205299999999999</v>
      </c>
      <c r="S657" s="218">
        <v>0</v>
      </c>
      <c r="T657" s="219">
        <f>S657*H657</f>
        <v>0</v>
      </c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R657" s="220" t="s">
        <v>405</v>
      </c>
      <c r="AT657" s="220" t="s">
        <v>189</v>
      </c>
      <c r="AU657" s="220" t="s">
        <v>91</v>
      </c>
      <c r="AY657" s="20" t="s">
        <v>188</v>
      </c>
      <c r="BE657" s="221">
        <f>IF(N657="základní",J657,0)</f>
        <v>0</v>
      </c>
      <c r="BF657" s="221">
        <f>IF(N657="snížená",J657,0)</f>
        <v>0</v>
      </c>
      <c r="BG657" s="221">
        <f>IF(N657="zákl. přenesená",J657,0)</f>
        <v>0</v>
      </c>
      <c r="BH657" s="221">
        <f>IF(N657="sníž. přenesená",J657,0)</f>
        <v>0</v>
      </c>
      <c r="BI657" s="221">
        <f>IF(N657="nulová",J657,0)</f>
        <v>0</v>
      </c>
      <c r="BJ657" s="20" t="s">
        <v>86</v>
      </c>
      <c r="BK657" s="221">
        <f>ROUND(I657*H657,2)</f>
        <v>0</v>
      </c>
      <c r="BL657" s="20" t="s">
        <v>405</v>
      </c>
      <c r="BM657" s="220" t="s">
        <v>3365</v>
      </c>
    </row>
    <row r="658" s="2" customFormat="1">
      <c r="A658" s="42"/>
      <c r="B658" s="43"/>
      <c r="C658" s="44"/>
      <c r="D658" s="222" t="s">
        <v>194</v>
      </c>
      <c r="E658" s="44"/>
      <c r="F658" s="223" t="s">
        <v>697</v>
      </c>
      <c r="G658" s="44"/>
      <c r="H658" s="44"/>
      <c r="I658" s="224"/>
      <c r="J658" s="44"/>
      <c r="K658" s="44"/>
      <c r="L658" s="48"/>
      <c r="M658" s="225"/>
      <c r="N658" s="226"/>
      <c r="O658" s="88"/>
      <c r="P658" s="88"/>
      <c r="Q658" s="88"/>
      <c r="R658" s="88"/>
      <c r="S658" s="88"/>
      <c r="T658" s="89"/>
      <c r="U658" s="42"/>
      <c r="V658" s="42"/>
      <c r="W658" s="42"/>
      <c r="X658" s="42"/>
      <c r="Y658" s="42"/>
      <c r="Z658" s="42"/>
      <c r="AA658" s="42"/>
      <c r="AB658" s="42"/>
      <c r="AC658" s="42"/>
      <c r="AD658" s="42"/>
      <c r="AE658" s="42"/>
      <c r="AT658" s="20" t="s">
        <v>194</v>
      </c>
      <c r="AU658" s="20" t="s">
        <v>91</v>
      </c>
    </row>
    <row r="659" s="2" customFormat="1">
      <c r="A659" s="42"/>
      <c r="B659" s="43"/>
      <c r="C659" s="44"/>
      <c r="D659" s="239" t="s">
        <v>239</v>
      </c>
      <c r="E659" s="44"/>
      <c r="F659" s="240" t="s">
        <v>698</v>
      </c>
      <c r="G659" s="44"/>
      <c r="H659" s="44"/>
      <c r="I659" s="224"/>
      <c r="J659" s="44"/>
      <c r="K659" s="44"/>
      <c r="L659" s="48"/>
      <c r="M659" s="225"/>
      <c r="N659" s="226"/>
      <c r="O659" s="88"/>
      <c r="P659" s="88"/>
      <c r="Q659" s="88"/>
      <c r="R659" s="88"/>
      <c r="S659" s="88"/>
      <c r="T659" s="89"/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T659" s="20" t="s">
        <v>239</v>
      </c>
      <c r="AU659" s="20" t="s">
        <v>91</v>
      </c>
    </row>
    <row r="660" s="14" customFormat="1">
      <c r="A660" s="14"/>
      <c r="B660" s="252"/>
      <c r="C660" s="253"/>
      <c r="D660" s="222" t="s">
        <v>282</v>
      </c>
      <c r="E660" s="254" t="s">
        <v>32</v>
      </c>
      <c r="F660" s="255" t="s">
        <v>3340</v>
      </c>
      <c r="G660" s="253"/>
      <c r="H660" s="254" t="s">
        <v>32</v>
      </c>
      <c r="I660" s="256"/>
      <c r="J660" s="253"/>
      <c r="K660" s="253"/>
      <c r="L660" s="257"/>
      <c r="M660" s="258"/>
      <c r="N660" s="259"/>
      <c r="O660" s="259"/>
      <c r="P660" s="259"/>
      <c r="Q660" s="259"/>
      <c r="R660" s="259"/>
      <c r="S660" s="259"/>
      <c r="T660" s="260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1" t="s">
        <v>282</v>
      </c>
      <c r="AU660" s="261" t="s">
        <v>91</v>
      </c>
      <c r="AV660" s="14" t="s">
        <v>86</v>
      </c>
      <c r="AW660" s="14" t="s">
        <v>39</v>
      </c>
      <c r="AX660" s="14" t="s">
        <v>78</v>
      </c>
      <c r="AY660" s="261" t="s">
        <v>188</v>
      </c>
    </row>
    <row r="661" s="13" customFormat="1">
      <c r="A661" s="13"/>
      <c r="B661" s="241"/>
      <c r="C661" s="242"/>
      <c r="D661" s="222" t="s">
        <v>282</v>
      </c>
      <c r="E661" s="243" t="s">
        <v>32</v>
      </c>
      <c r="F661" s="244" t="s">
        <v>3002</v>
      </c>
      <c r="G661" s="242"/>
      <c r="H661" s="245">
        <v>2.2400000000000002</v>
      </c>
      <c r="I661" s="246"/>
      <c r="J661" s="242"/>
      <c r="K661" s="242"/>
      <c r="L661" s="247"/>
      <c r="M661" s="248"/>
      <c r="N661" s="249"/>
      <c r="O661" s="249"/>
      <c r="P661" s="249"/>
      <c r="Q661" s="249"/>
      <c r="R661" s="249"/>
      <c r="S661" s="249"/>
      <c r="T661" s="250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1" t="s">
        <v>282</v>
      </c>
      <c r="AU661" s="251" t="s">
        <v>91</v>
      </c>
      <c r="AV661" s="13" t="s">
        <v>91</v>
      </c>
      <c r="AW661" s="13" t="s">
        <v>39</v>
      </c>
      <c r="AX661" s="13" t="s">
        <v>78</v>
      </c>
      <c r="AY661" s="251" t="s">
        <v>188</v>
      </c>
    </row>
    <row r="662" s="13" customFormat="1">
      <c r="A662" s="13"/>
      <c r="B662" s="241"/>
      <c r="C662" s="242"/>
      <c r="D662" s="222" t="s">
        <v>282</v>
      </c>
      <c r="E662" s="243" t="s">
        <v>32</v>
      </c>
      <c r="F662" s="244" t="s">
        <v>3005</v>
      </c>
      <c r="G662" s="242"/>
      <c r="H662" s="245">
        <v>7.8399999999999999</v>
      </c>
      <c r="I662" s="246"/>
      <c r="J662" s="242"/>
      <c r="K662" s="242"/>
      <c r="L662" s="247"/>
      <c r="M662" s="248"/>
      <c r="N662" s="249"/>
      <c r="O662" s="249"/>
      <c r="P662" s="249"/>
      <c r="Q662" s="249"/>
      <c r="R662" s="249"/>
      <c r="S662" s="249"/>
      <c r="T662" s="250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1" t="s">
        <v>282</v>
      </c>
      <c r="AU662" s="251" t="s">
        <v>91</v>
      </c>
      <c r="AV662" s="13" t="s">
        <v>91</v>
      </c>
      <c r="AW662" s="13" t="s">
        <v>39</v>
      </c>
      <c r="AX662" s="13" t="s">
        <v>78</v>
      </c>
      <c r="AY662" s="251" t="s">
        <v>188</v>
      </c>
    </row>
    <row r="663" s="13" customFormat="1">
      <c r="A663" s="13"/>
      <c r="B663" s="241"/>
      <c r="C663" s="242"/>
      <c r="D663" s="222" t="s">
        <v>282</v>
      </c>
      <c r="E663" s="243" t="s">
        <v>32</v>
      </c>
      <c r="F663" s="244" t="s">
        <v>3007</v>
      </c>
      <c r="G663" s="242"/>
      <c r="H663" s="245">
        <v>0.56000000000000005</v>
      </c>
      <c r="I663" s="246"/>
      <c r="J663" s="242"/>
      <c r="K663" s="242"/>
      <c r="L663" s="247"/>
      <c r="M663" s="248"/>
      <c r="N663" s="249"/>
      <c r="O663" s="249"/>
      <c r="P663" s="249"/>
      <c r="Q663" s="249"/>
      <c r="R663" s="249"/>
      <c r="S663" s="249"/>
      <c r="T663" s="250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1" t="s">
        <v>282</v>
      </c>
      <c r="AU663" s="251" t="s">
        <v>91</v>
      </c>
      <c r="AV663" s="13" t="s">
        <v>91</v>
      </c>
      <c r="AW663" s="13" t="s">
        <v>39</v>
      </c>
      <c r="AX663" s="13" t="s">
        <v>78</v>
      </c>
      <c r="AY663" s="251" t="s">
        <v>188</v>
      </c>
    </row>
    <row r="664" s="13" customFormat="1">
      <c r="A664" s="13"/>
      <c r="B664" s="241"/>
      <c r="C664" s="242"/>
      <c r="D664" s="222" t="s">
        <v>282</v>
      </c>
      <c r="E664" s="243" t="s">
        <v>32</v>
      </c>
      <c r="F664" s="244" t="s">
        <v>3008</v>
      </c>
      <c r="G664" s="242"/>
      <c r="H664" s="245">
        <v>10</v>
      </c>
      <c r="I664" s="246"/>
      <c r="J664" s="242"/>
      <c r="K664" s="242"/>
      <c r="L664" s="247"/>
      <c r="M664" s="248"/>
      <c r="N664" s="249"/>
      <c r="O664" s="249"/>
      <c r="P664" s="249"/>
      <c r="Q664" s="249"/>
      <c r="R664" s="249"/>
      <c r="S664" s="249"/>
      <c r="T664" s="250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1" t="s">
        <v>282</v>
      </c>
      <c r="AU664" s="251" t="s">
        <v>91</v>
      </c>
      <c r="AV664" s="13" t="s">
        <v>91</v>
      </c>
      <c r="AW664" s="13" t="s">
        <v>39</v>
      </c>
      <c r="AX664" s="13" t="s">
        <v>78</v>
      </c>
      <c r="AY664" s="251" t="s">
        <v>188</v>
      </c>
    </row>
    <row r="665" s="13" customFormat="1">
      <c r="A665" s="13"/>
      <c r="B665" s="241"/>
      <c r="C665" s="242"/>
      <c r="D665" s="222" t="s">
        <v>282</v>
      </c>
      <c r="E665" s="243" t="s">
        <v>32</v>
      </c>
      <c r="F665" s="244" t="s">
        <v>3341</v>
      </c>
      <c r="G665" s="242"/>
      <c r="H665" s="245">
        <v>7.4000000000000004</v>
      </c>
      <c r="I665" s="246"/>
      <c r="J665" s="242"/>
      <c r="K665" s="242"/>
      <c r="L665" s="247"/>
      <c r="M665" s="248"/>
      <c r="N665" s="249"/>
      <c r="O665" s="249"/>
      <c r="P665" s="249"/>
      <c r="Q665" s="249"/>
      <c r="R665" s="249"/>
      <c r="S665" s="249"/>
      <c r="T665" s="250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1" t="s">
        <v>282</v>
      </c>
      <c r="AU665" s="251" t="s">
        <v>91</v>
      </c>
      <c r="AV665" s="13" t="s">
        <v>91</v>
      </c>
      <c r="AW665" s="13" t="s">
        <v>39</v>
      </c>
      <c r="AX665" s="13" t="s">
        <v>78</v>
      </c>
      <c r="AY665" s="251" t="s">
        <v>188</v>
      </c>
    </row>
    <row r="666" s="13" customFormat="1">
      <c r="A666" s="13"/>
      <c r="B666" s="241"/>
      <c r="C666" s="242"/>
      <c r="D666" s="222" t="s">
        <v>282</v>
      </c>
      <c r="E666" s="243" t="s">
        <v>32</v>
      </c>
      <c r="F666" s="244" t="s">
        <v>3342</v>
      </c>
      <c r="G666" s="242"/>
      <c r="H666" s="245">
        <v>3.7999999999999998</v>
      </c>
      <c r="I666" s="246"/>
      <c r="J666" s="242"/>
      <c r="K666" s="242"/>
      <c r="L666" s="247"/>
      <c r="M666" s="248"/>
      <c r="N666" s="249"/>
      <c r="O666" s="249"/>
      <c r="P666" s="249"/>
      <c r="Q666" s="249"/>
      <c r="R666" s="249"/>
      <c r="S666" s="249"/>
      <c r="T666" s="250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1" t="s">
        <v>282</v>
      </c>
      <c r="AU666" s="251" t="s">
        <v>91</v>
      </c>
      <c r="AV666" s="13" t="s">
        <v>91</v>
      </c>
      <c r="AW666" s="13" t="s">
        <v>39</v>
      </c>
      <c r="AX666" s="13" t="s">
        <v>78</v>
      </c>
      <c r="AY666" s="251" t="s">
        <v>188</v>
      </c>
    </row>
    <row r="667" s="13" customFormat="1">
      <c r="A667" s="13"/>
      <c r="B667" s="241"/>
      <c r="C667" s="242"/>
      <c r="D667" s="222" t="s">
        <v>282</v>
      </c>
      <c r="E667" s="243" t="s">
        <v>32</v>
      </c>
      <c r="F667" s="244" t="s">
        <v>3003</v>
      </c>
      <c r="G667" s="242"/>
      <c r="H667" s="245">
        <v>28.100000000000001</v>
      </c>
      <c r="I667" s="246"/>
      <c r="J667" s="242"/>
      <c r="K667" s="242"/>
      <c r="L667" s="247"/>
      <c r="M667" s="248"/>
      <c r="N667" s="249"/>
      <c r="O667" s="249"/>
      <c r="P667" s="249"/>
      <c r="Q667" s="249"/>
      <c r="R667" s="249"/>
      <c r="S667" s="249"/>
      <c r="T667" s="250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1" t="s">
        <v>282</v>
      </c>
      <c r="AU667" s="251" t="s">
        <v>91</v>
      </c>
      <c r="AV667" s="13" t="s">
        <v>91</v>
      </c>
      <c r="AW667" s="13" t="s">
        <v>39</v>
      </c>
      <c r="AX667" s="13" t="s">
        <v>78</v>
      </c>
      <c r="AY667" s="251" t="s">
        <v>188</v>
      </c>
    </row>
    <row r="668" s="13" customFormat="1">
      <c r="A668" s="13"/>
      <c r="B668" s="241"/>
      <c r="C668" s="242"/>
      <c r="D668" s="222" t="s">
        <v>282</v>
      </c>
      <c r="E668" s="243" t="s">
        <v>32</v>
      </c>
      <c r="F668" s="244" t="s">
        <v>3343</v>
      </c>
      <c r="G668" s="242"/>
      <c r="H668" s="245">
        <v>12.300000000000001</v>
      </c>
      <c r="I668" s="246"/>
      <c r="J668" s="242"/>
      <c r="K668" s="242"/>
      <c r="L668" s="247"/>
      <c r="M668" s="248"/>
      <c r="N668" s="249"/>
      <c r="O668" s="249"/>
      <c r="P668" s="249"/>
      <c r="Q668" s="249"/>
      <c r="R668" s="249"/>
      <c r="S668" s="249"/>
      <c r="T668" s="250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1" t="s">
        <v>282</v>
      </c>
      <c r="AU668" s="251" t="s">
        <v>91</v>
      </c>
      <c r="AV668" s="13" t="s">
        <v>91</v>
      </c>
      <c r="AW668" s="13" t="s">
        <v>39</v>
      </c>
      <c r="AX668" s="13" t="s">
        <v>78</v>
      </c>
      <c r="AY668" s="251" t="s">
        <v>188</v>
      </c>
    </row>
    <row r="669" s="13" customFormat="1">
      <c r="A669" s="13"/>
      <c r="B669" s="241"/>
      <c r="C669" s="242"/>
      <c r="D669" s="222" t="s">
        <v>282</v>
      </c>
      <c r="E669" s="243" t="s">
        <v>32</v>
      </c>
      <c r="F669" s="244" t="s">
        <v>3344</v>
      </c>
      <c r="G669" s="242"/>
      <c r="H669" s="245">
        <v>3.8999999999999999</v>
      </c>
      <c r="I669" s="246"/>
      <c r="J669" s="242"/>
      <c r="K669" s="242"/>
      <c r="L669" s="247"/>
      <c r="M669" s="248"/>
      <c r="N669" s="249"/>
      <c r="O669" s="249"/>
      <c r="P669" s="249"/>
      <c r="Q669" s="249"/>
      <c r="R669" s="249"/>
      <c r="S669" s="249"/>
      <c r="T669" s="250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1" t="s">
        <v>282</v>
      </c>
      <c r="AU669" s="251" t="s">
        <v>91</v>
      </c>
      <c r="AV669" s="13" t="s">
        <v>91</v>
      </c>
      <c r="AW669" s="13" t="s">
        <v>39</v>
      </c>
      <c r="AX669" s="13" t="s">
        <v>78</v>
      </c>
      <c r="AY669" s="251" t="s">
        <v>188</v>
      </c>
    </row>
    <row r="670" s="13" customFormat="1">
      <c r="A670" s="13"/>
      <c r="B670" s="241"/>
      <c r="C670" s="242"/>
      <c r="D670" s="222" t="s">
        <v>282</v>
      </c>
      <c r="E670" s="243" t="s">
        <v>32</v>
      </c>
      <c r="F670" s="244" t="s">
        <v>3345</v>
      </c>
      <c r="G670" s="242"/>
      <c r="H670" s="245">
        <v>3.8999999999999999</v>
      </c>
      <c r="I670" s="246"/>
      <c r="J670" s="242"/>
      <c r="K670" s="242"/>
      <c r="L670" s="247"/>
      <c r="M670" s="248"/>
      <c r="N670" s="249"/>
      <c r="O670" s="249"/>
      <c r="P670" s="249"/>
      <c r="Q670" s="249"/>
      <c r="R670" s="249"/>
      <c r="S670" s="249"/>
      <c r="T670" s="250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1" t="s">
        <v>282</v>
      </c>
      <c r="AU670" s="251" t="s">
        <v>91</v>
      </c>
      <c r="AV670" s="13" t="s">
        <v>91</v>
      </c>
      <c r="AW670" s="13" t="s">
        <v>39</v>
      </c>
      <c r="AX670" s="13" t="s">
        <v>78</v>
      </c>
      <c r="AY670" s="251" t="s">
        <v>188</v>
      </c>
    </row>
    <row r="671" s="13" customFormat="1">
      <c r="A671" s="13"/>
      <c r="B671" s="241"/>
      <c r="C671" s="242"/>
      <c r="D671" s="222" t="s">
        <v>282</v>
      </c>
      <c r="E671" s="243" t="s">
        <v>32</v>
      </c>
      <c r="F671" s="244" t="s">
        <v>3015</v>
      </c>
      <c r="G671" s="242"/>
      <c r="H671" s="245">
        <v>7.7000000000000002</v>
      </c>
      <c r="I671" s="246"/>
      <c r="J671" s="242"/>
      <c r="K671" s="242"/>
      <c r="L671" s="247"/>
      <c r="M671" s="248"/>
      <c r="N671" s="249"/>
      <c r="O671" s="249"/>
      <c r="P671" s="249"/>
      <c r="Q671" s="249"/>
      <c r="R671" s="249"/>
      <c r="S671" s="249"/>
      <c r="T671" s="250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1" t="s">
        <v>282</v>
      </c>
      <c r="AU671" s="251" t="s">
        <v>91</v>
      </c>
      <c r="AV671" s="13" t="s">
        <v>91</v>
      </c>
      <c r="AW671" s="13" t="s">
        <v>39</v>
      </c>
      <c r="AX671" s="13" t="s">
        <v>78</v>
      </c>
      <c r="AY671" s="251" t="s">
        <v>188</v>
      </c>
    </row>
    <row r="672" s="15" customFormat="1">
      <c r="A672" s="15"/>
      <c r="B672" s="272"/>
      <c r="C672" s="273"/>
      <c r="D672" s="222" t="s">
        <v>282</v>
      </c>
      <c r="E672" s="274" t="s">
        <v>32</v>
      </c>
      <c r="F672" s="275" t="s">
        <v>338</v>
      </c>
      <c r="G672" s="273"/>
      <c r="H672" s="276">
        <v>87.740000000000009</v>
      </c>
      <c r="I672" s="277"/>
      <c r="J672" s="273"/>
      <c r="K672" s="273"/>
      <c r="L672" s="278"/>
      <c r="M672" s="279"/>
      <c r="N672" s="280"/>
      <c r="O672" s="280"/>
      <c r="P672" s="280"/>
      <c r="Q672" s="280"/>
      <c r="R672" s="280"/>
      <c r="S672" s="280"/>
      <c r="T672" s="281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82" t="s">
        <v>282</v>
      </c>
      <c r="AU672" s="282" t="s">
        <v>91</v>
      </c>
      <c r="AV672" s="15" t="s">
        <v>187</v>
      </c>
      <c r="AW672" s="15" t="s">
        <v>39</v>
      </c>
      <c r="AX672" s="15" t="s">
        <v>86</v>
      </c>
      <c r="AY672" s="282" t="s">
        <v>188</v>
      </c>
    </row>
    <row r="673" s="2" customFormat="1" ht="24.15" customHeight="1">
      <c r="A673" s="42"/>
      <c r="B673" s="43"/>
      <c r="C673" s="262" t="s">
        <v>910</v>
      </c>
      <c r="D673" s="262" t="s">
        <v>319</v>
      </c>
      <c r="E673" s="263" t="s">
        <v>700</v>
      </c>
      <c r="F673" s="264" t="s">
        <v>2245</v>
      </c>
      <c r="G673" s="265" t="s">
        <v>278</v>
      </c>
      <c r="H673" s="266">
        <v>96.513999999999996</v>
      </c>
      <c r="I673" s="267"/>
      <c r="J673" s="268">
        <f>ROUND(I673*H673,2)</f>
        <v>0</v>
      </c>
      <c r="K673" s="264" t="s">
        <v>32</v>
      </c>
      <c r="L673" s="269"/>
      <c r="M673" s="270" t="s">
        <v>32</v>
      </c>
      <c r="N673" s="271" t="s">
        <v>49</v>
      </c>
      <c r="O673" s="88"/>
      <c r="P673" s="218">
        <f>O673*H673</f>
        <v>0</v>
      </c>
      <c r="Q673" s="218">
        <v>0.0126</v>
      </c>
      <c r="R673" s="218">
        <f>Q673*H673</f>
        <v>1.2160764</v>
      </c>
      <c r="S673" s="218">
        <v>0</v>
      </c>
      <c r="T673" s="219">
        <f>S673*H673</f>
        <v>0</v>
      </c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R673" s="220" t="s">
        <v>484</v>
      </c>
      <c r="AT673" s="220" t="s">
        <v>319</v>
      </c>
      <c r="AU673" s="220" t="s">
        <v>91</v>
      </c>
      <c r="AY673" s="20" t="s">
        <v>188</v>
      </c>
      <c r="BE673" s="221">
        <f>IF(N673="základní",J673,0)</f>
        <v>0</v>
      </c>
      <c r="BF673" s="221">
        <f>IF(N673="snížená",J673,0)</f>
        <v>0</v>
      </c>
      <c r="BG673" s="221">
        <f>IF(N673="zákl. přenesená",J673,0)</f>
        <v>0</v>
      </c>
      <c r="BH673" s="221">
        <f>IF(N673="sníž. přenesená",J673,0)</f>
        <v>0</v>
      </c>
      <c r="BI673" s="221">
        <f>IF(N673="nulová",J673,0)</f>
        <v>0</v>
      </c>
      <c r="BJ673" s="20" t="s">
        <v>86</v>
      </c>
      <c r="BK673" s="221">
        <f>ROUND(I673*H673,2)</f>
        <v>0</v>
      </c>
      <c r="BL673" s="20" t="s">
        <v>405</v>
      </c>
      <c r="BM673" s="220" t="s">
        <v>3366</v>
      </c>
    </row>
    <row r="674" s="2" customFormat="1">
      <c r="A674" s="42"/>
      <c r="B674" s="43"/>
      <c r="C674" s="44"/>
      <c r="D674" s="222" t="s">
        <v>194</v>
      </c>
      <c r="E674" s="44"/>
      <c r="F674" s="223" t="s">
        <v>2245</v>
      </c>
      <c r="G674" s="44"/>
      <c r="H674" s="44"/>
      <c r="I674" s="224"/>
      <c r="J674" s="44"/>
      <c r="K674" s="44"/>
      <c r="L674" s="48"/>
      <c r="M674" s="225"/>
      <c r="N674" s="226"/>
      <c r="O674" s="88"/>
      <c r="P674" s="88"/>
      <c r="Q674" s="88"/>
      <c r="R674" s="88"/>
      <c r="S674" s="88"/>
      <c r="T674" s="89"/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T674" s="20" t="s">
        <v>194</v>
      </c>
      <c r="AU674" s="20" t="s">
        <v>91</v>
      </c>
    </row>
    <row r="675" s="2" customFormat="1">
      <c r="A675" s="42"/>
      <c r="B675" s="43"/>
      <c r="C675" s="44"/>
      <c r="D675" s="222" t="s">
        <v>202</v>
      </c>
      <c r="E675" s="44"/>
      <c r="F675" s="227" t="s">
        <v>703</v>
      </c>
      <c r="G675" s="44"/>
      <c r="H675" s="44"/>
      <c r="I675" s="224"/>
      <c r="J675" s="44"/>
      <c r="K675" s="44"/>
      <c r="L675" s="48"/>
      <c r="M675" s="225"/>
      <c r="N675" s="226"/>
      <c r="O675" s="88"/>
      <c r="P675" s="88"/>
      <c r="Q675" s="88"/>
      <c r="R675" s="88"/>
      <c r="S675" s="88"/>
      <c r="T675" s="89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T675" s="20" t="s">
        <v>202</v>
      </c>
      <c r="AU675" s="20" t="s">
        <v>91</v>
      </c>
    </row>
    <row r="676" s="13" customFormat="1">
      <c r="A676" s="13"/>
      <c r="B676" s="241"/>
      <c r="C676" s="242"/>
      <c r="D676" s="222" t="s">
        <v>282</v>
      </c>
      <c r="E676" s="242"/>
      <c r="F676" s="244" t="s">
        <v>3367</v>
      </c>
      <c r="G676" s="242"/>
      <c r="H676" s="245">
        <v>96.513999999999996</v>
      </c>
      <c r="I676" s="246"/>
      <c r="J676" s="242"/>
      <c r="K676" s="242"/>
      <c r="L676" s="247"/>
      <c r="M676" s="248"/>
      <c r="N676" s="249"/>
      <c r="O676" s="249"/>
      <c r="P676" s="249"/>
      <c r="Q676" s="249"/>
      <c r="R676" s="249"/>
      <c r="S676" s="249"/>
      <c r="T676" s="250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1" t="s">
        <v>282</v>
      </c>
      <c r="AU676" s="251" t="s">
        <v>91</v>
      </c>
      <c r="AV676" s="13" t="s">
        <v>91</v>
      </c>
      <c r="AW676" s="13" t="s">
        <v>4</v>
      </c>
      <c r="AX676" s="13" t="s">
        <v>86</v>
      </c>
      <c r="AY676" s="251" t="s">
        <v>188</v>
      </c>
    </row>
    <row r="677" s="2" customFormat="1" ht="24.15" customHeight="1">
      <c r="A677" s="42"/>
      <c r="B677" s="43"/>
      <c r="C677" s="209" t="s">
        <v>488</v>
      </c>
      <c r="D677" s="209" t="s">
        <v>189</v>
      </c>
      <c r="E677" s="210" t="s">
        <v>2771</v>
      </c>
      <c r="F677" s="211" t="s">
        <v>2772</v>
      </c>
      <c r="G677" s="212" t="s">
        <v>278</v>
      </c>
      <c r="H677" s="213">
        <v>45.899999999999999</v>
      </c>
      <c r="I677" s="214"/>
      <c r="J677" s="215">
        <f>ROUND(I677*H677,2)</f>
        <v>0</v>
      </c>
      <c r="K677" s="211" t="s">
        <v>236</v>
      </c>
      <c r="L677" s="48"/>
      <c r="M677" s="216" t="s">
        <v>32</v>
      </c>
      <c r="N677" s="217" t="s">
        <v>49</v>
      </c>
      <c r="O677" s="88"/>
      <c r="P677" s="218">
        <f>O677*H677</f>
        <v>0</v>
      </c>
      <c r="Q677" s="218">
        <v>0.0015</v>
      </c>
      <c r="R677" s="218">
        <f>Q677*H677</f>
        <v>0.068849999999999995</v>
      </c>
      <c r="S677" s="218">
        <v>0</v>
      </c>
      <c r="T677" s="219">
        <f>S677*H677</f>
        <v>0</v>
      </c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R677" s="220" t="s">
        <v>405</v>
      </c>
      <c r="AT677" s="220" t="s">
        <v>189</v>
      </c>
      <c r="AU677" s="220" t="s">
        <v>91</v>
      </c>
      <c r="AY677" s="20" t="s">
        <v>188</v>
      </c>
      <c r="BE677" s="221">
        <f>IF(N677="základní",J677,0)</f>
        <v>0</v>
      </c>
      <c r="BF677" s="221">
        <f>IF(N677="snížená",J677,0)</f>
        <v>0</v>
      </c>
      <c r="BG677" s="221">
        <f>IF(N677="zákl. přenesená",J677,0)</f>
        <v>0</v>
      </c>
      <c r="BH677" s="221">
        <f>IF(N677="sníž. přenesená",J677,0)</f>
        <v>0</v>
      </c>
      <c r="BI677" s="221">
        <f>IF(N677="nulová",J677,0)</f>
        <v>0</v>
      </c>
      <c r="BJ677" s="20" t="s">
        <v>86</v>
      </c>
      <c r="BK677" s="221">
        <f>ROUND(I677*H677,2)</f>
        <v>0</v>
      </c>
      <c r="BL677" s="20" t="s">
        <v>405</v>
      </c>
      <c r="BM677" s="220" t="s">
        <v>3368</v>
      </c>
    </row>
    <row r="678" s="2" customFormat="1">
      <c r="A678" s="42"/>
      <c r="B678" s="43"/>
      <c r="C678" s="44"/>
      <c r="D678" s="222" t="s">
        <v>194</v>
      </c>
      <c r="E678" s="44"/>
      <c r="F678" s="223" t="s">
        <v>2774</v>
      </c>
      <c r="G678" s="44"/>
      <c r="H678" s="44"/>
      <c r="I678" s="224"/>
      <c r="J678" s="44"/>
      <c r="K678" s="44"/>
      <c r="L678" s="48"/>
      <c r="M678" s="225"/>
      <c r="N678" s="226"/>
      <c r="O678" s="88"/>
      <c r="P678" s="88"/>
      <c r="Q678" s="88"/>
      <c r="R678" s="88"/>
      <c r="S678" s="88"/>
      <c r="T678" s="89"/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  <c r="AE678" s="42"/>
      <c r="AT678" s="20" t="s">
        <v>194</v>
      </c>
      <c r="AU678" s="20" t="s">
        <v>91</v>
      </c>
    </row>
    <row r="679" s="2" customFormat="1">
      <c r="A679" s="42"/>
      <c r="B679" s="43"/>
      <c r="C679" s="44"/>
      <c r="D679" s="239" t="s">
        <v>239</v>
      </c>
      <c r="E679" s="44"/>
      <c r="F679" s="240" t="s">
        <v>2775</v>
      </c>
      <c r="G679" s="44"/>
      <c r="H679" s="44"/>
      <c r="I679" s="224"/>
      <c r="J679" s="44"/>
      <c r="K679" s="44"/>
      <c r="L679" s="48"/>
      <c r="M679" s="225"/>
      <c r="N679" s="226"/>
      <c r="O679" s="88"/>
      <c r="P679" s="88"/>
      <c r="Q679" s="88"/>
      <c r="R679" s="88"/>
      <c r="S679" s="88"/>
      <c r="T679" s="89"/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T679" s="20" t="s">
        <v>239</v>
      </c>
      <c r="AU679" s="20" t="s">
        <v>91</v>
      </c>
    </row>
    <row r="680" s="14" customFormat="1">
      <c r="A680" s="14"/>
      <c r="B680" s="252"/>
      <c r="C680" s="253"/>
      <c r="D680" s="222" t="s">
        <v>282</v>
      </c>
      <c r="E680" s="254" t="s">
        <v>32</v>
      </c>
      <c r="F680" s="255" t="s">
        <v>3369</v>
      </c>
      <c r="G680" s="253"/>
      <c r="H680" s="254" t="s">
        <v>32</v>
      </c>
      <c r="I680" s="256"/>
      <c r="J680" s="253"/>
      <c r="K680" s="253"/>
      <c r="L680" s="257"/>
      <c r="M680" s="258"/>
      <c r="N680" s="259"/>
      <c r="O680" s="259"/>
      <c r="P680" s="259"/>
      <c r="Q680" s="259"/>
      <c r="R680" s="259"/>
      <c r="S680" s="259"/>
      <c r="T680" s="260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1" t="s">
        <v>282</v>
      </c>
      <c r="AU680" s="261" t="s">
        <v>91</v>
      </c>
      <c r="AV680" s="14" t="s">
        <v>86</v>
      </c>
      <c r="AW680" s="14" t="s">
        <v>39</v>
      </c>
      <c r="AX680" s="14" t="s">
        <v>78</v>
      </c>
      <c r="AY680" s="261" t="s">
        <v>188</v>
      </c>
    </row>
    <row r="681" s="13" customFormat="1">
      <c r="A681" s="13"/>
      <c r="B681" s="241"/>
      <c r="C681" s="242"/>
      <c r="D681" s="222" t="s">
        <v>282</v>
      </c>
      <c r="E681" s="243" t="s">
        <v>32</v>
      </c>
      <c r="F681" s="244" t="s">
        <v>3003</v>
      </c>
      <c r="G681" s="242"/>
      <c r="H681" s="245">
        <v>28.100000000000001</v>
      </c>
      <c r="I681" s="246"/>
      <c r="J681" s="242"/>
      <c r="K681" s="242"/>
      <c r="L681" s="247"/>
      <c r="M681" s="248"/>
      <c r="N681" s="249"/>
      <c r="O681" s="249"/>
      <c r="P681" s="249"/>
      <c r="Q681" s="249"/>
      <c r="R681" s="249"/>
      <c r="S681" s="249"/>
      <c r="T681" s="250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1" t="s">
        <v>282</v>
      </c>
      <c r="AU681" s="251" t="s">
        <v>91</v>
      </c>
      <c r="AV681" s="13" t="s">
        <v>91</v>
      </c>
      <c r="AW681" s="13" t="s">
        <v>39</v>
      </c>
      <c r="AX681" s="13" t="s">
        <v>78</v>
      </c>
      <c r="AY681" s="251" t="s">
        <v>188</v>
      </c>
    </row>
    <row r="682" s="13" customFormat="1">
      <c r="A682" s="13"/>
      <c r="B682" s="241"/>
      <c r="C682" s="242"/>
      <c r="D682" s="222" t="s">
        <v>282</v>
      </c>
      <c r="E682" s="243" t="s">
        <v>32</v>
      </c>
      <c r="F682" s="244" t="s">
        <v>3008</v>
      </c>
      <c r="G682" s="242"/>
      <c r="H682" s="245">
        <v>10</v>
      </c>
      <c r="I682" s="246"/>
      <c r="J682" s="242"/>
      <c r="K682" s="242"/>
      <c r="L682" s="247"/>
      <c r="M682" s="248"/>
      <c r="N682" s="249"/>
      <c r="O682" s="249"/>
      <c r="P682" s="249"/>
      <c r="Q682" s="249"/>
      <c r="R682" s="249"/>
      <c r="S682" s="249"/>
      <c r="T682" s="250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1" t="s">
        <v>282</v>
      </c>
      <c r="AU682" s="251" t="s">
        <v>91</v>
      </c>
      <c r="AV682" s="13" t="s">
        <v>91</v>
      </c>
      <c r="AW682" s="13" t="s">
        <v>39</v>
      </c>
      <c r="AX682" s="13" t="s">
        <v>78</v>
      </c>
      <c r="AY682" s="251" t="s">
        <v>188</v>
      </c>
    </row>
    <row r="683" s="13" customFormat="1">
      <c r="A683" s="13"/>
      <c r="B683" s="241"/>
      <c r="C683" s="242"/>
      <c r="D683" s="222" t="s">
        <v>282</v>
      </c>
      <c r="E683" s="243" t="s">
        <v>32</v>
      </c>
      <c r="F683" s="244" t="s">
        <v>3344</v>
      </c>
      <c r="G683" s="242"/>
      <c r="H683" s="245">
        <v>3.8999999999999999</v>
      </c>
      <c r="I683" s="246"/>
      <c r="J683" s="242"/>
      <c r="K683" s="242"/>
      <c r="L683" s="247"/>
      <c r="M683" s="248"/>
      <c r="N683" s="249"/>
      <c r="O683" s="249"/>
      <c r="P683" s="249"/>
      <c r="Q683" s="249"/>
      <c r="R683" s="249"/>
      <c r="S683" s="249"/>
      <c r="T683" s="250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1" t="s">
        <v>282</v>
      </c>
      <c r="AU683" s="251" t="s">
        <v>91</v>
      </c>
      <c r="AV683" s="13" t="s">
        <v>91</v>
      </c>
      <c r="AW683" s="13" t="s">
        <v>39</v>
      </c>
      <c r="AX683" s="13" t="s">
        <v>78</v>
      </c>
      <c r="AY683" s="251" t="s">
        <v>188</v>
      </c>
    </row>
    <row r="684" s="13" customFormat="1">
      <c r="A684" s="13"/>
      <c r="B684" s="241"/>
      <c r="C684" s="242"/>
      <c r="D684" s="222" t="s">
        <v>282</v>
      </c>
      <c r="E684" s="243" t="s">
        <v>32</v>
      </c>
      <c r="F684" s="244" t="s">
        <v>3345</v>
      </c>
      <c r="G684" s="242"/>
      <c r="H684" s="245">
        <v>3.8999999999999999</v>
      </c>
      <c r="I684" s="246"/>
      <c r="J684" s="242"/>
      <c r="K684" s="242"/>
      <c r="L684" s="247"/>
      <c r="M684" s="248"/>
      <c r="N684" s="249"/>
      <c r="O684" s="249"/>
      <c r="P684" s="249"/>
      <c r="Q684" s="249"/>
      <c r="R684" s="249"/>
      <c r="S684" s="249"/>
      <c r="T684" s="250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1" t="s">
        <v>282</v>
      </c>
      <c r="AU684" s="251" t="s">
        <v>91</v>
      </c>
      <c r="AV684" s="13" t="s">
        <v>91</v>
      </c>
      <c r="AW684" s="13" t="s">
        <v>39</v>
      </c>
      <c r="AX684" s="13" t="s">
        <v>78</v>
      </c>
      <c r="AY684" s="251" t="s">
        <v>188</v>
      </c>
    </row>
    <row r="685" s="15" customFormat="1">
      <c r="A685" s="15"/>
      <c r="B685" s="272"/>
      <c r="C685" s="273"/>
      <c r="D685" s="222" t="s">
        <v>282</v>
      </c>
      <c r="E685" s="274" t="s">
        <v>32</v>
      </c>
      <c r="F685" s="275" t="s">
        <v>338</v>
      </c>
      <c r="G685" s="273"/>
      <c r="H685" s="276">
        <v>45.899999999999999</v>
      </c>
      <c r="I685" s="277"/>
      <c r="J685" s="273"/>
      <c r="K685" s="273"/>
      <c r="L685" s="278"/>
      <c r="M685" s="279"/>
      <c r="N685" s="280"/>
      <c r="O685" s="280"/>
      <c r="P685" s="280"/>
      <c r="Q685" s="280"/>
      <c r="R685" s="280"/>
      <c r="S685" s="280"/>
      <c r="T685" s="281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82" t="s">
        <v>282</v>
      </c>
      <c r="AU685" s="282" t="s">
        <v>91</v>
      </c>
      <c r="AV685" s="15" t="s">
        <v>187</v>
      </c>
      <c r="AW685" s="15" t="s">
        <v>39</v>
      </c>
      <c r="AX685" s="15" t="s">
        <v>86</v>
      </c>
      <c r="AY685" s="282" t="s">
        <v>188</v>
      </c>
    </row>
    <row r="686" s="2" customFormat="1" ht="24.15" customHeight="1">
      <c r="A686" s="42"/>
      <c r="B686" s="43"/>
      <c r="C686" s="209" t="s">
        <v>1713</v>
      </c>
      <c r="D686" s="209" t="s">
        <v>189</v>
      </c>
      <c r="E686" s="210" t="s">
        <v>722</v>
      </c>
      <c r="F686" s="211" t="s">
        <v>723</v>
      </c>
      <c r="G686" s="212" t="s">
        <v>389</v>
      </c>
      <c r="H686" s="213">
        <v>3.181</v>
      </c>
      <c r="I686" s="214"/>
      <c r="J686" s="215">
        <f>ROUND(I686*H686,2)</f>
        <v>0</v>
      </c>
      <c r="K686" s="211" t="s">
        <v>236</v>
      </c>
      <c r="L686" s="48"/>
      <c r="M686" s="216" t="s">
        <v>32</v>
      </c>
      <c r="N686" s="217" t="s">
        <v>49</v>
      </c>
      <c r="O686" s="88"/>
      <c r="P686" s="218">
        <f>O686*H686</f>
        <v>0</v>
      </c>
      <c r="Q686" s="218">
        <v>0</v>
      </c>
      <c r="R686" s="218">
        <f>Q686*H686</f>
        <v>0</v>
      </c>
      <c r="S686" s="218">
        <v>0</v>
      </c>
      <c r="T686" s="219">
        <f>S686*H686</f>
        <v>0</v>
      </c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R686" s="220" t="s">
        <v>405</v>
      </c>
      <c r="AT686" s="220" t="s">
        <v>189</v>
      </c>
      <c r="AU686" s="220" t="s">
        <v>91</v>
      </c>
      <c r="AY686" s="20" t="s">
        <v>188</v>
      </c>
      <c r="BE686" s="221">
        <f>IF(N686="základní",J686,0)</f>
        <v>0</v>
      </c>
      <c r="BF686" s="221">
        <f>IF(N686="snížená",J686,0)</f>
        <v>0</v>
      </c>
      <c r="BG686" s="221">
        <f>IF(N686="zákl. přenesená",J686,0)</f>
        <v>0</v>
      </c>
      <c r="BH686" s="221">
        <f>IF(N686="sníž. přenesená",J686,0)</f>
        <v>0</v>
      </c>
      <c r="BI686" s="221">
        <f>IF(N686="nulová",J686,0)</f>
        <v>0</v>
      </c>
      <c r="BJ686" s="20" t="s">
        <v>86</v>
      </c>
      <c r="BK686" s="221">
        <f>ROUND(I686*H686,2)</f>
        <v>0</v>
      </c>
      <c r="BL686" s="20" t="s">
        <v>405</v>
      </c>
      <c r="BM686" s="220" t="s">
        <v>3370</v>
      </c>
    </row>
    <row r="687" s="2" customFormat="1">
      <c r="A687" s="42"/>
      <c r="B687" s="43"/>
      <c r="C687" s="44"/>
      <c r="D687" s="222" t="s">
        <v>194</v>
      </c>
      <c r="E687" s="44"/>
      <c r="F687" s="223" t="s">
        <v>725</v>
      </c>
      <c r="G687" s="44"/>
      <c r="H687" s="44"/>
      <c r="I687" s="224"/>
      <c r="J687" s="44"/>
      <c r="K687" s="44"/>
      <c r="L687" s="48"/>
      <c r="M687" s="225"/>
      <c r="N687" s="226"/>
      <c r="O687" s="88"/>
      <c r="P687" s="88"/>
      <c r="Q687" s="88"/>
      <c r="R687" s="88"/>
      <c r="S687" s="88"/>
      <c r="T687" s="89"/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T687" s="20" t="s">
        <v>194</v>
      </c>
      <c r="AU687" s="20" t="s">
        <v>91</v>
      </c>
    </row>
    <row r="688" s="2" customFormat="1">
      <c r="A688" s="42"/>
      <c r="B688" s="43"/>
      <c r="C688" s="44"/>
      <c r="D688" s="239" t="s">
        <v>239</v>
      </c>
      <c r="E688" s="44"/>
      <c r="F688" s="240" t="s">
        <v>726</v>
      </c>
      <c r="G688" s="44"/>
      <c r="H688" s="44"/>
      <c r="I688" s="224"/>
      <c r="J688" s="44"/>
      <c r="K688" s="44"/>
      <c r="L688" s="48"/>
      <c r="M688" s="225"/>
      <c r="N688" s="226"/>
      <c r="O688" s="88"/>
      <c r="P688" s="88"/>
      <c r="Q688" s="88"/>
      <c r="R688" s="88"/>
      <c r="S688" s="88"/>
      <c r="T688" s="89"/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T688" s="20" t="s">
        <v>239</v>
      </c>
      <c r="AU688" s="20" t="s">
        <v>91</v>
      </c>
    </row>
    <row r="689" s="11" customFormat="1" ht="22.8" customHeight="1">
      <c r="A689" s="11"/>
      <c r="B689" s="195"/>
      <c r="C689" s="196"/>
      <c r="D689" s="197" t="s">
        <v>77</v>
      </c>
      <c r="E689" s="237" t="s">
        <v>727</v>
      </c>
      <c r="F689" s="237" t="s">
        <v>728</v>
      </c>
      <c r="G689" s="196"/>
      <c r="H689" s="196"/>
      <c r="I689" s="199"/>
      <c r="J689" s="238">
        <f>BK689</f>
        <v>0</v>
      </c>
      <c r="K689" s="196"/>
      <c r="L689" s="201"/>
      <c r="M689" s="202"/>
      <c r="N689" s="203"/>
      <c r="O689" s="203"/>
      <c r="P689" s="204">
        <f>SUM(P690:P707)</f>
        <v>0</v>
      </c>
      <c r="Q689" s="203"/>
      <c r="R689" s="204">
        <f>SUM(R690:R707)</f>
        <v>0.066009999999999999</v>
      </c>
      <c r="S689" s="203"/>
      <c r="T689" s="205">
        <f>SUM(T690:T707)</f>
        <v>0</v>
      </c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R689" s="206" t="s">
        <v>91</v>
      </c>
      <c r="AT689" s="207" t="s">
        <v>77</v>
      </c>
      <c r="AU689" s="207" t="s">
        <v>86</v>
      </c>
      <c r="AY689" s="206" t="s">
        <v>188</v>
      </c>
      <c r="BK689" s="208">
        <f>SUM(BK690:BK707)</f>
        <v>0</v>
      </c>
    </row>
    <row r="690" s="2" customFormat="1" ht="24.15" customHeight="1">
      <c r="A690" s="42"/>
      <c r="B690" s="43"/>
      <c r="C690" s="209" t="s">
        <v>1720</v>
      </c>
      <c r="D690" s="209" t="s">
        <v>189</v>
      </c>
      <c r="E690" s="210" t="s">
        <v>3371</v>
      </c>
      <c r="F690" s="211" t="s">
        <v>3372</v>
      </c>
      <c r="G690" s="212" t="s">
        <v>278</v>
      </c>
      <c r="H690" s="213">
        <v>1</v>
      </c>
      <c r="I690" s="214"/>
      <c r="J690" s="215">
        <f>ROUND(I690*H690,2)</f>
        <v>0</v>
      </c>
      <c r="K690" s="211" t="s">
        <v>236</v>
      </c>
      <c r="L690" s="48"/>
      <c r="M690" s="216" t="s">
        <v>32</v>
      </c>
      <c r="N690" s="217" t="s">
        <v>49</v>
      </c>
      <c r="O690" s="88"/>
      <c r="P690" s="218">
        <f>O690*H690</f>
        <v>0</v>
      </c>
      <c r="Q690" s="218">
        <v>0.065820000000000004</v>
      </c>
      <c r="R690" s="218">
        <f>Q690*H690</f>
        <v>0.065820000000000004</v>
      </c>
      <c r="S690" s="218">
        <v>0</v>
      </c>
      <c r="T690" s="219">
        <f>S690*H690</f>
        <v>0</v>
      </c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  <c r="AE690" s="42"/>
      <c r="AR690" s="220" t="s">
        <v>405</v>
      </c>
      <c r="AT690" s="220" t="s">
        <v>189</v>
      </c>
      <c r="AU690" s="220" t="s">
        <v>91</v>
      </c>
      <c r="AY690" s="20" t="s">
        <v>188</v>
      </c>
      <c r="BE690" s="221">
        <f>IF(N690="základní",J690,0)</f>
        <v>0</v>
      </c>
      <c r="BF690" s="221">
        <f>IF(N690="snížená",J690,0)</f>
        <v>0</v>
      </c>
      <c r="BG690" s="221">
        <f>IF(N690="zákl. přenesená",J690,0)</f>
        <v>0</v>
      </c>
      <c r="BH690" s="221">
        <f>IF(N690="sníž. přenesená",J690,0)</f>
        <v>0</v>
      </c>
      <c r="BI690" s="221">
        <f>IF(N690="nulová",J690,0)</f>
        <v>0</v>
      </c>
      <c r="BJ690" s="20" t="s">
        <v>86</v>
      </c>
      <c r="BK690" s="221">
        <f>ROUND(I690*H690,2)</f>
        <v>0</v>
      </c>
      <c r="BL690" s="20" t="s">
        <v>405</v>
      </c>
      <c r="BM690" s="220" t="s">
        <v>3373</v>
      </c>
    </row>
    <row r="691" s="2" customFormat="1">
      <c r="A691" s="42"/>
      <c r="B691" s="43"/>
      <c r="C691" s="44"/>
      <c r="D691" s="222" t="s">
        <v>194</v>
      </c>
      <c r="E691" s="44"/>
      <c r="F691" s="223" t="s">
        <v>3374</v>
      </c>
      <c r="G691" s="44"/>
      <c r="H691" s="44"/>
      <c r="I691" s="224"/>
      <c r="J691" s="44"/>
      <c r="K691" s="44"/>
      <c r="L691" s="48"/>
      <c r="M691" s="225"/>
      <c r="N691" s="226"/>
      <c r="O691" s="88"/>
      <c r="P691" s="88"/>
      <c r="Q691" s="88"/>
      <c r="R691" s="88"/>
      <c r="S691" s="88"/>
      <c r="T691" s="89"/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  <c r="AT691" s="20" t="s">
        <v>194</v>
      </c>
      <c r="AU691" s="20" t="s">
        <v>91</v>
      </c>
    </row>
    <row r="692" s="2" customFormat="1">
      <c r="A692" s="42"/>
      <c r="B692" s="43"/>
      <c r="C692" s="44"/>
      <c r="D692" s="239" t="s">
        <v>239</v>
      </c>
      <c r="E692" s="44"/>
      <c r="F692" s="240" t="s">
        <v>3375</v>
      </c>
      <c r="G692" s="44"/>
      <c r="H692" s="44"/>
      <c r="I692" s="224"/>
      <c r="J692" s="44"/>
      <c r="K692" s="44"/>
      <c r="L692" s="48"/>
      <c r="M692" s="225"/>
      <c r="N692" s="226"/>
      <c r="O692" s="88"/>
      <c r="P692" s="88"/>
      <c r="Q692" s="88"/>
      <c r="R692" s="88"/>
      <c r="S692" s="88"/>
      <c r="T692" s="89"/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T692" s="20" t="s">
        <v>239</v>
      </c>
      <c r="AU692" s="20" t="s">
        <v>91</v>
      </c>
    </row>
    <row r="693" s="14" customFormat="1">
      <c r="A693" s="14"/>
      <c r="B693" s="252"/>
      <c r="C693" s="253"/>
      <c r="D693" s="222" t="s">
        <v>282</v>
      </c>
      <c r="E693" s="254" t="s">
        <v>32</v>
      </c>
      <c r="F693" s="255" t="s">
        <v>3376</v>
      </c>
      <c r="G693" s="253"/>
      <c r="H693" s="254" t="s">
        <v>32</v>
      </c>
      <c r="I693" s="256"/>
      <c r="J693" s="253"/>
      <c r="K693" s="253"/>
      <c r="L693" s="257"/>
      <c r="M693" s="258"/>
      <c r="N693" s="259"/>
      <c r="O693" s="259"/>
      <c r="P693" s="259"/>
      <c r="Q693" s="259"/>
      <c r="R693" s="259"/>
      <c r="S693" s="259"/>
      <c r="T693" s="260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61" t="s">
        <v>282</v>
      </c>
      <c r="AU693" s="261" t="s">
        <v>91</v>
      </c>
      <c r="AV693" s="14" t="s">
        <v>86</v>
      </c>
      <c r="AW693" s="14" t="s">
        <v>39</v>
      </c>
      <c r="AX693" s="14" t="s">
        <v>78</v>
      </c>
      <c r="AY693" s="261" t="s">
        <v>188</v>
      </c>
    </row>
    <row r="694" s="13" customFormat="1">
      <c r="A694" s="13"/>
      <c r="B694" s="241"/>
      <c r="C694" s="242"/>
      <c r="D694" s="222" t="s">
        <v>282</v>
      </c>
      <c r="E694" s="243" t="s">
        <v>32</v>
      </c>
      <c r="F694" s="244" t="s">
        <v>86</v>
      </c>
      <c r="G694" s="242"/>
      <c r="H694" s="245">
        <v>1</v>
      </c>
      <c r="I694" s="246"/>
      <c r="J694" s="242"/>
      <c r="K694" s="242"/>
      <c r="L694" s="247"/>
      <c r="M694" s="248"/>
      <c r="N694" s="249"/>
      <c r="O694" s="249"/>
      <c r="P694" s="249"/>
      <c r="Q694" s="249"/>
      <c r="R694" s="249"/>
      <c r="S694" s="249"/>
      <c r="T694" s="250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1" t="s">
        <v>282</v>
      </c>
      <c r="AU694" s="251" t="s">
        <v>91</v>
      </c>
      <c r="AV694" s="13" t="s">
        <v>91</v>
      </c>
      <c r="AW694" s="13" t="s">
        <v>39</v>
      </c>
      <c r="AX694" s="13" t="s">
        <v>86</v>
      </c>
      <c r="AY694" s="251" t="s">
        <v>188</v>
      </c>
    </row>
    <row r="695" s="2" customFormat="1" ht="16.5" customHeight="1">
      <c r="A695" s="42"/>
      <c r="B695" s="43"/>
      <c r="C695" s="209" t="s">
        <v>1728</v>
      </c>
      <c r="D695" s="209" t="s">
        <v>189</v>
      </c>
      <c r="E695" s="210" t="s">
        <v>3377</v>
      </c>
      <c r="F695" s="211" t="s">
        <v>3378</v>
      </c>
      <c r="G695" s="212" t="s">
        <v>278</v>
      </c>
      <c r="H695" s="213">
        <v>1</v>
      </c>
      <c r="I695" s="214"/>
      <c r="J695" s="215">
        <f>ROUND(I695*H695,2)</f>
        <v>0</v>
      </c>
      <c r="K695" s="211" t="s">
        <v>236</v>
      </c>
      <c r="L695" s="48"/>
      <c r="M695" s="216" t="s">
        <v>32</v>
      </c>
      <c r="N695" s="217" t="s">
        <v>49</v>
      </c>
      <c r="O695" s="88"/>
      <c r="P695" s="218">
        <f>O695*H695</f>
        <v>0</v>
      </c>
      <c r="Q695" s="218">
        <v>0</v>
      </c>
      <c r="R695" s="218">
        <f>Q695*H695</f>
        <v>0</v>
      </c>
      <c r="S695" s="218">
        <v>0</v>
      </c>
      <c r="T695" s="219">
        <f>S695*H695</f>
        <v>0</v>
      </c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R695" s="220" t="s">
        <v>405</v>
      </c>
      <c r="AT695" s="220" t="s">
        <v>189</v>
      </c>
      <c r="AU695" s="220" t="s">
        <v>91</v>
      </c>
      <c r="AY695" s="20" t="s">
        <v>188</v>
      </c>
      <c r="BE695" s="221">
        <f>IF(N695="základní",J695,0)</f>
        <v>0</v>
      </c>
      <c r="BF695" s="221">
        <f>IF(N695="snížená",J695,0)</f>
        <v>0</v>
      </c>
      <c r="BG695" s="221">
        <f>IF(N695="zákl. přenesená",J695,0)</f>
        <v>0</v>
      </c>
      <c r="BH695" s="221">
        <f>IF(N695="sníž. přenesená",J695,0)</f>
        <v>0</v>
      </c>
      <c r="BI695" s="221">
        <f>IF(N695="nulová",J695,0)</f>
        <v>0</v>
      </c>
      <c r="BJ695" s="20" t="s">
        <v>86</v>
      </c>
      <c r="BK695" s="221">
        <f>ROUND(I695*H695,2)</f>
        <v>0</v>
      </c>
      <c r="BL695" s="20" t="s">
        <v>405</v>
      </c>
      <c r="BM695" s="220" t="s">
        <v>3379</v>
      </c>
    </row>
    <row r="696" s="2" customFormat="1">
      <c r="A696" s="42"/>
      <c r="B696" s="43"/>
      <c r="C696" s="44"/>
      <c r="D696" s="222" t="s">
        <v>194</v>
      </c>
      <c r="E696" s="44"/>
      <c r="F696" s="223" t="s">
        <v>3380</v>
      </c>
      <c r="G696" s="44"/>
      <c r="H696" s="44"/>
      <c r="I696" s="224"/>
      <c r="J696" s="44"/>
      <c r="K696" s="44"/>
      <c r="L696" s="48"/>
      <c r="M696" s="225"/>
      <c r="N696" s="226"/>
      <c r="O696" s="88"/>
      <c r="P696" s="88"/>
      <c r="Q696" s="88"/>
      <c r="R696" s="88"/>
      <c r="S696" s="88"/>
      <c r="T696" s="89"/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T696" s="20" t="s">
        <v>194</v>
      </c>
      <c r="AU696" s="20" t="s">
        <v>91</v>
      </c>
    </row>
    <row r="697" s="2" customFormat="1">
      <c r="A697" s="42"/>
      <c r="B697" s="43"/>
      <c r="C697" s="44"/>
      <c r="D697" s="239" t="s">
        <v>239</v>
      </c>
      <c r="E697" s="44"/>
      <c r="F697" s="240" t="s">
        <v>3381</v>
      </c>
      <c r="G697" s="44"/>
      <c r="H697" s="44"/>
      <c r="I697" s="224"/>
      <c r="J697" s="44"/>
      <c r="K697" s="44"/>
      <c r="L697" s="48"/>
      <c r="M697" s="225"/>
      <c r="N697" s="226"/>
      <c r="O697" s="88"/>
      <c r="P697" s="88"/>
      <c r="Q697" s="88"/>
      <c r="R697" s="88"/>
      <c r="S697" s="88"/>
      <c r="T697" s="89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T697" s="20" t="s">
        <v>239</v>
      </c>
      <c r="AU697" s="20" t="s">
        <v>91</v>
      </c>
    </row>
    <row r="698" s="14" customFormat="1">
      <c r="A698" s="14"/>
      <c r="B698" s="252"/>
      <c r="C698" s="253"/>
      <c r="D698" s="222" t="s">
        <v>282</v>
      </c>
      <c r="E698" s="254" t="s">
        <v>32</v>
      </c>
      <c r="F698" s="255" t="s">
        <v>3376</v>
      </c>
      <c r="G698" s="253"/>
      <c r="H698" s="254" t="s">
        <v>32</v>
      </c>
      <c r="I698" s="256"/>
      <c r="J698" s="253"/>
      <c r="K698" s="253"/>
      <c r="L698" s="257"/>
      <c r="M698" s="258"/>
      <c r="N698" s="259"/>
      <c r="O698" s="259"/>
      <c r="P698" s="259"/>
      <c r="Q698" s="259"/>
      <c r="R698" s="259"/>
      <c r="S698" s="259"/>
      <c r="T698" s="260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1" t="s">
        <v>282</v>
      </c>
      <c r="AU698" s="261" t="s">
        <v>91</v>
      </c>
      <c r="AV698" s="14" t="s">
        <v>86</v>
      </c>
      <c r="AW698" s="14" t="s">
        <v>39</v>
      </c>
      <c r="AX698" s="14" t="s">
        <v>78</v>
      </c>
      <c r="AY698" s="261" t="s">
        <v>188</v>
      </c>
    </row>
    <row r="699" s="13" customFormat="1">
      <c r="A699" s="13"/>
      <c r="B699" s="241"/>
      <c r="C699" s="242"/>
      <c r="D699" s="222" t="s">
        <v>282</v>
      </c>
      <c r="E699" s="243" t="s">
        <v>32</v>
      </c>
      <c r="F699" s="244" t="s">
        <v>86</v>
      </c>
      <c r="G699" s="242"/>
      <c r="H699" s="245">
        <v>1</v>
      </c>
      <c r="I699" s="246"/>
      <c r="J699" s="242"/>
      <c r="K699" s="242"/>
      <c r="L699" s="247"/>
      <c r="M699" s="248"/>
      <c r="N699" s="249"/>
      <c r="O699" s="249"/>
      <c r="P699" s="249"/>
      <c r="Q699" s="249"/>
      <c r="R699" s="249"/>
      <c r="S699" s="249"/>
      <c r="T699" s="250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1" t="s">
        <v>282</v>
      </c>
      <c r="AU699" s="251" t="s">
        <v>91</v>
      </c>
      <c r="AV699" s="13" t="s">
        <v>91</v>
      </c>
      <c r="AW699" s="13" t="s">
        <v>39</v>
      </c>
      <c r="AX699" s="13" t="s">
        <v>86</v>
      </c>
      <c r="AY699" s="251" t="s">
        <v>188</v>
      </c>
    </row>
    <row r="700" s="2" customFormat="1" ht="24.15" customHeight="1">
      <c r="A700" s="42"/>
      <c r="B700" s="43"/>
      <c r="C700" s="209" t="s">
        <v>1734</v>
      </c>
      <c r="D700" s="209" t="s">
        <v>189</v>
      </c>
      <c r="E700" s="210" t="s">
        <v>3382</v>
      </c>
      <c r="F700" s="211" t="s">
        <v>3383</v>
      </c>
      <c r="G700" s="212" t="s">
        <v>278</v>
      </c>
      <c r="H700" s="213">
        <v>1</v>
      </c>
      <c r="I700" s="214"/>
      <c r="J700" s="215">
        <f>ROUND(I700*H700,2)</f>
        <v>0</v>
      </c>
      <c r="K700" s="211" t="s">
        <v>236</v>
      </c>
      <c r="L700" s="48"/>
      <c r="M700" s="216" t="s">
        <v>32</v>
      </c>
      <c r="N700" s="217" t="s">
        <v>49</v>
      </c>
      <c r="O700" s="88"/>
      <c r="P700" s="218">
        <f>O700*H700</f>
        <v>0</v>
      </c>
      <c r="Q700" s="218">
        <v>0.00019000000000000001</v>
      </c>
      <c r="R700" s="218">
        <f>Q700*H700</f>
        <v>0.00019000000000000001</v>
      </c>
      <c r="S700" s="218">
        <v>0</v>
      </c>
      <c r="T700" s="219">
        <f>S700*H700</f>
        <v>0</v>
      </c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R700" s="220" t="s">
        <v>405</v>
      </c>
      <c r="AT700" s="220" t="s">
        <v>189</v>
      </c>
      <c r="AU700" s="220" t="s">
        <v>91</v>
      </c>
      <c r="AY700" s="20" t="s">
        <v>188</v>
      </c>
      <c r="BE700" s="221">
        <f>IF(N700="základní",J700,0)</f>
        <v>0</v>
      </c>
      <c r="BF700" s="221">
        <f>IF(N700="snížená",J700,0)</f>
        <v>0</v>
      </c>
      <c r="BG700" s="221">
        <f>IF(N700="zákl. přenesená",J700,0)</f>
        <v>0</v>
      </c>
      <c r="BH700" s="221">
        <f>IF(N700="sníž. přenesená",J700,0)</f>
        <v>0</v>
      </c>
      <c r="BI700" s="221">
        <f>IF(N700="nulová",J700,0)</f>
        <v>0</v>
      </c>
      <c r="BJ700" s="20" t="s">
        <v>86</v>
      </c>
      <c r="BK700" s="221">
        <f>ROUND(I700*H700,2)</f>
        <v>0</v>
      </c>
      <c r="BL700" s="20" t="s">
        <v>405</v>
      </c>
      <c r="BM700" s="220" t="s">
        <v>3384</v>
      </c>
    </row>
    <row r="701" s="2" customFormat="1">
      <c r="A701" s="42"/>
      <c r="B701" s="43"/>
      <c r="C701" s="44"/>
      <c r="D701" s="222" t="s">
        <v>194</v>
      </c>
      <c r="E701" s="44"/>
      <c r="F701" s="223" t="s">
        <v>3385</v>
      </c>
      <c r="G701" s="44"/>
      <c r="H701" s="44"/>
      <c r="I701" s="224"/>
      <c r="J701" s="44"/>
      <c r="K701" s="44"/>
      <c r="L701" s="48"/>
      <c r="M701" s="225"/>
      <c r="N701" s="226"/>
      <c r="O701" s="88"/>
      <c r="P701" s="88"/>
      <c r="Q701" s="88"/>
      <c r="R701" s="88"/>
      <c r="S701" s="88"/>
      <c r="T701" s="89"/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T701" s="20" t="s">
        <v>194</v>
      </c>
      <c r="AU701" s="20" t="s">
        <v>91</v>
      </c>
    </row>
    <row r="702" s="2" customFormat="1">
      <c r="A702" s="42"/>
      <c r="B702" s="43"/>
      <c r="C702" s="44"/>
      <c r="D702" s="239" t="s">
        <v>239</v>
      </c>
      <c r="E702" s="44"/>
      <c r="F702" s="240" t="s">
        <v>3386</v>
      </c>
      <c r="G702" s="44"/>
      <c r="H702" s="44"/>
      <c r="I702" s="224"/>
      <c r="J702" s="44"/>
      <c r="K702" s="44"/>
      <c r="L702" s="48"/>
      <c r="M702" s="225"/>
      <c r="N702" s="226"/>
      <c r="O702" s="88"/>
      <c r="P702" s="88"/>
      <c r="Q702" s="88"/>
      <c r="R702" s="88"/>
      <c r="S702" s="88"/>
      <c r="T702" s="89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T702" s="20" t="s">
        <v>239</v>
      </c>
      <c r="AU702" s="20" t="s">
        <v>91</v>
      </c>
    </row>
    <row r="703" s="14" customFormat="1">
      <c r="A703" s="14"/>
      <c r="B703" s="252"/>
      <c r="C703" s="253"/>
      <c r="D703" s="222" t="s">
        <v>282</v>
      </c>
      <c r="E703" s="254" t="s">
        <v>32</v>
      </c>
      <c r="F703" s="255" t="s">
        <v>3376</v>
      </c>
      <c r="G703" s="253"/>
      <c r="H703" s="254" t="s">
        <v>32</v>
      </c>
      <c r="I703" s="256"/>
      <c r="J703" s="253"/>
      <c r="K703" s="253"/>
      <c r="L703" s="257"/>
      <c r="M703" s="258"/>
      <c r="N703" s="259"/>
      <c r="O703" s="259"/>
      <c r="P703" s="259"/>
      <c r="Q703" s="259"/>
      <c r="R703" s="259"/>
      <c r="S703" s="259"/>
      <c r="T703" s="260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61" t="s">
        <v>282</v>
      </c>
      <c r="AU703" s="261" t="s">
        <v>91</v>
      </c>
      <c r="AV703" s="14" t="s">
        <v>86</v>
      </c>
      <c r="AW703" s="14" t="s">
        <v>39</v>
      </c>
      <c r="AX703" s="14" t="s">
        <v>78</v>
      </c>
      <c r="AY703" s="261" t="s">
        <v>188</v>
      </c>
    </row>
    <row r="704" s="13" customFormat="1">
      <c r="A704" s="13"/>
      <c r="B704" s="241"/>
      <c r="C704" s="242"/>
      <c r="D704" s="222" t="s">
        <v>282</v>
      </c>
      <c r="E704" s="243" t="s">
        <v>32</v>
      </c>
      <c r="F704" s="244" t="s">
        <v>86</v>
      </c>
      <c r="G704" s="242"/>
      <c r="H704" s="245">
        <v>1</v>
      </c>
      <c r="I704" s="246"/>
      <c r="J704" s="242"/>
      <c r="K704" s="242"/>
      <c r="L704" s="247"/>
      <c r="M704" s="248"/>
      <c r="N704" s="249"/>
      <c r="O704" s="249"/>
      <c r="P704" s="249"/>
      <c r="Q704" s="249"/>
      <c r="R704" s="249"/>
      <c r="S704" s="249"/>
      <c r="T704" s="250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1" t="s">
        <v>282</v>
      </c>
      <c r="AU704" s="251" t="s">
        <v>91</v>
      </c>
      <c r="AV704" s="13" t="s">
        <v>91</v>
      </c>
      <c r="AW704" s="13" t="s">
        <v>39</v>
      </c>
      <c r="AX704" s="13" t="s">
        <v>86</v>
      </c>
      <c r="AY704" s="251" t="s">
        <v>188</v>
      </c>
    </row>
    <row r="705" s="2" customFormat="1" ht="24.15" customHeight="1">
      <c r="A705" s="42"/>
      <c r="B705" s="43"/>
      <c r="C705" s="209" t="s">
        <v>1759</v>
      </c>
      <c r="D705" s="209" t="s">
        <v>189</v>
      </c>
      <c r="E705" s="210" t="s">
        <v>3387</v>
      </c>
      <c r="F705" s="211" t="s">
        <v>3388</v>
      </c>
      <c r="G705" s="212" t="s">
        <v>389</v>
      </c>
      <c r="H705" s="213">
        <v>0.066000000000000003</v>
      </c>
      <c r="I705" s="214"/>
      <c r="J705" s="215">
        <f>ROUND(I705*H705,2)</f>
        <v>0</v>
      </c>
      <c r="K705" s="211" t="s">
        <v>236</v>
      </c>
      <c r="L705" s="48"/>
      <c r="M705" s="216" t="s">
        <v>32</v>
      </c>
      <c r="N705" s="217" t="s">
        <v>49</v>
      </c>
      <c r="O705" s="88"/>
      <c r="P705" s="218">
        <f>O705*H705</f>
        <v>0</v>
      </c>
      <c r="Q705" s="218">
        <v>0</v>
      </c>
      <c r="R705" s="218">
        <f>Q705*H705</f>
        <v>0</v>
      </c>
      <c r="S705" s="218">
        <v>0</v>
      </c>
      <c r="T705" s="219">
        <f>S705*H705</f>
        <v>0</v>
      </c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R705" s="220" t="s">
        <v>405</v>
      </c>
      <c r="AT705" s="220" t="s">
        <v>189</v>
      </c>
      <c r="AU705" s="220" t="s">
        <v>91</v>
      </c>
      <c r="AY705" s="20" t="s">
        <v>188</v>
      </c>
      <c r="BE705" s="221">
        <f>IF(N705="základní",J705,0)</f>
        <v>0</v>
      </c>
      <c r="BF705" s="221">
        <f>IF(N705="snížená",J705,0)</f>
        <v>0</v>
      </c>
      <c r="BG705" s="221">
        <f>IF(N705="zákl. přenesená",J705,0)</f>
        <v>0</v>
      </c>
      <c r="BH705" s="221">
        <f>IF(N705="sníž. přenesená",J705,0)</f>
        <v>0</v>
      </c>
      <c r="BI705" s="221">
        <f>IF(N705="nulová",J705,0)</f>
        <v>0</v>
      </c>
      <c r="BJ705" s="20" t="s">
        <v>86</v>
      </c>
      <c r="BK705" s="221">
        <f>ROUND(I705*H705,2)</f>
        <v>0</v>
      </c>
      <c r="BL705" s="20" t="s">
        <v>405</v>
      </c>
      <c r="BM705" s="220" t="s">
        <v>3389</v>
      </c>
    </row>
    <row r="706" s="2" customFormat="1">
      <c r="A706" s="42"/>
      <c r="B706" s="43"/>
      <c r="C706" s="44"/>
      <c r="D706" s="222" t="s">
        <v>194</v>
      </c>
      <c r="E706" s="44"/>
      <c r="F706" s="223" t="s">
        <v>3390</v>
      </c>
      <c r="G706" s="44"/>
      <c r="H706" s="44"/>
      <c r="I706" s="224"/>
      <c r="J706" s="44"/>
      <c r="K706" s="44"/>
      <c r="L706" s="48"/>
      <c r="M706" s="225"/>
      <c r="N706" s="226"/>
      <c r="O706" s="88"/>
      <c r="P706" s="88"/>
      <c r="Q706" s="88"/>
      <c r="R706" s="88"/>
      <c r="S706" s="88"/>
      <c r="T706" s="89"/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T706" s="20" t="s">
        <v>194</v>
      </c>
      <c r="AU706" s="20" t="s">
        <v>91</v>
      </c>
    </row>
    <row r="707" s="2" customFormat="1">
      <c r="A707" s="42"/>
      <c r="B707" s="43"/>
      <c r="C707" s="44"/>
      <c r="D707" s="239" t="s">
        <v>239</v>
      </c>
      <c r="E707" s="44"/>
      <c r="F707" s="240" t="s">
        <v>3391</v>
      </c>
      <c r="G707" s="44"/>
      <c r="H707" s="44"/>
      <c r="I707" s="224"/>
      <c r="J707" s="44"/>
      <c r="K707" s="44"/>
      <c r="L707" s="48"/>
      <c r="M707" s="225"/>
      <c r="N707" s="226"/>
      <c r="O707" s="88"/>
      <c r="P707" s="88"/>
      <c r="Q707" s="88"/>
      <c r="R707" s="88"/>
      <c r="S707" s="88"/>
      <c r="T707" s="89"/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T707" s="20" t="s">
        <v>239</v>
      </c>
      <c r="AU707" s="20" t="s">
        <v>91</v>
      </c>
    </row>
    <row r="708" s="11" customFormat="1" ht="22.8" customHeight="1">
      <c r="A708" s="11"/>
      <c r="B708" s="195"/>
      <c r="C708" s="196"/>
      <c r="D708" s="197" t="s">
        <v>77</v>
      </c>
      <c r="E708" s="237" t="s">
        <v>2097</v>
      </c>
      <c r="F708" s="237" t="s">
        <v>2098</v>
      </c>
      <c r="G708" s="196"/>
      <c r="H708" s="196"/>
      <c r="I708" s="199"/>
      <c r="J708" s="238">
        <f>BK708</f>
        <v>0</v>
      </c>
      <c r="K708" s="196"/>
      <c r="L708" s="201"/>
      <c r="M708" s="202"/>
      <c r="N708" s="203"/>
      <c r="O708" s="203"/>
      <c r="P708" s="204">
        <f>SUM(P709:P823)</f>
        <v>0</v>
      </c>
      <c r="Q708" s="203"/>
      <c r="R708" s="204">
        <f>SUM(R709:R823)</f>
        <v>15.869945</v>
      </c>
      <c r="S708" s="203"/>
      <c r="T708" s="205">
        <f>SUM(T709:T823)</f>
        <v>13.630500000000001</v>
      </c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R708" s="206" t="s">
        <v>91</v>
      </c>
      <c r="AT708" s="207" t="s">
        <v>77</v>
      </c>
      <c r="AU708" s="207" t="s">
        <v>86</v>
      </c>
      <c r="AY708" s="206" t="s">
        <v>188</v>
      </c>
      <c r="BK708" s="208">
        <f>SUM(BK709:BK823)</f>
        <v>0</v>
      </c>
    </row>
    <row r="709" s="2" customFormat="1" ht="16.5" customHeight="1">
      <c r="A709" s="42"/>
      <c r="B709" s="43"/>
      <c r="C709" s="209" t="s">
        <v>1765</v>
      </c>
      <c r="D709" s="209" t="s">
        <v>189</v>
      </c>
      <c r="E709" s="210" t="s">
        <v>3392</v>
      </c>
      <c r="F709" s="211" t="s">
        <v>3393</v>
      </c>
      <c r="G709" s="212" t="s">
        <v>278</v>
      </c>
      <c r="H709" s="213">
        <v>687.71000000000004</v>
      </c>
      <c r="I709" s="214"/>
      <c r="J709" s="215">
        <f>ROUND(I709*H709,2)</f>
        <v>0</v>
      </c>
      <c r="K709" s="211" t="s">
        <v>236</v>
      </c>
      <c r="L709" s="48"/>
      <c r="M709" s="216" t="s">
        <v>32</v>
      </c>
      <c r="N709" s="217" t="s">
        <v>49</v>
      </c>
      <c r="O709" s="88"/>
      <c r="P709" s="218">
        <f>O709*H709</f>
        <v>0</v>
      </c>
      <c r="Q709" s="218">
        <v>0</v>
      </c>
      <c r="R709" s="218">
        <f>Q709*H709</f>
        <v>0</v>
      </c>
      <c r="S709" s="218">
        <v>0</v>
      </c>
      <c r="T709" s="219">
        <f>S709*H709</f>
        <v>0</v>
      </c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R709" s="220" t="s">
        <v>405</v>
      </c>
      <c r="AT709" s="220" t="s">
        <v>189</v>
      </c>
      <c r="AU709" s="220" t="s">
        <v>91</v>
      </c>
      <c r="AY709" s="20" t="s">
        <v>188</v>
      </c>
      <c r="BE709" s="221">
        <f>IF(N709="základní",J709,0)</f>
        <v>0</v>
      </c>
      <c r="BF709" s="221">
        <f>IF(N709="snížená",J709,0)</f>
        <v>0</v>
      </c>
      <c r="BG709" s="221">
        <f>IF(N709="zákl. přenesená",J709,0)</f>
        <v>0</v>
      </c>
      <c r="BH709" s="221">
        <f>IF(N709="sníž. přenesená",J709,0)</f>
        <v>0</v>
      </c>
      <c r="BI709" s="221">
        <f>IF(N709="nulová",J709,0)</f>
        <v>0</v>
      </c>
      <c r="BJ709" s="20" t="s">
        <v>86</v>
      </c>
      <c r="BK709" s="221">
        <f>ROUND(I709*H709,2)</f>
        <v>0</v>
      </c>
      <c r="BL709" s="20" t="s">
        <v>405</v>
      </c>
      <c r="BM709" s="220" t="s">
        <v>3394</v>
      </c>
    </row>
    <row r="710" s="2" customFormat="1">
      <c r="A710" s="42"/>
      <c r="B710" s="43"/>
      <c r="C710" s="44"/>
      <c r="D710" s="222" t="s">
        <v>194</v>
      </c>
      <c r="E710" s="44"/>
      <c r="F710" s="223" t="s">
        <v>3395</v>
      </c>
      <c r="G710" s="44"/>
      <c r="H710" s="44"/>
      <c r="I710" s="224"/>
      <c r="J710" s="44"/>
      <c r="K710" s="44"/>
      <c r="L710" s="48"/>
      <c r="M710" s="225"/>
      <c r="N710" s="226"/>
      <c r="O710" s="88"/>
      <c r="P710" s="88"/>
      <c r="Q710" s="88"/>
      <c r="R710" s="88"/>
      <c r="S710" s="88"/>
      <c r="T710" s="89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T710" s="20" t="s">
        <v>194</v>
      </c>
      <c r="AU710" s="20" t="s">
        <v>91</v>
      </c>
    </row>
    <row r="711" s="2" customFormat="1">
      <c r="A711" s="42"/>
      <c r="B711" s="43"/>
      <c r="C711" s="44"/>
      <c r="D711" s="239" t="s">
        <v>239</v>
      </c>
      <c r="E711" s="44"/>
      <c r="F711" s="240" t="s">
        <v>3396</v>
      </c>
      <c r="G711" s="44"/>
      <c r="H711" s="44"/>
      <c r="I711" s="224"/>
      <c r="J711" s="44"/>
      <c r="K711" s="44"/>
      <c r="L711" s="48"/>
      <c r="M711" s="225"/>
      <c r="N711" s="226"/>
      <c r="O711" s="88"/>
      <c r="P711" s="88"/>
      <c r="Q711" s="88"/>
      <c r="R711" s="88"/>
      <c r="S711" s="88"/>
      <c r="T711" s="89"/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T711" s="20" t="s">
        <v>239</v>
      </c>
      <c r="AU711" s="20" t="s">
        <v>91</v>
      </c>
    </row>
    <row r="712" s="14" customFormat="1">
      <c r="A712" s="14"/>
      <c r="B712" s="252"/>
      <c r="C712" s="253"/>
      <c r="D712" s="222" t="s">
        <v>282</v>
      </c>
      <c r="E712" s="254" t="s">
        <v>32</v>
      </c>
      <c r="F712" s="255" t="s">
        <v>3397</v>
      </c>
      <c r="G712" s="253"/>
      <c r="H712" s="254" t="s">
        <v>32</v>
      </c>
      <c r="I712" s="256"/>
      <c r="J712" s="253"/>
      <c r="K712" s="253"/>
      <c r="L712" s="257"/>
      <c r="M712" s="258"/>
      <c r="N712" s="259"/>
      <c r="O712" s="259"/>
      <c r="P712" s="259"/>
      <c r="Q712" s="259"/>
      <c r="R712" s="259"/>
      <c r="S712" s="259"/>
      <c r="T712" s="260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61" t="s">
        <v>282</v>
      </c>
      <c r="AU712" s="261" t="s">
        <v>91</v>
      </c>
      <c r="AV712" s="14" t="s">
        <v>86</v>
      </c>
      <c r="AW712" s="14" t="s">
        <v>39</v>
      </c>
      <c r="AX712" s="14" t="s">
        <v>78</v>
      </c>
      <c r="AY712" s="261" t="s">
        <v>188</v>
      </c>
    </row>
    <row r="713" s="13" customFormat="1">
      <c r="A713" s="13"/>
      <c r="B713" s="241"/>
      <c r="C713" s="242"/>
      <c r="D713" s="222" t="s">
        <v>282</v>
      </c>
      <c r="E713" s="243" t="s">
        <v>32</v>
      </c>
      <c r="F713" s="244" t="s">
        <v>3001</v>
      </c>
      <c r="G713" s="242"/>
      <c r="H713" s="245">
        <v>183.16</v>
      </c>
      <c r="I713" s="246"/>
      <c r="J713" s="242"/>
      <c r="K713" s="242"/>
      <c r="L713" s="247"/>
      <c r="M713" s="248"/>
      <c r="N713" s="249"/>
      <c r="O713" s="249"/>
      <c r="P713" s="249"/>
      <c r="Q713" s="249"/>
      <c r="R713" s="249"/>
      <c r="S713" s="249"/>
      <c r="T713" s="250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1" t="s">
        <v>282</v>
      </c>
      <c r="AU713" s="251" t="s">
        <v>91</v>
      </c>
      <c r="AV713" s="13" t="s">
        <v>91</v>
      </c>
      <c r="AW713" s="13" t="s">
        <v>39</v>
      </c>
      <c r="AX713" s="13" t="s">
        <v>78</v>
      </c>
      <c r="AY713" s="251" t="s">
        <v>188</v>
      </c>
    </row>
    <row r="714" s="13" customFormat="1">
      <c r="A714" s="13"/>
      <c r="B714" s="241"/>
      <c r="C714" s="242"/>
      <c r="D714" s="222" t="s">
        <v>282</v>
      </c>
      <c r="E714" s="243" t="s">
        <v>32</v>
      </c>
      <c r="F714" s="244" t="s">
        <v>3004</v>
      </c>
      <c r="G714" s="242"/>
      <c r="H714" s="245">
        <v>362.06</v>
      </c>
      <c r="I714" s="246"/>
      <c r="J714" s="242"/>
      <c r="K714" s="242"/>
      <c r="L714" s="247"/>
      <c r="M714" s="248"/>
      <c r="N714" s="249"/>
      <c r="O714" s="249"/>
      <c r="P714" s="249"/>
      <c r="Q714" s="249"/>
      <c r="R714" s="249"/>
      <c r="S714" s="249"/>
      <c r="T714" s="250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1" t="s">
        <v>282</v>
      </c>
      <c r="AU714" s="251" t="s">
        <v>91</v>
      </c>
      <c r="AV714" s="13" t="s">
        <v>91</v>
      </c>
      <c r="AW714" s="13" t="s">
        <v>39</v>
      </c>
      <c r="AX714" s="13" t="s">
        <v>78</v>
      </c>
      <c r="AY714" s="251" t="s">
        <v>188</v>
      </c>
    </row>
    <row r="715" s="13" customFormat="1">
      <c r="A715" s="13"/>
      <c r="B715" s="241"/>
      <c r="C715" s="242"/>
      <c r="D715" s="222" t="s">
        <v>282</v>
      </c>
      <c r="E715" s="243" t="s">
        <v>32</v>
      </c>
      <c r="F715" s="244" t="s">
        <v>3006</v>
      </c>
      <c r="G715" s="242"/>
      <c r="H715" s="245">
        <v>19.739999999999998</v>
      </c>
      <c r="I715" s="246"/>
      <c r="J715" s="242"/>
      <c r="K715" s="242"/>
      <c r="L715" s="247"/>
      <c r="M715" s="248"/>
      <c r="N715" s="249"/>
      <c r="O715" s="249"/>
      <c r="P715" s="249"/>
      <c r="Q715" s="249"/>
      <c r="R715" s="249"/>
      <c r="S715" s="249"/>
      <c r="T715" s="250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1" t="s">
        <v>282</v>
      </c>
      <c r="AU715" s="251" t="s">
        <v>91</v>
      </c>
      <c r="AV715" s="13" t="s">
        <v>91</v>
      </c>
      <c r="AW715" s="13" t="s">
        <v>39</v>
      </c>
      <c r="AX715" s="13" t="s">
        <v>78</v>
      </c>
      <c r="AY715" s="251" t="s">
        <v>188</v>
      </c>
    </row>
    <row r="716" s="13" customFormat="1">
      <c r="A716" s="13"/>
      <c r="B716" s="241"/>
      <c r="C716" s="242"/>
      <c r="D716" s="222" t="s">
        <v>282</v>
      </c>
      <c r="E716" s="243" t="s">
        <v>32</v>
      </c>
      <c r="F716" s="244" t="s">
        <v>3011</v>
      </c>
      <c r="G716" s="242"/>
      <c r="H716" s="245">
        <v>73.650000000000006</v>
      </c>
      <c r="I716" s="246"/>
      <c r="J716" s="242"/>
      <c r="K716" s="242"/>
      <c r="L716" s="247"/>
      <c r="M716" s="248"/>
      <c r="N716" s="249"/>
      <c r="O716" s="249"/>
      <c r="P716" s="249"/>
      <c r="Q716" s="249"/>
      <c r="R716" s="249"/>
      <c r="S716" s="249"/>
      <c r="T716" s="250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1" t="s">
        <v>282</v>
      </c>
      <c r="AU716" s="251" t="s">
        <v>91</v>
      </c>
      <c r="AV716" s="13" t="s">
        <v>91</v>
      </c>
      <c r="AW716" s="13" t="s">
        <v>39</v>
      </c>
      <c r="AX716" s="13" t="s">
        <v>78</v>
      </c>
      <c r="AY716" s="251" t="s">
        <v>188</v>
      </c>
    </row>
    <row r="717" s="13" customFormat="1">
      <c r="A717" s="13"/>
      <c r="B717" s="241"/>
      <c r="C717" s="242"/>
      <c r="D717" s="222" t="s">
        <v>282</v>
      </c>
      <c r="E717" s="243" t="s">
        <v>32</v>
      </c>
      <c r="F717" s="244" t="s">
        <v>3014</v>
      </c>
      <c r="G717" s="242"/>
      <c r="H717" s="245">
        <v>21</v>
      </c>
      <c r="I717" s="246"/>
      <c r="J717" s="242"/>
      <c r="K717" s="242"/>
      <c r="L717" s="247"/>
      <c r="M717" s="248"/>
      <c r="N717" s="249"/>
      <c r="O717" s="249"/>
      <c r="P717" s="249"/>
      <c r="Q717" s="249"/>
      <c r="R717" s="249"/>
      <c r="S717" s="249"/>
      <c r="T717" s="250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1" t="s">
        <v>282</v>
      </c>
      <c r="AU717" s="251" t="s">
        <v>91</v>
      </c>
      <c r="AV717" s="13" t="s">
        <v>91</v>
      </c>
      <c r="AW717" s="13" t="s">
        <v>39</v>
      </c>
      <c r="AX717" s="13" t="s">
        <v>78</v>
      </c>
      <c r="AY717" s="251" t="s">
        <v>188</v>
      </c>
    </row>
    <row r="718" s="13" customFormat="1">
      <c r="A718" s="13"/>
      <c r="B718" s="241"/>
      <c r="C718" s="242"/>
      <c r="D718" s="222" t="s">
        <v>282</v>
      </c>
      <c r="E718" s="243" t="s">
        <v>32</v>
      </c>
      <c r="F718" s="244" t="s">
        <v>3398</v>
      </c>
      <c r="G718" s="242"/>
      <c r="H718" s="245">
        <v>28.100000000000001</v>
      </c>
      <c r="I718" s="246"/>
      <c r="J718" s="242"/>
      <c r="K718" s="242"/>
      <c r="L718" s="247"/>
      <c r="M718" s="248"/>
      <c r="N718" s="249"/>
      <c r="O718" s="249"/>
      <c r="P718" s="249"/>
      <c r="Q718" s="249"/>
      <c r="R718" s="249"/>
      <c r="S718" s="249"/>
      <c r="T718" s="250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1" t="s">
        <v>282</v>
      </c>
      <c r="AU718" s="251" t="s">
        <v>91</v>
      </c>
      <c r="AV718" s="13" t="s">
        <v>91</v>
      </c>
      <c r="AW718" s="13" t="s">
        <v>39</v>
      </c>
      <c r="AX718" s="13" t="s">
        <v>78</v>
      </c>
      <c r="AY718" s="251" t="s">
        <v>188</v>
      </c>
    </row>
    <row r="719" s="15" customFormat="1">
      <c r="A719" s="15"/>
      <c r="B719" s="272"/>
      <c r="C719" s="273"/>
      <c r="D719" s="222" t="s">
        <v>282</v>
      </c>
      <c r="E719" s="274" t="s">
        <v>32</v>
      </c>
      <c r="F719" s="275" t="s">
        <v>338</v>
      </c>
      <c r="G719" s="273"/>
      <c r="H719" s="276">
        <v>687.71000000000004</v>
      </c>
      <c r="I719" s="277"/>
      <c r="J719" s="273"/>
      <c r="K719" s="273"/>
      <c r="L719" s="278"/>
      <c r="M719" s="279"/>
      <c r="N719" s="280"/>
      <c r="O719" s="280"/>
      <c r="P719" s="280"/>
      <c r="Q719" s="280"/>
      <c r="R719" s="280"/>
      <c r="S719" s="280"/>
      <c r="T719" s="281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82" t="s">
        <v>282</v>
      </c>
      <c r="AU719" s="282" t="s">
        <v>91</v>
      </c>
      <c r="AV719" s="15" t="s">
        <v>187</v>
      </c>
      <c r="AW719" s="15" t="s">
        <v>39</v>
      </c>
      <c r="AX719" s="15" t="s">
        <v>86</v>
      </c>
      <c r="AY719" s="282" t="s">
        <v>188</v>
      </c>
    </row>
    <row r="720" s="2" customFormat="1" ht="24.15" customHeight="1">
      <c r="A720" s="42"/>
      <c r="B720" s="43"/>
      <c r="C720" s="209" t="s">
        <v>1771</v>
      </c>
      <c r="D720" s="209" t="s">
        <v>189</v>
      </c>
      <c r="E720" s="210" t="s">
        <v>3399</v>
      </c>
      <c r="F720" s="211" t="s">
        <v>3400</v>
      </c>
      <c r="G720" s="212" t="s">
        <v>278</v>
      </c>
      <c r="H720" s="213">
        <v>687.71000000000004</v>
      </c>
      <c r="I720" s="214"/>
      <c r="J720" s="215">
        <f>ROUND(I720*H720,2)</f>
        <v>0</v>
      </c>
      <c r="K720" s="211" t="s">
        <v>236</v>
      </c>
      <c r="L720" s="48"/>
      <c r="M720" s="216" t="s">
        <v>32</v>
      </c>
      <c r="N720" s="217" t="s">
        <v>49</v>
      </c>
      <c r="O720" s="88"/>
      <c r="P720" s="218">
        <f>O720*H720</f>
        <v>0</v>
      </c>
      <c r="Q720" s="218">
        <v>0.00020000000000000001</v>
      </c>
      <c r="R720" s="218">
        <f>Q720*H720</f>
        <v>0.13754200000000003</v>
      </c>
      <c r="S720" s="218">
        <v>0</v>
      </c>
      <c r="T720" s="219">
        <f>S720*H720</f>
        <v>0</v>
      </c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R720" s="220" t="s">
        <v>405</v>
      </c>
      <c r="AT720" s="220" t="s">
        <v>189</v>
      </c>
      <c r="AU720" s="220" t="s">
        <v>91</v>
      </c>
      <c r="AY720" s="20" t="s">
        <v>188</v>
      </c>
      <c r="BE720" s="221">
        <f>IF(N720="základní",J720,0)</f>
        <v>0</v>
      </c>
      <c r="BF720" s="221">
        <f>IF(N720="snížená",J720,0)</f>
        <v>0</v>
      </c>
      <c r="BG720" s="221">
        <f>IF(N720="zákl. přenesená",J720,0)</f>
        <v>0</v>
      </c>
      <c r="BH720" s="221">
        <f>IF(N720="sníž. přenesená",J720,0)</f>
        <v>0</v>
      </c>
      <c r="BI720" s="221">
        <f>IF(N720="nulová",J720,0)</f>
        <v>0</v>
      </c>
      <c r="BJ720" s="20" t="s">
        <v>86</v>
      </c>
      <c r="BK720" s="221">
        <f>ROUND(I720*H720,2)</f>
        <v>0</v>
      </c>
      <c r="BL720" s="20" t="s">
        <v>405</v>
      </c>
      <c r="BM720" s="220" t="s">
        <v>3401</v>
      </c>
    </row>
    <row r="721" s="2" customFormat="1">
      <c r="A721" s="42"/>
      <c r="B721" s="43"/>
      <c r="C721" s="44"/>
      <c r="D721" s="222" t="s">
        <v>194</v>
      </c>
      <c r="E721" s="44"/>
      <c r="F721" s="223" t="s">
        <v>3402</v>
      </c>
      <c r="G721" s="44"/>
      <c r="H721" s="44"/>
      <c r="I721" s="224"/>
      <c r="J721" s="44"/>
      <c r="K721" s="44"/>
      <c r="L721" s="48"/>
      <c r="M721" s="225"/>
      <c r="N721" s="226"/>
      <c r="O721" s="88"/>
      <c r="P721" s="88"/>
      <c r="Q721" s="88"/>
      <c r="R721" s="88"/>
      <c r="S721" s="88"/>
      <c r="T721" s="89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T721" s="20" t="s">
        <v>194</v>
      </c>
      <c r="AU721" s="20" t="s">
        <v>91</v>
      </c>
    </row>
    <row r="722" s="2" customFormat="1">
      <c r="A722" s="42"/>
      <c r="B722" s="43"/>
      <c r="C722" s="44"/>
      <c r="D722" s="239" t="s">
        <v>239</v>
      </c>
      <c r="E722" s="44"/>
      <c r="F722" s="240" t="s">
        <v>3403</v>
      </c>
      <c r="G722" s="44"/>
      <c r="H722" s="44"/>
      <c r="I722" s="224"/>
      <c r="J722" s="44"/>
      <c r="K722" s="44"/>
      <c r="L722" s="48"/>
      <c r="M722" s="225"/>
      <c r="N722" s="226"/>
      <c r="O722" s="88"/>
      <c r="P722" s="88"/>
      <c r="Q722" s="88"/>
      <c r="R722" s="88"/>
      <c r="S722" s="88"/>
      <c r="T722" s="89"/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T722" s="20" t="s">
        <v>239</v>
      </c>
      <c r="AU722" s="20" t="s">
        <v>91</v>
      </c>
    </row>
    <row r="723" s="14" customFormat="1">
      <c r="A723" s="14"/>
      <c r="B723" s="252"/>
      <c r="C723" s="253"/>
      <c r="D723" s="222" t="s">
        <v>282</v>
      </c>
      <c r="E723" s="254" t="s">
        <v>32</v>
      </c>
      <c r="F723" s="255" t="s">
        <v>3397</v>
      </c>
      <c r="G723" s="253"/>
      <c r="H723" s="254" t="s">
        <v>32</v>
      </c>
      <c r="I723" s="256"/>
      <c r="J723" s="253"/>
      <c r="K723" s="253"/>
      <c r="L723" s="257"/>
      <c r="M723" s="258"/>
      <c r="N723" s="259"/>
      <c r="O723" s="259"/>
      <c r="P723" s="259"/>
      <c r="Q723" s="259"/>
      <c r="R723" s="259"/>
      <c r="S723" s="259"/>
      <c r="T723" s="260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1" t="s">
        <v>282</v>
      </c>
      <c r="AU723" s="261" t="s">
        <v>91</v>
      </c>
      <c r="AV723" s="14" t="s">
        <v>86</v>
      </c>
      <c r="AW723" s="14" t="s">
        <v>39</v>
      </c>
      <c r="AX723" s="14" t="s">
        <v>78</v>
      </c>
      <c r="AY723" s="261" t="s">
        <v>188</v>
      </c>
    </row>
    <row r="724" s="13" customFormat="1">
      <c r="A724" s="13"/>
      <c r="B724" s="241"/>
      <c r="C724" s="242"/>
      <c r="D724" s="222" t="s">
        <v>282</v>
      </c>
      <c r="E724" s="243" t="s">
        <v>32</v>
      </c>
      <c r="F724" s="244" t="s">
        <v>3001</v>
      </c>
      <c r="G724" s="242"/>
      <c r="H724" s="245">
        <v>183.16</v>
      </c>
      <c r="I724" s="246"/>
      <c r="J724" s="242"/>
      <c r="K724" s="242"/>
      <c r="L724" s="247"/>
      <c r="M724" s="248"/>
      <c r="N724" s="249"/>
      <c r="O724" s="249"/>
      <c r="P724" s="249"/>
      <c r="Q724" s="249"/>
      <c r="R724" s="249"/>
      <c r="S724" s="249"/>
      <c r="T724" s="250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1" t="s">
        <v>282</v>
      </c>
      <c r="AU724" s="251" t="s">
        <v>91</v>
      </c>
      <c r="AV724" s="13" t="s">
        <v>91</v>
      </c>
      <c r="AW724" s="13" t="s">
        <v>39</v>
      </c>
      <c r="AX724" s="13" t="s">
        <v>78</v>
      </c>
      <c r="AY724" s="251" t="s">
        <v>188</v>
      </c>
    </row>
    <row r="725" s="13" customFormat="1">
      <c r="A725" s="13"/>
      <c r="B725" s="241"/>
      <c r="C725" s="242"/>
      <c r="D725" s="222" t="s">
        <v>282</v>
      </c>
      <c r="E725" s="243" t="s">
        <v>32</v>
      </c>
      <c r="F725" s="244" t="s">
        <v>3004</v>
      </c>
      <c r="G725" s="242"/>
      <c r="H725" s="245">
        <v>362.06</v>
      </c>
      <c r="I725" s="246"/>
      <c r="J725" s="242"/>
      <c r="K725" s="242"/>
      <c r="L725" s="247"/>
      <c r="M725" s="248"/>
      <c r="N725" s="249"/>
      <c r="O725" s="249"/>
      <c r="P725" s="249"/>
      <c r="Q725" s="249"/>
      <c r="R725" s="249"/>
      <c r="S725" s="249"/>
      <c r="T725" s="250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1" t="s">
        <v>282</v>
      </c>
      <c r="AU725" s="251" t="s">
        <v>91</v>
      </c>
      <c r="AV725" s="13" t="s">
        <v>91</v>
      </c>
      <c r="AW725" s="13" t="s">
        <v>39</v>
      </c>
      <c r="AX725" s="13" t="s">
        <v>78</v>
      </c>
      <c r="AY725" s="251" t="s">
        <v>188</v>
      </c>
    </row>
    <row r="726" s="13" customFormat="1">
      <c r="A726" s="13"/>
      <c r="B726" s="241"/>
      <c r="C726" s="242"/>
      <c r="D726" s="222" t="s">
        <v>282</v>
      </c>
      <c r="E726" s="243" t="s">
        <v>32</v>
      </c>
      <c r="F726" s="244" t="s">
        <v>3006</v>
      </c>
      <c r="G726" s="242"/>
      <c r="H726" s="245">
        <v>19.739999999999998</v>
      </c>
      <c r="I726" s="246"/>
      <c r="J726" s="242"/>
      <c r="K726" s="242"/>
      <c r="L726" s="247"/>
      <c r="M726" s="248"/>
      <c r="N726" s="249"/>
      <c r="O726" s="249"/>
      <c r="P726" s="249"/>
      <c r="Q726" s="249"/>
      <c r="R726" s="249"/>
      <c r="S726" s="249"/>
      <c r="T726" s="250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1" t="s">
        <v>282</v>
      </c>
      <c r="AU726" s="251" t="s">
        <v>91</v>
      </c>
      <c r="AV726" s="13" t="s">
        <v>91</v>
      </c>
      <c r="AW726" s="13" t="s">
        <v>39</v>
      </c>
      <c r="AX726" s="13" t="s">
        <v>78</v>
      </c>
      <c r="AY726" s="251" t="s">
        <v>188</v>
      </c>
    </row>
    <row r="727" s="13" customFormat="1">
      <c r="A727" s="13"/>
      <c r="B727" s="241"/>
      <c r="C727" s="242"/>
      <c r="D727" s="222" t="s">
        <v>282</v>
      </c>
      <c r="E727" s="243" t="s">
        <v>32</v>
      </c>
      <c r="F727" s="244" t="s">
        <v>3011</v>
      </c>
      <c r="G727" s="242"/>
      <c r="H727" s="245">
        <v>73.650000000000006</v>
      </c>
      <c r="I727" s="246"/>
      <c r="J727" s="242"/>
      <c r="K727" s="242"/>
      <c r="L727" s="247"/>
      <c r="M727" s="248"/>
      <c r="N727" s="249"/>
      <c r="O727" s="249"/>
      <c r="P727" s="249"/>
      <c r="Q727" s="249"/>
      <c r="R727" s="249"/>
      <c r="S727" s="249"/>
      <c r="T727" s="250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1" t="s">
        <v>282</v>
      </c>
      <c r="AU727" s="251" t="s">
        <v>91</v>
      </c>
      <c r="AV727" s="13" t="s">
        <v>91</v>
      </c>
      <c r="AW727" s="13" t="s">
        <v>39</v>
      </c>
      <c r="AX727" s="13" t="s">
        <v>78</v>
      </c>
      <c r="AY727" s="251" t="s">
        <v>188</v>
      </c>
    </row>
    <row r="728" s="13" customFormat="1">
      <c r="A728" s="13"/>
      <c r="B728" s="241"/>
      <c r="C728" s="242"/>
      <c r="D728" s="222" t="s">
        <v>282</v>
      </c>
      <c r="E728" s="243" t="s">
        <v>32</v>
      </c>
      <c r="F728" s="244" t="s">
        <v>3014</v>
      </c>
      <c r="G728" s="242"/>
      <c r="H728" s="245">
        <v>21</v>
      </c>
      <c r="I728" s="246"/>
      <c r="J728" s="242"/>
      <c r="K728" s="242"/>
      <c r="L728" s="247"/>
      <c r="M728" s="248"/>
      <c r="N728" s="249"/>
      <c r="O728" s="249"/>
      <c r="P728" s="249"/>
      <c r="Q728" s="249"/>
      <c r="R728" s="249"/>
      <c r="S728" s="249"/>
      <c r="T728" s="250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1" t="s">
        <v>282</v>
      </c>
      <c r="AU728" s="251" t="s">
        <v>91</v>
      </c>
      <c r="AV728" s="13" t="s">
        <v>91</v>
      </c>
      <c r="AW728" s="13" t="s">
        <v>39</v>
      </c>
      <c r="AX728" s="13" t="s">
        <v>78</v>
      </c>
      <c r="AY728" s="251" t="s">
        <v>188</v>
      </c>
    </row>
    <row r="729" s="13" customFormat="1">
      <c r="A729" s="13"/>
      <c r="B729" s="241"/>
      <c r="C729" s="242"/>
      <c r="D729" s="222" t="s">
        <v>282</v>
      </c>
      <c r="E729" s="243" t="s">
        <v>32</v>
      </c>
      <c r="F729" s="244" t="s">
        <v>3398</v>
      </c>
      <c r="G729" s="242"/>
      <c r="H729" s="245">
        <v>28.100000000000001</v>
      </c>
      <c r="I729" s="246"/>
      <c r="J729" s="242"/>
      <c r="K729" s="242"/>
      <c r="L729" s="247"/>
      <c r="M729" s="248"/>
      <c r="N729" s="249"/>
      <c r="O729" s="249"/>
      <c r="P729" s="249"/>
      <c r="Q729" s="249"/>
      <c r="R729" s="249"/>
      <c r="S729" s="249"/>
      <c r="T729" s="250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1" t="s">
        <v>282</v>
      </c>
      <c r="AU729" s="251" t="s">
        <v>91</v>
      </c>
      <c r="AV729" s="13" t="s">
        <v>91</v>
      </c>
      <c r="AW729" s="13" t="s">
        <v>39</v>
      </c>
      <c r="AX729" s="13" t="s">
        <v>78</v>
      </c>
      <c r="AY729" s="251" t="s">
        <v>188</v>
      </c>
    </row>
    <row r="730" s="15" customFormat="1">
      <c r="A730" s="15"/>
      <c r="B730" s="272"/>
      <c r="C730" s="273"/>
      <c r="D730" s="222" t="s">
        <v>282</v>
      </c>
      <c r="E730" s="274" t="s">
        <v>32</v>
      </c>
      <c r="F730" s="275" t="s">
        <v>338</v>
      </c>
      <c r="G730" s="273"/>
      <c r="H730" s="276">
        <v>687.71000000000004</v>
      </c>
      <c r="I730" s="277"/>
      <c r="J730" s="273"/>
      <c r="K730" s="273"/>
      <c r="L730" s="278"/>
      <c r="M730" s="279"/>
      <c r="N730" s="280"/>
      <c r="O730" s="280"/>
      <c r="P730" s="280"/>
      <c r="Q730" s="280"/>
      <c r="R730" s="280"/>
      <c r="S730" s="280"/>
      <c r="T730" s="281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82" t="s">
        <v>282</v>
      </c>
      <c r="AU730" s="282" t="s">
        <v>91</v>
      </c>
      <c r="AV730" s="15" t="s">
        <v>187</v>
      </c>
      <c r="AW730" s="15" t="s">
        <v>39</v>
      </c>
      <c r="AX730" s="15" t="s">
        <v>86</v>
      </c>
      <c r="AY730" s="282" t="s">
        <v>188</v>
      </c>
    </row>
    <row r="731" s="2" customFormat="1" ht="33" customHeight="1">
      <c r="A731" s="42"/>
      <c r="B731" s="43"/>
      <c r="C731" s="209" t="s">
        <v>1773</v>
      </c>
      <c r="D731" s="209" t="s">
        <v>189</v>
      </c>
      <c r="E731" s="210" t="s">
        <v>3404</v>
      </c>
      <c r="F731" s="211" t="s">
        <v>3405</v>
      </c>
      <c r="G731" s="212" t="s">
        <v>278</v>
      </c>
      <c r="H731" s="213">
        <v>687.71000000000004</v>
      </c>
      <c r="I731" s="214"/>
      <c r="J731" s="215">
        <f>ROUND(I731*H731,2)</f>
        <v>0</v>
      </c>
      <c r="K731" s="211" t="s">
        <v>236</v>
      </c>
      <c r="L731" s="48"/>
      <c r="M731" s="216" t="s">
        <v>32</v>
      </c>
      <c r="N731" s="217" t="s">
        <v>49</v>
      </c>
      <c r="O731" s="88"/>
      <c r="P731" s="218">
        <f>O731*H731</f>
        <v>0</v>
      </c>
      <c r="Q731" s="218">
        <v>0.0044999999999999997</v>
      </c>
      <c r="R731" s="218">
        <f>Q731*H731</f>
        <v>3.0946949999999998</v>
      </c>
      <c r="S731" s="218">
        <v>0</v>
      </c>
      <c r="T731" s="219">
        <f>S731*H731</f>
        <v>0</v>
      </c>
      <c r="U731" s="42"/>
      <c r="V731" s="42"/>
      <c r="W731" s="42"/>
      <c r="X731" s="42"/>
      <c r="Y731" s="42"/>
      <c r="Z731" s="42"/>
      <c r="AA731" s="42"/>
      <c r="AB731" s="42"/>
      <c r="AC731" s="42"/>
      <c r="AD731" s="42"/>
      <c r="AE731" s="42"/>
      <c r="AR731" s="220" t="s">
        <v>405</v>
      </c>
      <c r="AT731" s="220" t="s">
        <v>189</v>
      </c>
      <c r="AU731" s="220" t="s">
        <v>91</v>
      </c>
      <c r="AY731" s="20" t="s">
        <v>188</v>
      </c>
      <c r="BE731" s="221">
        <f>IF(N731="základní",J731,0)</f>
        <v>0</v>
      </c>
      <c r="BF731" s="221">
        <f>IF(N731="snížená",J731,0)</f>
        <v>0</v>
      </c>
      <c r="BG731" s="221">
        <f>IF(N731="zákl. přenesená",J731,0)</f>
        <v>0</v>
      </c>
      <c r="BH731" s="221">
        <f>IF(N731="sníž. přenesená",J731,0)</f>
        <v>0</v>
      </c>
      <c r="BI731" s="221">
        <f>IF(N731="nulová",J731,0)</f>
        <v>0</v>
      </c>
      <c r="BJ731" s="20" t="s">
        <v>86</v>
      </c>
      <c r="BK731" s="221">
        <f>ROUND(I731*H731,2)</f>
        <v>0</v>
      </c>
      <c r="BL731" s="20" t="s">
        <v>405</v>
      </c>
      <c r="BM731" s="220" t="s">
        <v>3406</v>
      </c>
    </row>
    <row r="732" s="2" customFormat="1">
      <c r="A732" s="42"/>
      <c r="B732" s="43"/>
      <c r="C732" s="44"/>
      <c r="D732" s="222" t="s">
        <v>194</v>
      </c>
      <c r="E732" s="44"/>
      <c r="F732" s="223" t="s">
        <v>3407</v>
      </c>
      <c r="G732" s="44"/>
      <c r="H732" s="44"/>
      <c r="I732" s="224"/>
      <c r="J732" s="44"/>
      <c r="K732" s="44"/>
      <c r="L732" s="48"/>
      <c r="M732" s="225"/>
      <c r="N732" s="226"/>
      <c r="O732" s="88"/>
      <c r="P732" s="88"/>
      <c r="Q732" s="88"/>
      <c r="R732" s="88"/>
      <c r="S732" s="88"/>
      <c r="T732" s="89"/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T732" s="20" t="s">
        <v>194</v>
      </c>
      <c r="AU732" s="20" t="s">
        <v>91</v>
      </c>
    </row>
    <row r="733" s="2" customFormat="1">
      <c r="A733" s="42"/>
      <c r="B733" s="43"/>
      <c r="C733" s="44"/>
      <c r="D733" s="239" t="s">
        <v>239</v>
      </c>
      <c r="E733" s="44"/>
      <c r="F733" s="240" t="s">
        <v>3408</v>
      </c>
      <c r="G733" s="44"/>
      <c r="H733" s="44"/>
      <c r="I733" s="224"/>
      <c r="J733" s="44"/>
      <c r="K733" s="44"/>
      <c r="L733" s="48"/>
      <c r="M733" s="225"/>
      <c r="N733" s="226"/>
      <c r="O733" s="88"/>
      <c r="P733" s="88"/>
      <c r="Q733" s="88"/>
      <c r="R733" s="88"/>
      <c r="S733" s="88"/>
      <c r="T733" s="89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T733" s="20" t="s">
        <v>239</v>
      </c>
      <c r="AU733" s="20" t="s">
        <v>91</v>
      </c>
    </row>
    <row r="734" s="14" customFormat="1">
      <c r="A734" s="14"/>
      <c r="B734" s="252"/>
      <c r="C734" s="253"/>
      <c r="D734" s="222" t="s">
        <v>282</v>
      </c>
      <c r="E734" s="254" t="s">
        <v>32</v>
      </c>
      <c r="F734" s="255" t="s">
        <v>3397</v>
      </c>
      <c r="G734" s="253"/>
      <c r="H734" s="254" t="s">
        <v>32</v>
      </c>
      <c r="I734" s="256"/>
      <c r="J734" s="253"/>
      <c r="K734" s="253"/>
      <c r="L734" s="257"/>
      <c r="M734" s="258"/>
      <c r="N734" s="259"/>
      <c r="O734" s="259"/>
      <c r="P734" s="259"/>
      <c r="Q734" s="259"/>
      <c r="R734" s="259"/>
      <c r="S734" s="259"/>
      <c r="T734" s="260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61" t="s">
        <v>282</v>
      </c>
      <c r="AU734" s="261" t="s">
        <v>91</v>
      </c>
      <c r="AV734" s="14" t="s">
        <v>86</v>
      </c>
      <c r="AW734" s="14" t="s">
        <v>39</v>
      </c>
      <c r="AX734" s="14" t="s">
        <v>78</v>
      </c>
      <c r="AY734" s="261" t="s">
        <v>188</v>
      </c>
    </row>
    <row r="735" s="13" customFormat="1">
      <c r="A735" s="13"/>
      <c r="B735" s="241"/>
      <c r="C735" s="242"/>
      <c r="D735" s="222" t="s">
        <v>282</v>
      </c>
      <c r="E735" s="243" t="s">
        <v>32</v>
      </c>
      <c r="F735" s="244" t="s">
        <v>3001</v>
      </c>
      <c r="G735" s="242"/>
      <c r="H735" s="245">
        <v>183.16</v>
      </c>
      <c r="I735" s="246"/>
      <c r="J735" s="242"/>
      <c r="K735" s="242"/>
      <c r="L735" s="247"/>
      <c r="M735" s="248"/>
      <c r="N735" s="249"/>
      <c r="O735" s="249"/>
      <c r="P735" s="249"/>
      <c r="Q735" s="249"/>
      <c r="R735" s="249"/>
      <c r="S735" s="249"/>
      <c r="T735" s="250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1" t="s">
        <v>282</v>
      </c>
      <c r="AU735" s="251" t="s">
        <v>91</v>
      </c>
      <c r="AV735" s="13" t="s">
        <v>91</v>
      </c>
      <c r="AW735" s="13" t="s">
        <v>39</v>
      </c>
      <c r="AX735" s="13" t="s">
        <v>78</v>
      </c>
      <c r="AY735" s="251" t="s">
        <v>188</v>
      </c>
    </row>
    <row r="736" s="13" customFormat="1">
      <c r="A736" s="13"/>
      <c r="B736" s="241"/>
      <c r="C736" s="242"/>
      <c r="D736" s="222" t="s">
        <v>282</v>
      </c>
      <c r="E736" s="243" t="s">
        <v>32</v>
      </c>
      <c r="F736" s="244" t="s">
        <v>3004</v>
      </c>
      <c r="G736" s="242"/>
      <c r="H736" s="245">
        <v>362.06</v>
      </c>
      <c r="I736" s="246"/>
      <c r="J736" s="242"/>
      <c r="K736" s="242"/>
      <c r="L736" s="247"/>
      <c r="M736" s="248"/>
      <c r="N736" s="249"/>
      <c r="O736" s="249"/>
      <c r="P736" s="249"/>
      <c r="Q736" s="249"/>
      <c r="R736" s="249"/>
      <c r="S736" s="249"/>
      <c r="T736" s="250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1" t="s">
        <v>282</v>
      </c>
      <c r="AU736" s="251" t="s">
        <v>91</v>
      </c>
      <c r="AV736" s="13" t="s">
        <v>91</v>
      </c>
      <c r="AW736" s="13" t="s">
        <v>39</v>
      </c>
      <c r="AX736" s="13" t="s">
        <v>78</v>
      </c>
      <c r="AY736" s="251" t="s">
        <v>188</v>
      </c>
    </row>
    <row r="737" s="13" customFormat="1">
      <c r="A737" s="13"/>
      <c r="B737" s="241"/>
      <c r="C737" s="242"/>
      <c r="D737" s="222" t="s">
        <v>282</v>
      </c>
      <c r="E737" s="243" t="s">
        <v>32</v>
      </c>
      <c r="F737" s="244" t="s">
        <v>3006</v>
      </c>
      <c r="G737" s="242"/>
      <c r="H737" s="245">
        <v>19.739999999999998</v>
      </c>
      <c r="I737" s="246"/>
      <c r="J737" s="242"/>
      <c r="K737" s="242"/>
      <c r="L737" s="247"/>
      <c r="M737" s="248"/>
      <c r="N737" s="249"/>
      <c r="O737" s="249"/>
      <c r="P737" s="249"/>
      <c r="Q737" s="249"/>
      <c r="R737" s="249"/>
      <c r="S737" s="249"/>
      <c r="T737" s="250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1" t="s">
        <v>282</v>
      </c>
      <c r="AU737" s="251" t="s">
        <v>91</v>
      </c>
      <c r="AV737" s="13" t="s">
        <v>91</v>
      </c>
      <c r="AW737" s="13" t="s">
        <v>39</v>
      </c>
      <c r="AX737" s="13" t="s">
        <v>78</v>
      </c>
      <c r="AY737" s="251" t="s">
        <v>188</v>
      </c>
    </row>
    <row r="738" s="13" customFormat="1">
      <c r="A738" s="13"/>
      <c r="B738" s="241"/>
      <c r="C738" s="242"/>
      <c r="D738" s="222" t="s">
        <v>282</v>
      </c>
      <c r="E738" s="243" t="s">
        <v>32</v>
      </c>
      <c r="F738" s="244" t="s">
        <v>3011</v>
      </c>
      <c r="G738" s="242"/>
      <c r="H738" s="245">
        <v>73.650000000000006</v>
      </c>
      <c r="I738" s="246"/>
      <c r="J738" s="242"/>
      <c r="K738" s="242"/>
      <c r="L738" s="247"/>
      <c r="M738" s="248"/>
      <c r="N738" s="249"/>
      <c r="O738" s="249"/>
      <c r="P738" s="249"/>
      <c r="Q738" s="249"/>
      <c r="R738" s="249"/>
      <c r="S738" s="249"/>
      <c r="T738" s="250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1" t="s">
        <v>282</v>
      </c>
      <c r="AU738" s="251" t="s">
        <v>91</v>
      </c>
      <c r="AV738" s="13" t="s">
        <v>91</v>
      </c>
      <c r="AW738" s="13" t="s">
        <v>39</v>
      </c>
      <c r="AX738" s="13" t="s">
        <v>78</v>
      </c>
      <c r="AY738" s="251" t="s">
        <v>188</v>
      </c>
    </row>
    <row r="739" s="13" customFormat="1">
      <c r="A739" s="13"/>
      <c r="B739" s="241"/>
      <c r="C739" s="242"/>
      <c r="D739" s="222" t="s">
        <v>282</v>
      </c>
      <c r="E739" s="243" t="s">
        <v>32</v>
      </c>
      <c r="F739" s="244" t="s">
        <v>3014</v>
      </c>
      <c r="G739" s="242"/>
      <c r="H739" s="245">
        <v>21</v>
      </c>
      <c r="I739" s="246"/>
      <c r="J739" s="242"/>
      <c r="K739" s="242"/>
      <c r="L739" s="247"/>
      <c r="M739" s="248"/>
      <c r="N739" s="249"/>
      <c r="O739" s="249"/>
      <c r="P739" s="249"/>
      <c r="Q739" s="249"/>
      <c r="R739" s="249"/>
      <c r="S739" s="249"/>
      <c r="T739" s="250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1" t="s">
        <v>282</v>
      </c>
      <c r="AU739" s="251" t="s">
        <v>91</v>
      </c>
      <c r="AV739" s="13" t="s">
        <v>91</v>
      </c>
      <c r="AW739" s="13" t="s">
        <v>39</v>
      </c>
      <c r="AX739" s="13" t="s">
        <v>78</v>
      </c>
      <c r="AY739" s="251" t="s">
        <v>188</v>
      </c>
    </row>
    <row r="740" s="13" customFormat="1">
      <c r="A740" s="13"/>
      <c r="B740" s="241"/>
      <c r="C740" s="242"/>
      <c r="D740" s="222" t="s">
        <v>282</v>
      </c>
      <c r="E740" s="243" t="s">
        <v>32</v>
      </c>
      <c r="F740" s="244" t="s">
        <v>3398</v>
      </c>
      <c r="G740" s="242"/>
      <c r="H740" s="245">
        <v>28.100000000000001</v>
      </c>
      <c r="I740" s="246"/>
      <c r="J740" s="242"/>
      <c r="K740" s="242"/>
      <c r="L740" s="247"/>
      <c r="M740" s="248"/>
      <c r="N740" s="249"/>
      <c r="O740" s="249"/>
      <c r="P740" s="249"/>
      <c r="Q740" s="249"/>
      <c r="R740" s="249"/>
      <c r="S740" s="249"/>
      <c r="T740" s="250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51" t="s">
        <v>282</v>
      </c>
      <c r="AU740" s="251" t="s">
        <v>91</v>
      </c>
      <c r="AV740" s="13" t="s">
        <v>91</v>
      </c>
      <c r="AW740" s="13" t="s">
        <v>39</v>
      </c>
      <c r="AX740" s="13" t="s">
        <v>78</v>
      </c>
      <c r="AY740" s="251" t="s">
        <v>188</v>
      </c>
    </row>
    <row r="741" s="15" customFormat="1">
      <c r="A741" s="15"/>
      <c r="B741" s="272"/>
      <c r="C741" s="273"/>
      <c r="D741" s="222" t="s">
        <v>282</v>
      </c>
      <c r="E741" s="274" t="s">
        <v>32</v>
      </c>
      <c r="F741" s="275" t="s">
        <v>338</v>
      </c>
      <c r="G741" s="273"/>
      <c r="H741" s="276">
        <v>687.71000000000004</v>
      </c>
      <c r="I741" s="277"/>
      <c r="J741" s="273"/>
      <c r="K741" s="273"/>
      <c r="L741" s="278"/>
      <c r="M741" s="279"/>
      <c r="N741" s="280"/>
      <c r="O741" s="280"/>
      <c r="P741" s="280"/>
      <c r="Q741" s="280"/>
      <c r="R741" s="280"/>
      <c r="S741" s="280"/>
      <c r="T741" s="281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82" t="s">
        <v>282</v>
      </c>
      <c r="AU741" s="282" t="s">
        <v>91</v>
      </c>
      <c r="AV741" s="15" t="s">
        <v>187</v>
      </c>
      <c r="AW741" s="15" t="s">
        <v>39</v>
      </c>
      <c r="AX741" s="15" t="s">
        <v>86</v>
      </c>
      <c r="AY741" s="282" t="s">
        <v>188</v>
      </c>
    </row>
    <row r="742" s="2" customFormat="1" ht="16.5" customHeight="1">
      <c r="A742" s="42"/>
      <c r="B742" s="43"/>
      <c r="C742" s="209" t="s">
        <v>2837</v>
      </c>
      <c r="D742" s="209" t="s">
        <v>189</v>
      </c>
      <c r="E742" s="210" t="s">
        <v>3409</v>
      </c>
      <c r="F742" s="211" t="s">
        <v>3410</v>
      </c>
      <c r="G742" s="212" t="s">
        <v>314</v>
      </c>
      <c r="H742" s="213">
        <v>154.80000000000001</v>
      </c>
      <c r="I742" s="214"/>
      <c r="J742" s="215">
        <f>ROUND(I742*H742,2)</f>
        <v>0</v>
      </c>
      <c r="K742" s="211" t="s">
        <v>236</v>
      </c>
      <c r="L742" s="48"/>
      <c r="M742" s="216" t="s">
        <v>32</v>
      </c>
      <c r="N742" s="217" t="s">
        <v>49</v>
      </c>
      <c r="O742" s="88"/>
      <c r="P742" s="218">
        <f>O742*H742</f>
        <v>0</v>
      </c>
      <c r="Q742" s="218">
        <v>0</v>
      </c>
      <c r="R742" s="218">
        <f>Q742*H742</f>
        <v>0</v>
      </c>
      <c r="S742" s="218">
        <v>0</v>
      </c>
      <c r="T742" s="219">
        <f>S742*H742</f>
        <v>0</v>
      </c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R742" s="220" t="s">
        <v>405</v>
      </c>
      <c r="AT742" s="220" t="s">
        <v>189</v>
      </c>
      <c r="AU742" s="220" t="s">
        <v>91</v>
      </c>
      <c r="AY742" s="20" t="s">
        <v>188</v>
      </c>
      <c r="BE742" s="221">
        <f>IF(N742="základní",J742,0)</f>
        <v>0</v>
      </c>
      <c r="BF742" s="221">
        <f>IF(N742="snížená",J742,0)</f>
        <v>0</v>
      </c>
      <c r="BG742" s="221">
        <f>IF(N742="zákl. přenesená",J742,0)</f>
        <v>0</v>
      </c>
      <c r="BH742" s="221">
        <f>IF(N742="sníž. přenesená",J742,0)</f>
        <v>0</v>
      </c>
      <c r="BI742" s="221">
        <f>IF(N742="nulová",J742,0)</f>
        <v>0</v>
      </c>
      <c r="BJ742" s="20" t="s">
        <v>86</v>
      </c>
      <c r="BK742" s="221">
        <f>ROUND(I742*H742,2)</f>
        <v>0</v>
      </c>
      <c r="BL742" s="20" t="s">
        <v>405</v>
      </c>
      <c r="BM742" s="220" t="s">
        <v>3411</v>
      </c>
    </row>
    <row r="743" s="2" customFormat="1">
      <c r="A743" s="42"/>
      <c r="B743" s="43"/>
      <c r="C743" s="44"/>
      <c r="D743" s="222" t="s">
        <v>194</v>
      </c>
      <c r="E743" s="44"/>
      <c r="F743" s="223" t="s">
        <v>3412</v>
      </c>
      <c r="G743" s="44"/>
      <c r="H743" s="44"/>
      <c r="I743" s="224"/>
      <c r="J743" s="44"/>
      <c r="K743" s="44"/>
      <c r="L743" s="48"/>
      <c r="M743" s="225"/>
      <c r="N743" s="226"/>
      <c r="O743" s="88"/>
      <c r="P743" s="88"/>
      <c r="Q743" s="88"/>
      <c r="R743" s="88"/>
      <c r="S743" s="88"/>
      <c r="T743" s="89"/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T743" s="20" t="s">
        <v>194</v>
      </c>
      <c r="AU743" s="20" t="s">
        <v>91</v>
      </c>
    </row>
    <row r="744" s="2" customFormat="1">
      <c r="A744" s="42"/>
      <c r="B744" s="43"/>
      <c r="C744" s="44"/>
      <c r="D744" s="239" t="s">
        <v>239</v>
      </c>
      <c r="E744" s="44"/>
      <c r="F744" s="240" t="s">
        <v>3413</v>
      </c>
      <c r="G744" s="44"/>
      <c r="H744" s="44"/>
      <c r="I744" s="224"/>
      <c r="J744" s="44"/>
      <c r="K744" s="44"/>
      <c r="L744" s="48"/>
      <c r="M744" s="225"/>
      <c r="N744" s="226"/>
      <c r="O744" s="88"/>
      <c r="P744" s="88"/>
      <c r="Q744" s="88"/>
      <c r="R744" s="88"/>
      <c r="S744" s="88"/>
      <c r="T744" s="89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T744" s="20" t="s">
        <v>239</v>
      </c>
      <c r="AU744" s="20" t="s">
        <v>91</v>
      </c>
    </row>
    <row r="745" s="14" customFormat="1">
      <c r="A745" s="14"/>
      <c r="B745" s="252"/>
      <c r="C745" s="253"/>
      <c r="D745" s="222" t="s">
        <v>282</v>
      </c>
      <c r="E745" s="254" t="s">
        <v>32</v>
      </c>
      <c r="F745" s="255" t="s">
        <v>3414</v>
      </c>
      <c r="G745" s="253"/>
      <c r="H745" s="254" t="s">
        <v>32</v>
      </c>
      <c r="I745" s="256"/>
      <c r="J745" s="253"/>
      <c r="K745" s="253"/>
      <c r="L745" s="257"/>
      <c r="M745" s="258"/>
      <c r="N745" s="259"/>
      <c r="O745" s="259"/>
      <c r="P745" s="259"/>
      <c r="Q745" s="259"/>
      <c r="R745" s="259"/>
      <c r="S745" s="259"/>
      <c r="T745" s="260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1" t="s">
        <v>282</v>
      </c>
      <c r="AU745" s="261" t="s">
        <v>91</v>
      </c>
      <c r="AV745" s="14" t="s">
        <v>86</v>
      </c>
      <c r="AW745" s="14" t="s">
        <v>39</v>
      </c>
      <c r="AX745" s="14" t="s">
        <v>78</v>
      </c>
      <c r="AY745" s="261" t="s">
        <v>188</v>
      </c>
    </row>
    <row r="746" s="13" customFormat="1">
      <c r="A746" s="13"/>
      <c r="B746" s="241"/>
      <c r="C746" s="242"/>
      <c r="D746" s="222" t="s">
        <v>282</v>
      </c>
      <c r="E746" s="243" t="s">
        <v>32</v>
      </c>
      <c r="F746" s="244" t="s">
        <v>3415</v>
      </c>
      <c r="G746" s="242"/>
      <c r="H746" s="245">
        <v>30</v>
      </c>
      <c r="I746" s="246"/>
      <c r="J746" s="242"/>
      <c r="K746" s="242"/>
      <c r="L746" s="247"/>
      <c r="M746" s="248"/>
      <c r="N746" s="249"/>
      <c r="O746" s="249"/>
      <c r="P746" s="249"/>
      <c r="Q746" s="249"/>
      <c r="R746" s="249"/>
      <c r="S746" s="249"/>
      <c r="T746" s="250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1" t="s">
        <v>282</v>
      </c>
      <c r="AU746" s="251" t="s">
        <v>91</v>
      </c>
      <c r="AV746" s="13" t="s">
        <v>91</v>
      </c>
      <c r="AW746" s="13" t="s">
        <v>39</v>
      </c>
      <c r="AX746" s="13" t="s">
        <v>78</v>
      </c>
      <c r="AY746" s="251" t="s">
        <v>188</v>
      </c>
    </row>
    <row r="747" s="14" customFormat="1">
      <c r="A747" s="14"/>
      <c r="B747" s="252"/>
      <c r="C747" s="253"/>
      <c r="D747" s="222" t="s">
        <v>282</v>
      </c>
      <c r="E747" s="254" t="s">
        <v>32</v>
      </c>
      <c r="F747" s="255" t="s">
        <v>3416</v>
      </c>
      <c r="G747" s="253"/>
      <c r="H747" s="254" t="s">
        <v>32</v>
      </c>
      <c r="I747" s="256"/>
      <c r="J747" s="253"/>
      <c r="K747" s="253"/>
      <c r="L747" s="257"/>
      <c r="M747" s="258"/>
      <c r="N747" s="259"/>
      <c r="O747" s="259"/>
      <c r="P747" s="259"/>
      <c r="Q747" s="259"/>
      <c r="R747" s="259"/>
      <c r="S747" s="259"/>
      <c r="T747" s="260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1" t="s">
        <v>282</v>
      </c>
      <c r="AU747" s="261" t="s">
        <v>91</v>
      </c>
      <c r="AV747" s="14" t="s">
        <v>86</v>
      </c>
      <c r="AW747" s="14" t="s">
        <v>39</v>
      </c>
      <c r="AX747" s="14" t="s">
        <v>78</v>
      </c>
      <c r="AY747" s="261" t="s">
        <v>188</v>
      </c>
    </row>
    <row r="748" s="13" customFormat="1">
      <c r="A748" s="13"/>
      <c r="B748" s="241"/>
      <c r="C748" s="242"/>
      <c r="D748" s="222" t="s">
        <v>282</v>
      </c>
      <c r="E748" s="243" t="s">
        <v>32</v>
      </c>
      <c r="F748" s="244" t="s">
        <v>3417</v>
      </c>
      <c r="G748" s="242"/>
      <c r="H748" s="245">
        <v>16</v>
      </c>
      <c r="I748" s="246"/>
      <c r="J748" s="242"/>
      <c r="K748" s="242"/>
      <c r="L748" s="247"/>
      <c r="M748" s="248"/>
      <c r="N748" s="249"/>
      <c r="O748" s="249"/>
      <c r="P748" s="249"/>
      <c r="Q748" s="249"/>
      <c r="R748" s="249"/>
      <c r="S748" s="249"/>
      <c r="T748" s="250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1" t="s">
        <v>282</v>
      </c>
      <c r="AU748" s="251" t="s">
        <v>91</v>
      </c>
      <c r="AV748" s="13" t="s">
        <v>91</v>
      </c>
      <c r="AW748" s="13" t="s">
        <v>39</v>
      </c>
      <c r="AX748" s="13" t="s">
        <v>78</v>
      </c>
      <c r="AY748" s="251" t="s">
        <v>188</v>
      </c>
    </row>
    <row r="749" s="14" customFormat="1">
      <c r="A749" s="14"/>
      <c r="B749" s="252"/>
      <c r="C749" s="253"/>
      <c r="D749" s="222" t="s">
        <v>282</v>
      </c>
      <c r="E749" s="254" t="s">
        <v>32</v>
      </c>
      <c r="F749" s="255" t="s">
        <v>3418</v>
      </c>
      <c r="G749" s="253"/>
      <c r="H749" s="254" t="s">
        <v>32</v>
      </c>
      <c r="I749" s="256"/>
      <c r="J749" s="253"/>
      <c r="K749" s="253"/>
      <c r="L749" s="257"/>
      <c r="M749" s="258"/>
      <c r="N749" s="259"/>
      <c r="O749" s="259"/>
      <c r="P749" s="259"/>
      <c r="Q749" s="259"/>
      <c r="R749" s="259"/>
      <c r="S749" s="259"/>
      <c r="T749" s="260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61" t="s">
        <v>282</v>
      </c>
      <c r="AU749" s="261" t="s">
        <v>91</v>
      </c>
      <c r="AV749" s="14" t="s">
        <v>86</v>
      </c>
      <c r="AW749" s="14" t="s">
        <v>39</v>
      </c>
      <c r="AX749" s="14" t="s">
        <v>78</v>
      </c>
      <c r="AY749" s="261" t="s">
        <v>188</v>
      </c>
    </row>
    <row r="750" s="13" customFormat="1">
      <c r="A750" s="13"/>
      <c r="B750" s="241"/>
      <c r="C750" s="242"/>
      <c r="D750" s="222" t="s">
        <v>282</v>
      </c>
      <c r="E750" s="243" t="s">
        <v>32</v>
      </c>
      <c r="F750" s="244" t="s">
        <v>3419</v>
      </c>
      <c r="G750" s="242"/>
      <c r="H750" s="245">
        <v>34</v>
      </c>
      <c r="I750" s="246"/>
      <c r="J750" s="242"/>
      <c r="K750" s="242"/>
      <c r="L750" s="247"/>
      <c r="M750" s="248"/>
      <c r="N750" s="249"/>
      <c r="O750" s="249"/>
      <c r="P750" s="249"/>
      <c r="Q750" s="249"/>
      <c r="R750" s="249"/>
      <c r="S750" s="249"/>
      <c r="T750" s="250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1" t="s">
        <v>282</v>
      </c>
      <c r="AU750" s="251" t="s">
        <v>91</v>
      </c>
      <c r="AV750" s="13" t="s">
        <v>91</v>
      </c>
      <c r="AW750" s="13" t="s">
        <v>39</v>
      </c>
      <c r="AX750" s="13" t="s">
        <v>78</v>
      </c>
      <c r="AY750" s="251" t="s">
        <v>188</v>
      </c>
    </row>
    <row r="751" s="14" customFormat="1">
      <c r="A751" s="14"/>
      <c r="B751" s="252"/>
      <c r="C751" s="253"/>
      <c r="D751" s="222" t="s">
        <v>282</v>
      </c>
      <c r="E751" s="254" t="s">
        <v>32</v>
      </c>
      <c r="F751" s="255" t="s">
        <v>3420</v>
      </c>
      <c r="G751" s="253"/>
      <c r="H751" s="254" t="s">
        <v>32</v>
      </c>
      <c r="I751" s="256"/>
      <c r="J751" s="253"/>
      <c r="K751" s="253"/>
      <c r="L751" s="257"/>
      <c r="M751" s="258"/>
      <c r="N751" s="259"/>
      <c r="O751" s="259"/>
      <c r="P751" s="259"/>
      <c r="Q751" s="259"/>
      <c r="R751" s="259"/>
      <c r="S751" s="259"/>
      <c r="T751" s="260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1" t="s">
        <v>282</v>
      </c>
      <c r="AU751" s="261" t="s">
        <v>91</v>
      </c>
      <c r="AV751" s="14" t="s">
        <v>86</v>
      </c>
      <c r="AW751" s="14" t="s">
        <v>39</v>
      </c>
      <c r="AX751" s="14" t="s">
        <v>78</v>
      </c>
      <c r="AY751" s="261" t="s">
        <v>188</v>
      </c>
    </row>
    <row r="752" s="13" customFormat="1">
      <c r="A752" s="13"/>
      <c r="B752" s="241"/>
      <c r="C752" s="242"/>
      <c r="D752" s="222" t="s">
        <v>282</v>
      </c>
      <c r="E752" s="243" t="s">
        <v>32</v>
      </c>
      <c r="F752" s="244" t="s">
        <v>3421</v>
      </c>
      <c r="G752" s="242"/>
      <c r="H752" s="245">
        <v>24.800000000000001</v>
      </c>
      <c r="I752" s="246"/>
      <c r="J752" s="242"/>
      <c r="K752" s="242"/>
      <c r="L752" s="247"/>
      <c r="M752" s="248"/>
      <c r="N752" s="249"/>
      <c r="O752" s="249"/>
      <c r="P752" s="249"/>
      <c r="Q752" s="249"/>
      <c r="R752" s="249"/>
      <c r="S752" s="249"/>
      <c r="T752" s="250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1" t="s">
        <v>282</v>
      </c>
      <c r="AU752" s="251" t="s">
        <v>91</v>
      </c>
      <c r="AV752" s="13" t="s">
        <v>91</v>
      </c>
      <c r="AW752" s="13" t="s">
        <v>39</v>
      </c>
      <c r="AX752" s="13" t="s">
        <v>78</v>
      </c>
      <c r="AY752" s="251" t="s">
        <v>188</v>
      </c>
    </row>
    <row r="753" s="14" customFormat="1">
      <c r="A753" s="14"/>
      <c r="B753" s="252"/>
      <c r="C753" s="253"/>
      <c r="D753" s="222" t="s">
        <v>282</v>
      </c>
      <c r="E753" s="254" t="s">
        <v>32</v>
      </c>
      <c r="F753" s="255" t="s">
        <v>3422</v>
      </c>
      <c r="G753" s="253"/>
      <c r="H753" s="254" t="s">
        <v>32</v>
      </c>
      <c r="I753" s="256"/>
      <c r="J753" s="253"/>
      <c r="K753" s="253"/>
      <c r="L753" s="257"/>
      <c r="M753" s="258"/>
      <c r="N753" s="259"/>
      <c r="O753" s="259"/>
      <c r="P753" s="259"/>
      <c r="Q753" s="259"/>
      <c r="R753" s="259"/>
      <c r="S753" s="259"/>
      <c r="T753" s="260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1" t="s">
        <v>282</v>
      </c>
      <c r="AU753" s="261" t="s">
        <v>91</v>
      </c>
      <c r="AV753" s="14" t="s">
        <v>86</v>
      </c>
      <c r="AW753" s="14" t="s">
        <v>39</v>
      </c>
      <c r="AX753" s="14" t="s">
        <v>78</v>
      </c>
      <c r="AY753" s="261" t="s">
        <v>188</v>
      </c>
    </row>
    <row r="754" s="13" customFormat="1">
      <c r="A754" s="13"/>
      <c r="B754" s="241"/>
      <c r="C754" s="242"/>
      <c r="D754" s="222" t="s">
        <v>282</v>
      </c>
      <c r="E754" s="243" t="s">
        <v>32</v>
      </c>
      <c r="F754" s="244" t="s">
        <v>3423</v>
      </c>
      <c r="G754" s="242"/>
      <c r="H754" s="245">
        <v>50</v>
      </c>
      <c r="I754" s="246"/>
      <c r="J754" s="242"/>
      <c r="K754" s="242"/>
      <c r="L754" s="247"/>
      <c r="M754" s="248"/>
      <c r="N754" s="249"/>
      <c r="O754" s="249"/>
      <c r="P754" s="249"/>
      <c r="Q754" s="249"/>
      <c r="R754" s="249"/>
      <c r="S754" s="249"/>
      <c r="T754" s="250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1" t="s">
        <v>282</v>
      </c>
      <c r="AU754" s="251" t="s">
        <v>91</v>
      </c>
      <c r="AV754" s="13" t="s">
        <v>91</v>
      </c>
      <c r="AW754" s="13" t="s">
        <v>39</v>
      </c>
      <c r="AX754" s="13" t="s">
        <v>78</v>
      </c>
      <c r="AY754" s="251" t="s">
        <v>188</v>
      </c>
    </row>
    <row r="755" s="15" customFormat="1">
      <c r="A755" s="15"/>
      <c r="B755" s="272"/>
      <c r="C755" s="273"/>
      <c r="D755" s="222" t="s">
        <v>282</v>
      </c>
      <c r="E755" s="274" t="s">
        <v>32</v>
      </c>
      <c r="F755" s="275" t="s">
        <v>338</v>
      </c>
      <c r="G755" s="273"/>
      <c r="H755" s="276">
        <v>154.80000000000001</v>
      </c>
      <c r="I755" s="277"/>
      <c r="J755" s="273"/>
      <c r="K755" s="273"/>
      <c r="L755" s="278"/>
      <c r="M755" s="279"/>
      <c r="N755" s="280"/>
      <c r="O755" s="280"/>
      <c r="P755" s="280"/>
      <c r="Q755" s="280"/>
      <c r="R755" s="280"/>
      <c r="S755" s="280"/>
      <c r="T755" s="281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82" t="s">
        <v>282</v>
      </c>
      <c r="AU755" s="282" t="s">
        <v>91</v>
      </c>
      <c r="AV755" s="15" t="s">
        <v>187</v>
      </c>
      <c r="AW755" s="15" t="s">
        <v>39</v>
      </c>
      <c r="AX755" s="15" t="s">
        <v>86</v>
      </c>
      <c r="AY755" s="282" t="s">
        <v>188</v>
      </c>
    </row>
    <row r="756" s="2" customFormat="1" ht="16.5" customHeight="1">
      <c r="A756" s="42"/>
      <c r="B756" s="43"/>
      <c r="C756" s="262" t="s">
        <v>2840</v>
      </c>
      <c r="D756" s="262" t="s">
        <v>319</v>
      </c>
      <c r="E756" s="263" t="s">
        <v>3424</v>
      </c>
      <c r="F756" s="264" t="s">
        <v>3425</v>
      </c>
      <c r="G756" s="265" t="s">
        <v>314</v>
      </c>
      <c r="H756" s="266">
        <v>167.184</v>
      </c>
      <c r="I756" s="267"/>
      <c r="J756" s="268">
        <f>ROUND(I756*H756,2)</f>
        <v>0</v>
      </c>
      <c r="K756" s="264" t="s">
        <v>236</v>
      </c>
      <c r="L756" s="269"/>
      <c r="M756" s="270" t="s">
        <v>32</v>
      </c>
      <c r="N756" s="271" t="s">
        <v>49</v>
      </c>
      <c r="O756" s="88"/>
      <c r="P756" s="218">
        <f>O756*H756</f>
        <v>0</v>
      </c>
      <c r="Q756" s="218">
        <v>0.00020000000000000001</v>
      </c>
      <c r="R756" s="218">
        <f>Q756*H756</f>
        <v>0.033436800000000003</v>
      </c>
      <c r="S756" s="218">
        <v>0</v>
      </c>
      <c r="T756" s="219">
        <f>S756*H756</f>
        <v>0</v>
      </c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R756" s="220" t="s">
        <v>484</v>
      </c>
      <c r="AT756" s="220" t="s">
        <v>319</v>
      </c>
      <c r="AU756" s="220" t="s">
        <v>91</v>
      </c>
      <c r="AY756" s="20" t="s">
        <v>188</v>
      </c>
      <c r="BE756" s="221">
        <f>IF(N756="základní",J756,0)</f>
        <v>0</v>
      </c>
      <c r="BF756" s="221">
        <f>IF(N756="snížená",J756,0)</f>
        <v>0</v>
      </c>
      <c r="BG756" s="221">
        <f>IF(N756="zákl. přenesená",J756,0)</f>
        <v>0</v>
      </c>
      <c r="BH756" s="221">
        <f>IF(N756="sníž. přenesená",J756,0)</f>
        <v>0</v>
      </c>
      <c r="BI756" s="221">
        <f>IF(N756="nulová",J756,0)</f>
        <v>0</v>
      </c>
      <c r="BJ756" s="20" t="s">
        <v>86</v>
      </c>
      <c r="BK756" s="221">
        <f>ROUND(I756*H756,2)</f>
        <v>0</v>
      </c>
      <c r="BL756" s="20" t="s">
        <v>405</v>
      </c>
      <c r="BM756" s="220" t="s">
        <v>3426</v>
      </c>
    </row>
    <row r="757" s="2" customFormat="1">
      <c r="A757" s="42"/>
      <c r="B757" s="43"/>
      <c r="C757" s="44"/>
      <c r="D757" s="222" t="s">
        <v>194</v>
      </c>
      <c r="E757" s="44"/>
      <c r="F757" s="223" t="s">
        <v>3425</v>
      </c>
      <c r="G757" s="44"/>
      <c r="H757" s="44"/>
      <c r="I757" s="224"/>
      <c r="J757" s="44"/>
      <c r="K757" s="44"/>
      <c r="L757" s="48"/>
      <c r="M757" s="225"/>
      <c r="N757" s="226"/>
      <c r="O757" s="88"/>
      <c r="P757" s="88"/>
      <c r="Q757" s="88"/>
      <c r="R757" s="88"/>
      <c r="S757" s="88"/>
      <c r="T757" s="89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T757" s="20" t="s">
        <v>194</v>
      </c>
      <c r="AU757" s="20" t="s">
        <v>91</v>
      </c>
    </row>
    <row r="758" s="13" customFormat="1">
      <c r="A758" s="13"/>
      <c r="B758" s="241"/>
      <c r="C758" s="242"/>
      <c r="D758" s="222" t="s">
        <v>282</v>
      </c>
      <c r="E758" s="242"/>
      <c r="F758" s="244" t="s">
        <v>3427</v>
      </c>
      <c r="G758" s="242"/>
      <c r="H758" s="245">
        <v>167.184</v>
      </c>
      <c r="I758" s="246"/>
      <c r="J758" s="242"/>
      <c r="K758" s="242"/>
      <c r="L758" s="247"/>
      <c r="M758" s="248"/>
      <c r="N758" s="249"/>
      <c r="O758" s="249"/>
      <c r="P758" s="249"/>
      <c r="Q758" s="249"/>
      <c r="R758" s="249"/>
      <c r="S758" s="249"/>
      <c r="T758" s="250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1" t="s">
        <v>282</v>
      </c>
      <c r="AU758" s="251" t="s">
        <v>91</v>
      </c>
      <c r="AV758" s="13" t="s">
        <v>91</v>
      </c>
      <c r="AW758" s="13" t="s">
        <v>4</v>
      </c>
      <c r="AX758" s="13" t="s">
        <v>86</v>
      </c>
      <c r="AY758" s="251" t="s">
        <v>188</v>
      </c>
    </row>
    <row r="759" s="2" customFormat="1" ht="21.75" customHeight="1">
      <c r="A759" s="42"/>
      <c r="B759" s="43"/>
      <c r="C759" s="209" t="s">
        <v>3428</v>
      </c>
      <c r="D759" s="209" t="s">
        <v>189</v>
      </c>
      <c r="E759" s="210" t="s">
        <v>3429</v>
      </c>
      <c r="F759" s="211" t="s">
        <v>3430</v>
      </c>
      <c r="G759" s="212" t="s">
        <v>314</v>
      </c>
      <c r="H759" s="213">
        <v>24</v>
      </c>
      <c r="I759" s="214"/>
      <c r="J759" s="215">
        <f>ROUND(I759*H759,2)</f>
        <v>0</v>
      </c>
      <c r="K759" s="211" t="s">
        <v>236</v>
      </c>
      <c r="L759" s="48"/>
      <c r="M759" s="216" t="s">
        <v>32</v>
      </c>
      <c r="N759" s="217" t="s">
        <v>49</v>
      </c>
      <c r="O759" s="88"/>
      <c r="P759" s="218">
        <f>O759*H759</f>
        <v>0</v>
      </c>
      <c r="Q759" s="218">
        <v>1.0000000000000001E-05</v>
      </c>
      <c r="R759" s="218">
        <f>Q759*H759</f>
        <v>0.00024000000000000003</v>
      </c>
      <c r="S759" s="218">
        <v>0</v>
      </c>
      <c r="T759" s="219">
        <f>S759*H759</f>
        <v>0</v>
      </c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R759" s="220" t="s">
        <v>405</v>
      </c>
      <c r="AT759" s="220" t="s">
        <v>189</v>
      </c>
      <c r="AU759" s="220" t="s">
        <v>91</v>
      </c>
      <c r="AY759" s="20" t="s">
        <v>188</v>
      </c>
      <c r="BE759" s="221">
        <f>IF(N759="základní",J759,0)</f>
        <v>0</v>
      </c>
      <c r="BF759" s="221">
        <f>IF(N759="snížená",J759,0)</f>
        <v>0</v>
      </c>
      <c r="BG759" s="221">
        <f>IF(N759="zákl. přenesená",J759,0)</f>
        <v>0</v>
      </c>
      <c r="BH759" s="221">
        <f>IF(N759="sníž. přenesená",J759,0)</f>
        <v>0</v>
      </c>
      <c r="BI759" s="221">
        <f>IF(N759="nulová",J759,0)</f>
        <v>0</v>
      </c>
      <c r="BJ759" s="20" t="s">
        <v>86</v>
      </c>
      <c r="BK759" s="221">
        <f>ROUND(I759*H759,2)</f>
        <v>0</v>
      </c>
      <c r="BL759" s="20" t="s">
        <v>405</v>
      </c>
      <c r="BM759" s="220" t="s">
        <v>3431</v>
      </c>
    </row>
    <row r="760" s="2" customFormat="1">
      <c r="A760" s="42"/>
      <c r="B760" s="43"/>
      <c r="C760" s="44"/>
      <c r="D760" s="222" t="s">
        <v>194</v>
      </c>
      <c r="E760" s="44"/>
      <c r="F760" s="223" t="s">
        <v>3432</v>
      </c>
      <c r="G760" s="44"/>
      <c r="H760" s="44"/>
      <c r="I760" s="224"/>
      <c r="J760" s="44"/>
      <c r="K760" s="44"/>
      <c r="L760" s="48"/>
      <c r="M760" s="225"/>
      <c r="N760" s="226"/>
      <c r="O760" s="88"/>
      <c r="P760" s="88"/>
      <c r="Q760" s="88"/>
      <c r="R760" s="88"/>
      <c r="S760" s="88"/>
      <c r="T760" s="89"/>
      <c r="U760" s="42"/>
      <c r="V760" s="42"/>
      <c r="W760" s="42"/>
      <c r="X760" s="42"/>
      <c r="Y760" s="42"/>
      <c r="Z760" s="42"/>
      <c r="AA760" s="42"/>
      <c r="AB760" s="42"/>
      <c r="AC760" s="42"/>
      <c r="AD760" s="42"/>
      <c r="AE760" s="42"/>
      <c r="AT760" s="20" t="s">
        <v>194</v>
      </c>
      <c r="AU760" s="20" t="s">
        <v>91</v>
      </c>
    </row>
    <row r="761" s="2" customFormat="1">
      <c r="A761" s="42"/>
      <c r="B761" s="43"/>
      <c r="C761" s="44"/>
      <c r="D761" s="239" t="s">
        <v>239</v>
      </c>
      <c r="E761" s="44"/>
      <c r="F761" s="240" t="s">
        <v>3433</v>
      </c>
      <c r="G761" s="44"/>
      <c r="H761" s="44"/>
      <c r="I761" s="224"/>
      <c r="J761" s="44"/>
      <c r="K761" s="44"/>
      <c r="L761" s="48"/>
      <c r="M761" s="225"/>
      <c r="N761" s="226"/>
      <c r="O761" s="88"/>
      <c r="P761" s="88"/>
      <c r="Q761" s="88"/>
      <c r="R761" s="88"/>
      <c r="S761" s="88"/>
      <c r="T761" s="89"/>
      <c r="U761" s="42"/>
      <c r="V761" s="42"/>
      <c r="W761" s="42"/>
      <c r="X761" s="42"/>
      <c r="Y761" s="42"/>
      <c r="Z761" s="42"/>
      <c r="AA761" s="42"/>
      <c r="AB761" s="42"/>
      <c r="AC761" s="42"/>
      <c r="AD761" s="42"/>
      <c r="AE761" s="42"/>
      <c r="AT761" s="20" t="s">
        <v>239</v>
      </c>
      <c r="AU761" s="20" t="s">
        <v>91</v>
      </c>
    </row>
    <row r="762" s="14" customFormat="1">
      <c r="A762" s="14"/>
      <c r="B762" s="252"/>
      <c r="C762" s="253"/>
      <c r="D762" s="222" t="s">
        <v>282</v>
      </c>
      <c r="E762" s="254" t="s">
        <v>32</v>
      </c>
      <c r="F762" s="255" t="s">
        <v>3434</v>
      </c>
      <c r="G762" s="253"/>
      <c r="H762" s="254" t="s">
        <v>32</v>
      </c>
      <c r="I762" s="256"/>
      <c r="J762" s="253"/>
      <c r="K762" s="253"/>
      <c r="L762" s="257"/>
      <c r="M762" s="258"/>
      <c r="N762" s="259"/>
      <c r="O762" s="259"/>
      <c r="P762" s="259"/>
      <c r="Q762" s="259"/>
      <c r="R762" s="259"/>
      <c r="S762" s="259"/>
      <c r="T762" s="260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1" t="s">
        <v>282</v>
      </c>
      <c r="AU762" s="261" t="s">
        <v>91</v>
      </c>
      <c r="AV762" s="14" t="s">
        <v>86</v>
      </c>
      <c r="AW762" s="14" t="s">
        <v>39</v>
      </c>
      <c r="AX762" s="14" t="s">
        <v>78</v>
      </c>
      <c r="AY762" s="261" t="s">
        <v>188</v>
      </c>
    </row>
    <row r="763" s="13" customFormat="1">
      <c r="A763" s="13"/>
      <c r="B763" s="241"/>
      <c r="C763" s="242"/>
      <c r="D763" s="222" t="s">
        <v>282</v>
      </c>
      <c r="E763" s="243" t="s">
        <v>32</v>
      </c>
      <c r="F763" s="244" t="s">
        <v>3435</v>
      </c>
      <c r="G763" s="242"/>
      <c r="H763" s="245">
        <v>5.5</v>
      </c>
      <c r="I763" s="246"/>
      <c r="J763" s="242"/>
      <c r="K763" s="242"/>
      <c r="L763" s="247"/>
      <c r="M763" s="248"/>
      <c r="N763" s="249"/>
      <c r="O763" s="249"/>
      <c r="P763" s="249"/>
      <c r="Q763" s="249"/>
      <c r="R763" s="249"/>
      <c r="S763" s="249"/>
      <c r="T763" s="250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1" t="s">
        <v>282</v>
      </c>
      <c r="AU763" s="251" t="s">
        <v>91</v>
      </c>
      <c r="AV763" s="13" t="s">
        <v>91</v>
      </c>
      <c r="AW763" s="13" t="s">
        <v>39</v>
      </c>
      <c r="AX763" s="13" t="s">
        <v>78</v>
      </c>
      <c r="AY763" s="251" t="s">
        <v>188</v>
      </c>
    </row>
    <row r="764" s="13" customFormat="1">
      <c r="A764" s="13"/>
      <c r="B764" s="241"/>
      <c r="C764" s="242"/>
      <c r="D764" s="222" t="s">
        <v>282</v>
      </c>
      <c r="E764" s="243" t="s">
        <v>32</v>
      </c>
      <c r="F764" s="244" t="s">
        <v>3436</v>
      </c>
      <c r="G764" s="242"/>
      <c r="H764" s="245">
        <v>13</v>
      </c>
      <c r="I764" s="246"/>
      <c r="J764" s="242"/>
      <c r="K764" s="242"/>
      <c r="L764" s="247"/>
      <c r="M764" s="248"/>
      <c r="N764" s="249"/>
      <c r="O764" s="249"/>
      <c r="P764" s="249"/>
      <c r="Q764" s="249"/>
      <c r="R764" s="249"/>
      <c r="S764" s="249"/>
      <c r="T764" s="250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1" t="s">
        <v>282</v>
      </c>
      <c r="AU764" s="251" t="s">
        <v>91</v>
      </c>
      <c r="AV764" s="13" t="s">
        <v>91</v>
      </c>
      <c r="AW764" s="13" t="s">
        <v>39</v>
      </c>
      <c r="AX764" s="13" t="s">
        <v>78</v>
      </c>
      <c r="AY764" s="251" t="s">
        <v>188</v>
      </c>
    </row>
    <row r="765" s="14" customFormat="1">
      <c r="A765" s="14"/>
      <c r="B765" s="252"/>
      <c r="C765" s="253"/>
      <c r="D765" s="222" t="s">
        <v>282</v>
      </c>
      <c r="E765" s="254" t="s">
        <v>32</v>
      </c>
      <c r="F765" s="255" t="s">
        <v>3437</v>
      </c>
      <c r="G765" s="253"/>
      <c r="H765" s="254" t="s">
        <v>32</v>
      </c>
      <c r="I765" s="256"/>
      <c r="J765" s="253"/>
      <c r="K765" s="253"/>
      <c r="L765" s="257"/>
      <c r="M765" s="258"/>
      <c r="N765" s="259"/>
      <c r="O765" s="259"/>
      <c r="P765" s="259"/>
      <c r="Q765" s="259"/>
      <c r="R765" s="259"/>
      <c r="S765" s="259"/>
      <c r="T765" s="260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61" t="s">
        <v>282</v>
      </c>
      <c r="AU765" s="261" t="s">
        <v>91</v>
      </c>
      <c r="AV765" s="14" t="s">
        <v>86</v>
      </c>
      <c r="AW765" s="14" t="s">
        <v>39</v>
      </c>
      <c r="AX765" s="14" t="s">
        <v>78</v>
      </c>
      <c r="AY765" s="261" t="s">
        <v>188</v>
      </c>
    </row>
    <row r="766" s="13" customFormat="1">
      <c r="A766" s="13"/>
      <c r="B766" s="241"/>
      <c r="C766" s="242"/>
      <c r="D766" s="222" t="s">
        <v>282</v>
      </c>
      <c r="E766" s="243" t="s">
        <v>32</v>
      </c>
      <c r="F766" s="244" t="s">
        <v>3438</v>
      </c>
      <c r="G766" s="242"/>
      <c r="H766" s="245">
        <v>5.5</v>
      </c>
      <c r="I766" s="246"/>
      <c r="J766" s="242"/>
      <c r="K766" s="242"/>
      <c r="L766" s="247"/>
      <c r="M766" s="248"/>
      <c r="N766" s="249"/>
      <c r="O766" s="249"/>
      <c r="P766" s="249"/>
      <c r="Q766" s="249"/>
      <c r="R766" s="249"/>
      <c r="S766" s="249"/>
      <c r="T766" s="250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1" t="s">
        <v>282</v>
      </c>
      <c r="AU766" s="251" t="s">
        <v>91</v>
      </c>
      <c r="AV766" s="13" t="s">
        <v>91</v>
      </c>
      <c r="AW766" s="13" t="s">
        <v>39</v>
      </c>
      <c r="AX766" s="13" t="s">
        <v>78</v>
      </c>
      <c r="AY766" s="251" t="s">
        <v>188</v>
      </c>
    </row>
    <row r="767" s="15" customFormat="1">
      <c r="A767" s="15"/>
      <c r="B767" s="272"/>
      <c r="C767" s="273"/>
      <c r="D767" s="222" t="s">
        <v>282</v>
      </c>
      <c r="E767" s="274" t="s">
        <v>32</v>
      </c>
      <c r="F767" s="275" t="s">
        <v>338</v>
      </c>
      <c r="G767" s="273"/>
      <c r="H767" s="276">
        <v>24</v>
      </c>
      <c r="I767" s="277"/>
      <c r="J767" s="273"/>
      <c r="K767" s="273"/>
      <c r="L767" s="278"/>
      <c r="M767" s="279"/>
      <c r="N767" s="280"/>
      <c r="O767" s="280"/>
      <c r="P767" s="280"/>
      <c r="Q767" s="280"/>
      <c r="R767" s="280"/>
      <c r="S767" s="280"/>
      <c r="T767" s="281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82" t="s">
        <v>282</v>
      </c>
      <c r="AU767" s="282" t="s">
        <v>91</v>
      </c>
      <c r="AV767" s="15" t="s">
        <v>187</v>
      </c>
      <c r="AW767" s="15" t="s">
        <v>39</v>
      </c>
      <c r="AX767" s="15" t="s">
        <v>86</v>
      </c>
      <c r="AY767" s="282" t="s">
        <v>188</v>
      </c>
    </row>
    <row r="768" s="2" customFormat="1" ht="24.15" customHeight="1">
      <c r="A768" s="42"/>
      <c r="B768" s="43"/>
      <c r="C768" s="262" t="s">
        <v>3439</v>
      </c>
      <c r="D768" s="262" t="s">
        <v>319</v>
      </c>
      <c r="E768" s="263" t="s">
        <v>3440</v>
      </c>
      <c r="F768" s="264" t="s">
        <v>3441</v>
      </c>
      <c r="G768" s="265" t="s">
        <v>314</v>
      </c>
      <c r="H768" s="266">
        <v>25.920000000000002</v>
      </c>
      <c r="I768" s="267"/>
      <c r="J768" s="268">
        <f>ROUND(I768*H768,2)</f>
        <v>0</v>
      </c>
      <c r="K768" s="264" t="s">
        <v>32</v>
      </c>
      <c r="L768" s="269"/>
      <c r="M768" s="270" t="s">
        <v>32</v>
      </c>
      <c r="N768" s="271" t="s">
        <v>49</v>
      </c>
      <c r="O768" s="88"/>
      <c r="P768" s="218">
        <f>O768*H768</f>
        <v>0</v>
      </c>
      <c r="Q768" s="218">
        <v>0.00020000000000000001</v>
      </c>
      <c r="R768" s="218">
        <f>Q768*H768</f>
        <v>0.0051840000000000002</v>
      </c>
      <c r="S768" s="218">
        <v>0</v>
      </c>
      <c r="T768" s="219">
        <f>S768*H768</f>
        <v>0</v>
      </c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R768" s="220" t="s">
        <v>484</v>
      </c>
      <c r="AT768" s="220" t="s">
        <v>319</v>
      </c>
      <c r="AU768" s="220" t="s">
        <v>91</v>
      </c>
      <c r="AY768" s="20" t="s">
        <v>188</v>
      </c>
      <c r="BE768" s="221">
        <f>IF(N768="základní",J768,0)</f>
        <v>0</v>
      </c>
      <c r="BF768" s="221">
        <f>IF(N768="snížená",J768,0)</f>
        <v>0</v>
      </c>
      <c r="BG768" s="221">
        <f>IF(N768="zákl. přenesená",J768,0)</f>
        <v>0</v>
      </c>
      <c r="BH768" s="221">
        <f>IF(N768="sníž. přenesená",J768,0)</f>
        <v>0</v>
      </c>
      <c r="BI768" s="221">
        <f>IF(N768="nulová",J768,0)</f>
        <v>0</v>
      </c>
      <c r="BJ768" s="20" t="s">
        <v>86</v>
      </c>
      <c r="BK768" s="221">
        <f>ROUND(I768*H768,2)</f>
        <v>0</v>
      </c>
      <c r="BL768" s="20" t="s">
        <v>405</v>
      </c>
      <c r="BM768" s="220" t="s">
        <v>3442</v>
      </c>
    </row>
    <row r="769" s="2" customFormat="1">
      <c r="A769" s="42"/>
      <c r="B769" s="43"/>
      <c r="C769" s="44"/>
      <c r="D769" s="222" t="s">
        <v>194</v>
      </c>
      <c r="E769" s="44"/>
      <c r="F769" s="223" t="s">
        <v>3441</v>
      </c>
      <c r="G769" s="44"/>
      <c r="H769" s="44"/>
      <c r="I769" s="224"/>
      <c r="J769" s="44"/>
      <c r="K769" s="44"/>
      <c r="L769" s="48"/>
      <c r="M769" s="225"/>
      <c r="N769" s="226"/>
      <c r="O769" s="88"/>
      <c r="P769" s="88"/>
      <c r="Q769" s="88"/>
      <c r="R769" s="88"/>
      <c r="S769" s="88"/>
      <c r="T769" s="89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T769" s="20" t="s">
        <v>194</v>
      </c>
      <c r="AU769" s="20" t="s">
        <v>91</v>
      </c>
    </row>
    <row r="770" s="13" customFormat="1">
      <c r="A770" s="13"/>
      <c r="B770" s="241"/>
      <c r="C770" s="242"/>
      <c r="D770" s="222" t="s">
        <v>282</v>
      </c>
      <c r="E770" s="242"/>
      <c r="F770" s="244" t="s">
        <v>3443</v>
      </c>
      <c r="G770" s="242"/>
      <c r="H770" s="245">
        <v>25.920000000000002</v>
      </c>
      <c r="I770" s="246"/>
      <c r="J770" s="242"/>
      <c r="K770" s="242"/>
      <c r="L770" s="247"/>
      <c r="M770" s="248"/>
      <c r="N770" s="249"/>
      <c r="O770" s="249"/>
      <c r="P770" s="249"/>
      <c r="Q770" s="249"/>
      <c r="R770" s="249"/>
      <c r="S770" s="249"/>
      <c r="T770" s="250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1" t="s">
        <v>282</v>
      </c>
      <c r="AU770" s="251" t="s">
        <v>91</v>
      </c>
      <c r="AV770" s="13" t="s">
        <v>91</v>
      </c>
      <c r="AW770" s="13" t="s">
        <v>4</v>
      </c>
      <c r="AX770" s="13" t="s">
        <v>86</v>
      </c>
      <c r="AY770" s="251" t="s">
        <v>188</v>
      </c>
    </row>
    <row r="771" s="2" customFormat="1" ht="33" customHeight="1">
      <c r="A771" s="42"/>
      <c r="B771" s="43"/>
      <c r="C771" s="209" t="s">
        <v>2846</v>
      </c>
      <c r="D771" s="209" t="s">
        <v>189</v>
      </c>
      <c r="E771" s="210" t="s">
        <v>3444</v>
      </c>
      <c r="F771" s="211" t="s">
        <v>3445</v>
      </c>
      <c r="G771" s="212" t="s">
        <v>278</v>
      </c>
      <c r="H771" s="213">
        <v>687.71000000000004</v>
      </c>
      <c r="I771" s="214"/>
      <c r="J771" s="215">
        <f>ROUND(I771*H771,2)</f>
        <v>0</v>
      </c>
      <c r="K771" s="211" t="s">
        <v>236</v>
      </c>
      <c r="L771" s="48"/>
      <c r="M771" s="216" t="s">
        <v>32</v>
      </c>
      <c r="N771" s="217" t="s">
        <v>49</v>
      </c>
      <c r="O771" s="88"/>
      <c r="P771" s="218">
        <f>O771*H771</f>
        <v>0</v>
      </c>
      <c r="Q771" s="218">
        <v>0.01796</v>
      </c>
      <c r="R771" s="218">
        <f>Q771*H771</f>
        <v>12.351271600000001</v>
      </c>
      <c r="S771" s="218">
        <v>0</v>
      </c>
      <c r="T771" s="219">
        <f>S771*H771</f>
        <v>0</v>
      </c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R771" s="220" t="s">
        <v>405</v>
      </c>
      <c r="AT771" s="220" t="s">
        <v>189</v>
      </c>
      <c r="AU771" s="220" t="s">
        <v>91</v>
      </c>
      <c r="AY771" s="20" t="s">
        <v>188</v>
      </c>
      <c r="BE771" s="221">
        <f>IF(N771="základní",J771,0)</f>
        <v>0</v>
      </c>
      <c r="BF771" s="221">
        <f>IF(N771="snížená",J771,0)</f>
        <v>0</v>
      </c>
      <c r="BG771" s="221">
        <f>IF(N771="zákl. přenesená",J771,0)</f>
        <v>0</v>
      </c>
      <c r="BH771" s="221">
        <f>IF(N771="sníž. přenesená",J771,0)</f>
        <v>0</v>
      </c>
      <c r="BI771" s="221">
        <f>IF(N771="nulová",J771,0)</f>
        <v>0</v>
      </c>
      <c r="BJ771" s="20" t="s">
        <v>86</v>
      </c>
      <c r="BK771" s="221">
        <f>ROUND(I771*H771,2)</f>
        <v>0</v>
      </c>
      <c r="BL771" s="20" t="s">
        <v>405</v>
      </c>
      <c r="BM771" s="220" t="s">
        <v>3446</v>
      </c>
    </row>
    <row r="772" s="2" customFormat="1">
      <c r="A772" s="42"/>
      <c r="B772" s="43"/>
      <c r="C772" s="44"/>
      <c r="D772" s="222" t="s">
        <v>194</v>
      </c>
      <c r="E772" s="44"/>
      <c r="F772" s="223" t="s">
        <v>3447</v>
      </c>
      <c r="G772" s="44"/>
      <c r="H772" s="44"/>
      <c r="I772" s="224"/>
      <c r="J772" s="44"/>
      <c r="K772" s="44"/>
      <c r="L772" s="48"/>
      <c r="M772" s="225"/>
      <c r="N772" s="226"/>
      <c r="O772" s="88"/>
      <c r="P772" s="88"/>
      <c r="Q772" s="88"/>
      <c r="R772" s="88"/>
      <c r="S772" s="88"/>
      <c r="T772" s="89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T772" s="20" t="s">
        <v>194</v>
      </c>
      <c r="AU772" s="20" t="s">
        <v>91</v>
      </c>
    </row>
    <row r="773" s="2" customFormat="1">
      <c r="A773" s="42"/>
      <c r="B773" s="43"/>
      <c r="C773" s="44"/>
      <c r="D773" s="239" t="s">
        <v>239</v>
      </c>
      <c r="E773" s="44"/>
      <c r="F773" s="240" t="s">
        <v>3448</v>
      </c>
      <c r="G773" s="44"/>
      <c r="H773" s="44"/>
      <c r="I773" s="224"/>
      <c r="J773" s="44"/>
      <c r="K773" s="44"/>
      <c r="L773" s="48"/>
      <c r="M773" s="225"/>
      <c r="N773" s="226"/>
      <c r="O773" s="88"/>
      <c r="P773" s="88"/>
      <c r="Q773" s="88"/>
      <c r="R773" s="88"/>
      <c r="S773" s="88"/>
      <c r="T773" s="89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T773" s="20" t="s">
        <v>239</v>
      </c>
      <c r="AU773" s="20" t="s">
        <v>91</v>
      </c>
    </row>
    <row r="774" s="14" customFormat="1">
      <c r="A774" s="14"/>
      <c r="B774" s="252"/>
      <c r="C774" s="253"/>
      <c r="D774" s="222" t="s">
        <v>282</v>
      </c>
      <c r="E774" s="254" t="s">
        <v>32</v>
      </c>
      <c r="F774" s="255" t="s">
        <v>3397</v>
      </c>
      <c r="G774" s="253"/>
      <c r="H774" s="254" t="s">
        <v>32</v>
      </c>
      <c r="I774" s="256"/>
      <c r="J774" s="253"/>
      <c r="K774" s="253"/>
      <c r="L774" s="257"/>
      <c r="M774" s="258"/>
      <c r="N774" s="259"/>
      <c r="O774" s="259"/>
      <c r="P774" s="259"/>
      <c r="Q774" s="259"/>
      <c r="R774" s="259"/>
      <c r="S774" s="259"/>
      <c r="T774" s="260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1" t="s">
        <v>282</v>
      </c>
      <c r="AU774" s="261" t="s">
        <v>91</v>
      </c>
      <c r="AV774" s="14" t="s">
        <v>86</v>
      </c>
      <c r="AW774" s="14" t="s">
        <v>39</v>
      </c>
      <c r="AX774" s="14" t="s">
        <v>78</v>
      </c>
      <c r="AY774" s="261" t="s">
        <v>188</v>
      </c>
    </row>
    <row r="775" s="13" customFormat="1">
      <c r="A775" s="13"/>
      <c r="B775" s="241"/>
      <c r="C775" s="242"/>
      <c r="D775" s="222" t="s">
        <v>282</v>
      </c>
      <c r="E775" s="243" t="s">
        <v>32</v>
      </c>
      <c r="F775" s="244" t="s">
        <v>3001</v>
      </c>
      <c r="G775" s="242"/>
      <c r="H775" s="245">
        <v>183.16</v>
      </c>
      <c r="I775" s="246"/>
      <c r="J775" s="242"/>
      <c r="K775" s="242"/>
      <c r="L775" s="247"/>
      <c r="M775" s="248"/>
      <c r="N775" s="249"/>
      <c r="O775" s="249"/>
      <c r="P775" s="249"/>
      <c r="Q775" s="249"/>
      <c r="R775" s="249"/>
      <c r="S775" s="249"/>
      <c r="T775" s="250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1" t="s">
        <v>282</v>
      </c>
      <c r="AU775" s="251" t="s">
        <v>91</v>
      </c>
      <c r="AV775" s="13" t="s">
        <v>91</v>
      </c>
      <c r="AW775" s="13" t="s">
        <v>39</v>
      </c>
      <c r="AX775" s="13" t="s">
        <v>78</v>
      </c>
      <c r="AY775" s="251" t="s">
        <v>188</v>
      </c>
    </row>
    <row r="776" s="13" customFormat="1">
      <c r="A776" s="13"/>
      <c r="B776" s="241"/>
      <c r="C776" s="242"/>
      <c r="D776" s="222" t="s">
        <v>282</v>
      </c>
      <c r="E776" s="243" t="s">
        <v>32</v>
      </c>
      <c r="F776" s="244" t="s">
        <v>3004</v>
      </c>
      <c r="G776" s="242"/>
      <c r="H776" s="245">
        <v>362.06</v>
      </c>
      <c r="I776" s="246"/>
      <c r="J776" s="242"/>
      <c r="K776" s="242"/>
      <c r="L776" s="247"/>
      <c r="M776" s="248"/>
      <c r="N776" s="249"/>
      <c r="O776" s="249"/>
      <c r="P776" s="249"/>
      <c r="Q776" s="249"/>
      <c r="R776" s="249"/>
      <c r="S776" s="249"/>
      <c r="T776" s="250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1" t="s">
        <v>282</v>
      </c>
      <c r="AU776" s="251" t="s">
        <v>91</v>
      </c>
      <c r="AV776" s="13" t="s">
        <v>91</v>
      </c>
      <c r="AW776" s="13" t="s">
        <v>39</v>
      </c>
      <c r="AX776" s="13" t="s">
        <v>78</v>
      </c>
      <c r="AY776" s="251" t="s">
        <v>188</v>
      </c>
    </row>
    <row r="777" s="13" customFormat="1">
      <c r="A777" s="13"/>
      <c r="B777" s="241"/>
      <c r="C777" s="242"/>
      <c r="D777" s="222" t="s">
        <v>282</v>
      </c>
      <c r="E777" s="243" t="s">
        <v>32</v>
      </c>
      <c r="F777" s="244" t="s">
        <v>3006</v>
      </c>
      <c r="G777" s="242"/>
      <c r="H777" s="245">
        <v>19.739999999999998</v>
      </c>
      <c r="I777" s="246"/>
      <c r="J777" s="242"/>
      <c r="K777" s="242"/>
      <c r="L777" s="247"/>
      <c r="M777" s="248"/>
      <c r="N777" s="249"/>
      <c r="O777" s="249"/>
      <c r="P777" s="249"/>
      <c r="Q777" s="249"/>
      <c r="R777" s="249"/>
      <c r="S777" s="249"/>
      <c r="T777" s="250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1" t="s">
        <v>282</v>
      </c>
      <c r="AU777" s="251" t="s">
        <v>91</v>
      </c>
      <c r="AV777" s="13" t="s">
        <v>91</v>
      </c>
      <c r="AW777" s="13" t="s">
        <v>39</v>
      </c>
      <c r="AX777" s="13" t="s">
        <v>78</v>
      </c>
      <c r="AY777" s="251" t="s">
        <v>188</v>
      </c>
    </row>
    <row r="778" s="13" customFormat="1">
      <c r="A778" s="13"/>
      <c r="B778" s="241"/>
      <c r="C778" s="242"/>
      <c r="D778" s="222" t="s">
        <v>282</v>
      </c>
      <c r="E778" s="243" t="s">
        <v>32</v>
      </c>
      <c r="F778" s="244" t="s">
        <v>3011</v>
      </c>
      <c r="G778" s="242"/>
      <c r="H778" s="245">
        <v>73.650000000000006</v>
      </c>
      <c r="I778" s="246"/>
      <c r="J778" s="242"/>
      <c r="K778" s="242"/>
      <c r="L778" s="247"/>
      <c r="M778" s="248"/>
      <c r="N778" s="249"/>
      <c r="O778" s="249"/>
      <c r="P778" s="249"/>
      <c r="Q778" s="249"/>
      <c r="R778" s="249"/>
      <c r="S778" s="249"/>
      <c r="T778" s="250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1" t="s">
        <v>282</v>
      </c>
      <c r="AU778" s="251" t="s">
        <v>91</v>
      </c>
      <c r="AV778" s="13" t="s">
        <v>91</v>
      </c>
      <c r="AW778" s="13" t="s">
        <v>39</v>
      </c>
      <c r="AX778" s="13" t="s">
        <v>78</v>
      </c>
      <c r="AY778" s="251" t="s">
        <v>188</v>
      </c>
    </row>
    <row r="779" s="13" customFormat="1">
      <c r="A779" s="13"/>
      <c r="B779" s="241"/>
      <c r="C779" s="242"/>
      <c r="D779" s="222" t="s">
        <v>282</v>
      </c>
      <c r="E779" s="243" t="s">
        <v>32</v>
      </c>
      <c r="F779" s="244" t="s">
        <v>3014</v>
      </c>
      <c r="G779" s="242"/>
      <c r="H779" s="245">
        <v>21</v>
      </c>
      <c r="I779" s="246"/>
      <c r="J779" s="242"/>
      <c r="K779" s="242"/>
      <c r="L779" s="247"/>
      <c r="M779" s="248"/>
      <c r="N779" s="249"/>
      <c r="O779" s="249"/>
      <c r="P779" s="249"/>
      <c r="Q779" s="249"/>
      <c r="R779" s="249"/>
      <c r="S779" s="249"/>
      <c r="T779" s="250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1" t="s">
        <v>282</v>
      </c>
      <c r="AU779" s="251" t="s">
        <v>91</v>
      </c>
      <c r="AV779" s="13" t="s">
        <v>91</v>
      </c>
      <c r="AW779" s="13" t="s">
        <v>39</v>
      </c>
      <c r="AX779" s="13" t="s">
        <v>78</v>
      </c>
      <c r="AY779" s="251" t="s">
        <v>188</v>
      </c>
    </row>
    <row r="780" s="13" customFormat="1">
      <c r="A780" s="13"/>
      <c r="B780" s="241"/>
      <c r="C780" s="242"/>
      <c r="D780" s="222" t="s">
        <v>282</v>
      </c>
      <c r="E780" s="243" t="s">
        <v>32</v>
      </c>
      <c r="F780" s="244" t="s">
        <v>3398</v>
      </c>
      <c r="G780" s="242"/>
      <c r="H780" s="245">
        <v>28.100000000000001</v>
      </c>
      <c r="I780" s="246"/>
      <c r="J780" s="242"/>
      <c r="K780" s="242"/>
      <c r="L780" s="247"/>
      <c r="M780" s="248"/>
      <c r="N780" s="249"/>
      <c r="O780" s="249"/>
      <c r="P780" s="249"/>
      <c r="Q780" s="249"/>
      <c r="R780" s="249"/>
      <c r="S780" s="249"/>
      <c r="T780" s="250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1" t="s">
        <v>282</v>
      </c>
      <c r="AU780" s="251" t="s">
        <v>91</v>
      </c>
      <c r="AV780" s="13" t="s">
        <v>91</v>
      </c>
      <c r="AW780" s="13" t="s">
        <v>39</v>
      </c>
      <c r="AX780" s="13" t="s">
        <v>78</v>
      </c>
      <c r="AY780" s="251" t="s">
        <v>188</v>
      </c>
    </row>
    <row r="781" s="15" customFormat="1">
      <c r="A781" s="15"/>
      <c r="B781" s="272"/>
      <c r="C781" s="273"/>
      <c r="D781" s="222" t="s">
        <v>282</v>
      </c>
      <c r="E781" s="274" t="s">
        <v>32</v>
      </c>
      <c r="F781" s="275" t="s">
        <v>338</v>
      </c>
      <c r="G781" s="273"/>
      <c r="H781" s="276">
        <v>687.71000000000004</v>
      </c>
      <c r="I781" s="277"/>
      <c r="J781" s="273"/>
      <c r="K781" s="273"/>
      <c r="L781" s="278"/>
      <c r="M781" s="279"/>
      <c r="N781" s="280"/>
      <c r="O781" s="280"/>
      <c r="P781" s="280"/>
      <c r="Q781" s="280"/>
      <c r="R781" s="280"/>
      <c r="S781" s="280"/>
      <c r="T781" s="281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82" t="s">
        <v>282</v>
      </c>
      <c r="AU781" s="282" t="s">
        <v>91</v>
      </c>
      <c r="AV781" s="15" t="s">
        <v>187</v>
      </c>
      <c r="AW781" s="15" t="s">
        <v>39</v>
      </c>
      <c r="AX781" s="15" t="s">
        <v>86</v>
      </c>
      <c r="AY781" s="282" t="s">
        <v>188</v>
      </c>
    </row>
    <row r="782" s="2" customFormat="1" ht="24.15" customHeight="1">
      <c r="A782" s="42"/>
      <c r="B782" s="43"/>
      <c r="C782" s="209" t="s">
        <v>2850</v>
      </c>
      <c r="D782" s="209" t="s">
        <v>189</v>
      </c>
      <c r="E782" s="210" t="s">
        <v>2791</v>
      </c>
      <c r="F782" s="211" t="s">
        <v>2792</v>
      </c>
      <c r="G782" s="212" t="s">
        <v>278</v>
      </c>
      <c r="H782" s="213">
        <v>545.22000000000003</v>
      </c>
      <c r="I782" s="214"/>
      <c r="J782" s="215">
        <f>ROUND(I782*H782,2)</f>
        <v>0</v>
      </c>
      <c r="K782" s="211" t="s">
        <v>236</v>
      </c>
      <c r="L782" s="48"/>
      <c r="M782" s="216" t="s">
        <v>32</v>
      </c>
      <c r="N782" s="217" t="s">
        <v>49</v>
      </c>
      <c r="O782" s="88"/>
      <c r="P782" s="218">
        <f>O782*H782</f>
        <v>0</v>
      </c>
      <c r="Q782" s="218">
        <v>0</v>
      </c>
      <c r="R782" s="218">
        <f>Q782*H782</f>
        <v>0</v>
      </c>
      <c r="S782" s="218">
        <v>0.025000000000000001</v>
      </c>
      <c r="T782" s="219">
        <f>S782*H782</f>
        <v>13.630500000000001</v>
      </c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R782" s="220" t="s">
        <v>405</v>
      </c>
      <c r="AT782" s="220" t="s">
        <v>189</v>
      </c>
      <c r="AU782" s="220" t="s">
        <v>91</v>
      </c>
      <c r="AY782" s="20" t="s">
        <v>188</v>
      </c>
      <c r="BE782" s="221">
        <f>IF(N782="základní",J782,0)</f>
        <v>0</v>
      </c>
      <c r="BF782" s="221">
        <f>IF(N782="snížená",J782,0)</f>
        <v>0</v>
      </c>
      <c r="BG782" s="221">
        <f>IF(N782="zákl. přenesená",J782,0)</f>
        <v>0</v>
      </c>
      <c r="BH782" s="221">
        <f>IF(N782="sníž. přenesená",J782,0)</f>
        <v>0</v>
      </c>
      <c r="BI782" s="221">
        <f>IF(N782="nulová",J782,0)</f>
        <v>0</v>
      </c>
      <c r="BJ782" s="20" t="s">
        <v>86</v>
      </c>
      <c r="BK782" s="221">
        <f>ROUND(I782*H782,2)</f>
        <v>0</v>
      </c>
      <c r="BL782" s="20" t="s">
        <v>405</v>
      </c>
      <c r="BM782" s="220" t="s">
        <v>3449</v>
      </c>
    </row>
    <row r="783" s="2" customFormat="1">
      <c r="A783" s="42"/>
      <c r="B783" s="43"/>
      <c r="C783" s="44"/>
      <c r="D783" s="222" t="s">
        <v>194</v>
      </c>
      <c r="E783" s="44"/>
      <c r="F783" s="223" t="s">
        <v>2794</v>
      </c>
      <c r="G783" s="44"/>
      <c r="H783" s="44"/>
      <c r="I783" s="224"/>
      <c r="J783" s="44"/>
      <c r="K783" s="44"/>
      <c r="L783" s="48"/>
      <c r="M783" s="225"/>
      <c r="N783" s="226"/>
      <c r="O783" s="88"/>
      <c r="P783" s="88"/>
      <c r="Q783" s="88"/>
      <c r="R783" s="88"/>
      <c r="S783" s="88"/>
      <c r="T783" s="89"/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T783" s="20" t="s">
        <v>194</v>
      </c>
      <c r="AU783" s="20" t="s">
        <v>91</v>
      </c>
    </row>
    <row r="784" s="2" customFormat="1">
      <c r="A784" s="42"/>
      <c r="B784" s="43"/>
      <c r="C784" s="44"/>
      <c r="D784" s="239" t="s">
        <v>239</v>
      </c>
      <c r="E784" s="44"/>
      <c r="F784" s="240" t="s">
        <v>2795</v>
      </c>
      <c r="G784" s="44"/>
      <c r="H784" s="44"/>
      <c r="I784" s="224"/>
      <c r="J784" s="44"/>
      <c r="K784" s="44"/>
      <c r="L784" s="48"/>
      <c r="M784" s="225"/>
      <c r="N784" s="226"/>
      <c r="O784" s="88"/>
      <c r="P784" s="88"/>
      <c r="Q784" s="88"/>
      <c r="R784" s="88"/>
      <c r="S784" s="88"/>
      <c r="T784" s="89"/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  <c r="AE784" s="42"/>
      <c r="AT784" s="20" t="s">
        <v>239</v>
      </c>
      <c r="AU784" s="20" t="s">
        <v>91</v>
      </c>
    </row>
    <row r="785" s="13" customFormat="1">
      <c r="A785" s="13"/>
      <c r="B785" s="241"/>
      <c r="C785" s="242"/>
      <c r="D785" s="222" t="s">
        <v>282</v>
      </c>
      <c r="E785" s="243" t="s">
        <v>32</v>
      </c>
      <c r="F785" s="244" t="s">
        <v>3001</v>
      </c>
      <c r="G785" s="242"/>
      <c r="H785" s="245">
        <v>183.16</v>
      </c>
      <c r="I785" s="246"/>
      <c r="J785" s="242"/>
      <c r="K785" s="242"/>
      <c r="L785" s="247"/>
      <c r="M785" s="248"/>
      <c r="N785" s="249"/>
      <c r="O785" s="249"/>
      <c r="P785" s="249"/>
      <c r="Q785" s="249"/>
      <c r="R785" s="249"/>
      <c r="S785" s="249"/>
      <c r="T785" s="250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1" t="s">
        <v>282</v>
      </c>
      <c r="AU785" s="251" t="s">
        <v>91</v>
      </c>
      <c r="AV785" s="13" t="s">
        <v>91</v>
      </c>
      <c r="AW785" s="13" t="s">
        <v>39</v>
      </c>
      <c r="AX785" s="13" t="s">
        <v>78</v>
      </c>
      <c r="AY785" s="251" t="s">
        <v>188</v>
      </c>
    </row>
    <row r="786" s="13" customFormat="1">
      <c r="A786" s="13"/>
      <c r="B786" s="241"/>
      <c r="C786" s="242"/>
      <c r="D786" s="222" t="s">
        <v>282</v>
      </c>
      <c r="E786" s="243" t="s">
        <v>32</v>
      </c>
      <c r="F786" s="244" t="s">
        <v>3004</v>
      </c>
      <c r="G786" s="242"/>
      <c r="H786" s="245">
        <v>362.06</v>
      </c>
      <c r="I786" s="246"/>
      <c r="J786" s="242"/>
      <c r="K786" s="242"/>
      <c r="L786" s="247"/>
      <c r="M786" s="248"/>
      <c r="N786" s="249"/>
      <c r="O786" s="249"/>
      <c r="P786" s="249"/>
      <c r="Q786" s="249"/>
      <c r="R786" s="249"/>
      <c r="S786" s="249"/>
      <c r="T786" s="250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1" t="s">
        <v>282</v>
      </c>
      <c r="AU786" s="251" t="s">
        <v>91</v>
      </c>
      <c r="AV786" s="13" t="s">
        <v>91</v>
      </c>
      <c r="AW786" s="13" t="s">
        <v>39</v>
      </c>
      <c r="AX786" s="13" t="s">
        <v>78</v>
      </c>
      <c r="AY786" s="251" t="s">
        <v>188</v>
      </c>
    </row>
    <row r="787" s="15" customFormat="1">
      <c r="A787" s="15"/>
      <c r="B787" s="272"/>
      <c r="C787" s="273"/>
      <c r="D787" s="222" t="s">
        <v>282</v>
      </c>
      <c r="E787" s="274" t="s">
        <v>32</v>
      </c>
      <c r="F787" s="275" t="s">
        <v>338</v>
      </c>
      <c r="G787" s="273"/>
      <c r="H787" s="276">
        <v>545.22000000000003</v>
      </c>
      <c r="I787" s="277"/>
      <c r="J787" s="273"/>
      <c r="K787" s="273"/>
      <c r="L787" s="278"/>
      <c r="M787" s="279"/>
      <c r="N787" s="280"/>
      <c r="O787" s="280"/>
      <c r="P787" s="280"/>
      <c r="Q787" s="280"/>
      <c r="R787" s="280"/>
      <c r="S787" s="280"/>
      <c r="T787" s="281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T787" s="282" t="s">
        <v>282</v>
      </c>
      <c r="AU787" s="282" t="s">
        <v>91</v>
      </c>
      <c r="AV787" s="15" t="s">
        <v>187</v>
      </c>
      <c r="AW787" s="15" t="s">
        <v>39</v>
      </c>
      <c r="AX787" s="15" t="s">
        <v>86</v>
      </c>
      <c r="AY787" s="282" t="s">
        <v>188</v>
      </c>
    </row>
    <row r="788" s="2" customFormat="1" ht="16.5" customHeight="1">
      <c r="A788" s="42"/>
      <c r="B788" s="43"/>
      <c r="C788" s="209" t="s">
        <v>2852</v>
      </c>
      <c r="D788" s="209" t="s">
        <v>189</v>
      </c>
      <c r="E788" s="210" t="s">
        <v>2255</v>
      </c>
      <c r="F788" s="211" t="s">
        <v>2256</v>
      </c>
      <c r="G788" s="212" t="s">
        <v>278</v>
      </c>
      <c r="H788" s="213">
        <v>687.71000000000004</v>
      </c>
      <c r="I788" s="214"/>
      <c r="J788" s="215">
        <f>ROUND(I788*H788,2)</f>
        <v>0</v>
      </c>
      <c r="K788" s="211" t="s">
        <v>236</v>
      </c>
      <c r="L788" s="48"/>
      <c r="M788" s="216" t="s">
        <v>32</v>
      </c>
      <c r="N788" s="217" t="s">
        <v>49</v>
      </c>
      <c r="O788" s="88"/>
      <c r="P788" s="218">
        <f>O788*H788</f>
        <v>0</v>
      </c>
      <c r="Q788" s="218">
        <v>0.00016000000000000001</v>
      </c>
      <c r="R788" s="218">
        <f>Q788*H788</f>
        <v>0.11003360000000001</v>
      </c>
      <c r="S788" s="218">
        <v>0</v>
      </c>
      <c r="T788" s="219">
        <f>S788*H788</f>
        <v>0</v>
      </c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R788" s="220" t="s">
        <v>405</v>
      </c>
      <c r="AT788" s="220" t="s">
        <v>189</v>
      </c>
      <c r="AU788" s="220" t="s">
        <v>91</v>
      </c>
      <c r="AY788" s="20" t="s">
        <v>188</v>
      </c>
      <c r="BE788" s="221">
        <f>IF(N788="základní",J788,0)</f>
        <v>0</v>
      </c>
      <c r="BF788" s="221">
        <f>IF(N788="snížená",J788,0)</f>
        <v>0</v>
      </c>
      <c r="BG788" s="221">
        <f>IF(N788="zákl. přenesená",J788,0)</f>
        <v>0</v>
      </c>
      <c r="BH788" s="221">
        <f>IF(N788="sníž. přenesená",J788,0)</f>
        <v>0</v>
      </c>
      <c r="BI788" s="221">
        <f>IF(N788="nulová",J788,0)</f>
        <v>0</v>
      </c>
      <c r="BJ788" s="20" t="s">
        <v>86</v>
      </c>
      <c r="BK788" s="221">
        <f>ROUND(I788*H788,2)</f>
        <v>0</v>
      </c>
      <c r="BL788" s="20" t="s">
        <v>405</v>
      </c>
      <c r="BM788" s="220" t="s">
        <v>3450</v>
      </c>
    </row>
    <row r="789" s="2" customFormat="1">
      <c r="A789" s="42"/>
      <c r="B789" s="43"/>
      <c r="C789" s="44"/>
      <c r="D789" s="222" t="s">
        <v>194</v>
      </c>
      <c r="E789" s="44"/>
      <c r="F789" s="223" t="s">
        <v>2258</v>
      </c>
      <c r="G789" s="44"/>
      <c r="H789" s="44"/>
      <c r="I789" s="224"/>
      <c r="J789" s="44"/>
      <c r="K789" s="44"/>
      <c r="L789" s="48"/>
      <c r="M789" s="225"/>
      <c r="N789" s="226"/>
      <c r="O789" s="88"/>
      <c r="P789" s="88"/>
      <c r="Q789" s="88"/>
      <c r="R789" s="88"/>
      <c r="S789" s="88"/>
      <c r="T789" s="89"/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  <c r="AE789" s="42"/>
      <c r="AT789" s="20" t="s">
        <v>194</v>
      </c>
      <c r="AU789" s="20" t="s">
        <v>91</v>
      </c>
    </row>
    <row r="790" s="2" customFormat="1">
      <c r="A790" s="42"/>
      <c r="B790" s="43"/>
      <c r="C790" s="44"/>
      <c r="D790" s="239" t="s">
        <v>239</v>
      </c>
      <c r="E790" s="44"/>
      <c r="F790" s="240" t="s">
        <v>2259</v>
      </c>
      <c r="G790" s="44"/>
      <c r="H790" s="44"/>
      <c r="I790" s="224"/>
      <c r="J790" s="44"/>
      <c r="K790" s="44"/>
      <c r="L790" s="48"/>
      <c r="M790" s="225"/>
      <c r="N790" s="226"/>
      <c r="O790" s="88"/>
      <c r="P790" s="88"/>
      <c r="Q790" s="88"/>
      <c r="R790" s="88"/>
      <c r="S790" s="88"/>
      <c r="T790" s="89"/>
      <c r="U790" s="42"/>
      <c r="V790" s="42"/>
      <c r="W790" s="42"/>
      <c r="X790" s="42"/>
      <c r="Y790" s="42"/>
      <c r="Z790" s="42"/>
      <c r="AA790" s="42"/>
      <c r="AB790" s="42"/>
      <c r="AC790" s="42"/>
      <c r="AD790" s="42"/>
      <c r="AE790" s="42"/>
      <c r="AT790" s="20" t="s">
        <v>239</v>
      </c>
      <c r="AU790" s="20" t="s">
        <v>91</v>
      </c>
    </row>
    <row r="791" s="14" customFormat="1">
      <c r="A791" s="14"/>
      <c r="B791" s="252"/>
      <c r="C791" s="253"/>
      <c r="D791" s="222" t="s">
        <v>282</v>
      </c>
      <c r="E791" s="254" t="s">
        <v>32</v>
      </c>
      <c r="F791" s="255" t="s">
        <v>3397</v>
      </c>
      <c r="G791" s="253"/>
      <c r="H791" s="254" t="s">
        <v>32</v>
      </c>
      <c r="I791" s="256"/>
      <c r="J791" s="253"/>
      <c r="K791" s="253"/>
      <c r="L791" s="257"/>
      <c r="M791" s="258"/>
      <c r="N791" s="259"/>
      <c r="O791" s="259"/>
      <c r="P791" s="259"/>
      <c r="Q791" s="259"/>
      <c r="R791" s="259"/>
      <c r="S791" s="259"/>
      <c r="T791" s="260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1" t="s">
        <v>282</v>
      </c>
      <c r="AU791" s="261" t="s">
        <v>91</v>
      </c>
      <c r="AV791" s="14" t="s">
        <v>86</v>
      </c>
      <c r="AW791" s="14" t="s">
        <v>39</v>
      </c>
      <c r="AX791" s="14" t="s">
        <v>78</v>
      </c>
      <c r="AY791" s="261" t="s">
        <v>188</v>
      </c>
    </row>
    <row r="792" s="13" customFormat="1">
      <c r="A792" s="13"/>
      <c r="B792" s="241"/>
      <c r="C792" s="242"/>
      <c r="D792" s="222" t="s">
        <v>282</v>
      </c>
      <c r="E792" s="243" t="s">
        <v>32</v>
      </c>
      <c r="F792" s="244" t="s">
        <v>3001</v>
      </c>
      <c r="G792" s="242"/>
      <c r="H792" s="245">
        <v>183.16</v>
      </c>
      <c r="I792" s="246"/>
      <c r="J792" s="242"/>
      <c r="K792" s="242"/>
      <c r="L792" s="247"/>
      <c r="M792" s="248"/>
      <c r="N792" s="249"/>
      <c r="O792" s="249"/>
      <c r="P792" s="249"/>
      <c r="Q792" s="249"/>
      <c r="R792" s="249"/>
      <c r="S792" s="249"/>
      <c r="T792" s="250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51" t="s">
        <v>282</v>
      </c>
      <c r="AU792" s="251" t="s">
        <v>91</v>
      </c>
      <c r="AV792" s="13" t="s">
        <v>91</v>
      </c>
      <c r="AW792" s="13" t="s">
        <v>39</v>
      </c>
      <c r="AX792" s="13" t="s">
        <v>78</v>
      </c>
      <c r="AY792" s="251" t="s">
        <v>188</v>
      </c>
    </row>
    <row r="793" s="13" customFormat="1">
      <c r="A793" s="13"/>
      <c r="B793" s="241"/>
      <c r="C793" s="242"/>
      <c r="D793" s="222" t="s">
        <v>282</v>
      </c>
      <c r="E793" s="243" t="s">
        <v>32</v>
      </c>
      <c r="F793" s="244" t="s">
        <v>3004</v>
      </c>
      <c r="G793" s="242"/>
      <c r="H793" s="245">
        <v>362.06</v>
      </c>
      <c r="I793" s="246"/>
      <c r="J793" s="242"/>
      <c r="K793" s="242"/>
      <c r="L793" s="247"/>
      <c r="M793" s="248"/>
      <c r="N793" s="249"/>
      <c r="O793" s="249"/>
      <c r="P793" s="249"/>
      <c r="Q793" s="249"/>
      <c r="R793" s="249"/>
      <c r="S793" s="249"/>
      <c r="T793" s="250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51" t="s">
        <v>282</v>
      </c>
      <c r="AU793" s="251" t="s">
        <v>91</v>
      </c>
      <c r="AV793" s="13" t="s">
        <v>91</v>
      </c>
      <c r="AW793" s="13" t="s">
        <v>39</v>
      </c>
      <c r="AX793" s="13" t="s">
        <v>78</v>
      </c>
      <c r="AY793" s="251" t="s">
        <v>188</v>
      </c>
    </row>
    <row r="794" s="13" customFormat="1">
      <c r="A794" s="13"/>
      <c r="B794" s="241"/>
      <c r="C794" s="242"/>
      <c r="D794" s="222" t="s">
        <v>282</v>
      </c>
      <c r="E794" s="243" t="s">
        <v>32</v>
      </c>
      <c r="F794" s="244" t="s">
        <v>3006</v>
      </c>
      <c r="G794" s="242"/>
      <c r="H794" s="245">
        <v>19.739999999999998</v>
      </c>
      <c r="I794" s="246"/>
      <c r="J794" s="242"/>
      <c r="K794" s="242"/>
      <c r="L794" s="247"/>
      <c r="M794" s="248"/>
      <c r="N794" s="249"/>
      <c r="O794" s="249"/>
      <c r="P794" s="249"/>
      <c r="Q794" s="249"/>
      <c r="R794" s="249"/>
      <c r="S794" s="249"/>
      <c r="T794" s="250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1" t="s">
        <v>282</v>
      </c>
      <c r="AU794" s="251" t="s">
        <v>91</v>
      </c>
      <c r="AV794" s="13" t="s">
        <v>91</v>
      </c>
      <c r="AW794" s="13" t="s">
        <v>39</v>
      </c>
      <c r="AX794" s="13" t="s">
        <v>78</v>
      </c>
      <c r="AY794" s="251" t="s">
        <v>188</v>
      </c>
    </row>
    <row r="795" s="13" customFormat="1">
      <c r="A795" s="13"/>
      <c r="B795" s="241"/>
      <c r="C795" s="242"/>
      <c r="D795" s="222" t="s">
        <v>282</v>
      </c>
      <c r="E795" s="243" t="s">
        <v>32</v>
      </c>
      <c r="F795" s="244" t="s">
        <v>3011</v>
      </c>
      <c r="G795" s="242"/>
      <c r="H795" s="245">
        <v>73.650000000000006</v>
      </c>
      <c r="I795" s="246"/>
      <c r="J795" s="242"/>
      <c r="K795" s="242"/>
      <c r="L795" s="247"/>
      <c r="M795" s="248"/>
      <c r="N795" s="249"/>
      <c r="O795" s="249"/>
      <c r="P795" s="249"/>
      <c r="Q795" s="249"/>
      <c r="R795" s="249"/>
      <c r="S795" s="249"/>
      <c r="T795" s="250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1" t="s">
        <v>282</v>
      </c>
      <c r="AU795" s="251" t="s">
        <v>91</v>
      </c>
      <c r="AV795" s="13" t="s">
        <v>91</v>
      </c>
      <c r="AW795" s="13" t="s">
        <v>39</v>
      </c>
      <c r="AX795" s="13" t="s">
        <v>78</v>
      </c>
      <c r="AY795" s="251" t="s">
        <v>188</v>
      </c>
    </row>
    <row r="796" s="13" customFormat="1">
      <c r="A796" s="13"/>
      <c r="B796" s="241"/>
      <c r="C796" s="242"/>
      <c r="D796" s="222" t="s">
        <v>282</v>
      </c>
      <c r="E796" s="243" t="s">
        <v>32</v>
      </c>
      <c r="F796" s="244" t="s">
        <v>3014</v>
      </c>
      <c r="G796" s="242"/>
      <c r="H796" s="245">
        <v>21</v>
      </c>
      <c r="I796" s="246"/>
      <c r="J796" s="242"/>
      <c r="K796" s="242"/>
      <c r="L796" s="247"/>
      <c r="M796" s="248"/>
      <c r="N796" s="249"/>
      <c r="O796" s="249"/>
      <c r="P796" s="249"/>
      <c r="Q796" s="249"/>
      <c r="R796" s="249"/>
      <c r="S796" s="249"/>
      <c r="T796" s="250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51" t="s">
        <v>282</v>
      </c>
      <c r="AU796" s="251" t="s">
        <v>91</v>
      </c>
      <c r="AV796" s="13" t="s">
        <v>91</v>
      </c>
      <c r="AW796" s="13" t="s">
        <v>39</v>
      </c>
      <c r="AX796" s="13" t="s">
        <v>78</v>
      </c>
      <c r="AY796" s="251" t="s">
        <v>188</v>
      </c>
    </row>
    <row r="797" s="13" customFormat="1">
      <c r="A797" s="13"/>
      <c r="B797" s="241"/>
      <c r="C797" s="242"/>
      <c r="D797" s="222" t="s">
        <v>282</v>
      </c>
      <c r="E797" s="243" t="s">
        <v>32</v>
      </c>
      <c r="F797" s="244" t="s">
        <v>3398</v>
      </c>
      <c r="G797" s="242"/>
      <c r="H797" s="245">
        <v>28.100000000000001</v>
      </c>
      <c r="I797" s="246"/>
      <c r="J797" s="242"/>
      <c r="K797" s="242"/>
      <c r="L797" s="247"/>
      <c r="M797" s="248"/>
      <c r="N797" s="249"/>
      <c r="O797" s="249"/>
      <c r="P797" s="249"/>
      <c r="Q797" s="249"/>
      <c r="R797" s="249"/>
      <c r="S797" s="249"/>
      <c r="T797" s="250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1" t="s">
        <v>282</v>
      </c>
      <c r="AU797" s="251" t="s">
        <v>91</v>
      </c>
      <c r="AV797" s="13" t="s">
        <v>91</v>
      </c>
      <c r="AW797" s="13" t="s">
        <v>39</v>
      </c>
      <c r="AX797" s="13" t="s">
        <v>78</v>
      </c>
      <c r="AY797" s="251" t="s">
        <v>188</v>
      </c>
    </row>
    <row r="798" s="15" customFormat="1">
      <c r="A798" s="15"/>
      <c r="B798" s="272"/>
      <c r="C798" s="273"/>
      <c r="D798" s="222" t="s">
        <v>282</v>
      </c>
      <c r="E798" s="274" t="s">
        <v>32</v>
      </c>
      <c r="F798" s="275" t="s">
        <v>338</v>
      </c>
      <c r="G798" s="273"/>
      <c r="H798" s="276">
        <v>687.71000000000004</v>
      </c>
      <c r="I798" s="277"/>
      <c r="J798" s="273"/>
      <c r="K798" s="273"/>
      <c r="L798" s="278"/>
      <c r="M798" s="279"/>
      <c r="N798" s="280"/>
      <c r="O798" s="280"/>
      <c r="P798" s="280"/>
      <c r="Q798" s="280"/>
      <c r="R798" s="280"/>
      <c r="S798" s="280"/>
      <c r="T798" s="281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82" t="s">
        <v>282</v>
      </c>
      <c r="AU798" s="282" t="s">
        <v>91</v>
      </c>
      <c r="AV798" s="15" t="s">
        <v>187</v>
      </c>
      <c r="AW798" s="15" t="s">
        <v>39</v>
      </c>
      <c r="AX798" s="15" t="s">
        <v>86</v>
      </c>
      <c r="AY798" s="282" t="s">
        <v>188</v>
      </c>
    </row>
    <row r="799" s="2" customFormat="1" ht="21.75" customHeight="1">
      <c r="A799" s="42"/>
      <c r="B799" s="43"/>
      <c r="C799" s="209" t="s">
        <v>2859</v>
      </c>
      <c r="D799" s="209" t="s">
        <v>189</v>
      </c>
      <c r="E799" s="210" t="s">
        <v>2260</v>
      </c>
      <c r="F799" s="211" t="s">
        <v>2261</v>
      </c>
      <c r="G799" s="212" t="s">
        <v>278</v>
      </c>
      <c r="H799" s="213">
        <v>687.71000000000004</v>
      </c>
      <c r="I799" s="214"/>
      <c r="J799" s="215">
        <f>ROUND(I799*H799,2)</f>
        <v>0</v>
      </c>
      <c r="K799" s="211" t="s">
        <v>236</v>
      </c>
      <c r="L799" s="48"/>
      <c r="M799" s="216" t="s">
        <v>32</v>
      </c>
      <c r="N799" s="217" t="s">
        <v>49</v>
      </c>
      <c r="O799" s="88"/>
      <c r="P799" s="218">
        <f>O799*H799</f>
        <v>0</v>
      </c>
      <c r="Q799" s="218">
        <v>0.00019000000000000001</v>
      </c>
      <c r="R799" s="218">
        <f>Q799*H799</f>
        <v>0.1306649</v>
      </c>
      <c r="S799" s="218">
        <v>0</v>
      </c>
      <c r="T799" s="219">
        <f>S799*H799</f>
        <v>0</v>
      </c>
      <c r="U799" s="42"/>
      <c r="V799" s="42"/>
      <c r="W799" s="42"/>
      <c r="X799" s="42"/>
      <c r="Y799" s="42"/>
      <c r="Z799" s="42"/>
      <c r="AA799" s="42"/>
      <c r="AB799" s="42"/>
      <c r="AC799" s="42"/>
      <c r="AD799" s="42"/>
      <c r="AE799" s="42"/>
      <c r="AR799" s="220" t="s">
        <v>405</v>
      </c>
      <c r="AT799" s="220" t="s">
        <v>189</v>
      </c>
      <c r="AU799" s="220" t="s">
        <v>91</v>
      </c>
      <c r="AY799" s="20" t="s">
        <v>188</v>
      </c>
      <c r="BE799" s="221">
        <f>IF(N799="základní",J799,0)</f>
        <v>0</v>
      </c>
      <c r="BF799" s="221">
        <f>IF(N799="snížená",J799,0)</f>
        <v>0</v>
      </c>
      <c r="BG799" s="221">
        <f>IF(N799="zákl. přenesená",J799,0)</f>
        <v>0</v>
      </c>
      <c r="BH799" s="221">
        <f>IF(N799="sníž. přenesená",J799,0)</f>
        <v>0</v>
      </c>
      <c r="BI799" s="221">
        <f>IF(N799="nulová",J799,0)</f>
        <v>0</v>
      </c>
      <c r="BJ799" s="20" t="s">
        <v>86</v>
      </c>
      <c r="BK799" s="221">
        <f>ROUND(I799*H799,2)</f>
        <v>0</v>
      </c>
      <c r="BL799" s="20" t="s">
        <v>405</v>
      </c>
      <c r="BM799" s="220" t="s">
        <v>3451</v>
      </c>
    </row>
    <row r="800" s="2" customFormat="1">
      <c r="A800" s="42"/>
      <c r="B800" s="43"/>
      <c r="C800" s="44"/>
      <c r="D800" s="222" t="s">
        <v>194</v>
      </c>
      <c r="E800" s="44"/>
      <c r="F800" s="223" t="s">
        <v>2263</v>
      </c>
      <c r="G800" s="44"/>
      <c r="H800" s="44"/>
      <c r="I800" s="224"/>
      <c r="J800" s="44"/>
      <c r="K800" s="44"/>
      <c r="L800" s="48"/>
      <c r="M800" s="225"/>
      <c r="N800" s="226"/>
      <c r="O800" s="88"/>
      <c r="P800" s="88"/>
      <c r="Q800" s="88"/>
      <c r="R800" s="88"/>
      <c r="S800" s="88"/>
      <c r="T800" s="89"/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T800" s="20" t="s">
        <v>194</v>
      </c>
      <c r="AU800" s="20" t="s">
        <v>91</v>
      </c>
    </row>
    <row r="801" s="2" customFormat="1">
      <c r="A801" s="42"/>
      <c r="B801" s="43"/>
      <c r="C801" s="44"/>
      <c r="D801" s="239" t="s">
        <v>239</v>
      </c>
      <c r="E801" s="44"/>
      <c r="F801" s="240" t="s">
        <v>2264</v>
      </c>
      <c r="G801" s="44"/>
      <c r="H801" s="44"/>
      <c r="I801" s="224"/>
      <c r="J801" s="44"/>
      <c r="K801" s="44"/>
      <c r="L801" s="48"/>
      <c r="M801" s="225"/>
      <c r="N801" s="226"/>
      <c r="O801" s="88"/>
      <c r="P801" s="88"/>
      <c r="Q801" s="88"/>
      <c r="R801" s="88"/>
      <c r="S801" s="88"/>
      <c r="T801" s="89"/>
      <c r="U801" s="42"/>
      <c r="V801" s="42"/>
      <c r="W801" s="42"/>
      <c r="X801" s="42"/>
      <c r="Y801" s="42"/>
      <c r="Z801" s="42"/>
      <c r="AA801" s="42"/>
      <c r="AB801" s="42"/>
      <c r="AC801" s="42"/>
      <c r="AD801" s="42"/>
      <c r="AE801" s="42"/>
      <c r="AT801" s="20" t="s">
        <v>239</v>
      </c>
      <c r="AU801" s="20" t="s">
        <v>91</v>
      </c>
    </row>
    <row r="802" s="14" customFormat="1">
      <c r="A802" s="14"/>
      <c r="B802" s="252"/>
      <c r="C802" s="253"/>
      <c r="D802" s="222" t="s">
        <v>282</v>
      </c>
      <c r="E802" s="254" t="s">
        <v>32</v>
      </c>
      <c r="F802" s="255" t="s">
        <v>3397</v>
      </c>
      <c r="G802" s="253"/>
      <c r="H802" s="254" t="s">
        <v>32</v>
      </c>
      <c r="I802" s="256"/>
      <c r="J802" s="253"/>
      <c r="K802" s="253"/>
      <c r="L802" s="257"/>
      <c r="M802" s="258"/>
      <c r="N802" s="259"/>
      <c r="O802" s="259"/>
      <c r="P802" s="259"/>
      <c r="Q802" s="259"/>
      <c r="R802" s="259"/>
      <c r="S802" s="259"/>
      <c r="T802" s="260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1" t="s">
        <v>282</v>
      </c>
      <c r="AU802" s="261" t="s">
        <v>91</v>
      </c>
      <c r="AV802" s="14" t="s">
        <v>86</v>
      </c>
      <c r="AW802" s="14" t="s">
        <v>39</v>
      </c>
      <c r="AX802" s="14" t="s">
        <v>78</v>
      </c>
      <c r="AY802" s="261" t="s">
        <v>188</v>
      </c>
    </row>
    <row r="803" s="13" customFormat="1">
      <c r="A803" s="13"/>
      <c r="B803" s="241"/>
      <c r="C803" s="242"/>
      <c r="D803" s="222" t="s">
        <v>282</v>
      </c>
      <c r="E803" s="243" t="s">
        <v>32</v>
      </c>
      <c r="F803" s="244" t="s">
        <v>3001</v>
      </c>
      <c r="G803" s="242"/>
      <c r="H803" s="245">
        <v>183.16</v>
      </c>
      <c r="I803" s="246"/>
      <c r="J803" s="242"/>
      <c r="K803" s="242"/>
      <c r="L803" s="247"/>
      <c r="M803" s="248"/>
      <c r="N803" s="249"/>
      <c r="O803" s="249"/>
      <c r="P803" s="249"/>
      <c r="Q803" s="249"/>
      <c r="R803" s="249"/>
      <c r="S803" s="249"/>
      <c r="T803" s="250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1" t="s">
        <v>282</v>
      </c>
      <c r="AU803" s="251" t="s">
        <v>91</v>
      </c>
      <c r="AV803" s="13" t="s">
        <v>91</v>
      </c>
      <c r="AW803" s="13" t="s">
        <v>39</v>
      </c>
      <c r="AX803" s="13" t="s">
        <v>78</v>
      </c>
      <c r="AY803" s="251" t="s">
        <v>188</v>
      </c>
    </row>
    <row r="804" s="13" customFormat="1">
      <c r="A804" s="13"/>
      <c r="B804" s="241"/>
      <c r="C804" s="242"/>
      <c r="D804" s="222" t="s">
        <v>282</v>
      </c>
      <c r="E804" s="243" t="s">
        <v>32</v>
      </c>
      <c r="F804" s="244" t="s">
        <v>3004</v>
      </c>
      <c r="G804" s="242"/>
      <c r="H804" s="245">
        <v>362.06</v>
      </c>
      <c r="I804" s="246"/>
      <c r="J804" s="242"/>
      <c r="K804" s="242"/>
      <c r="L804" s="247"/>
      <c r="M804" s="248"/>
      <c r="N804" s="249"/>
      <c r="O804" s="249"/>
      <c r="P804" s="249"/>
      <c r="Q804" s="249"/>
      <c r="R804" s="249"/>
      <c r="S804" s="249"/>
      <c r="T804" s="250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1" t="s">
        <v>282</v>
      </c>
      <c r="AU804" s="251" t="s">
        <v>91</v>
      </c>
      <c r="AV804" s="13" t="s">
        <v>91</v>
      </c>
      <c r="AW804" s="13" t="s">
        <v>39</v>
      </c>
      <c r="AX804" s="13" t="s">
        <v>78</v>
      </c>
      <c r="AY804" s="251" t="s">
        <v>188</v>
      </c>
    </row>
    <row r="805" s="13" customFormat="1">
      <c r="A805" s="13"/>
      <c r="B805" s="241"/>
      <c r="C805" s="242"/>
      <c r="D805" s="222" t="s">
        <v>282</v>
      </c>
      <c r="E805" s="243" t="s">
        <v>32</v>
      </c>
      <c r="F805" s="244" t="s">
        <v>3006</v>
      </c>
      <c r="G805" s="242"/>
      <c r="H805" s="245">
        <v>19.739999999999998</v>
      </c>
      <c r="I805" s="246"/>
      <c r="J805" s="242"/>
      <c r="K805" s="242"/>
      <c r="L805" s="247"/>
      <c r="M805" s="248"/>
      <c r="N805" s="249"/>
      <c r="O805" s="249"/>
      <c r="P805" s="249"/>
      <c r="Q805" s="249"/>
      <c r="R805" s="249"/>
      <c r="S805" s="249"/>
      <c r="T805" s="250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1" t="s">
        <v>282</v>
      </c>
      <c r="AU805" s="251" t="s">
        <v>91</v>
      </c>
      <c r="AV805" s="13" t="s">
        <v>91</v>
      </c>
      <c r="AW805" s="13" t="s">
        <v>39</v>
      </c>
      <c r="AX805" s="13" t="s">
        <v>78</v>
      </c>
      <c r="AY805" s="251" t="s">
        <v>188</v>
      </c>
    </row>
    <row r="806" s="13" customFormat="1">
      <c r="A806" s="13"/>
      <c r="B806" s="241"/>
      <c r="C806" s="242"/>
      <c r="D806" s="222" t="s">
        <v>282</v>
      </c>
      <c r="E806" s="243" t="s">
        <v>32</v>
      </c>
      <c r="F806" s="244" t="s">
        <v>3011</v>
      </c>
      <c r="G806" s="242"/>
      <c r="H806" s="245">
        <v>73.650000000000006</v>
      </c>
      <c r="I806" s="246"/>
      <c r="J806" s="242"/>
      <c r="K806" s="242"/>
      <c r="L806" s="247"/>
      <c r="M806" s="248"/>
      <c r="N806" s="249"/>
      <c r="O806" s="249"/>
      <c r="P806" s="249"/>
      <c r="Q806" s="249"/>
      <c r="R806" s="249"/>
      <c r="S806" s="249"/>
      <c r="T806" s="250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51" t="s">
        <v>282</v>
      </c>
      <c r="AU806" s="251" t="s">
        <v>91</v>
      </c>
      <c r="AV806" s="13" t="s">
        <v>91</v>
      </c>
      <c r="AW806" s="13" t="s">
        <v>39</v>
      </c>
      <c r="AX806" s="13" t="s">
        <v>78</v>
      </c>
      <c r="AY806" s="251" t="s">
        <v>188</v>
      </c>
    </row>
    <row r="807" s="13" customFormat="1">
      <c r="A807" s="13"/>
      <c r="B807" s="241"/>
      <c r="C807" s="242"/>
      <c r="D807" s="222" t="s">
        <v>282</v>
      </c>
      <c r="E807" s="243" t="s">
        <v>32</v>
      </c>
      <c r="F807" s="244" t="s">
        <v>3014</v>
      </c>
      <c r="G807" s="242"/>
      <c r="H807" s="245">
        <v>21</v>
      </c>
      <c r="I807" s="246"/>
      <c r="J807" s="242"/>
      <c r="K807" s="242"/>
      <c r="L807" s="247"/>
      <c r="M807" s="248"/>
      <c r="N807" s="249"/>
      <c r="O807" s="249"/>
      <c r="P807" s="249"/>
      <c r="Q807" s="249"/>
      <c r="R807" s="249"/>
      <c r="S807" s="249"/>
      <c r="T807" s="250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1" t="s">
        <v>282</v>
      </c>
      <c r="AU807" s="251" t="s">
        <v>91</v>
      </c>
      <c r="AV807" s="13" t="s">
        <v>91</v>
      </c>
      <c r="AW807" s="13" t="s">
        <v>39</v>
      </c>
      <c r="AX807" s="13" t="s">
        <v>78</v>
      </c>
      <c r="AY807" s="251" t="s">
        <v>188</v>
      </c>
    </row>
    <row r="808" s="13" customFormat="1">
      <c r="A808" s="13"/>
      <c r="B808" s="241"/>
      <c r="C808" s="242"/>
      <c r="D808" s="222" t="s">
        <v>282</v>
      </c>
      <c r="E808" s="243" t="s">
        <v>32</v>
      </c>
      <c r="F808" s="244" t="s">
        <v>3398</v>
      </c>
      <c r="G808" s="242"/>
      <c r="H808" s="245">
        <v>28.100000000000001</v>
      </c>
      <c r="I808" s="246"/>
      <c r="J808" s="242"/>
      <c r="K808" s="242"/>
      <c r="L808" s="247"/>
      <c r="M808" s="248"/>
      <c r="N808" s="249"/>
      <c r="O808" s="249"/>
      <c r="P808" s="249"/>
      <c r="Q808" s="249"/>
      <c r="R808" s="249"/>
      <c r="S808" s="249"/>
      <c r="T808" s="250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51" t="s">
        <v>282</v>
      </c>
      <c r="AU808" s="251" t="s">
        <v>91</v>
      </c>
      <c r="AV808" s="13" t="s">
        <v>91</v>
      </c>
      <c r="AW808" s="13" t="s">
        <v>39</v>
      </c>
      <c r="AX808" s="13" t="s">
        <v>78</v>
      </c>
      <c r="AY808" s="251" t="s">
        <v>188</v>
      </c>
    </row>
    <row r="809" s="15" customFormat="1">
      <c r="A809" s="15"/>
      <c r="B809" s="272"/>
      <c r="C809" s="273"/>
      <c r="D809" s="222" t="s">
        <v>282</v>
      </c>
      <c r="E809" s="274" t="s">
        <v>32</v>
      </c>
      <c r="F809" s="275" t="s">
        <v>338</v>
      </c>
      <c r="G809" s="273"/>
      <c r="H809" s="276">
        <v>687.71000000000004</v>
      </c>
      <c r="I809" s="277"/>
      <c r="J809" s="273"/>
      <c r="K809" s="273"/>
      <c r="L809" s="278"/>
      <c r="M809" s="279"/>
      <c r="N809" s="280"/>
      <c r="O809" s="280"/>
      <c r="P809" s="280"/>
      <c r="Q809" s="280"/>
      <c r="R809" s="280"/>
      <c r="S809" s="280"/>
      <c r="T809" s="281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82" t="s">
        <v>282</v>
      </c>
      <c r="AU809" s="282" t="s">
        <v>91</v>
      </c>
      <c r="AV809" s="15" t="s">
        <v>187</v>
      </c>
      <c r="AW809" s="15" t="s">
        <v>39</v>
      </c>
      <c r="AX809" s="15" t="s">
        <v>86</v>
      </c>
      <c r="AY809" s="282" t="s">
        <v>188</v>
      </c>
    </row>
    <row r="810" s="2" customFormat="1" ht="21.75" customHeight="1">
      <c r="A810" s="42"/>
      <c r="B810" s="43"/>
      <c r="C810" s="209" t="s">
        <v>2865</v>
      </c>
      <c r="D810" s="209" t="s">
        <v>189</v>
      </c>
      <c r="E810" s="210" t="s">
        <v>2265</v>
      </c>
      <c r="F810" s="211" t="s">
        <v>2266</v>
      </c>
      <c r="G810" s="212" t="s">
        <v>278</v>
      </c>
      <c r="H810" s="213">
        <v>687.71000000000004</v>
      </c>
      <c r="I810" s="214"/>
      <c r="J810" s="215">
        <f>ROUND(I810*H810,2)</f>
        <v>0</v>
      </c>
      <c r="K810" s="211" t="s">
        <v>236</v>
      </c>
      <c r="L810" s="48"/>
      <c r="M810" s="216" t="s">
        <v>32</v>
      </c>
      <c r="N810" s="217" t="s">
        <v>49</v>
      </c>
      <c r="O810" s="88"/>
      <c r="P810" s="218">
        <f>O810*H810</f>
        <v>0</v>
      </c>
      <c r="Q810" s="218">
        <v>1.0000000000000001E-05</v>
      </c>
      <c r="R810" s="218">
        <f>Q810*H810</f>
        <v>0.0068771000000000006</v>
      </c>
      <c r="S810" s="218">
        <v>0</v>
      </c>
      <c r="T810" s="219">
        <f>S810*H810</f>
        <v>0</v>
      </c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R810" s="220" t="s">
        <v>405</v>
      </c>
      <c r="AT810" s="220" t="s">
        <v>189</v>
      </c>
      <c r="AU810" s="220" t="s">
        <v>91</v>
      </c>
      <c r="AY810" s="20" t="s">
        <v>188</v>
      </c>
      <c r="BE810" s="221">
        <f>IF(N810="základní",J810,0)</f>
        <v>0</v>
      </c>
      <c r="BF810" s="221">
        <f>IF(N810="snížená",J810,0)</f>
        <v>0</v>
      </c>
      <c r="BG810" s="221">
        <f>IF(N810="zákl. přenesená",J810,0)</f>
        <v>0</v>
      </c>
      <c r="BH810" s="221">
        <f>IF(N810="sníž. přenesená",J810,0)</f>
        <v>0</v>
      </c>
      <c r="BI810" s="221">
        <f>IF(N810="nulová",J810,0)</f>
        <v>0</v>
      </c>
      <c r="BJ810" s="20" t="s">
        <v>86</v>
      </c>
      <c r="BK810" s="221">
        <f>ROUND(I810*H810,2)</f>
        <v>0</v>
      </c>
      <c r="BL810" s="20" t="s">
        <v>405</v>
      </c>
      <c r="BM810" s="220" t="s">
        <v>3452</v>
      </c>
    </row>
    <row r="811" s="2" customFormat="1">
      <c r="A811" s="42"/>
      <c r="B811" s="43"/>
      <c r="C811" s="44"/>
      <c r="D811" s="222" t="s">
        <v>194</v>
      </c>
      <c r="E811" s="44"/>
      <c r="F811" s="223" t="s">
        <v>2268</v>
      </c>
      <c r="G811" s="44"/>
      <c r="H811" s="44"/>
      <c r="I811" s="224"/>
      <c r="J811" s="44"/>
      <c r="K811" s="44"/>
      <c r="L811" s="48"/>
      <c r="M811" s="225"/>
      <c r="N811" s="226"/>
      <c r="O811" s="88"/>
      <c r="P811" s="88"/>
      <c r="Q811" s="88"/>
      <c r="R811" s="88"/>
      <c r="S811" s="88"/>
      <c r="T811" s="89"/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  <c r="AE811" s="42"/>
      <c r="AT811" s="20" t="s">
        <v>194</v>
      </c>
      <c r="AU811" s="20" t="s">
        <v>91</v>
      </c>
    </row>
    <row r="812" s="2" customFormat="1">
      <c r="A812" s="42"/>
      <c r="B812" s="43"/>
      <c r="C812" s="44"/>
      <c r="D812" s="239" t="s">
        <v>239</v>
      </c>
      <c r="E812" s="44"/>
      <c r="F812" s="240" t="s">
        <v>2269</v>
      </c>
      <c r="G812" s="44"/>
      <c r="H812" s="44"/>
      <c r="I812" s="224"/>
      <c r="J812" s="44"/>
      <c r="K812" s="44"/>
      <c r="L812" s="48"/>
      <c r="M812" s="225"/>
      <c r="N812" s="226"/>
      <c r="O812" s="88"/>
      <c r="P812" s="88"/>
      <c r="Q812" s="88"/>
      <c r="R812" s="88"/>
      <c r="S812" s="88"/>
      <c r="T812" s="89"/>
      <c r="U812" s="42"/>
      <c r="V812" s="42"/>
      <c r="W812" s="42"/>
      <c r="X812" s="42"/>
      <c r="Y812" s="42"/>
      <c r="Z812" s="42"/>
      <c r="AA812" s="42"/>
      <c r="AB812" s="42"/>
      <c r="AC812" s="42"/>
      <c r="AD812" s="42"/>
      <c r="AE812" s="42"/>
      <c r="AT812" s="20" t="s">
        <v>239</v>
      </c>
      <c r="AU812" s="20" t="s">
        <v>91</v>
      </c>
    </row>
    <row r="813" s="14" customFormat="1">
      <c r="A813" s="14"/>
      <c r="B813" s="252"/>
      <c r="C813" s="253"/>
      <c r="D813" s="222" t="s">
        <v>282</v>
      </c>
      <c r="E813" s="254" t="s">
        <v>32</v>
      </c>
      <c r="F813" s="255" t="s">
        <v>3397</v>
      </c>
      <c r="G813" s="253"/>
      <c r="H813" s="254" t="s">
        <v>32</v>
      </c>
      <c r="I813" s="256"/>
      <c r="J813" s="253"/>
      <c r="K813" s="253"/>
      <c r="L813" s="257"/>
      <c r="M813" s="258"/>
      <c r="N813" s="259"/>
      <c r="O813" s="259"/>
      <c r="P813" s="259"/>
      <c r="Q813" s="259"/>
      <c r="R813" s="259"/>
      <c r="S813" s="259"/>
      <c r="T813" s="260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61" t="s">
        <v>282</v>
      </c>
      <c r="AU813" s="261" t="s">
        <v>91</v>
      </c>
      <c r="AV813" s="14" t="s">
        <v>86</v>
      </c>
      <c r="AW813" s="14" t="s">
        <v>39</v>
      </c>
      <c r="AX813" s="14" t="s">
        <v>78</v>
      </c>
      <c r="AY813" s="261" t="s">
        <v>188</v>
      </c>
    </row>
    <row r="814" s="13" customFormat="1">
      <c r="A814" s="13"/>
      <c r="B814" s="241"/>
      <c r="C814" s="242"/>
      <c r="D814" s="222" t="s">
        <v>282</v>
      </c>
      <c r="E814" s="243" t="s">
        <v>32</v>
      </c>
      <c r="F814" s="244" t="s">
        <v>3001</v>
      </c>
      <c r="G814" s="242"/>
      <c r="H814" s="245">
        <v>183.16</v>
      </c>
      <c r="I814" s="246"/>
      <c r="J814" s="242"/>
      <c r="K814" s="242"/>
      <c r="L814" s="247"/>
      <c r="M814" s="248"/>
      <c r="N814" s="249"/>
      <c r="O814" s="249"/>
      <c r="P814" s="249"/>
      <c r="Q814" s="249"/>
      <c r="R814" s="249"/>
      <c r="S814" s="249"/>
      <c r="T814" s="250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1" t="s">
        <v>282</v>
      </c>
      <c r="AU814" s="251" t="s">
        <v>91</v>
      </c>
      <c r="AV814" s="13" t="s">
        <v>91</v>
      </c>
      <c r="AW814" s="13" t="s">
        <v>39</v>
      </c>
      <c r="AX814" s="13" t="s">
        <v>78</v>
      </c>
      <c r="AY814" s="251" t="s">
        <v>188</v>
      </c>
    </row>
    <row r="815" s="13" customFormat="1">
      <c r="A815" s="13"/>
      <c r="B815" s="241"/>
      <c r="C815" s="242"/>
      <c r="D815" s="222" t="s">
        <v>282</v>
      </c>
      <c r="E815" s="243" t="s">
        <v>32</v>
      </c>
      <c r="F815" s="244" t="s">
        <v>3004</v>
      </c>
      <c r="G815" s="242"/>
      <c r="H815" s="245">
        <v>362.06</v>
      </c>
      <c r="I815" s="246"/>
      <c r="J815" s="242"/>
      <c r="K815" s="242"/>
      <c r="L815" s="247"/>
      <c r="M815" s="248"/>
      <c r="N815" s="249"/>
      <c r="O815" s="249"/>
      <c r="P815" s="249"/>
      <c r="Q815" s="249"/>
      <c r="R815" s="249"/>
      <c r="S815" s="249"/>
      <c r="T815" s="250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1" t="s">
        <v>282</v>
      </c>
      <c r="AU815" s="251" t="s">
        <v>91</v>
      </c>
      <c r="AV815" s="13" t="s">
        <v>91</v>
      </c>
      <c r="AW815" s="13" t="s">
        <v>39</v>
      </c>
      <c r="AX815" s="13" t="s">
        <v>78</v>
      </c>
      <c r="AY815" s="251" t="s">
        <v>188</v>
      </c>
    </row>
    <row r="816" s="13" customFormat="1">
      <c r="A816" s="13"/>
      <c r="B816" s="241"/>
      <c r="C816" s="242"/>
      <c r="D816" s="222" t="s">
        <v>282</v>
      </c>
      <c r="E816" s="243" t="s">
        <v>32</v>
      </c>
      <c r="F816" s="244" t="s">
        <v>3006</v>
      </c>
      <c r="G816" s="242"/>
      <c r="H816" s="245">
        <v>19.739999999999998</v>
      </c>
      <c r="I816" s="246"/>
      <c r="J816" s="242"/>
      <c r="K816" s="242"/>
      <c r="L816" s="247"/>
      <c r="M816" s="248"/>
      <c r="N816" s="249"/>
      <c r="O816" s="249"/>
      <c r="P816" s="249"/>
      <c r="Q816" s="249"/>
      <c r="R816" s="249"/>
      <c r="S816" s="249"/>
      <c r="T816" s="250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51" t="s">
        <v>282</v>
      </c>
      <c r="AU816" s="251" t="s">
        <v>91</v>
      </c>
      <c r="AV816" s="13" t="s">
        <v>91</v>
      </c>
      <c r="AW816" s="13" t="s">
        <v>39</v>
      </c>
      <c r="AX816" s="13" t="s">
        <v>78</v>
      </c>
      <c r="AY816" s="251" t="s">
        <v>188</v>
      </c>
    </row>
    <row r="817" s="13" customFormat="1">
      <c r="A817" s="13"/>
      <c r="B817" s="241"/>
      <c r="C817" s="242"/>
      <c r="D817" s="222" t="s">
        <v>282</v>
      </c>
      <c r="E817" s="243" t="s">
        <v>32</v>
      </c>
      <c r="F817" s="244" t="s">
        <v>3011</v>
      </c>
      <c r="G817" s="242"/>
      <c r="H817" s="245">
        <v>73.650000000000006</v>
      </c>
      <c r="I817" s="246"/>
      <c r="J817" s="242"/>
      <c r="K817" s="242"/>
      <c r="L817" s="247"/>
      <c r="M817" s="248"/>
      <c r="N817" s="249"/>
      <c r="O817" s="249"/>
      <c r="P817" s="249"/>
      <c r="Q817" s="249"/>
      <c r="R817" s="249"/>
      <c r="S817" s="249"/>
      <c r="T817" s="250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51" t="s">
        <v>282</v>
      </c>
      <c r="AU817" s="251" t="s">
        <v>91</v>
      </c>
      <c r="AV817" s="13" t="s">
        <v>91</v>
      </c>
      <c r="AW817" s="13" t="s">
        <v>39</v>
      </c>
      <c r="AX817" s="13" t="s">
        <v>78</v>
      </c>
      <c r="AY817" s="251" t="s">
        <v>188</v>
      </c>
    </row>
    <row r="818" s="13" customFormat="1">
      <c r="A818" s="13"/>
      <c r="B818" s="241"/>
      <c r="C818" s="242"/>
      <c r="D818" s="222" t="s">
        <v>282</v>
      </c>
      <c r="E818" s="243" t="s">
        <v>32</v>
      </c>
      <c r="F818" s="244" t="s">
        <v>3014</v>
      </c>
      <c r="G818" s="242"/>
      <c r="H818" s="245">
        <v>21</v>
      </c>
      <c r="I818" s="246"/>
      <c r="J818" s="242"/>
      <c r="K818" s="242"/>
      <c r="L818" s="247"/>
      <c r="M818" s="248"/>
      <c r="N818" s="249"/>
      <c r="O818" s="249"/>
      <c r="P818" s="249"/>
      <c r="Q818" s="249"/>
      <c r="R818" s="249"/>
      <c r="S818" s="249"/>
      <c r="T818" s="250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1" t="s">
        <v>282</v>
      </c>
      <c r="AU818" s="251" t="s">
        <v>91</v>
      </c>
      <c r="AV818" s="13" t="s">
        <v>91</v>
      </c>
      <c r="AW818" s="13" t="s">
        <v>39</v>
      </c>
      <c r="AX818" s="13" t="s">
        <v>78</v>
      </c>
      <c r="AY818" s="251" t="s">
        <v>188</v>
      </c>
    </row>
    <row r="819" s="13" customFormat="1">
      <c r="A819" s="13"/>
      <c r="B819" s="241"/>
      <c r="C819" s="242"/>
      <c r="D819" s="222" t="s">
        <v>282</v>
      </c>
      <c r="E819" s="243" t="s">
        <v>32</v>
      </c>
      <c r="F819" s="244" t="s">
        <v>3398</v>
      </c>
      <c r="G819" s="242"/>
      <c r="H819" s="245">
        <v>28.100000000000001</v>
      </c>
      <c r="I819" s="246"/>
      <c r="J819" s="242"/>
      <c r="K819" s="242"/>
      <c r="L819" s="247"/>
      <c r="M819" s="248"/>
      <c r="N819" s="249"/>
      <c r="O819" s="249"/>
      <c r="P819" s="249"/>
      <c r="Q819" s="249"/>
      <c r="R819" s="249"/>
      <c r="S819" s="249"/>
      <c r="T819" s="250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51" t="s">
        <v>282</v>
      </c>
      <c r="AU819" s="251" t="s">
        <v>91</v>
      </c>
      <c r="AV819" s="13" t="s">
        <v>91</v>
      </c>
      <c r="AW819" s="13" t="s">
        <v>39</v>
      </c>
      <c r="AX819" s="13" t="s">
        <v>78</v>
      </c>
      <c r="AY819" s="251" t="s">
        <v>188</v>
      </c>
    </row>
    <row r="820" s="15" customFormat="1">
      <c r="A820" s="15"/>
      <c r="B820" s="272"/>
      <c r="C820" s="273"/>
      <c r="D820" s="222" t="s">
        <v>282</v>
      </c>
      <c r="E820" s="274" t="s">
        <v>32</v>
      </c>
      <c r="F820" s="275" t="s">
        <v>338</v>
      </c>
      <c r="G820" s="273"/>
      <c r="H820" s="276">
        <v>687.71000000000004</v>
      </c>
      <c r="I820" s="277"/>
      <c r="J820" s="273"/>
      <c r="K820" s="273"/>
      <c r="L820" s="278"/>
      <c r="M820" s="279"/>
      <c r="N820" s="280"/>
      <c r="O820" s="280"/>
      <c r="P820" s="280"/>
      <c r="Q820" s="280"/>
      <c r="R820" s="280"/>
      <c r="S820" s="280"/>
      <c r="T820" s="281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T820" s="282" t="s">
        <v>282</v>
      </c>
      <c r="AU820" s="282" t="s">
        <v>91</v>
      </c>
      <c r="AV820" s="15" t="s">
        <v>187</v>
      </c>
      <c r="AW820" s="15" t="s">
        <v>39</v>
      </c>
      <c r="AX820" s="15" t="s">
        <v>86</v>
      </c>
      <c r="AY820" s="282" t="s">
        <v>188</v>
      </c>
    </row>
    <row r="821" s="2" customFormat="1" ht="24.15" customHeight="1">
      <c r="A821" s="42"/>
      <c r="B821" s="43"/>
      <c r="C821" s="209" t="s">
        <v>2871</v>
      </c>
      <c r="D821" s="209" t="s">
        <v>189</v>
      </c>
      <c r="E821" s="210" t="s">
        <v>3453</v>
      </c>
      <c r="F821" s="211" t="s">
        <v>3454</v>
      </c>
      <c r="G821" s="212" t="s">
        <v>389</v>
      </c>
      <c r="H821" s="213">
        <v>15.869999999999999</v>
      </c>
      <c r="I821" s="214"/>
      <c r="J821" s="215">
        <f>ROUND(I821*H821,2)</f>
        <v>0</v>
      </c>
      <c r="K821" s="211" t="s">
        <v>236</v>
      </c>
      <c r="L821" s="48"/>
      <c r="M821" s="216" t="s">
        <v>32</v>
      </c>
      <c r="N821" s="217" t="s">
        <v>49</v>
      </c>
      <c r="O821" s="88"/>
      <c r="P821" s="218">
        <f>O821*H821</f>
        <v>0</v>
      </c>
      <c r="Q821" s="218">
        <v>0</v>
      </c>
      <c r="R821" s="218">
        <f>Q821*H821</f>
        <v>0</v>
      </c>
      <c r="S821" s="218">
        <v>0</v>
      </c>
      <c r="T821" s="219">
        <f>S821*H821</f>
        <v>0</v>
      </c>
      <c r="U821" s="42"/>
      <c r="V821" s="42"/>
      <c r="W821" s="42"/>
      <c r="X821" s="42"/>
      <c r="Y821" s="42"/>
      <c r="Z821" s="42"/>
      <c r="AA821" s="42"/>
      <c r="AB821" s="42"/>
      <c r="AC821" s="42"/>
      <c r="AD821" s="42"/>
      <c r="AE821" s="42"/>
      <c r="AR821" s="220" t="s">
        <v>405</v>
      </c>
      <c r="AT821" s="220" t="s">
        <v>189</v>
      </c>
      <c r="AU821" s="220" t="s">
        <v>91</v>
      </c>
      <c r="AY821" s="20" t="s">
        <v>188</v>
      </c>
      <c r="BE821" s="221">
        <f>IF(N821="základní",J821,0)</f>
        <v>0</v>
      </c>
      <c r="BF821" s="221">
        <f>IF(N821="snížená",J821,0)</f>
        <v>0</v>
      </c>
      <c r="BG821" s="221">
        <f>IF(N821="zákl. přenesená",J821,0)</f>
        <v>0</v>
      </c>
      <c r="BH821" s="221">
        <f>IF(N821="sníž. přenesená",J821,0)</f>
        <v>0</v>
      </c>
      <c r="BI821" s="221">
        <f>IF(N821="nulová",J821,0)</f>
        <v>0</v>
      </c>
      <c r="BJ821" s="20" t="s">
        <v>86</v>
      </c>
      <c r="BK821" s="221">
        <f>ROUND(I821*H821,2)</f>
        <v>0</v>
      </c>
      <c r="BL821" s="20" t="s">
        <v>405</v>
      </c>
      <c r="BM821" s="220" t="s">
        <v>3455</v>
      </c>
    </row>
    <row r="822" s="2" customFormat="1">
      <c r="A822" s="42"/>
      <c r="B822" s="43"/>
      <c r="C822" s="44"/>
      <c r="D822" s="222" t="s">
        <v>194</v>
      </c>
      <c r="E822" s="44"/>
      <c r="F822" s="223" t="s">
        <v>3456</v>
      </c>
      <c r="G822" s="44"/>
      <c r="H822" s="44"/>
      <c r="I822" s="224"/>
      <c r="J822" s="44"/>
      <c r="K822" s="44"/>
      <c r="L822" s="48"/>
      <c r="M822" s="225"/>
      <c r="N822" s="226"/>
      <c r="O822" s="88"/>
      <c r="P822" s="88"/>
      <c r="Q822" s="88"/>
      <c r="R822" s="88"/>
      <c r="S822" s="88"/>
      <c r="T822" s="89"/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T822" s="20" t="s">
        <v>194</v>
      </c>
      <c r="AU822" s="20" t="s">
        <v>91</v>
      </c>
    </row>
    <row r="823" s="2" customFormat="1">
      <c r="A823" s="42"/>
      <c r="B823" s="43"/>
      <c r="C823" s="44"/>
      <c r="D823" s="239" t="s">
        <v>239</v>
      </c>
      <c r="E823" s="44"/>
      <c r="F823" s="240" t="s">
        <v>3457</v>
      </c>
      <c r="G823" s="44"/>
      <c r="H823" s="44"/>
      <c r="I823" s="224"/>
      <c r="J823" s="44"/>
      <c r="K823" s="44"/>
      <c r="L823" s="48"/>
      <c r="M823" s="225"/>
      <c r="N823" s="226"/>
      <c r="O823" s="88"/>
      <c r="P823" s="88"/>
      <c r="Q823" s="88"/>
      <c r="R823" s="88"/>
      <c r="S823" s="88"/>
      <c r="T823" s="89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T823" s="20" t="s">
        <v>239</v>
      </c>
      <c r="AU823" s="20" t="s">
        <v>91</v>
      </c>
    </row>
    <row r="824" s="11" customFormat="1" ht="22.8" customHeight="1">
      <c r="A824" s="11"/>
      <c r="B824" s="195"/>
      <c r="C824" s="196"/>
      <c r="D824" s="197" t="s">
        <v>77</v>
      </c>
      <c r="E824" s="237" t="s">
        <v>742</v>
      </c>
      <c r="F824" s="237" t="s">
        <v>743</v>
      </c>
      <c r="G824" s="196"/>
      <c r="H824" s="196"/>
      <c r="I824" s="199"/>
      <c r="J824" s="238">
        <f>BK824</f>
        <v>0</v>
      </c>
      <c r="K824" s="196"/>
      <c r="L824" s="201"/>
      <c r="M824" s="202"/>
      <c r="N824" s="203"/>
      <c r="O824" s="203"/>
      <c r="P824" s="204">
        <f>SUM(P825:P859)</f>
        <v>0</v>
      </c>
      <c r="Q824" s="203"/>
      <c r="R824" s="204">
        <f>SUM(R825:R859)</f>
        <v>0.043463760000000004</v>
      </c>
      <c r="S824" s="203"/>
      <c r="T824" s="205">
        <f>SUM(T825:T859)</f>
        <v>0.35935</v>
      </c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R824" s="206" t="s">
        <v>91</v>
      </c>
      <c r="AT824" s="207" t="s">
        <v>77</v>
      </c>
      <c r="AU824" s="207" t="s">
        <v>86</v>
      </c>
      <c r="AY824" s="206" t="s">
        <v>188</v>
      </c>
      <c r="BK824" s="208">
        <f>SUM(BK825:BK859)</f>
        <v>0</v>
      </c>
    </row>
    <row r="825" s="2" customFormat="1" ht="24.15" customHeight="1">
      <c r="A825" s="42"/>
      <c r="B825" s="43"/>
      <c r="C825" s="209" t="s">
        <v>2875</v>
      </c>
      <c r="D825" s="209" t="s">
        <v>189</v>
      </c>
      <c r="E825" s="210" t="s">
        <v>1659</v>
      </c>
      <c r="F825" s="211" t="s">
        <v>1660</v>
      </c>
      <c r="G825" s="212" t="s">
        <v>278</v>
      </c>
      <c r="H825" s="213">
        <v>143.74000000000001</v>
      </c>
      <c r="I825" s="214"/>
      <c r="J825" s="215">
        <f>ROUND(I825*H825,2)</f>
        <v>0</v>
      </c>
      <c r="K825" s="211" t="s">
        <v>236</v>
      </c>
      <c r="L825" s="48"/>
      <c r="M825" s="216" t="s">
        <v>32</v>
      </c>
      <c r="N825" s="217" t="s">
        <v>49</v>
      </c>
      <c r="O825" s="88"/>
      <c r="P825" s="218">
        <f>O825*H825</f>
        <v>0</v>
      </c>
      <c r="Q825" s="218">
        <v>0</v>
      </c>
      <c r="R825" s="218">
        <f>Q825*H825</f>
        <v>0</v>
      </c>
      <c r="S825" s="218">
        <v>0.0025000000000000001</v>
      </c>
      <c r="T825" s="219">
        <f>S825*H825</f>
        <v>0.35935</v>
      </c>
      <c r="U825" s="42"/>
      <c r="V825" s="42"/>
      <c r="W825" s="42"/>
      <c r="X825" s="42"/>
      <c r="Y825" s="42"/>
      <c r="Z825" s="42"/>
      <c r="AA825" s="42"/>
      <c r="AB825" s="42"/>
      <c r="AC825" s="42"/>
      <c r="AD825" s="42"/>
      <c r="AE825" s="42"/>
      <c r="AR825" s="220" t="s">
        <v>405</v>
      </c>
      <c r="AT825" s="220" t="s">
        <v>189</v>
      </c>
      <c r="AU825" s="220" t="s">
        <v>91</v>
      </c>
      <c r="AY825" s="20" t="s">
        <v>188</v>
      </c>
      <c r="BE825" s="221">
        <f>IF(N825="základní",J825,0)</f>
        <v>0</v>
      </c>
      <c r="BF825" s="221">
        <f>IF(N825="snížená",J825,0)</f>
        <v>0</v>
      </c>
      <c r="BG825" s="221">
        <f>IF(N825="zákl. přenesená",J825,0)</f>
        <v>0</v>
      </c>
      <c r="BH825" s="221">
        <f>IF(N825="sníž. přenesená",J825,0)</f>
        <v>0</v>
      </c>
      <c r="BI825" s="221">
        <f>IF(N825="nulová",J825,0)</f>
        <v>0</v>
      </c>
      <c r="BJ825" s="20" t="s">
        <v>86</v>
      </c>
      <c r="BK825" s="221">
        <f>ROUND(I825*H825,2)</f>
        <v>0</v>
      </c>
      <c r="BL825" s="20" t="s">
        <v>405</v>
      </c>
      <c r="BM825" s="220" t="s">
        <v>3458</v>
      </c>
    </row>
    <row r="826" s="2" customFormat="1">
      <c r="A826" s="42"/>
      <c r="B826" s="43"/>
      <c r="C826" s="44"/>
      <c r="D826" s="222" t="s">
        <v>194</v>
      </c>
      <c r="E826" s="44"/>
      <c r="F826" s="223" t="s">
        <v>1662</v>
      </c>
      <c r="G826" s="44"/>
      <c r="H826" s="44"/>
      <c r="I826" s="224"/>
      <c r="J826" s="44"/>
      <c r="K826" s="44"/>
      <c r="L826" s="48"/>
      <c r="M826" s="225"/>
      <c r="N826" s="226"/>
      <c r="O826" s="88"/>
      <c r="P826" s="88"/>
      <c r="Q826" s="88"/>
      <c r="R826" s="88"/>
      <c r="S826" s="88"/>
      <c r="T826" s="89"/>
      <c r="U826" s="42"/>
      <c r="V826" s="42"/>
      <c r="W826" s="42"/>
      <c r="X826" s="42"/>
      <c r="Y826" s="42"/>
      <c r="Z826" s="42"/>
      <c r="AA826" s="42"/>
      <c r="AB826" s="42"/>
      <c r="AC826" s="42"/>
      <c r="AD826" s="42"/>
      <c r="AE826" s="42"/>
      <c r="AT826" s="20" t="s">
        <v>194</v>
      </c>
      <c r="AU826" s="20" t="s">
        <v>91</v>
      </c>
    </row>
    <row r="827" s="2" customFormat="1">
      <c r="A827" s="42"/>
      <c r="B827" s="43"/>
      <c r="C827" s="44"/>
      <c r="D827" s="239" t="s">
        <v>239</v>
      </c>
      <c r="E827" s="44"/>
      <c r="F827" s="240" t="s">
        <v>1663</v>
      </c>
      <c r="G827" s="44"/>
      <c r="H827" s="44"/>
      <c r="I827" s="224"/>
      <c r="J827" s="44"/>
      <c r="K827" s="44"/>
      <c r="L827" s="48"/>
      <c r="M827" s="225"/>
      <c r="N827" s="226"/>
      <c r="O827" s="88"/>
      <c r="P827" s="88"/>
      <c r="Q827" s="88"/>
      <c r="R827" s="88"/>
      <c r="S827" s="88"/>
      <c r="T827" s="89"/>
      <c r="U827" s="42"/>
      <c r="V827" s="42"/>
      <c r="W827" s="42"/>
      <c r="X827" s="42"/>
      <c r="Y827" s="42"/>
      <c r="Z827" s="42"/>
      <c r="AA827" s="42"/>
      <c r="AB827" s="42"/>
      <c r="AC827" s="42"/>
      <c r="AD827" s="42"/>
      <c r="AE827" s="42"/>
      <c r="AT827" s="20" t="s">
        <v>239</v>
      </c>
      <c r="AU827" s="20" t="s">
        <v>91</v>
      </c>
    </row>
    <row r="828" s="13" customFormat="1">
      <c r="A828" s="13"/>
      <c r="B828" s="241"/>
      <c r="C828" s="242"/>
      <c r="D828" s="222" t="s">
        <v>282</v>
      </c>
      <c r="E828" s="243" t="s">
        <v>32</v>
      </c>
      <c r="F828" s="244" t="s">
        <v>3003</v>
      </c>
      <c r="G828" s="242"/>
      <c r="H828" s="245">
        <v>28.100000000000001</v>
      </c>
      <c r="I828" s="246"/>
      <c r="J828" s="242"/>
      <c r="K828" s="242"/>
      <c r="L828" s="247"/>
      <c r="M828" s="248"/>
      <c r="N828" s="249"/>
      <c r="O828" s="249"/>
      <c r="P828" s="249"/>
      <c r="Q828" s="249"/>
      <c r="R828" s="249"/>
      <c r="S828" s="249"/>
      <c r="T828" s="250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1" t="s">
        <v>282</v>
      </c>
      <c r="AU828" s="251" t="s">
        <v>91</v>
      </c>
      <c r="AV828" s="13" t="s">
        <v>91</v>
      </c>
      <c r="AW828" s="13" t="s">
        <v>39</v>
      </c>
      <c r="AX828" s="13" t="s">
        <v>78</v>
      </c>
      <c r="AY828" s="251" t="s">
        <v>188</v>
      </c>
    </row>
    <row r="829" s="13" customFormat="1">
      <c r="A829" s="13"/>
      <c r="B829" s="241"/>
      <c r="C829" s="242"/>
      <c r="D829" s="222" t="s">
        <v>282</v>
      </c>
      <c r="E829" s="243" t="s">
        <v>32</v>
      </c>
      <c r="F829" s="244" t="s">
        <v>3006</v>
      </c>
      <c r="G829" s="242"/>
      <c r="H829" s="245">
        <v>19.739999999999998</v>
      </c>
      <c r="I829" s="246"/>
      <c r="J829" s="242"/>
      <c r="K829" s="242"/>
      <c r="L829" s="247"/>
      <c r="M829" s="248"/>
      <c r="N829" s="249"/>
      <c r="O829" s="249"/>
      <c r="P829" s="249"/>
      <c r="Q829" s="249"/>
      <c r="R829" s="249"/>
      <c r="S829" s="249"/>
      <c r="T829" s="250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1" t="s">
        <v>282</v>
      </c>
      <c r="AU829" s="251" t="s">
        <v>91</v>
      </c>
      <c r="AV829" s="13" t="s">
        <v>91</v>
      </c>
      <c r="AW829" s="13" t="s">
        <v>39</v>
      </c>
      <c r="AX829" s="13" t="s">
        <v>78</v>
      </c>
      <c r="AY829" s="251" t="s">
        <v>188</v>
      </c>
    </row>
    <row r="830" s="13" customFormat="1">
      <c r="A830" s="13"/>
      <c r="B830" s="241"/>
      <c r="C830" s="242"/>
      <c r="D830" s="222" t="s">
        <v>282</v>
      </c>
      <c r="E830" s="243" t="s">
        <v>32</v>
      </c>
      <c r="F830" s="244" t="s">
        <v>3008</v>
      </c>
      <c r="G830" s="242"/>
      <c r="H830" s="245">
        <v>10</v>
      </c>
      <c r="I830" s="246"/>
      <c r="J830" s="242"/>
      <c r="K830" s="242"/>
      <c r="L830" s="247"/>
      <c r="M830" s="248"/>
      <c r="N830" s="249"/>
      <c r="O830" s="249"/>
      <c r="P830" s="249"/>
      <c r="Q830" s="249"/>
      <c r="R830" s="249"/>
      <c r="S830" s="249"/>
      <c r="T830" s="250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1" t="s">
        <v>282</v>
      </c>
      <c r="AU830" s="251" t="s">
        <v>91</v>
      </c>
      <c r="AV830" s="13" t="s">
        <v>91</v>
      </c>
      <c r="AW830" s="13" t="s">
        <v>39</v>
      </c>
      <c r="AX830" s="13" t="s">
        <v>78</v>
      </c>
      <c r="AY830" s="251" t="s">
        <v>188</v>
      </c>
    </row>
    <row r="831" s="13" customFormat="1">
      <c r="A831" s="13"/>
      <c r="B831" s="241"/>
      <c r="C831" s="242"/>
      <c r="D831" s="222" t="s">
        <v>282</v>
      </c>
      <c r="E831" s="243" t="s">
        <v>32</v>
      </c>
      <c r="F831" s="244" t="s">
        <v>3013</v>
      </c>
      <c r="G831" s="242"/>
      <c r="H831" s="245">
        <v>12.300000000000001</v>
      </c>
      <c r="I831" s="246"/>
      <c r="J831" s="242"/>
      <c r="K831" s="242"/>
      <c r="L831" s="247"/>
      <c r="M831" s="248"/>
      <c r="N831" s="249"/>
      <c r="O831" s="249"/>
      <c r="P831" s="249"/>
      <c r="Q831" s="249"/>
      <c r="R831" s="249"/>
      <c r="S831" s="249"/>
      <c r="T831" s="250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51" t="s">
        <v>282</v>
      </c>
      <c r="AU831" s="251" t="s">
        <v>91</v>
      </c>
      <c r="AV831" s="13" t="s">
        <v>91</v>
      </c>
      <c r="AW831" s="13" t="s">
        <v>39</v>
      </c>
      <c r="AX831" s="13" t="s">
        <v>78</v>
      </c>
      <c r="AY831" s="251" t="s">
        <v>188</v>
      </c>
    </row>
    <row r="832" s="13" customFormat="1">
      <c r="A832" s="13"/>
      <c r="B832" s="241"/>
      <c r="C832" s="242"/>
      <c r="D832" s="222" t="s">
        <v>282</v>
      </c>
      <c r="E832" s="243" t="s">
        <v>32</v>
      </c>
      <c r="F832" s="244" t="s">
        <v>3459</v>
      </c>
      <c r="G832" s="242"/>
      <c r="H832" s="245">
        <v>73.599999999999994</v>
      </c>
      <c r="I832" s="246"/>
      <c r="J832" s="242"/>
      <c r="K832" s="242"/>
      <c r="L832" s="247"/>
      <c r="M832" s="248"/>
      <c r="N832" s="249"/>
      <c r="O832" s="249"/>
      <c r="P832" s="249"/>
      <c r="Q832" s="249"/>
      <c r="R832" s="249"/>
      <c r="S832" s="249"/>
      <c r="T832" s="250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1" t="s">
        <v>282</v>
      </c>
      <c r="AU832" s="251" t="s">
        <v>91</v>
      </c>
      <c r="AV832" s="13" t="s">
        <v>91</v>
      </c>
      <c r="AW832" s="13" t="s">
        <v>39</v>
      </c>
      <c r="AX832" s="13" t="s">
        <v>78</v>
      </c>
      <c r="AY832" s="251" t="s">
        <v>188</v>
      </c>
    </row>
    <row r="833" s="15" customFormat="1">
      <c r="A833" s="15"/>
      <c r="B833" s="272"/>
      <c r="C833" s="273"/>
      <c r="D833" s="222" t="s">
        <v>282</v>
      </c>
      <c r="E833" s="274" t="s">
        <v>32</v>
      </c>
      <c r="F833" s="275" t="s">
        <v>338</v>
      </c>
      <c r="G833" s="273"/>
      <c r="H833" s="276">
        <v>143.74000000000001</v>
      </c>
      <c r="I833" s="277"/>
      <c r="J833" s="273"/>
      <c r="K833" s="273"/>
      <c r="L833" s="278"/>
      <c r="M833" s="279"/>
      <c r="N833" s="280"/>
      <c r="O833" s="280"/>
      <c r="P833" s="280"/>
      <c r="Q833" s="280"/>
      <c r="R833" s="280"/>
      <c r="S833" s="280"/>
      <c r="T833" s="281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T833" s="282" t="s">
        <v>282</v>
      </c>
      <c r="AU833" s="282" t="s">
        <v>91</v>
      </c>
      <c r="AV833" s="15" t="s">
        <v>187</v>
      </c>
      <c r="AW833" s="15" t="s">
        <v>39</v>
      </c>
      <c r="AX833" s="15" t="s">
        <v>86</v>
      </c>
      <c r="AY833" s="282" t="s">
        <v>188</v>
      </c>
    </row>
    <row r="834" s="2" customFormat="1" ht="16.5" customHeight="1">
      <c r="A834" s="42"/>
      <c r="B834" s="43"/>
      <c r="C834" s="209" t="s">
        <v>2878</v>
      </c>
      <c r="D834" s="209" t="s">
        <v>189</v>
      </c>
      <c r="E834" s="210" t="s">
        <v>3460</v>
      </c>
      <c r="F834" s="211" t="s">
        <v>3461</v>
      </c>
      <c r="G834" s="212" t="s">
        <v>314</v>
      </c>
      <c r="H834" s="213">
        <v>72.200000000000003</v>
      </c>
      <c r="I834" s="214"/>
      <c r="J834" s="215">
        <f>ROUND(I834*H834,2)</f>
        <v>0</v>
      </c>
      <c r="K834" s="211" t="s">
        <v>236</v>
      </c>
      <c r="L834" s="48"/>
      <c r="M834" s="216" t="s">
        <v>32</v>
      </c>
      <c r="N834" s="217" t="s">
        <v>49</v>
      </c>
      <c r="O834" s="88"/>
      <c r="P834" s="218">
        <f>O834*H834</f>
        <v>0</v>
      </c>
      <c r="Q834" s="218">
        <v>3.0000000000000001E-05</v>
      </c>
      <c r="R834" s="218">
        <f>Q834*H834</f>
        <v>0.002166</v>
      </c>
      <c r="S834" s="218">
        <v>0</v>
      </c>
      <c r="T834" s="219">
        <f>S834*H834</f>
        <v>0</v>
      </c>
      <c r="U834" s="42"/>
      <c r="V834" s="42"/>
      <c r="W834" s="42"/>
      <c r="X834" s="42"/>
      <c r="Y834" s="42"/>
      <c r="Z834" s="42"/>
      <c r="AA834" s="42"/>
      <c r="AB834" s="42"/>
      <c r="AC834" s="42"/>
      <c r="AD834" s="42"/>
      <c r="AE834" s="42"/>
      <c r="AR834" s="220" t="s">
        <v>405</v>
      </c>
      <c r="AT834" s="220" t="s">
        <v>189</v>
      </c>
      <c r="AU834" s="220" t="s">
        <v>91</v>
      </c>
      <c r="AY834" s="20" t="s">
        <v>188</v>
      </c>
      <c r="BE834" s="221">
        <f>IF(N834="základní",J834,0)</f>
        <v>0</v>
      </c>
      <c r="BF834" s="221">
        <f>IF(N834="snížená",J834,0)</f>
        <v>0</v>
      </c>
      <c r="BG834" s="221">
        <f>IF(N834="zákl. přenesená",J834,0)</f>
        <v>0</v>
      </c>
      <c r="BH834" s="221">
        <f>IF(N834="sníž. přenesená",J834,0)</f>
        <v>0</v>
      </c>
      <c r="BI834" s="221">
        <f>IF(N834="nulová",J834,0)</f>
        <v>0</v>
      </c>
      <c r="BJ834" s="20" t="s">
        <v>86</v>
      </c>
      <c r="BK834" s="221">
        <f>ROUND(I834*H834,2)</f>
        <v>0</v>
      </c>
      <c r="BL834" s="20" t="s">
        <v>405</v>
      </c>
      <c r="BM834" s="220" t="s">
        <v>3462</v>
      </c>
    </row>
    <row r="835" s="2" customFormat="1">
      <c r="A835" s="42"/>
      <c r="B835" s="43"/>
      <c r="C835" s="44"/>
      <c r="D835" s="222" t="s">
        <v>194</v>
      </c>
      <c r="E835" s="44"/>
      <c r="F835" s="223" t="s">
        <v>3463</v>
      </c>
      <c r="G835" s="44"/>
      <c r="H835" s="44"/>
      <c r="I835" s="224"/>
      <c r="J835" s="44"/>
      <c r="K835" s="44"/>
      <c r="L835" s="48"/>
      <c r="M835" s="225"/>
      <c r="N835" s="226"/>
      <c r="O835" s="88"/>
      <c r="P835" s="88"/>
      <c r="Q835" s="88"/>
      <c r="R835" s="88"/>
      <c r="S835" s="88"/>
      <c r="T835" s="89"/>
      <c r="U835" s="42"/>
      <c r="V835" s="42"/>
      <c r="W835" s="42"/>
      <c r="X835" s="42"/>
      <c r="Y835" s="42"/>
      <c r="Z835" s="42"/>
      <c r="AA835" s="42"/>
      <c r="AB835" s="42"/>
      <c r="AC835" s="42"/>
      <c r="AD835" s="42"/>
      <c r="AE835" s="42"/>
      <c r="AT835" s="20" t="s">
        <v>194</v>
      </c>
      <c r="AU835" s="20" t="s">
        <v>91</v>
      </c>
    </row>
    <row r="836" s="2" customFormat="1">
      <c r="A836" s="42"/>
      <c r="B836" s="43"/>
      <c r="C836" s="44"/>
      <c r="D836" s="239" t="s">
        <v>239</v>
      </c>
      <c r="E836" s="44"/>
      <c r="F836" s="240" t="s">
        <v>3464</v>
      </c>
      <c r="G836" s="44"/>
      <c r="H836" s="44"/>
      <c r="I836" s="224"/>
      <c r="J836" s="44"/>
      <c r="K836" s="44"/>
      <c r="L836" s="48"/>
      <c r="M836" s="225"/>
      <c r="N836" s="226"/>
      <c r="O836" s="88"/>
      <c r="P836" s="88"/>
      <c r="Q836" s="88"/>
      <c r="R836" s="88"/>
      <c r="S836" s="88"/>
      <c r="T836" s="89"/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  <c r="AE836" s="42"/>
      <c r="AT836" s="20" t="s">
        <v>239</v>
      </c>
      <c r="AU836" s="20" t="s">
        <v>91</v>
      </c>
    </row>
    <row r="837" s="14" customFormat="1">
      <c r="A837" s="14"/>
      <c r="B837" s="252"/>
      <c r="C837" s="253"/>
      <c r="D837" s="222" t="s">
        <v>282</v>
      </c>
      <c r="E837" s="254" t="s">
        <v>32</v>
      </c>
      <c r="F837" s="255" t="s">
        <v>3465</v>
      </c>
      <c r="G837" s="253"/>
      <c r="H837" s="254" t="s">
        <v>32</v>
      </c>
      <c r="I837" s="256"/>
      <c r="J837" s="253"/>
      <c r="K837" s="253"/>
      <c r="L837" s="257"/>
      <c r="M837" s="258"/>
      <c r="N837" s="259"/>
      <c r="O837" s="259"/>
      <c r="P837" s="259"/>
      <c r="Q837" s="259"/>
      <c r="R837" s="259"/>
      <c r="S837" s="259"/>
      <c r="T837" s="260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1" t="s">
        <v>282</v>
      </c>
      <c r="AU837" s="261" t="s">
        <v>91</v>
      </c>
      <c r="AV837" s="14" t="s">
        <v>86</v>
      </c>
      <c r="AW837" s="14" t="s">
        <v>39</v>
      </c>
      <c r="AX837" s="14" t="s">
        <v>78</v>
      </c>
      <c r="AY837" s="261" t="s">
        <v>188</v>
      </c>
    </row>
    <row r="838" s="14" customFormat="1">
      <c r="A838" s="14"/>
      <c r="B838" s="252"/>
      <c r="C838" s="253"/>
      <c r="D838" s="222" t="s">
        <v>282</v>
      </c>
      <c r="E838" s="254" t="s">
        <v>32</v>
      </c>
      <c r="F838" s="255" t="s">
        <v>3466</v>
      </c>
      <c r="G838" s="253"/>
      <c r="H838" s="254" t="s">
        <v>32</v>
      </c>
      <c r="I838" s="256"/>
      <c r="J838" s="253"/>
      <c r="K838" s="253"/>
      <c r="L838" s="257"/>
      <c r="M838" s="258"/>
      <c r="N838" s="259"/>
      <c r="O838" s="259"/>
      <c r="P838" s="259"/>
      <c r="Q838" s="259"/>
      <c r="R838" s="259"/>
      <c r="S838" s="259"/>
      <c r="T838" s="260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61" t="s">
        <v>282</v>
      </c>
      <c r="AU838" s="261" t="s">
        <v>91</v>
      </c>
      <c r="AV838" s="14" t="s">
        <v>86</v>
      </c>
      <c r="AW838" s="14" t="s">
        <v>39</v>
      </c>
      <c r="AX838" s="14" t="s">
        <v>78</v>
      </c>
      <c r="AY838" s="261" t="s">
        <v>188</v>
      </c>
    </row>
    <row r="839" s="13" customFormat="1">
      <c r="A839" s="13"/>
      <c r="B839" s="241"/>
      <c r="C839" s="242"/>
      <c r="D839" s="222" t="s">
        <v>282</v>
      </c>
      <c r="E839" s="243" t="s">
        <v>32</v>
      </c>
      <c r="F839" s="244" t="s">
        <v>3467</v>
      </c>
      <c r="G839" s="242"/>
      <c r="H839" s="245">
        <v>10</v>
      </c>
      <c r="I839" s="246"/>
      <c r="J839" s="242"/>
      <c r="K839" s="242"/>
      <c r="L839" s="247"/>
      <c r="M839" s="248"/>
      <c r="N839" s="249"/>
      <c r="O839" s="249"/>
      <c r="P839" s="249"/>
      <c r="Q839" s="249"/>
      <c r="R839" s="249"/>
      <c r="S839" s="249"/>
      <c r="T839" s="250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1" t="s">
        <v>282</v>
      </c>
      <c r="AU839" s="251" t="s">
        <v>91</v>
      </c>
      <c r="AV839" s="13" t="s">
        <v>91</v>
      </c>
      <c r="AW839" s="13" t="s">
        <v>39</v>
      </c>
      <c r="AX839" s="13" t="s">
        <v>78</v>
      </c>
      <c r="AY839" s="251" t="s">
        <v>188</v>
      </c>
    </row>
    <row r="840" s="14" customFormat="1">
      <c r="A840" s="14"/>
      <c r="B840" s="252"/>
      <c r="C840" s="253"/>
      <c r="D840" s="222" t="s">
        <v>282</v>
      </c>
      <c r="E840" s="254" t="s">
        <v>32</v>
      </c>
      <c r="F840" s="255" t="s">
        <v>3468</v>
      </c>
      <c r="G840" s="253"/>
      <c r="H840" s="254" t="s">
        <v>32</v>
      </c>
      <c r="I840" s="256"/>
      <c r="J840" s="253"/>
      <c r="K840" s="253"/>
      <c r="L840" s="257"/>
      <c r="M840" s="258"/>
      <c r="N840" s="259"/>
      <c r="O840" s="259"/>
      <c r="P840" s="259"/>
      <c r="Q840" s="259"/>
      <c r="R840" s="259"/>
      <c r="S840" s="259"/>
      <c r="T840" s="260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61" t="s">
        <v>282</v>
      </c>
      <c r="AU840" s="261" t="s">
        <v>91</v>
      </c>
      <c r="AV840" s="14" t="s">
        <v>86</v>
      </c>
      <c r="AW840" s="14" t="s">
        <v>39</v>
      </c>
      <c r="AX840" s="14" t="s">
        <v>78</v>
      </c>
      <c r="AY840" s="261" t="s">
        <v>188</v>
      </c>
    </row>
    <row r="841" s="13" customFormat="1">
      <c r="A841" s="13"/>
      <c r="B841" s="241"/>
      <c r="C841" s="242"/>
      <c r="D841" s="222" t="s">
        <v>282</v>
      </c>
      <c r="E841" s="243" t="s">
        <v>32</v>
      </c>
      <c r="F841" s="244" t="s">
        <v>3469</v>
      </c>
      <c r="G841" s="242"/>
      <c r="H841" s="245">
        <v>35</v>
      </c>
      <c r="I841" s="246"/>
      <c r="J841" s="242"/>
      <c r="K841" s="242"/>
      <c r="L841" s="247"/>
      <c r="M841" s="248"/>
      <c r="N841" s="249"/>
      <c r="O841" s="249"/>
      <c r="P841" s="249"/>
      <c r="Q841" s="249"/>
      <c r="R841" s="249"/>
      <c r="S841" s="249"/>
      <c r="T841" s="250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51" t="s">
        <v>282</v>
      </c>
      <c r="AU841" s="251" t="s">
        <v>91</v>
      </c>
      <c r="AV841" s="13" t="s">
        <v>91</v>
      </c>
      <c r="AW841" s="13" t="s">
        <v>39</v>
      </c>
      <c r="AX841" s="13" t="s">
        <v>78</v>
      </c>
      <c r="AY841" s="251" t="s">
        <v>188</v>
      </c>
    </row>
    <row r="842" s="13" customFormat="1">
      <c r="A842" s="13"/>
      <c r="B842" s="241"/>
      <c r="C842" s="242"/>
      <c r="D842" s="222" t="s">
        <v>282</v>
      </c>
      <c r="E842" s="243" t="s">
        <v>32</v>
      </c>
      <c r="F842" s="244" t="s">
        <v>3470</v>
      </c>
      <c r="G842" s="242"/>
      <c r="H842" s="245">
        <v>13.199999999999999</v>
      </c>
      <c r="I842" s="246"/>
      <c r="J842" s="242"/>
      <c r="K842" s="242"/>
      <c r="L842" s="247"/>
      <c r="M842" s="248"/>
      <c r="N842" s="249"/>
      <c r="O842" s="249"/>
      <c r="P842" s="249"/>
      <c r="Q842" s="249"/>
      <c r="R842" s="249"/>
      <c r="S842" s="249"/>
      <c r="T842" s="250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51" t="s">
        <v>282</v>
      </c>
      <c r="AU842" s="251" t="s">
        <v>91</v>
      </c>
      <c r="AV842" s="13" t="s">
        <v>91</v>
      </c>
      <c r="AW842" s="13" t="s">
        <v>39</v>
      </c>
      <c r="AX842" s="13" t="s">
        <v>78</v>
      </c>
      <c r="AY842" s="251" t="s">
        <v>188</v>
      </c>
    </row>
    <row r="843" s="14" customFormat="1">
      <c r="A843" s="14"/>
      <c r="B843" s="252"/>
      <c r="C843" s="253"/>
      <c r="D843" s="222" t="s">
        <v>282</v>
      </c>
      <c r="E843" s="254" t="s">
        <v>32</v>
      </c>
      <c r="F843" s="255" t="s">
        <v>3422</v>
      </c>
      <c r="G843" s="253"/>
      <c r="H843" s="254" t="s">
        <v>32</v>
      </c>
      <c r="I843" s="256"/>
      <c r="J843" s="253"/>
      <c r="K843" s="253"/>
      <c r="L843" s="257"/>
      <c r="M843" s="258"/>
      <c r="N843" s="259"/>
      <c r="O843" s="259"/>
      <c r="P843" s="259"/>
      <c r="Q843" s="259"/>
      <c r="R843" s="259"/>
      <c r="S843" s="259"/>
      <c r="T843" s="260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61" t="s">
        <v>282</v>
      </c>
      <c r="AU843" s="261" t="s">
        <v>91</v>
      </c>
      <c r="AV843" s="14" t="s">
        <v>86</v>
      </c>
      <c r="AW843" s="14" t="s">
        <v>39</v>
      </c>
      <c r="AX843" s="14" t="s">
        <v>78</v>
      </c>
      <c r="AY843" s="261" t="s">
        <v>188</v>
      </c>
    </row>
    <row r="844" s="13" customFormat="1">
      <c r="A844" s="13"/>
      <c r="B844" s="241"/>
      <c r="C844" s="242"/>
      <c r="D844" s="222" t="s">
        <v>282</v>
      </c>
      <c r="E844" s="243" t="s">
        <v>32</v>
      </c>
      <c r="F844" s="244" t="s">
        <v>393</v>
      </c>
      <c r="G844" s="242"/>
      <c r="H844" s="245">
        <v>14</v>
      </c>
      <c r="I844" s="246"/>
      <c r="J844" s="242"/>
      <c r="K844" s="242"/>
      <c r="L844" s="247"/>
      <c r="M844" s="248"/>
      <c r="N844" s="249"/>
      <c r="O844" s="249"/>
      <c r="P844" s="249"/>
      <c r="Q844" s="249"/>
      <c r="R844" s="249"/>
      <c r="S844" s="249"/>
      <c r="T844" s="250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51" t="s">
        <v>282</v>
      </c>
      <c r="AU844" s="251" t="s">
        <v>91</v>
      </c>
      <c r="AV844" s="13" t="s">
        <v>91</v>
      </c>
      <c r="AW844" s="13" t="s">
        <v>39</v>
      </c>
      <c r="AX844" s="13" t="s">
        <v>78</v>
      </c>
      <c r="AY844" s="251" t="s">
        <v>188</v>
      </c>
    </row>
    <row r="845" s="15" customFormat="1">
      <c r="A845" s="15"/>
      <c r="B845" s="272"/>
      <c r="C845" s="273"/>
      <c r="D845" s="222" t="s">
        <v>282</v>
      </c>
      <c r="E845" s="274" t="s">
        <v>32</v>
      </c>
      <c r="F845" s="275" t="s">
        <v>338</v>
      </c>
      <c r="G845" s="273"/>
      <c r="H845" s="276">
        <v>72.200000000000003</v>
      </c>
      <c r="I845" s="277"/>
      <c r="J845" s="273"/>
      <c r="K845" s="273"/>
      <c r="L845" s="278"/>
      <c r="M845" s="279"/>
      <c r="N845" s="280"/>
      <c r="O845" s="280"/>
      <c r="P845" s="280"/>
      <c r="Q845" s="280"/>
      <c r="R845" s="280"/>
      <c r="S845" s="280"/>
      <c r="T845" s="281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82" t="s">
        <v>282</v>
      </c>
      <c r="AU845" s="282" t="s">
        <v>91</v>
      </c>
      <c r="AV845" s="15" t="s">
        <v>187</v>
      </c>
      <c r="AW845" s="15" t="s">
        <v>39</v>
      </c>
      <c r="AX845" s="15" t="s">
        <v>86</v>
      </c>
      <c r="AY845" s="282" t="s">
        <v>188</v>
      </c>
    </row>
    <row r="846" s="2" customFormat="1" ht="16.5" customHeight="1">
      <c r="A846" s="42"/>
      <c r="B846" s="43"/>
      <c r="C846" s="262" t="s">
        <v>3471</v>
      </c>
      <c r="D846" s="262" t="s">
        <v>319</v>
      </c>
      <c r="E846" s="263" t="s">
        <v>3472</v>
      </c>
      <c r="F846" s="264" t="s">
        <v>3473</v>
      </c>
      <c r="G846" s="265" t="s">
        <v>314</v>
      </c>
      <c r="H846" s="266">
        <v>73.644000000000005</v>
      </c>
      <c r="I846" s="267"/>
      <c r="J846" s="268">
        <f>ROUND(I846*H846,2)</f>
        <v>0</v>
      </c>
      <c r="K846" s="264" t="s">
        <v>32</v>
      </c>
      <c r="L846" s="269"/>
      <c r="M846" s="270" t="s">
        <v>32</v>
      </c>
      <c r="N846" s="271" t="s">
        <v>49</v>
      </c>
      <c r="O846" s="88"/>
      <c r="P846" s="218">
        <f>O846*H846</f>
        <v>0</v>
      </c>
      <c r="Q846" s="218">
        <v>0.00038000000000000002</v>
      </c>
      <c r="R846" s="218">
        <f>Q846*H846</f>
        <v>0.027984720000000005</v>
      </c>
      <c r="S846" s="218">
        <v>0</v>
      </c>
      <c r="T846" s="219">
        <f>S846*H846</f>
        <v>0</v>
      </c>
      <c r="U846" s="42"/>
      <c r="V846" s="42"/>
      <c r="W846" s="42"/>
      <c r="X846" s="42"/>
      <c r="Y846" s="42"/>
      <c r="Z846" s="42"/>
      <c r="AA846" s="42"/>
      <c r="AB846" s="42"/>
      <c r="AC846" s="42"/>
      <c r="AD846" s="42"/>
      <c r="AE846" s="42"/>
      <c r="AR846" s="220" t="s">
        <v>484</v>
      </c>
      <c r="AT846" s="220" t="s">
        <v>319</v>
      </c>
      <c r="AU846" s="220" t="s">
        <v>91</v>
      </c>
      <c r="AY846" s="20" t="s">
        <v>188</v>
      </c>
      <c r="BE846" s="221">
        <f>IF(N846="základní",J846,0)</f>
        <v>0</v>
      </c>
      <c r="BF846" s="221">
        <f>IF(N846="snížená",J846,0)</f>
        <v>0</v>
      </c>
      <c r="BG846" s="221">
        <f>IF(N846="zákl. přenesená",J846,0)</f>
        <v>0</v>
      </c>
      <c r="BH846" s="221">
        <f>IF(N846="sníž. přenesená",J846,0)</f>
        <v>0</v>
      </c>
      <c r="BI846" s="221">
        <f>IF(N846="nulová",J846,0)</f>
        <v>0</v>
      </c>
      <c r="BJ846" s="20" t="s">
        <v>86</v>
      </c>
      <c r="BK846" s="221">
        <f>ROUND(I846*H846,2)</f>
        <v>0</v>
      </c>
      <c r="BL846" s="20" t="s">
        <v>405</v>
      </c>
      <c r="BM846" s="220" t="s">
        <v>3474</v>
      </c>
    </row>
    <row r="847" s="2" customFormat="1">
      <c r="A847" s="42"/>
      <c r="B847" s="43"/>
      <c r="C847" s="44"/>
      <c r="D847" s="222" t="s">
        <v>194</v>
      </c>
      <c r="E847" s="44"/>
      <c r="F847" s="223" t="s">
        <v>3473</v>
      </c>
      <c r="G847" s="44"/>
      <c r="H847" s="44"/>
      <c r="I847" s="224"/>
      <c r="J847" s="44"/>
      <c r="K847" s="44"/>
      <c r="L847" s="48"/>
      <c r="M847" s="225"/>
      <c r="N847" s="226"/>
      <c r="O847" s="88"/>
      <c r="P847" s="88"/>
      <c r="Q847" s="88"/>
      <c r="R847" s="88"/>
      <c r="S847" s="88"/>
      <c r="T847" s="89"/>
      <c r="U847" s="42"/>
      <c r="V847" s="42"/>
      <c r="W847" s="42"/>
      <c r="X847" s="42"/>
      <c r="Y847" s="42"/>
      <c r="Z847" s="42"/>
      <c r="AA847" s="42"/>
      <c r="AB847" s="42"/>
      <c r="AC847" s="42"/>
      <c r="AD847" s="42"/>
      <c r="AE847" s="42"/>
      <c r="AT847" s="20" t="s">
        <v>194</v>
      </c>
      <c r="AU847" s="20" t="s">
        <v>91</v>
      </c>
    </row>
    <row r="848" s="13" customFormat="1">
      <c r="A848" s="13"/>
      <c r="B848" s="241"/>
      <c r="C848" s="242"/>
      <c r="D848" s="222" t="s">
        <v>282</v>
      </c>
      <c r="E848" s="242"/>
      <c r="F848" s="244" t="s">
        <v>3475</v>
      </c>
      <c r="G848" s="242"/>
      <c r="H848" s="245">
        <v>73.644000000000005</v>
      </c>
      <c r="I848" s="246"/>
      <c r="J848" s="242"/>
      <c r="K848" s="242"/>
      <c r="L848" s="247"/>
      <c r="M848" s="248"/>
      <c r="N848" s="249"/>
      <c r="O848" s="249"/>
      <c r="P848" s="249"/>
      <c r="Q848" s="249"/>
      <c r="R848" s="249"/>
      <c r="S848" s="249"/>
      <c r="T848" s="250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51" t="s">
        <v>282</v>
      </c>
      <c r="AU848" s="251" t="s">
        <v>91</v>
      </c>
      <c r="AV848" s="13" t="s">
        <v>91</v>
      </c>
      <c r="AW848" s="13" t="s">
        <v>4</v>
      </c>
      <c r="AX848" s="13" t="s">
        <v>86</v>
      </c>
      <c r="AY848" s="251" t="s">
        <v>188</v>
      </c>
    </row>
    <row r="849" s="2" customFormat="1" ht="16.5" customHeight="1">
      <c r="A849" s="42"/>
      <c r="B849" s="43"/>
      <c r="C849" s="209" t="s">
        <v>2880</v>
      </c>
      <c r="D849" s="209" t="s">
        <v>189</v>
      </c>
      <c r="E849" s="210" t="s">
        <v>745</v>
      </c>
      <c r="F849" s="211" t="s">
        <v>746</v>
      </c>
      <c r="G849" s="212" t="s">
        <v>314</v>
      </c>
      <c r="H849" s="213">
        <v>50.200000000000003</v>
      </c>
      <c r="I849" s="214"/>
      <c r="J849" s="215">
        <f>ROUND(I849*H849,2)</f>
        <v>0</v>
      </c>
      <c r="K849" s="211" t="s">
        <v>236</v>
      </c>
      <c r="L849" s="48"/>
      <c r="M849" s="216" t="s">
        <v>32</v>
      </c>
      <c r="N849" s="217" t="s">
        <v>49</v>
      </c>
      <c r="O849" s="88"/>
      <c r="P849" s="218">
        <f>O849*H849</f>
        <v>0</v>
      </c>
      <c r="Q849" s="218">
        <v>0</v>
      </c>
      <c r="R849" s="218">
        <f>Q849*H849</f>
        <v>0</v>
      </c>
      <c r="S849" s="218">
        <v>0</v>
      </c>
      <c r="T849" s="219">
        <f>S849*H849</f>
        <v>0</v>
      </c>
      <c r="U849" s="42"/>
      <c r="V849" s="42"/>
      <c r="W849" s="42"/>
      <c r="X849" s="42"/>
      <c r="Y849" s="42"/>
      <c r="Z849" s="42"/>
      <c r="AA849" s="42"/>
      <c r="AB849" s="42"/>
      <c r="AC849" s="42"/>
      <c r="AD849" s="42"/>
      <c r="AE849" s="42"/>
      <c r="AR849" s="220" t="s">
        <v>405</v>
      </c>
      <c r="AT849" s="220" t="s">
        <v>189</v>
      </c>
      <c r="AU849" s="220" t="s">
        <v>91</v>
      </c>
      <c r="AY849" s="20" t="s">
        <v>188</v>
      </c>
      <c r="BE849" s="221">
        <f>IF(N849="základní",J849,0)</f>
        <v>0</v>
      </c>
      <c r="BF849" s="221">
        <f>IF(N849="snížená",J849,0)</f>
        <v>0</v>
      </c>
      <c r="BG849" s="221">
        <f>IF(N849="zákl. přenesená",J849,0)</f>
        <v>0</v>
      </c>
      <c r="BH849" s="221">
        <f>IF(N849="sníž. přenesená",J849,0)</f>
        <v>0</v>
      </c>
      <c r="BI849" s="221">
        <f>IF(N849="nulová",J849,0)</f>
        <v>0</v>
      </c>
      <c r="BJ849" s="20" t="s">
        <v>86</v>
      </c>
      <c r="BK849" s="221">
        <f>ROUND(I849*H849,2)</f>
        <v>0</v>
      </c>
      <c r="BL849" s="20" t="s">
        <v>405</v>
      </c>
      <c r="BM849" s="220" t="s">
        <v>3476</v>
      </c>
    </row>
    <row r="850" s="2" customFormat="1">
      <c r="A850" s="42"/>
      <c r="B850" s="43"/>
      <c r="C850" s="44"/>
      <c r="D850" s="222" t="s">
        <v>194</v>
      </c>
      <c r="E850" s="44"/>
      <c r="F850" s="223" t="s">
        <v>748</v>
      </c>
      <c r="G850" s="44"/>
      <c r="H850" s="44"/>
      <c r="I850" s="224"/>
      <c r="J850" s="44"/>
      <c r="K850" s="44"/>
      <c r="L850" s="48"/>
      <c r="M850" s="225"/>
      <c r="N850" s="226"/>
      <c r="O850" s="88"/>
      <c r="P850" s="88"/>
      <c r="Q850" s="88"/>
      <c r="R850" s="88"/>
      <c r="S850" s="88"/>
      <c r="T850" s="89"/>
      <c r="U850" s="42"/>
      <c r="V850" s="42"/>
      <c r="W850" s="42"/>
      <c r="X850" s="42"/>
      <c r="Y850" s="42"/>
      <c r="Z850" s="42"/>
      <c r="AA850" s="42"/>
      <c r="AB850" s="42"/>
      <c r="AC850" s="42"/>
      <c r="AD850" s="42"/>
      <c r="AE850" s="42"/>
      <c r="AT850" s="20" t="s">
        <v>194</v>
      </c>
      <c r="AU850" s="20" t="s">
        <v>91</v>
      </c>
    </row>
    <row r="851" s="2" customFormat="1">
      <c r="A851" s="42"/>
      <c r="B851" s="43"/>
      <c r="C851" s="44"/>
      <c r="D851" s="239" t="s">
        <v>239</v>
      </c>
      <c r="E851" s="44"/>
      <c r="F851" s="240" t="s">
        <v>749</v>
      </c>
      <c r="G851" s="44"/>
      <c r="H851" s="44"/>
      <c r="I851" s="224"/>
      <c r="J851" s="44"/>
      <c r="K851" s="44"/>
      <c r="L851" s="48"/>
      <c r="M851" s="225"/>
      <c r="N851" s="226"/>
      <c r="O851" s="88"/>
      <c r="P851" s="88"/>
      <c r="Q851" s="88"/>
      <c r="R851" s="88"/>
      <c r="S851" s="88"/>
      <c r="T851" s="89"/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  <c r="AE851" s="42"/>
      <c r="AT851" s="20" t="s">
        <v>239</v>
      </c>
      <c r="AU851" s="20" t="s">
        <v>91</v>
      </c>
    </row>
    <row r="852" s="2" customFormat="1">
      <c r="A852" s="42"/>
      <c r="B852" s="43"/>
      <c r="C852" s="44"/>
      <c r="D852" s="222" t="s">
        <v>202</v>
      </c>
      <c r="E852" s="44"/>
      <c r="F852" s="227" t="s">
        <v>750</v>
      </c>
      <c r="G852" s="44"/>
      <c r="H852" s="44"/>
      <c r="I852" s="224"/>
      <c r="J852" s="44"/>
      <c r="K852" s="44"/>
      <c r="L852" s="48"/>
      <c r="M852" s="225"/>
      <c r="N852" s="226"/>
      <c r="O852" s="88"/>
      <c r="P852" s="88"/>
      <c r="Q852" s="88"/>
      <c r="R852" s="88"/>
      <c r="S852" s="88"/>
      <c r="T852" s="89"/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T852" s="20" t="s">
        <v>202</v>
      </c>
      <c r="AU852" s="20" t="s">
        <v>91</v>
      </c>
    </row>
    <row r="853" s="13" customFormat="1">
      <c r="A853" s="13"/>
      <c r="B853" s="241"/>
      <c r="C853" s="242"/>
      <c r="D853" s="222" t="s">
        <v>282</v>
      </c>
      <c r="E853" s="243" t="s">
        <v>32</v>
      </c>
      <c r="F853" s="244" t="s">
        <v>3477</v>
      </c>
      <c r="G853" s="242"/>
      <c r="H853" s="245">
        <v>50.200000000000003</v>
      </c>
      <c r="I853" s="246"/>
      <c r="J853" s="242"/>
      <c r="K853" s="242"/>
      <c r="L853" s="247"/>
      <c r="M853" s="248"/>
      <c r="N853" s="249"/>
      <c r="O853" s="249"/>
      <c r="P853" s="249"/>
      <c r="Q853" s="249"/>
      <c r="R853" s="249"/>
      <c r="S853" s="249"/>
      <c r="T853" s="250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1" t="s">
        <v>282</v>
      </c>
      <c r="AU853" s="251" t="s">
        <v>91</v>
      </c>
      <c r="AV853" s="13" t="s">
        <v>91</v>
      </c>
      <c r="AW853" s="13" t="s">
        <v>39</v>
      </c>
      <c r="AX853" s="13" t="s">
        <v>86</v>
      </c>
      <c r="AY853" s="251" t="s">
        <v>188</v>
      </c>
    </row>
    <row r="854" s="2" customFormat="1" ht="16.5" customHeight="1">
      <c r="A854" s="42"/>
      <c r="B854" s="43"/>
      <c r="C854" s="262" t="s">
        <v>3478</v>
      </c>
      <c r="D854" s="262" t="s">
        <v>319</v>
      </c>
      <c r="E854" s="263" t="s">
        <v>753</v>
      </c>
      <c r="F854" s="264" t="s">
        <v>2825</v>
      </c>
      <c r="G854" s="265" t="s">
        <v>314</v>
      </c>
      <c r="H854" s="266">
        <v>51.204000000000001</v>
      </c>
      <c r="I854" s="267"/>
      <c r="J854" s="268">
        <f>ROUND(I854*H854,2)</f>
        <v>0</v>
      </c>
      <c r="K854" s="264" t="s">
        <v>32</v>
      </c>
      <c r="L854" s="269"/>
      <c r="M854" s="270" t="s">
        <v>32</v>
      </c>
      <c r="N854" s="271" t="s">
        <v>49</v>
      </c>
      <c r="O854" s="88"/>
      <c r="P854" s="218">
        <f>O854*H854</f>
        <v>0</v>
      </c>
      <c r="Q854" s="218">
        <v>0.00025999999999999998</v>
      </c>
      <c r="R854" s="218">
        <f>Q854*H854</f>
        <v>0.013313039999999998</v>
      </c>
      <c r="S854" s="218">
        <v>0</v>
      </c>
      <c r="T854" s="219">
        <f>S854*H854</f>
        <v>0</v>
      </c>
      <c r="U854" s="42"/>
      <c r="V854" s="42"/>
      <c r="W854" s="42"/>
      <c r="X854" s="42"/>
      <c r="Y854" s="42"/>
      <c r="Z854" s="42"/>
      <c r="AA854" s="42"/>
      <c r="AB854" s="42"/>
      <c r="AC854" s="42"/>
      <c r="AD854" s="42"/>
      <c r="AE854" s="42"/>
      <c r="AR854" s="220" t="s">
        <v>484</v>
      </c>
      <c r="AT854" s="220" t="s">
        <v>319</v>
      </c>
      <c r="AU854" s="220" t="s">
        <v>91</v>
      </c>
      <c r="AY854" s="20" t="s">
        <v>188</v>
      </c>
      <c r="BE854" s="221">
        <f>IF(N854="základní",J854,0)</f>
        <v>0</v>
      </c>
      <c r="BF854" s="221">
        <f>IF(N854="snížená",J854,0)</f>
        <v>0</v>
      </c>
      <c r="BG854" s="221">
        <f>IF(N854="zákl. přenesená",J854,0)</f>
        <v>0</v>
      </c>
      <c r="BH854" s="221">
        <f>IF(N854="sníž. přenesená",J854,0)</f>
        <v>0</v>
      </c>
      <c r="BI854" s="221">
        <f>IF(N854="nulová",J854,0)</f>
        <v>0</v>
      </c>
      <c r="BJ854" s="20" t="s">
        <v>86</v>
      </c>
      <c r="BK854" s="221">
        <f>ROUND(I854*H854,2)</f>
        <v>0</v>
      </c>
      <c r="BL854" s="20" t="s">
        <v>405</v>
      </c>
      <c r="BM854" s="220" t="s">
        <v>3479</v>
      </c>
    </row>
    <row r="855" s="2" customFormat="1">
      <c r="A855" s="42"/>
      <c r="B855" s="43"/>
      <c r="C855" s="44"/>
      <c r="D855" s="222" t="s">
        <v>194</v>
      </c>
      <c r="E855" s="44"/>
      <c r="F855" s="223" t="s">
        <v>2825</v>
      </c>
      <c r="G855" s="44"/>
      <c r="H855" s="44"/>
      <c r="I855" s="224"/>
      <c r="J855" s="44"/>
      <c r="K855" s="44"/>
      <c r="L855" s="48"/>
      <c r="M855" s="225"/>
      <c r="N855" s="226"/>
      <c r="O855" s="88"/>
      <c r="P855" s="88"/>
      <c r="Q855" s="88"/>
      <c r="R855" s="88"/>
      <c r="S855" s="88"/>
      <c r="T855" s="89"/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T855" s="20" t="s">
        <v>194</v>
      </c>
      <c r="AU855" s="20" t="s">
        <v>91</v>
      </c>
    </row>
    <row r="856" s="13" customFormat="1">
      <c r="A856" s="13"/>
      <c r="B856" s="241"/>
      <c r="C856" s="242"/>
      <c r="D856" s="222" t="s">
        <v>282</v>
      </c>
      <c r="E856" s="242"/>
      <c r="F856" s="244" t="s">
        <v>3480</v>
      </c>
      <c r="G856" s="242"/>
      <c r="H856" s="245">
        <v>51.204000000000001</v>
      </c>
      <c r="I856" s="246"/>
      <c r="J856" s="242"/>
      <c r="K856" s="242"/>
      <c r="L856" s="247"/>
      <c r="M856" s="248"/>
      <c r="N856" s="249"/>
      <c r="O856" s="249"/>
      <c r="P856" s="249"/>
      <c r="Q856" s="249"/>
      <c r="R856" s="249"/>
      <c r="S856" s="249"/>
      <c r="T856" s="250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1" t="s">
        <v>282</v>
      </c>
      <c r="AU856" s="251" t="s">
        <v>91</v>
      </c>
      <c r="AV856" s="13" t="s">
        <v>91</v>
      </c>
      <c r="AW856" s="13" t="s">
        <v>4</v>
      </c>
      <c r="AX856" s="13" t="s">
        <v>86</v>
      </c>
      <c r="AY856" s="251" t="s">
        <v>188</v>
      </c>
    </row>
    <row r="857" s="2" customFormat="1" ht="24.15" customHeight="1">
      <c r="A857" s="42"/>
      <c r="B857" s="43"/>
      <c r="C857" s="209" t="s">
        <v>2882</v>
      </c>
      <c r="D857" s="209" t="s">
        <v>189</v>
      </c>
      <c r="E857" s="210" t="s">
        <v>758</v>
      </c>
      <c r="F857" s="211" t="s">
        <v>759</v>
      </c>
      <c r="G857" s="212" t="s">
        <v>389</v>
      </c>
      <c r="H857" s="213">
        <v>0.042999999999999997</v>
      </c>
      <c r="I857" s="214"/>
      <c r="J857" s="215">
        <f>ROUND(I857*H857,2)</f>
        <v>0</v>
      </c>
      <c r="K857" s="211" t="s">
        <v>236</v>
      </c>
      <c r="L857" s="48"/>
      <c r="M857" s="216" t="s">
        <v>32</v>
      </c>
      <c r="N857" s="217" t="s">
        <v>49</v>
      </c>
      <c r="O857" s="88"/>
      <c r="P857" s="218">
        <f>O857*H857</f>
        <v>0</v>
      </c>
      <c r="Q857" s="218">
        <v>0</v>
      </c>
      <c r="R857" s="218">
        <f>Q857*H857</f>
        <v>0</v>
      </c>
      <c r="S857" s="218">
        <v>0</v>
      </c>
      <c r="T857" s="219">
        <f>S857*H857</f>
        <v>0</v>
      </c>
      <c r="U857" s="42"/>
      <c r="V857" s="42"/>
      <c r="W857" s="42"/>
      <c r="X857" s="42"/>
      <c r="Y857" s="42"/>
      <c r="Z857" s="42"/>
      <c r="AA857" s="42"/>
      <c r="AB857" s="42"/>
      <c r="AC857" s="42"/>
      <c r="AD857" s="42"/>
      <c r="AE857" s="42"/>
      <c r="AR857" s="220" t="s">
        <v>405</v>
      </c>
      <c r="AT857" s="220" t="s">
        <v>189</v>
      </c>
      <c r="AU857" s="220" t="s">
        <v>91</v>
      </c>
      <c r="AY857" s="20" t="s">
        <v>188</v>
      </c>
      <c r="BE857" s="221">
        <f>IF(N857="základní",J857,0)</f>
        <v>0</v>
      </c>
      <c r="BF857" s="221">
        <f>IF(N857="snížená",J857,0)</f>
        <v>0</v>
      </c>
      <c r="BG857" s="221">
        <f>IF(N857="zákl. přenesená",J857,0)</f>
        <v>0</v>
      </c>
      <c r="BH857" s="221">
        <f>IF(N857="sníž. přenesená",J857,0)</f>
        <v>0</v>
      </c>
      <c r="BI857" s="221">
        <f>IF(N857="nulová",J857,0)</f>
        <v>0</v>
      </c>
      <c r="BJ857" s="20" t="s">
        <v>86</v>
      </c>
      <c r="BK857" s="221">
        <f>ROUND(I857*H857,2)</f>
        <v>0</v>
      </c>
      <c r="BL857" s="20" t="s">
        <v>405</v>
      </c>
      <c r="BM857" s="220" t="s">
        <v>3481</v>
      </c>
    </row>
    <row r="858" s="2" customFormat="1">
      <c r="A858" s="42"/>
      <c r="B858" s="43"/>
      <c r="C858" s="44"/>
      <c r="D858" s="222" t="s">
        <v>194</v>
      </c>
      <c r="E858" s="44"/>
      <c r="F858" s="223" t="s">
        <v>761</v>
      </c>
      <c r="G858" s="44"/>
      <c r="H858" s="44"/>
      <c r="I858" s="224"/>
      <c r="J858" s="44"/>
      <c r="K858" s="44"/>
      <c r="L858" s="48"/>
      <c r="M858" s="225"/>
      <c r="N858" s="226"/>
      <c r="O858" s="88"/>
      <c r="P858" s="88"/>
      <c r="Q858" s="88"/>
      <c r="R858" s="88"/>
      <c r="S858" s="88"/>
      <c r="T858" s="89"/>
      <c r="U858" s="42"/>
      <c r="V858" s="42"/>
      <c r="W858" s="42"/>
      <c r="X858" s="42"/>
      <c r="Y858" s="42"/>
      <c r="Z858" s="42"/>
      <c r="AA858" s="42"/>
      <c r="AB858" s="42"/>
      <c r="AC858" s="42"/>
      <c r="AD858" s="42"/>
      <c r="AE858" s="42"/>
      <c r="AT858" s="20" t="s">
        <v>194</v>
      </c>
      <c r="AU858" s="20" t="s">
        <v>91</v>
      </c>
    </row>
    <row r="859" s="2" customFormat="1">
      <c r="A859" s="42"/>
      <c r="B859" s="43"/>
      <c r="C859" s="44"/>
      <c r="D859" s="239" t="s">
        <v>239</v>
      </c>
      <c r="E859" s="44"/>
      <c r="F859" s="240" t="s">
        <v>762</v>
      </c>
      <c r="G859" s="44"/>
      <c r="H859" s="44"/>
      <c r="I859" s="224"/>
      <c r="J859" s="44"/>
      <c r="K859" s="44"/>
      <c r="L859" s="48"/>
      <c r="M859" s="225"/>
      <c r="N859" s="226"/>
      <c r="O859" s="88"/>
      <c r="P859" s="88"/>
      <c r="Q859" s="88"/>
      <c r="R859" s="88"/>
      <c r="S859" s="88"/>
      <c r="T859" s="89"/>
      <c r="U859" s="42"/>
      <c r="V859" s="42"/>
      <c r="W859" s="42"/>
      <c r="X859" s="42"/>
      <c r="Y859" s="42"/>
      <c r="Z859" s="42"/>
      <c r="AA859" s="42"/>
      <c r="AB859" s="42"/>
      <c r="AC859" s="42"/>
      <c r="AD859" s="42"/>
      <c r="AE859" s="42"/>
      <c r="AT859" s="20" t="s">
        <v>239</v>
      </c>
      <c r="AU859" s="20" t="s">
        <v>91</v>
      </c>
    </row>
    <row r="860" s="11" customFormat="1" ht="22.8" customHeight="1">
      <c r="A860" s="11"/>
      <c r="B860" s="195"/>
      <c r="C860" s="196"/>
      <c r="D860" s="197" t="s">
        <v>77</v>
      </c>
      <c r="E860" s="237" t="s">
        <v>763</v>
      </c>
      <c r="F860" s="237" t="s">
        <v>764</v>
      </c>
      <c r="G860" s="196"/>
      <c r="H860" s="196"/>
      <c r="I860" s="199"/>
      <c r="J860" s="238">
        <f>BK860</f>
        <v>0</v>
      </c>
      <c r="K860" s="196"/>
      <c r="L860" s="201"/>
      <c r="M860" s="202"/>
      <c r="N860" s="203"/>
      <c r="O860" s="203"/>
      <c r="P860" s="204">
        <f>SUM(P861:P930)</f>
        <v>0</v>
      </c>
      <c r="Q860" s="203"/>
      <c r="R860" s="204">
        <f>SUM(R861:R930)</f>
        <v>0.83119340000000008</v>
      </c>
      <c r="S860" s="203"/>
      <c r="T860" s="205">
        <f>SUM(T861:T930)</f>
        <v>0</v>
      </c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R860" s="206" t="s">
        <v>91</v>
      </c>
      <c r="AT860" s="207" t="s">
        <v>77</v>
      </c>
      <c r="AU860" s="207" t="s">
        <v>86</v>
      </c>
      <c r="AY860" s="206" t="s">
        <v>188</v>
      </c>
      <c r="BK860" s="208">
        <f>SUM(BK861:BK930)</f>
        <v>0</v>
      </c>
    </row>
    <row r="861" s="2" customFormat="1" ht="16.5" customHeight="1">
      <c r="A861" s="42"/>
      <c r="B861" s="43"/>
      <c r="C861" s="209" t="s">
        <v>2884</v>
      </c>
      <c r="D861" s="209" t="s">
        <v>189</v>
      </c>
      <c r="E861" s="210" t="s">
        <v>2853</v>
      </c>
      <c r="F861" s="211" t="s">
        <v>2854</v>
      </c>
      <c r="G861" s="212" t="s">
        <v>278</v>
      </c>
      <c r="H861" s="213">
        <v>38.923999999999999</v>
      </c>
      <c r="I861" s="214"/>
      <c r="J861" s="215">
        <f>ROUND(I861*H861,2)</f>
        <v>0</v>
      </c>
      <c r="K861" s="211" t="s">
        <v>236</v>
      </c>
      <c r="L861" s="48"/>
      <c r="M861" s="216" t="s">
        <v>32</v>
      </c>
      <c r="N861" s="217" t="s">
        <v>49</v>
      </c>
      <c r="O861" s="88"/>
      <c r="P861" s="218">
        <f>O861*H861</f>
        <v>0</v>
      </c>
      <c r="Q861" s="218">
        <v>0.00029999999999999997</v>
      </c>
      <c r="R861" s="218">
        <f>Q861*H861</f>
        <v>0.011677199999999999</v>
      </c>
      <c r="S861" s="218">
        <v>0</v>
      </c>
      <c r="T861" s="219">
        <f>S861*H861</f>
        <v>0</v>
      </c>
      <c r="U861" s="42"/>
      <c r="V861" s="42"/>
      <c r="W861" s="42"/>
      <c r="X861" s="42"/>
      <c r="Y861" s="42"/>
      <c r="Z861" s="42"/>
      <c r="AA861" s="42"/>
      <c r="AB861" s="42"/>
      <c r="AC861" s="42"/>
      <c r="AD861" s="42"/>
      <c r="AE861" s="42"/>
      <c r="AR861" s="220" t="s">
        <v>405</v>
      </c>
      <c r="AT861" s="220" t="s">
        <v>189</v>
      </c>
      <c r="AU861" s="220" t="s">
        <v>91</v>
      </c>
      <c r="AY861" s="20" t="s">
        <v>188</v>
      </c>
      <c r="BE861" s="221">
        <f>IF(N861="základní",J861,0)</f>
        <v>0</v>
      </c>
      <c r="BF861" s="221">
        <f>IF(N861="snížená",J861,0)</f>
        <v>0</v>
      </c>
      <c r="BG861" s="221">
        <f>IF(N861="zákl. přenesená",J861,0)</f>
        <v>0</v>
      </c>
      <c r="BH861" s="221">
        <f>IF(N861="sníž. přenesená",J861,0)</f>
        <v>0</v>
      </c>
      <c r="BI861" s="221">
        <f>IF(N861="nulová",J861,0)</f>
        <v>0</v>
      </c>
      <c r="BJ861" s="20" t="s">
        <v>86</v>
      </c>
      <c r="BK861" s="221">
        <f>ROUND(I861*H861,2)</f>
        <v>0</v>
      </c>
      <c r="BL861" s="20" t="s">
        <v>405</v>
      </c>
      <c r="BM861" s="220" t="s">
        <v>3482</v>
      </c>
    </row>
    <row r="862" s="2" customFormat="1">
      <c r="A862" s="42"/>
      <c r="B862" s="43"/>
      <c r="C862" s="44"/>
      <c r="D862" s="222" t="s">
        <v>194</v>
      </c>
      <c r="E862" s="44"/>
      <c r="F862" s="223" t="s">
        <v>2856</v>
      </c>
      <c r="G862" s="44"/>
      <c r="H862" s="44"/>
      <c r="I862" s="224"/>
      <c r="J862" s="44"/>
      <c r="K862" s="44"/>
      <c r="L862" s="48"/>
      <c r="M862" s="225"/>
      <c r="N862" s="226"/>
      <c r="O862" s="88"/>
      <c r="P862" s="88"/>
      <c r="Q862" s="88"/>
      <c r="R862" s="88"/>
      <c r="S862" s="88"/>
      <c r="T862" s="89"/>
      <c r="U862" s="42"/>
      <c r="V862" s="42"/>
      <c r="W862" s="42"/>
      <c r="X862" s="42"/>
      <c r="Y862" s="42"/>
      <c r="Z862" s="42"/>
      <c r="AA862" s="42"/>
      <c r="AB862" s="42"/>
      <c r="AC862" s="42"/>
      <c r="AD862" s="42"/>
      <c r="AE862" s="42"/>
      <c r="AT862" s="20" t="s">
        <v>194</v>
      </c>
      <c r="AU862" s="20" t="s">
        <v>91</v>
      </c>
    </row>
    <row r="863" s="2" customFormat="1">
      <c r="A863" s="42"/>
      <c r="B863" s="43"/>
      <c r="C863" s="44"/>
      <c r="D863" s="239" t="s">
        <v>239</v>
      </c>
      <c r="E863" s="44"/>
      <c r="F863" s="240" t="s">
        <v>2857</v>
      </c>
      <c r="G863" s="44"/>
      <c r="H863" s="44"/>
      <c r="I863" s="224"/>
      <c r="J863" s="44"/>
      <c r="K863" s="44"/>
      <c r="L863" s="48"/>
      <c r="M863" s="225"/>
      <c r="N863" s="226"/>
      <c r="O863" s="88"/>
      <c r="P863" s="88"/>
      <c r="Q863" s="88"/>
      <c r="R863" s="88"/>
      <c r="S863" s="88"/>
      <c r="T863" s="89"/>
      <c r="U863" s="42"/>
      <c r="V863" s="42"/>
      <c r="W863" s="42"/>
      <c r="X863" s="42"/>
      <c r="Y863" s="42"/>
      <c r="Z863" s="42"/>
      <c r="AA863" s="42"/>
      <c r="AB863" s="42"/>
      <c r="AC863" s="42"/>
      <c r="AD863" s="42"/>
      <c r="AE863" s="42"/>
      <c r="AT863" s="20" t="s">
        <v>239</v>
      </c>
      <c r="AU863" s="20" t="s">
        <v>91</v>
      </c>
    </row>
    <row r="864" s="14" customFormat="1">
      <c r="A864" s="14"/>
      <c r="B864" s="252"/>
      <c r="C864" s="253"/>
      <c r="D864" s="222" t="s">
        <v>282</v>
      </c>
      <c r="E864" s="254" t="s">
        <v>32</v>
      </c>
      <c r="F864" s="255" t="s">
        <v>3483</v>
      </c>
      <c r="G864" s="253"/>
      <c r="H864" s="254" t="s">
        <v>32</v>
      </c>
      <c r="I864" s="256"/>
      <c r="J864" s="253"/>
      <c r="K864" s="253"/>
      <c r="L864" s="257"/>
      <c r="M864" s="258"/>
      <c r="N864" s="259"/>
      <c r="O864" s="259"/>
      <c r="P864" s="259"/>
      <c r="Q864" s="259"/>
      <c r="R864" s="259"/>
      <c r="S864" s="259"/>
      <c r="T864" s="260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1" t="s">
        <v>282</v>
      </c>
      <c r="AU864" s="261" t="s">
        <v>91</v>
      </c>
      <c r="AV864" s="14" t="s">
        <v>86</v>
      </c>
      <c r="AW864" s="14" t="s">
        <v>39</v>
      </c>
      <c r="AX864" s="14" t="s">
        <v>78</v>
      </c>
      <c r="AY864" s="261" t="s">
        <v>188</v>
      </c>
    </row>
    <row r="865" s="13" customFormat="1">
      <c r="A865" s="13"/>
      <c r="B865" s="241"/>
      <c r="C865" s="242"/>
      <c r="D865" s="222" t="s">
        <v>282</v>
      </c>
      <c r="E865" s="243" t="s">
        <v>32</v>
      </c>
      <c r="F865" s="244" t="s">
        <v>3484</v>
      </c>
      <c r="G865" s="242"/>
      <c r="H865" s="245">
        <v>2.4540000000000002</v>
      </c>
      <c r="I865" s="246"/>
      <c r="J865" s="242"/>
      <c r="K865" s="242"/>
      <c r="L865" s="247"/>
      <c r="M865" s="248"/>
      <c r="N865" s="249"/>
      <c r="O865" s="249"/>
      <c r="P865" s="249"/>
      <c r="Q865" s="249"/>
      <c r="R865" s="249"/>
      <c r="S865" s="249"/>
      <c r="T865" s="250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1" t="s">
        <v>282</v>
      </c>
      <c r="AU865" s="251" t="s">
        <v>91</v>
      </c>
      <c r="AV865" s="13" t="s">
        <v>91</v>
      </c>
      <c r="AW865" s="13" t="s">
        <v>39</v>
      </c>
      <c r="AX865" s="13" t="s">
        <v>78</v>
      </c>
      <c r="AY865" s="251" t="s">
        <v>188</v>
      </c>
    </row>
    <row r="866" s="14" customFormat="1">
      <c r="A866" s="14"/>
      <c r="B866" s="252"/>
      <c r="C866" s="253"/>
      <c r="D866" s="222" t="s">
        <v>282</v>
      </c>
      <c r="E866" s="254" t="s">
        <v>32</v>
      </c>
      <c r="F866" s="255" t="s">
        <v>3485</v>
      </c>
      <c r="G866" s="253"/>
      <c r="H866" s="254" t="s">
        <v>32</v>
      </c>
      <c r="I866" s="256"/>
      <c r="J866" s="253"/>
      <c r="K866" s="253"/>
      <c r="L866" s="257"/>
      <c r="M866" s="258"/>
      <c r="N866" s="259"/>
      <c r="O866" s="259"/>
      <c r="P866" s="259"/>
      <c r="Q866" s="259"/>
      <c r="R866" s="259"/>
      <c r="S866" s="259"/>
      <c r="T866" s="260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61" t="s">
        <v>282</v>
      </c>
      <c r="AU866" s="261" t="s">
        <v>91</v>
      </c>
      <c r="AV866" s="14" t="s">
        <v>86</v>
      </c>
      <c r="AW866" s="14" t="s">
        <v>39</v>
      </c>
      <c r="AX866" s="14" t="s">
        <v>78</v>
      </c>
      <c r="AY866" s="261" t="s">
        <v>188</v>
      </c>
    </row>
    <row r="867" s="13" customFormat="1">
      <c r="A867" s="13"/>
      <c r="B867" s="241"/>
      <c r="C867" s="242"/>
      <c r="D867" s="222" t="s">
        <v>282</v>
      </c>
      <c r="E867" s="243" t="s">
        <v>32</v>
      </c>
      <c r="F867" s="244" t="s">
        <v>3486</v>
      </c>
      <c r="G867" s="242"/>
      <c r="H867" s="245">
        <v>2.4100000000000001</v>
      </c>
      <c r="I867" s="246"/>
      <c r="J867" s="242"/>
      <c r="K867" s="242"/>
      <c r="L867" s="247"/>
      <c r="M867" s="248"/>
      <c r="N867" s="249"/>
      <c r="O867" s="249"/>
      <c r="P867" s="249"/>
      <c r="Q867" s="249"/>
      <c r="R867" s="249"/>
      <c r="S867" s="249"/>
      <c r="T867" s="250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1" t="s">
        <v>282</v>
      </c>
      <c r="AU867" s="251" t="s">
        <v>91</v>
      </c>
      <c r="AV867" s="13" t="s">
        <v>91</v>
      </c>
      <c r="AW867" s="13" t="s">
        <v>39</v>
      </c>
      <c r="AX867" s="13" t="s">
        <v>78</v>
      </c>
      <c r="AY867" s="251" t="s">
        <v>188</v>
      </c>
    </row>
    <row r="868" s="14" customFormat="1">
      <c r="A868" s="14"/>
      <c r="B868" s="252"/>
      <c r="C868" s="253"/>
      <c r="D868" s="222" t="s">
        <v>282</v>
      </c>
      <c r="E868" s="254" t="s">
        <v>32</v>
      </c>
      <c r="F868" s="255" t="s">
        <v>3487</v>
      </c>
      <c r="G868" s="253"/>
      <c r="H868" s="254" t="s">
        <v>32</v>
      </c>
      <c r="I868" s="256"/>
      <c r="J868" s="253"/>
      <c r="K868" s="253"/>
      <c r="L868" s="257"/>
      <c r="M868" s="258"/>
      <c r="N868" s="259"/>
      <c r="O868" s="259"/>
      <c r="P868" s="259"/>
      <c r="Q868" s="259"/>
      <c r="R868" s="259"/>
      <c r="S868" s="259"/>
      <c r="T868" s="260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61" t="s">
        <v>282</v>
      </c>
      <c r="AU868" s="261" t="s">
        <v>91</v>
      </c>
      <c r="AV868" s="14" t="s">
        <v>86</v>
      </c>
      <c r="AW868" s="14" t="s">
        <v>39</v>
      </c>
      <c r="AX868" s="14" t="s">
        <v>78</v>
      </c>
      <c r="AY868" s="261" t="s">
        <v>188</v>
      </c>
    </row>
    <row r="869" s="13" customFormat="1">
      <c r="A869" s="13"/>
      <c r="B869" s="241"/>
      <c r="C869" s="242"/>
      <c r="D869" s="222" t="s">
        <v>282</v>
      </c>
      <c r="E869" s="243" t="s">
        <v>32</v>
      </c>
      <c r="F869" s="244" t="s">
        <v>3488</v>
      </c>
      <c r="G869" s="242"/>
      <c r="H869" s="245">
        <v>6.3700000000000001</v>
      </c>
      <c r="I869" s="246"/>
      <c r="J869" s="242"/>
      <c r="K869" s="242"/>
      <c r="L869" s="247"/>
      <c r="M869" s="248"/>
      <c r="N869" s="249"/>
      <c r="O869" s="249"/>
      <c r="P869" s="249"/>
      <c r="Q869" s="249"/>
      <c r="R869" s="249"/>
      <c r="S869" s="249"/>
      <c r="T869" s="250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51" t="s">
        <v>282</v>
      </c>
      <c r="AU869" s="251" t="s">
        <v>91</v>
      </c>
      <c r="AV869" s="13" t="s">
        <v>91</v>
      </c>
      <c r="AW869" s="13" t="s">
        <v>39</v>
      </c>
      <c r="AX869" s="13" t="s">
        <v>78</v>
      </c>
      <c r="AY869" s="251" t="s">
        <v>188</v>
      </c>
    </row>
    <row r="870" s="13" customFormat="1">
      <c r="A870" s="13"/>
      <c r="B870" s="241"/>
      <c r="C870" s="242"/>
      <c r="D870" s="222" t="s">
        <v>282</v>
      </c>
      <c r="E870" s="243" t="s">
        <v>32</v>
      </c>
      <c r="F870" s="244" t="s">
        <v>3489</v>
      </c>
      <c r="G870" s="242"/>
      <c r="H870" s="245">
        <v>3.3199999999999998</v>
      </c>
      <c r="I870" s="246"/>
      <c r="J870" s="242"/>
      <c r="K870" s="242"/>
      <c r="L870" s="247"/>
      <c r="M870" s="248"/>
      <c r="N870" s="249"/>
      <c r="O870" s="249"/>
      <c r="P870" s="249"/>
      <c r="Q870" s="249"/>
      <c r="R870" s="249"/>
      <c r="S870" s="249"/>
      <c r="T870" s="250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1" t="s">
        <v>282</v>
      </c>
      <c r="AU870" s="251" t="s">
        <v>91</v>
      </c>
      <c r="AV870" s="13" t="s">
        <v>91</v>
      </c>
      <c r="AW870" s="13" t="s">
        <v>39</v>
      </c>
      <c r="AX870" s="13" t="s">
        <v>78</v>
      </c>
      <c r="AY870" s="251" t="s">
        <v>188</v>
      </c>
    </row>
    <row r="871" s="13" customFormat="1">
      <c r="A871" s="13"/>
      <c r="B871" s="241"/>
      <c r="C871" s="242"/>
      <c r="D871" s="222" t="s">
        <v>282</v>
      </c>
      <c r="E871" s="243" t="s">
        <v>32</v>
      </c>
      <c r="F871" s="244" t="s">
        <v>3490</v>
      </c>
      <c r="G871" s="242"/>
      <c r="H871" s="245">
        <v>4.7400000000000002</v>
      </c>
      <c r="I871" s="246"/>
      <c r="J871" s="242"/>
      <c r="K871" s="242"/>
      <c r="L871" s="247"/>
      <c r="M871" s="248"/>
      <c r="N871" s="249"/>
      <c r="O871" s="249"/>
      <c r="P871" s="249"/>
      <c r="Q871" s="249"/>
      <c r="R871" s="249"/>
      <c r="S871" s="249"/>
      <c r="T871" s="250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51" t="s">
        <v>282</v>
      </c>
      <c r="AU871" s="251" t="s">
        <v>91</v>
      </c>
      <c r="AV871" s="13" t="s">
        <v>91</v>
      </c>
      <c r="AW871" s="13" t="s">
        <v>39</v>
      </c>
      <c r="AX871" s="13" t="s">
        <v>78</v>
      </c>
      <c r="AY871" s="251" t="s">
        <v>188</v>
      </c>
    </row>
    <row r="872" s="13" customFormat="1">
      <c r="A872" s="13"/>
      <c r="B872" s="241"/>
      <c r="C872" s="242"/>
      <c r="D872" s="222" t="s">
        <v>282</v>
      </c>
      <c r="E872" s="243" t="s">
        <v>32</v>
      </c>
      <c r="F872" s="244" t="s">
        <v>3491</v>
      </c>
      <c r="G872" s="242"/>
      <c r="H872" s="245">
        <v>2.7799999999999998</v>
      </c>
      <c r="I872" s="246"/>
      <c r="J872" s="242"/>
      <c r="K872" s="242"/>
      <c r="L872" s="247"/>
      <c r="M872" s="248"/>
      <c r="N872" s="249"/>
      <c r="O872" s="249"/>
      <c r="P872" s="249"/>
      <c r="Q872" s="249"/>
      <c r="R872" s="249"/>
      <c r="S872" s="249"/>
      <c r="T872" s="250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1" t="s">
        <v>282</v>
      </c>
      <c r="AU872" s="251" t="s">
        <v>91</v>
      </c>
      <c r="AV872" s="13" t="s">
        <v>91</v>
      </c>
      <c r="AW872" s="13" t="s">
        <v>39</v>
      </c>
      <c r="AX872" s="13" t="s">
        <v>78</v>
      </c>
      <c r="AY872" s="251" t="s">
        <v>188</v>
      </c>
    </row>
    <row r="873" s="13" customFormat="1">
      <c r="A873" s="13"/>
      <c r="B873" s="241"/>
      <c r="C873" s="242"/>
      <c r="D873" s="222" t="s">
        <v>282</v>
      </c>
      <c r="E873" s="243" t="s">
        <v>32</v>
      </c>
      <c r="F873" s="244" t="s">
        <v>3492</v>
      </c>
      <c r="G873" s="242"/>
      <c r="H873" s="245">
        <v>12.539999999999999</v>
      </c>
      <c r="I873" s="246"/>
      <c r="J873" s="242"/>
      <c r="K873" s="242"/>
      <c r="L873" s="247"/>
      <c r="M873" s="248"/>
      <c r="N873" s="249"/>
      <c r="O873" s="249"/>
      <c r="P873" s="249"/>
      <c r="Q873" s="249"/>
      <c r="R873" s="249"/>
      <c r="S873" s="249"/>
      <c r="T873" s="250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1" t="s">
        <v>282</v>
      </c>
      <c r="AU873" s="251" t="s">
        <v>91</v>
      </c>
      <c r="AV873" s="13" t="s">
        <v>91</v>
      </c>
      <c r="AW873" s="13" t="s">
        <v>39</v>
      </c>
      <c r="AX873" s="13" t="s">
        <v>78</v>
      </c>
      <c r="AY873" s="251" t="s">
        <v>188</v>
      </c>
    </row>
    <row r="874" s="13" customFormat="1">
      <c r="A874" s="13"/>
      <c r="B874" s="241"/>
      <c r="C874" s="242"/>
      <c r="D874" s="222" t="s">
        <v>282</v>
      </c>
      <c r="E874" s="243" t="s">
        <v>32</v>
      </c>
      <c r="F874" s="244" t="s">
        <v>3493</v>
      </c>
      <c r="G874" s="242"/>
      <c r="H874" s="245">
        <v>1.96</v>
      </c>
      <c r="I874" s="246"/>
      <c r="J874" s="242"/>
      <c r="K874" s="242"/>
      <c r="L874" s="247"/>
      <c r="M874" s="248"/>
      <c r="N874" s="249"/>
      <c r="O874" s="249"/>
      <c r="P874" s="249"/>
      <c r="Q874" s="249"/>
      <c r="R874" s="249"/>
      <c r="S874" s="249"/>
      <c r="T874" s="250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51" t="s">
        <v>282</v>
      </c>
      <c r="AU874" s="251" t="s">
        <v>91</v>
      </c>
      <c r="AV874" s="13" t="s">
        <v>91</v>
      </c>
      <c r="AW874" s="13" t="s">
        <v>39</v>
      </c>
      <c r="AX874" s="13" t="s">
        <v>78</v>
      </c>
      <c r="AY874" s="251" t="s">
        <v>188</v>
      </c>
    </row>
    <row r="875" s="13" customFormat="1">
      <c r="A875" s="13"/>
      <c r="B875" s="241"/>
      <c r="C875" s="242"/>
      <c r="D875" s="222" t="s">
        <v>282</v>
      </c>
      <c r="E875" s="243" t="s">
        <v>32</v>
      </c>
      <c r="F875" s="244" t="s">
        <v>3494</v>
      </c>
      <c r="G875" s="242"/>
      <c r="H875" s="245">
        <v>2.3500000000000001</v>
      </c>
      <c r="I875" s="246"/>
      <c r="J875" s="242"/>
      <c r="K875" s="242"/>
      <c r="L875" s="247"/>
      <c r="M875" s="248"/>
      <c r="N875" s="249"/>
      <c r="O875" s="249"/>
      <c r="P875" s="249"/>
      <c r="Q875" s="249"/>
      <c r="R875" s="249"/>
      <c r="S875" s="249"/>
      <c r="T875" s="250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51" t="s">
        <v>282</v>
      </c>
      <c r="AU875" s="251" t="s">
        <v>91</v>
      </c>
      <c r="AV875" s="13" t="s">
        <v>91</v>
      </c>
      <c r="AW875" s="13" t="s">
        <v>39</v>
      </c>
      <c r="AX875" s="13" t="s">
        <v>78</v>
      </c>
      <c r="AY875" s="251" t="s">
        <v>188</v>
      </c>
    </row>
    <row r="876" s="15" customFormat="1">
      <c r="A876" s="15"/>
      <c r="B876" s="272"/>
      <c r="C876" s="273"/>
      <c r="D876" s="222" t="s">
        <v>282</v>
      </c>
      <c r="E876" s="274" t="s">
        <v>32</v>
      </c>
      <c r="F876" s="275" t="s">
        <v>338</v>
      </c>
      <c r="G876" s="273"/>
      <c r="H876" s="276">
        <v>38.924000000000007</v>
      </c>
      <c r="I876" s="277"/>
      <c r="J876" s="273"/>
      <c r="K876" s="273"/>
      <c r="L876" s="278"/>
      <c r="M876" s="279"/>
      <c r="N876" s="280"/>
      <c r="O876" s="280"/>
      <c r="P876" s="280"/>
      <c r="Q876" s="280"/>
      <c r="R876" s="280"/>
      <c r="S876" s="280"/>
      <c r="T876" s="281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82" t="s">
        <v>282</v>
      </c>
      <c r="AU876" s="282" t="s">
        <v>91</v>
      </c>
      <c r="AV876" s="15" t="s">
        <v>187</v>
      </c>
      <c r="AW876" s="15" t="s">
        <v>39</v>
      </c>
      <c r="AX876" s="15" t="s">
        <v>86</v>
      </c>
      <c r="AY876" s="282" t="s">
        <v>188</v>
      </c>
    </row>
    <row r="877" s="2" customFormat="1" ht="24.15" customHeight="1">
      <c r="A877" s="42"/>
      <c r="B877" s="43"/>
      <c r="C877" s="209" t="s">
        <v>3495</v>
      </c>
      <c r="D877" s="209" t="s">
        <v>189</v>
      </c>
      <c r="E877" s="210" t="s">
        <v>3496</v>
      </c>
      <c r="F877" s="211" t="s">
        <v>3497</v>
      </c>
      <c r="G877" s="212" t="s">
        <v>278</v>
      </c>
      <c r="H877" s="213">
        <v>9.3100000000000005</v>
      </c>
      <c r="I877" s="214"/>
      <c r="J877" s="215">
        <f>ROUND(I877*H877,2)</f>
        <v>0</v>
      </c>
      <c r="K877" s="211" t="s">
        <v>236</v>
      </c>
      <c r="L877" s="48"/>
      <c r="M877" s="216" t="s">
        <v>32</v>
      </c>
      <c r="N877" s="217" t="s">
        <v>49</v>
      </c>
      <c r="O877" s="88"/>
      <c r="P877" s="218">
        <f>O877*H877</f>
        <v>0</v>
      </c>
      <c r="Q877" s="218">
        <v>0.0015</v>
      </c>
      <c r="R877" s="218">
        <f>Q877*H877</f>
        <v>0.013965000000000002</v>
      </c>
      <c r="S877" s="218">
        <v>0</v>
      </c>
      <c r="T877" s="219">
        <f>S877*H877</f>
        <v>0</v>
      </c>
      <c r="U877" s="42"/>
      <c r="V877" s="42"/>
      <c r="W877" s="42"/>
      <c r="X877" s="42"/>
      <c r="Y877" s="42"/>
      <c r="Z877" s="42"/>
      <c r="AA877" s="42"/>
      <c r="AB877" s="42"/>
      <c r="AC877" s="42"/>
      <c r="AD877" s="42"/>
      <c r="AE877" s="42"/>
      <c r="AR877" s="220" t="s">
        <v>405</v>
      </c>
      <c r="AT877" s="220" t="s">
        <v>189</v>
      </c>
      <c r="AU877" s="220" t="s">
        <v>91</v>
      </c>
      <c r="AY877" s="20" t="s">
        <v>188</v>
      </c>
      <c r="BE877" s="221">
        <f>IF(N877="základní",J877,0)</f>
        <v>0</v>
      </c>
      <c r="BF877" s="221">
        <f>IF(N877="snížená",J877,0)</f>
        <v>0</v>
      </c>
      <c r="BG877" s="221">
        <f>IF(N877="zákl. přenesená",J877,0)</f>
        <v>0</v>
      </c>
      <c r="BH877" s="221">
        <f>IF(N877="sníž. přenesená",J877,0)</f>
        <v>0</v>
      </c>
      <c r="BI877" s="221">
        <f>IF(N877="nulová",J877,0)</f>
        <v>0</v>
      </c>
      <c r="BJ877" s="20" t="s">
        <v>86</v>
      </c>
      <c r="BK877" s="221">
        <f>ROUND(I877*H877,2)</f>
        <v>0</v>
      </c>
      <c r="BL877" s="20" t="s">
        <v>405</v>
      </c>
      <c r="BM877" s="220" t="s">
        <v>3498</v>
      </c>
    </row>
    <row r="878" s="2" customFormat="1">
      <c r="A878" s="42"/>
      <c r="B878" s="43"/>
      <c r="C878" s="44"/>
      <c r="D878" s="222" t="s">
        <v>194</v>
      </c>
      <c r="E878" s="44"/>
      <c r="F878" s="223" t="s">
        <v>3499</v>
      </c>
      <c r="G878" s="44"/>
      <c r="H878" s="44"/>
      <c r="I878" s="224"/>
      <c r="J878" s="44"/>
      <c r="K878" s="44"/>
      <c r="L878" s="48"/>
      <c r="M878" s="225"/>
      <c r="N878" s="226"/>
      <c r="O878" s="88"/>
      <c r="P878" s="88"/>
      <c r="Q878" s="88"/>
      <c r="R878" s="88"/>
      <c r="S878" s="88"/>
      <c r="T878" s="89"/>
      <c r="U878" s="42"/>
      <c r="V878" s="42"/>
      <c r="W878" s="42"/>
      <c r="X878" s="42"/>
      <c r="Y878" s="42"/>
      <c r="Z878" s="42"/>
      <c r="AA878" s="42"/>
      <c r="AB878" s="42"/>
      <c r="AC878" s="42"/>
      <c r="AD878" s="42"/>
      <c r="AE878" s="42"/>
      <c r="AT878" s="20" t="s">
        <v>194</v>
      </c>
      <c r="AU878" s="20" t="s">
        <v>91</v>
      </c>
    </row>
    <row r="879" s="2" customFormat="1">
      <c r="A879" s="42"/>
      <c r="B879" s="43"/>
      <c r="C879" s="44"/>
      <c r="D879" s="239" t="s">
        <v>239</v>
      </c>
      <c r="E879" s="44"/>
      <c r="F879" s="240" t="s">
        <v>3500</v>
      </c>
      <c r="G879" s="44"/>
      <c r="H879" s="44"/>
      <c r="I879" s="224"/>
      <c r="J879" s="44"/>
      <c r="K879" s="44"/>
      <c r="L879" s="48"/>
      <c r="M879" s="225"/>
      <c r="N879" s="226"/>
      <c r="O879" s="88"/>
      <c r="P879" s="88"/>
      <c r="Q879" s="88"/>
      <c r="R879" s="88"/>
      <c r="S879" s="88"/>
      <c r="T879" s="89"/>
      <c r="U879" s="42"/>
      <c r="V879" s="42"/>
      <c r="W879" s="42"/>
      <c r="X879" s="42"/>
      <c r="Y879" s="42"/>
      <c r="Z879" s="42"/>
      <c r="AA879" s="42"/>
      <c r="AB879" s="42"/>
      <c r="AC879" s="42"/>
      <c r="AD879" s="42"/>
      <c r="AE879" s="42"/>
      <c r="AT879" s="20" t="s">
        <v>239</v>
      </c>
      <c r="AU879" s="20" t="s">
        <v>91</v>
      </c>
    </row>
    <row r="880" s="14" customFormat="1">
      <c r="A880" s="14"/>
      <c r="B880" s="252"/>
      <c r="C880" s="253"/>
      <c r="D880" s="222" t="s">
        <v>282</v>
      </c>
      <c r="E880" s="254" t="s">
        <v>32</v>
      </c>
      <c r="F880" s="255" t="s">
        <v>3501</v>
      </c>
      <c r="G880" s="253"/>
      <c r="H880" s="254" t="s">
        <v>32</v>
      </c>
      <c r="I880" s="256"/>
      <c r="J880" s="253"/>
      <c r="K880" s="253"/>
      <c r="L880" s="257"/>
      <c r="M880" s="258"/>
      <c r="N880" s="259"/>
      <c r="O880" s="259"/>
      <c r="P880" s="259"/>
      <c r="Q880" s="259"/>
      <c r="R880" s="259"/>
      <c r="S880" s="259"/>
      <c r="T880" s="260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61" t="s">
        <v>282</v>
      </c>
      <c r="AU880" s="261" t="s">
        <v>91</v>
      </c>
      <c r="AV880" s="14" t="s">
        <v>86</v>
      </c>
      <c r="AW880" s="14" t="s">
        <v>39</v>
      </c>
      <c r="AX880" s="14" t="s">
        <v>78</v>
      </c>
      <c r="AY880" s="261" t="s">
        <v>188</v>
      </c>
    </row>
    <row r="881" s="13" customFormat="1">
      <c r="A881" s="13"/>
      <c r="B881" s="241"/>
      <c r="C881" s="242"/>
      <c r="D881" s="222" t="s">
        <v>282</v>
      </c>
      <c r="E881" s="243" t="s">
        <v>32</v>
      </c>
      <c r="F881" s="244" t="s">
        <v>3502</v>
      </c>
      <c r="G881" s="242"/>
      <c r="H881" s="245">
        <v>9.3100000000000005</v>
      </c>
      <c r="I881" s="246"/>
      <c r="J881" s="242"/>
      <c r="K881" s="242"/>
      <c r="L881" s="247"/>
      <c r="M881" s="248"/>
      <c r="N881" s="249"/>
      <c r="O881" s="249"/>
      <c r="P881" s="249"/>
      <c r="Q881" s="249"/>
      <c r="R881" s="249"/>
      <c r="S881" s="249"/>
      <c r="T881" s="250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1" t="s">
        <v>282</v>
      </c>
      <c r="AU881" s="251" t="s">
        <v>91</v>
      </c>
      <c r="AV881" s="13" t="s">
        <v>91</v>
      </c>
      <c r="AW881" s="13" t="s">
        <v>39</v>
      </c>
      <c r="AX881" s="13" t="s">
        <v>86</v>
      </c>
      <c r="AY881" s="251" t="s">
        <v>188</v>
      </c>
    </row>
    <row r="882" s="2" customFormat="1" ht="24.15" customHeight="1">
      <c r="A882" s="42"/>
      <c r="B882" s="43"/>
      <c r="C882" s="209" t="s">
        <v>2886</v>
      </c>
      <c r="D882" s="209" t="s">
        <v>189</v>
      </c>
      <c r="E882" s="210" t="s">
        <v>3503</v>
      </c>
      <c r="F882" s="211" t="s">
        <v>3504</v>
      </c>
      <c r="G882" s="212" t="s">
        <v>982</v>
      </c>
      <c r="H882" s="213">
        <v>1</v>
      </c>
      <c r="I882" s="214"/>
      <c r="J882" s="215">
        <f>ROUND(I882*H882,2)</f>
        <v>0</v>
      </c>
      <c r="K882" s="211" t="s">
        <v>236</v>
      </c>
      <c r="L882" s="48"/>
      <c r="M882" s="216" t="s">
        <v>32</v>
      </c>
      <c r="N882" s="217" t="s">
        <v>49</v>
      </c>
      <c r="O882" s="88"/>
      <c r="P882" s="218">
        <f>O882*H882</f>
        <v>0</v>
      </c>
      <c r="Q882" s="218">
        <v>0.00021000000000000001</v>
      </c>
      <c r="R882" s="218">
        <f>Q882*H882</f>
        <v>0.00021000000000000001</v>
      </c>
      <c r="S882" s="218">
        <v>0</v>
      </c>
      <c r="T882" s="219">
        <f>S882*H882</f>
        <v>0</v>
      </c>
      <c r="U882" s="42"/>
      <c r="V882" s="42"/>
      <c r="W882" s="42"/>
      <c r="X882" s="42"/>
      <c r="Y882" s="42"/>
      <c r="Z882" s="42"/>
      <c r="AA882" s="42"/>
      <c r="AB882" s="42"/>
      <c r="AC882" s="42"/>
      <c r="AD882" s="42"/>
      <c r="AE882" s="42"/>
      <c r="AR882" s="220" t="s">
        <v>405</v>
      </c>
      <c r="AT882" s="220" t="s">
        <v>189</v>
      </c>
      <c r="AU882" s="220" t="s">
        <v>91</v>
      </c>
      <c r="AY882" s="20" t="s">
        <v>188</v>
      </c>
      <c r="BE882" s="221">
        <f>IF(N882="základní",J882,0)</f>
        <v>0</v>
      </c>
      <c r="BF882" s="221">
        <f>IF(N882="snížená",J882,0)</f>
        <v>0</v>
      </c>
      <c r="BG882" s="221">
        <f>IF(N882="zákl. přenesená",J882,0)</f>
        <v>0</v>
      </c>
      <c r="BH882" s="221">
        <f>IF(N882="sníž. přenesená",J882,0)</f>
        <v>0</v>
      </c>
      <c r="BI882" s="221">
        <f>IF(N882="nulová",J882,0)</f>
        <v>0</v>
      </c>
      <c r="BJ882" s="20" t="s">
        <v>86</v>
      </c>
      <c r="BK882" s="221">
        <f>ROUND(I882*H882,2)</f>
        <v>0</v>
      </c>
      <c r="BL882" s="20" t="s">
        <v>405</v>
      </c>
      <c r="BM882" s="220" t="s">
        <v>3505</v>
      </c>
    </row>
    <row r="883" s="2" customFormat="1">
      <c r="A883" s="42"/>
      <c r="B883" s="43"/>
      <c r="C883" s="44"/>
      <c r="D883" s="222" t="s">
        <v>194</v>
      </c>
      <c r="E883" s="44"/>
      <c r="F883" s="223" t="s">
        <v>3506</v>
      </c>
      <c r="G883" s="44"/>
      <c r="H883" s="44"/>
      <c r="I883" s="224"/>
      <c r="J883" s="44"/>
      <c r="K883" s="44"/>
      <c r="L883" s="48"/>
      <c r="M883" s="225"/>
      <c r="N883" s="226"/>
      <c r="O883" s="88"/>
      <c r="P883" s="88"/>
      <c r="Q883" s="88"/>
      <c r="R883" s="88"/>
      <c r="S883" s="88"/>
      <c r="T883" s="89"/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T883" s="20" t="s">
        <v>194</v>
      </c>
      <c r="AU883" s="20" t="s">
        <v>91</v>
      </c>
    </row>
    <row r="884" s="2" customFormat="1">
      <c r="A884" s="42"/>
      <c r="B884" s="43"/>
      <c r="C884" s="44"/>
      <c r="D884" s="239" t="s">
        <v>239</v>
      </c>
      <c r="E884" s="44"/>
      <c r="F884" s="240" t="s">
        <v>3507</v>
      </c>
      <c r="G884" s="44"/>
      <c r="H884" s="44"/>
      <c r="I884" s="224"/>
      <c r="J884" s="44"/>
      <c r="K884" s="44"/>
      <c r="L884" s="48"/>
      <c r="M884" s="225"/>
      <c r="N884" s="226"/>
      <c r="O884" s="88"/>
      <c r="P884" s="88"/>
      <c r="Q884" s="88"/>
      <c r="R884" s="88"/>
      <c r="S884" s="88"/>
      <c r="T884" s="89"/>
      <c r="U884" s="42"/>
      <c r="V884" s="42"/>
      <c r="W884" s="42"/>
      <c r="X884" s="42"/>
      <c r="Y884" s="42"/>
      <c r="Z884" s="42"/>
      <c r="AA884" s="42"/>
      <c r="AB884" s="42"/>
      <c r="AC884" s="42"/>
      <c r="AD884" s="42"/>
      <c r="AE884" s="42"/>
      <c r="AT884" s="20" t="s">
        <v>239</v>
      </c>
      <c r="AU884" s="20" t="s">
        <v>91</v>
      </c>
    </row>
    <row r="885" s="14" customFormat="1">
      <c r="A885" s="14"/>
      <c r="B885" s="252"/>
      <c r="C885" s="253"/>
      <c r="D885" s="222" t="s">
        <v>282</v>
      </c>
      <c r="E885" s="254" t="s">
        <v>32</v>
      </c>
      <c r="F885" s="255" t="s">
        <v>3501</v>
      </c>
      <c r="G885" s="253"/>
      <c r="H885" s="254" t="s">
        <v>32</v>
      </c>
      <c r="I885" s="256"/>
      <c r="J885" s="253"/>
      <c r="K885" s="253"/>
      <c r="L885" s="257"/>
      <c r="M885" s="258"/>
      <c r="N885" s="259"/>
      <c r="O885" s="259"/>
      <c r="P885" s="259"/>
      <c r="Q885" s="259"/>
      <c r="R885" s="259"/>
      <c r="S885" s="259"/>
      <c r="T885" s="260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61" t="s">
        <v>282</v>
      </c>
      <c r="AU885" s="261" t="s">
        <v>91</v>
      </c>
      <c r="AV885" s="14" t="s">
        <v>86</v>
      </c>
      <c r="AW885" s="14" t="s">
        <v>39</v>
      </c>
      <c r="AX885" s="14" t="s">
        <v>78</v>
      </c>
      <c r="AY885" s="261" t="s">
        <v>188</v>
      </c>
    </row>
    <row r="886" s="13" customFormat="1">
      <c r="A886" s="13"/>
      <c r="B886" s="241"/>
      <c r="C886" s="242"/>
      <c r="D886" s="222" t="s">
        <v>282</v>
      </c>
      <c r="E886" s="243" t="s">
        <v>32</v>
      </c>
      <c r="F886" s="244" t="s">
        <v>86</v>
      </c>
      <c r="G886" s="242"/>
      <c r="H886" s="245">
        <v>1</v>
      </c>
      <c r="I886" s="246"/>
      <c r="J886" s="242"/>
      <c r="K886" s="242"/>
      <c r="L886" s="247"/>
      <c r="M886" s="248"/>
      <c r="N886" s="249"/>
      <c r="O886" s="249"/>
      <c r="P886" s="249"/>
      <c r="Q886" s="249"/>
      <c r="R886" s="249"/>
      <c r="S886" s="249"/>
      <c r="T886" s="250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51" t="s">
        <v>282</v>
      </c>
      <c r="AU886" s="251" t="s">
        <v>91</v>
      </c>
      <c r="AV886" s="13" t="s">
        <v>91</v>
      </c>
      <c r="AW886" s="13" t="s">
        <v>39</v>
      </c>
      <c r="AX886" s="13" t="s">
        <v>86</v>
      </c>
      <c r="AY886" s="251" t="s">
        <v>188</v>
      </c>
    </row>
    <row r="887" s="2" customFormat="1" ht="33" customHeight="1">
      <c r="A887" s="42"/>
      <c r="B887" s="43"/>
      <c r="C887" s="209" t="s">
        <v>2888</v>
      </c>
      <c r="D887" s="209" t="s">
        <v>189</v>
      </c>
      <c r="E887" s="210" t="s">
        <v>2860</v>
      </c>
      <c r="F887" s="211" t="s">
        <v>2861</v>
      </c>
      <c r="G887" s="212" t="s">
        <v>278</v>
      </c>
      <c r="H887" s="213">
        <v>38.923999999999999</v>
      </c>
      <c r="I887" s="214"/>
      <c r="J887" s="215">
        <f>ROUND(I887*H887,2)</f>
        <v>0</v>
      </c>
      <c r="K887" s="211" t="s">
        <v>236</v>
      </c>
      <c r="L887" s="48"/>
      <c r="M887" s="216" t="s">
        <v>32</v>
      </c>
      <c r="N887" s="217" t="s">
        <v>49</v>
      </c>
      <c r="O887" s="88"/>
      <c r="P887" s="218">
        <f>O887*H887</f>
        <v>0</v>
      </c>
      <c r="Q887" s="218">
        <v>0.0050499999999999998</v>
      </c>
      <c r="R887" s="218">
        <f>Q887*H887</f>
        <v>0.1965662</v>
      </c>
      <c r="S887" s="218">
        <v>0</v>
      </c>
      <c r="T887" s="219">
        <f>S887*H887</f>
        <v>0</v>
      </c>
      <c r="U887" s="42"/>
      <c r="V887" s="42"/>
      <c r="W887" s="42"/>
      <c r="X887" s="42"/>
      <c r="Y887" s="42"/>
      <c r="Z887" s="42"/>
      <c r="AA887" s="42"/>
      <c r="AB887" s="42"/>
      <c r="AC887" s="42"/>
      <c r="AD887" s="42"/>
      <c r="AE887" s="42"/>
      <c r="AR887" s="220" t="s">
        <v>405</v>
      </c>
      <c r="AT887" s="220" t="s">
        <v>189</v>
      </c>
      <c r="AU887" s="220" t="s">
        <v>91</v>
      </c>
      <c r="AY887" s="20" t="s">
        <v>188</v>
      </c>
      <c r="BE887" s="221">
        <f>IF(N887="základní",J887,0)</f>
        <v>0</v>
      </c>
      <c r="BF887" s="221">
        <f>IF(N887="snížená",J887,0)</f>
        <v>0</v>
      </c>
      <c r="BG887" s="221">
        <f>IF(N887="zákl. přenesená",J887,0)</f>
        <v>0</v>
      </c>
      <c r="BH887" s="221">
        <f>IF(N887="sníž. přenesená",J887,0)</f>
        <v>0</v>
      </c>
      <c r="BI887" s="221">
        <f>IF(N887="nulová",J887,0)</f>
        <v>0</v>
      </c>
      <c r="BJ887" s="20" t="s">
        <v>86</v>
      </c>
      <c r="BK887" s="221">
        <f>ROUND(I887*H887,2)</f>
        <v>0</v>
      </c>
      <c r="BL887" s="20" t="s">
        <v>405</v>
      </c>
      <c r="BM887" s="220" t="s">
        <v>3508</v>
      </c>
    </row>
    <row r="888" s="2" customFormat="1">
      <c r="A888" s="42"/>
      <c r="B888" s="43"/>
      <c r="C888" s="44"/>
      <c r="D888" s="222" t="s">
        <v>194</v>
      </c>
      <c r="E888" s="44"/>
      <c r="F888" s="223" t="s">
        <v>2863</v>
      </c>
      <c r="G888" s="44"/>
      <c r="H888" s="44"/>
      <c r="I888" s="224"/>
      <c r="J888" s="44"/>
      <c r="K888" s="44"/>
      <c r="L888" s="48"/>
      <c r="M888" s="225"/>
      <c r="N888" s="226"/>
      <c r="O888" s="88"/>
      <c r="P888" s="88"/>
      <c r="Q888" s="88"/>
      <c r="R888" s="88"/>
      <c r="S888" s="88"/>
      <c r="T888" s="89"/>
      <c r="U888" s="42"/>
      <c r="V888" s="42"/>
      <c r="W888" s="42"/>
      <c r="X888" s="42"/>
      <c r="Y888" s="42"/>
      <c r="Z888" s="42"/>
      <c r="AA888" s="42"/>
      <c r="AB888" s="42"/>
      <c r="AC888" s="42"/>
      <c r="AD888" s="42"/>
      <c r="AE888" s="42"/>
      <c r="AT888" s="20" t="s">
        <v>194</v>
      </c>
      <c r="AU888" s="20" t="s">
        <v>91</v>
      </c>
    </row>
    <row r="889" s="2" customFormat="1">
      <c r="A889" s="42"/>
      <c r="B889" s="43"/>
      <c r="C889" s="44"/>
      <c r="D889" s="239" t="s">
        <v>239</v>
      </c>
      <c r="E889" s="44"/>
      <c r="F889" s="240" t="s">
        <v>2864</v>
      </c>
      <c r="G889" s="44"/>
      <c r="H889" s="44"/>
      <c r="I889" s="224"/>
      <c r="J889" s="44"/>
      <c r="K889" s="44"/>
      <c r="L889" s="48"/>
      <c r="M889" s="225"/>
      <c r="N889" s="226"/>
      <c r="O889" s="88"/>
      <c r="P889" s="88"/>
      <c r="Q889" s="88"/>
      <c r="R889" s="88"/>
      <c r="S889" s="88"/>
      <c r="T889" s="89"/>
      <c r="U889" s="42"/>
      <c r="V889" s="42"/>
      <c r="W889" s="42"/>
      <c r="X889" s="42"/>
      <c r="Y889" s="42"/>
      <c r="Z889" s="42"/>
      <c r="AA889" s="42"/>
      <c r="AB889" s="42"/>
      <c r="AC889" s="42"/>
      <c r="AD889" s="42"/>
      <c r="AE889" s="42"/>
      <c r="AT889" s="20" t="s">
        <v>239</v>
      </c>
      <c r="AU889" s="20" t="s">
        <v>91</v>
      </c>
    </row>
    <row r="890" s="14" customFormat="1">
      <c r="A890" s="14"/>
      <c r="B890" s="252"/>
      <c r="C890" s="253"/>
      <c r="D890" s="222" t="s">
        <v>282</v>
      </c>
      <c r="E890" s="254" t="s">
        <v>32</v>
      </c>
      <c r="F890" s="255" t="s">
        <v>3483</v>
      </c>
      <c r="G890" s="253"/>
      <c r="H890" s="254" t="s">
        <v>32</v>
      </c>
      <c r="I890" s="256"/>
      <c r="J890" s="253"/>
      <c r="K890" s="253"/>
      <c r="L890" s="257"/>
      <c r="M890" s="258"/>
      <c r="N890" s="259"/>
      <c r="O890" s="259"/>
      <c r="P890" s="259"/>
      <c r="Q890" s="259"/>
      <c r="R890" s="259"/>
      <c r="S890" s="259"/>
      <c r="T890" s="260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61" t="s">
        <v>282</v>
      </c>
      <c r="AU890" s="261" t="s">
        <v>91</v>
      </c>
      <c r="AV890" s="14" t="s">
        <v>86</v>
      </c>
      <c r="AW890" s="14" t="s">
        <v>39</v>
      </c>
      <c r="AX890" s="14" t="s">
        <v>78</v>
      </c>
      <c r="AY890" s="261" t="s">
        <v>188</v>
      </c>
    </row>
    <row r="891" s="13" customFormat="1">
      <c r="A891" s="13"/>
      <c r="B891" s="241"/>
      <c r="C891" s="242"/>
      <c r="D891" s="222" t="s">
        <v>282</v>
      </c>
      <c r="E891" s="243" t="s">
        <v>32</v>
      </c>
      <c r="F891" s="244" t="s">
        <v>3484</v>
      </c>
      <c r="G891" s="242"/>
      <c r="H891" s="245">
        <v>2.4540000000000002</v>
      </c>
      <c r="I891" s="246"/>
      <c r="J891" s="242"/>
      <c r="K891" s="242"/>
      <c r="L891" s="247"/>
      <c r="M891" s="248"/>
      <c r="N891" s="249"/>
      <c r="O891" s="249"/>
      <c r="P891" s="249"/>
      <c r="Q891" s="249"/>
      <c r="R891" s="249"/>
      <c r="S891" s="249"/>
      <c r="T891" s="250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1" t="s">
        <v>282</v>
      </c>
      <c r="AU891" s="251" t="s">
        <v>91</v>
      </c>
      <c r="AV891" s="13" t="s">
        <v>91</v>
      </c>
      <c r="AW891" s="13" t="s">
        <v>39</v>
      </c>
      <c r="AX891" s="13" t="s">
        <v>78</v>
      </c>
      <c r="AY891" s="251" t="s">
        <v>188</v>
      </c>
    </row>
    <row r="892" s="14" customFormat="1">
      <c r="A892" s="14"/>
      <c r="B892" s="252"/>
      <c r="C892" s="253"/>
      <c r="D892" s="222" t="s">
        <v>282</v>
      </c>
      <c r="E892" s="254" t="s">
        <v>32</v>
      </c>
      <c r="F892" s="255" t="s">
        <v>3485</v>
      </c>
      <c r="G892" s="253"/>
      <c r="H892" s="254" t="s">
        <v>32</v>
      </c>
      <c r="I892" s="256"/>
      <c r="J892" s="253"/>
      <c r="K892" s="253"/>
      <c r="L892" s="257"/>
      <c r="M892" s="258"/>
      <c r="N892" s="259"/>
      <c r="O892" s="259"/>
      <c r="P892" s="259"/>
      <c r="Q892" s="259"/>
      <c r="R892" s="259"/>
      <c r="S892" s="259"/>
      <c r="T892" s="260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1" t="s">
        <v>282</v>
      </c>
      <c r="AU892" s="261" t="s">
        <v>91</v>
      </c>
      <c r="AV892" s="14" t="s">
        <v>86</v>
      </c>
      <c r="AW892" s="14" t="s">
        <v>39</v>
      </c>
      <c r="AX892" s="14" t="s">
        <v>78</v>
      </c>
      <c r="AY892" s="261" t="s">
        <v>188</v>
      </c>
    </row>
    <row r="893" s="13" customFormat="1">
      <c r="A893" s="13"/>
      <c r="B893" s="241"/>
      <c r="C893" s="242"/>
      <c r="D893" s="222" t="s">
        <v>282</v>
      </c>
      <c r="E893" s="243" t="s">
        <v>32</v>
      </c>
      <c r="F893" s="244" t="s">
        <v>3486</v>
      </c>
      <c r="G893" s="242"/>
      <c r="H893" s="245">
        <v>2.4100000000000001</v>
      </c>
      <c r="I893" s="246"/>
      <c r="J893" s="242"/>
      <c r="K893" s="242"/>
      <c r="L893" s="247"/>
      <c r="M893" s="248"/>
      <c r="N893" s="249"/>
      <c r="O893" s="249"/>
      <c r="P893" s="249"/>
      <c r="Q893" s="249"/>
      <c r="R893" s="249"/>
      <c r="S893" s="249"/>
      <c r="T893" s="250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1" t="s">
        <v>282</v>
      </c>
      <c r="AU893" s="251" t="s">
        <v>91</v>
      </c>
      <c r="AV893" s="13" t="s">
        <v>91</v>
      </c>
      <c r="AW893" s="13" t="s">
        <v>39</v>
      </c>
      <c r="AX893" s="13" t="s">
        <v>78</v>
      </c>
      <c r="AY893" s="251" t="s">
        <v>188</v>
      </c>
    </row>
    <row r="894" s="14" customFormat="1">
      <c r="A894" s="14"/>
      <c r="B894" s="252"/>
      <c r="C894" s="253"/>
      <c r="D894" s="222" t="s">
        <v>282</v>
      </c>
      <c r="E894" s="254" t="s">
        <v>32</v>
      </c>
      <c r="F894" s="255" t="s">
        <v>3487</v>
      </c>
      <c r="G894" s="253"/>
      <c r="H894" s="254" t="s">
        <v>32</v>
      </c>
      <c r="I894" s="256"/>
      <c r="J894" s="253"/>
      <c r="K894" s="253"/>
      <c r="L894" s="257"/>
      <c r="M894" s="258"/>
      <c r="N894" s="259"/>
      <c r="O894" s="259"/>
      <c r="P894" s="259"/>
      <c r="Q894" s="259"/>
      <c r="R894" s="259"/>
      <c r="S894" s="259"/>
      <c r="T894" s="260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61" t="s">
        <v>282</v>
      </c>
      <c r="AU894" s="261" t="s">
        <v>91</v>
      </c>
      <c r="AV894" s="14" t="s">
        <v>86</v>
      </c>
      <c r="AW894" s="14" t="s">
        <v>39</v>
      </c>
      <c r="AX894" s="14" t="s">
        <v>78</v>
      </c>
      <c r="AY894" s="261" t="s">
        <v>188</v>
      </c>
    </row>
    <row r="895" s="13" customFormat="1">
      <c r="A895" s="13"/>
      <c r="B895" s="241"/>
      <c r="C895" s="242"/>
      <c r="D895" s="222" t="s">
        <v>282</v>
      </c>
      <c r="E895" s="243" t="s">
        <v>32</v>
      </c>
      <c r="F895" s="244" t="s">
        <v>3488</v>
      </c>
      <c r="G895" s="242"/>
      <c r="H895" s="245">
        <v>6.3700000000000001</v>
      </c>
      <c r="I895" s="246"/>
      <c r="J895" s="242"/>
      <c r="K895" s="242"/>
      <c r="L895" s="247"/>
      <c r="M895" s="248"/>
      <c r="N895" s="249"/>
      <c r="O895" s="249"/>
      <c r="P895" s="249"/>
      <c r="Q895" s="249"/>
      <c r="R895" s="249"/>
      <c r="S895" s="249"/>
      <c r="T895" s="250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51" t="s">
        <v>282</v>
      </c>
      <c r="AU895" s="251" t="s">
        <v>91</v>
      </c>
      <c r="AV895" s="13" t="s">
        <v>91</v>
      </c>
      <c r="AW895" s="13" t="s">
        <v>39</v>
      </c>
      <c r="AX895" s="13" t="s">
        <v>78</v>
      </c>
      <c r="AY895" s="251" t="s">
        <v>188</v>
      </c>
    </row>
    <row r="896" s="13" customFormat="1">
      <c r="A896" s="13"/>
      <c r="B896" s="241"/>
      <c r="C896" s="242"/>
      <c r="D896" s="222" t="s">
        <v>282</v>
      </c>
      <c r="E896" s="243" t="s">
        <v>32</v>
      </c>
      <c r="F896" s="244" t="s">
        <v>3489</v>
      </c>
      <c r="G896" s="242"/>
      <c r="H896" s="245">
        <v>3.3199999999999998</v>
      </c>
      <c r="I896" s="246"/>
      <c r="J896" s="242"/>
      <c r="K896" s="242"/>
      <c r="L896" s="247"/>
      <c r="M896" s="248"/>
      <c r="N896" s="249"/>
      <c r="O896" s="249"/>
      <c r="P896" s="249"/>
      <c r="Q896" s="249"/>
      <c r="R896" s="249"/>
      <c r="S896" s="249"/>
      <c r="T896" s="250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51" t="s">
        <v>282</v>
      </c>
      <c r="AU896" s="251" t="s">
        <v>91</v>
      </c>
      <c r="AV896" s="13" t="s">
        <v>91</v>
      </c>
      <c r="AW896" s="13" t="s">
        <v>39</v>
      </c>
      <c r="AX896" s="13" t="s">
        <v>78</v>
      </c>
      <c r="AY896" s="251" t="s">
        <v>188</v>
      </c>
    </row>
    <row r="897" s="13" customFormat="1">
      <c r="A897" s="13"/>
      <c r="B897" s="241"/>
      <c r="C897" s="242"/>
      <c r="D897" s="222" t="s">
        <v>282</v>
      </c>
      <c r="E897" s="243" t="s">
        <v>32</v>
      </c>
      <c r="F897" s="244" t="s">
        <v>3490</v>
      </c>
      <c r="G897" s="242"/>
      <c r="H897" s="245">
        <v>4.7400000000000002</v>
      </c>
      <c r="I897" s="246"/>
      <c r="J897" s="242"/>
      <c r="K897" s="242"/>
      <c r="L897" s="247"/>
      <c r="M897" s="248"/>
      <c r="N897" s="249"/>
      <c r="O897" s="249"/>
      <c r="P897" s="249"/>
      <c r="Q897" s="249"/>
      <c r="R897" s="249"/>
      <c r="S897" s="249"/>
      <c r="T897" s="250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1" t="s">
        <v>282</v>
      </c>
      <c r="AU897" s="251" t="s">
        <v>91</v>
      </c>
      <c r="AV897" s="13" t="s">
        <v>91</v>
      </c>
      <c r="AW897" s="13" t="s">
        <v>39</v>
      </c>
      <c r="AX897" s="13" t="s">
        <v>78</v>
      </c>
      <c r="AY897" s="251" t="s">
        <v>188</v>
      </c>
    </row>
    <row r="898" s="13" customFormat="1">
      <c r="A898" s="13"/>
      <c r="B898" s="241"/>
      <c r="C898" s="242"/>
      <c r="D898" s="222" t="s">
        <v>282</v>
      </c>
      <c r="E898" s="243" t="s">
        <v>32</v>
      </c>
      <c r="F898" s="244" t="s">
        <v>3491</v>
      </c>
      <c r="G898" s="242"/>
      <c r="H898" s="245">
        <v>2.7799999999999998</v>
      </c>
      <c r="I898" s="246"/>
      <c r="J898" s="242"/>
      <c r="K898" s="242"/>
      <c r="L898" s="247"/>
      <c r="M898" s="248"/>
      <c r="N898" s="249"/>
      <c r="O898" s="249"/>
      <c r="P898" s="249"/>
      <c r="Q898" s="249"/>
      <c r="R898" s="249"/>
      <c r="S898" s="249"/>
      <c r="T898" s="250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51" t="s">
        <v>282</v>
      </c>
      <c r="AU898" s="251" t="s">
        <v>91</v>
      </c>
      <c r="AV898" s="13" t="s">
        <v>91</v>
      </c>
      <c r="AW898" s="13" t="s">
        <v>39</v>
      </c>
      <c r="AX898" s="13" t="s">
        <v>78</v>
      </c>
      <c r="AY898" s="251" t="s">
        <v>188</v>
      </c>
    </row>
    <row r="899" s="13" customFormat="1">
      <c r="A899" s="13"/>
      <c r="B899" s="241"/>
      <c r="C899" s="242"/>
      <c r="D899" s="222" t="s">
        <v>282</v>
      </c>
      <c r="E899" s="243" t="s">
        <v>32</v>
      </c>
      <c r="F899" s="244" t="s">
        <v>3492</v>
      </c>
      <c r="G899" s="242"/>
      <c r="H899" s="245">
        <v>12.539999999999999</v>
      </c>
      <c r="I899" s="246"/>
      <c r="J899" s="242"/>
      <c r="K899" s="242"/>
      <c r="L899" s="247"/>
      <c r="M899" s="248"/>
      <c r="N899" s="249"/>
      <c r="O899" s="249"/>
      <c r="P899" s="249"/>
      <c r="Q899" s="249"/>
      <c r="R899" s="249"/>
      <c r="S899" s="249"/>
      <c r="T899" s="250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51" t="s">
        <v>282</v>
      </c>
      <c r="AU899" s="251" t="s">
        <v>91</v>
      </c>
      <c r="AV899" s="13" t="s">
        <v>91</v>
      </c>
      <c r="AW899" s="13" t="s">
        <v>39</v>
      </c>
      <c r="AX899" s="13" t="s">
        <v>78</v>
      </c>
      <c r="AY899" s="251" t="s">
        <v>188</v>
      </c>
    </row>
    <row r="900" s="13" customFormat="1">
      <c r="A900" s="13"/>
      <c r="B900" s="241"/>
      <c r="C900" s="242"/>
      <c r="D900" s="222" t="s">
        <v>282</v>
      </c>
      <c r="E900" s="243" t="s">
        <v>32</v>
      </c>
      <c r="F900" s="244" t="s">
        <v>3493</v>
      </c>
      <c r="G900" s="242"/>
      <c r="H900" s="245">
        <v>1.96</v>
      </c>
      <c r="I900" s="246"/>
      <c r="J900" s="242"/>
      <c r="K900" s="242"/>
      <c r="L900" s="247"/>
      <c r="M900" s="248"/>
      <c r="N900" s="249"/>
      <c r="O900" s="249"/>
      <c r="P900" s="249"/>
      <c r="Q900" s="249"/>
      <c r="R900" s="249"/>
      <c r="S900" s="249"/>
      <c r="T900" s="250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51" t="s">
        <v>282</v>
      </c>
      <c r="AU900" s="251" t="s">
        <v>91</v>
      </c>
      <c r="AV900" s="13" t="s">
        <v>91</v>
      </c>
      <c r="AW900" s="13" t="s">
        <v>39</v>
      </c>
      <c r="AX900" s="13" t="s">
        <v>78</v>
      </c>
      <c r="AY900" s="251" t="s">
        <v>188</v>
      </c>
    </row>
    <row r="901" s="13" customFormat="1">
      <c r="A901" s="13"/>
      <c r="B901" s="241"/>
      <c r="C901" s="242"/>
      <c r="D901" s="222" t="s">
        <v>282</v>
      </c>
      <c r="E901" s="243" t="s">
        <v>32</v>
      </c>
      <c r="F901" s="244" t="s">
        <v>3494</v>
      </c>
      <c r="G901" s="242"/>
      <c r="H901" s="245">
        <v>2.3500000000000001</v>
      </c>
      <c r="I901" s="246"/>
      <c r="J901" s="242"/>
      <c r="K901" s="242"/>
      <c r="L901" s="247"/>
      <c r="M901" s="248"/>
      <c r="N901" s="249"/>
      <c r="O901" s="249"/>
      <c r="P901" s="249"/>
      <c r="Q901" s="249"/>
      <c r="R901" s="249"/>
      <c r="S901" s="249"/>
      <c r="T901" s="250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51" t="s">
        <v>282</v>
      </c>
      <c r="AU901" s="251" t="s">
        <v>91</v>
      </c>
      <c r="AV901" s="13" t="s">
        <v>91</v>
      </c>
      <c r="AW901" s="13" t="s">
        <v>39</v>
      </c>
      <c r="AX901" s="13" t="s">
        <v>78</v>
      </c>
      <c r="AY901" s="251" t="s">
        <v>188</v>
      </c>
    </row>
    <row r="902" s="15" customFormat="1">
      <c r="A902" s="15"/>
      <c r="B902" s="272"/>
      <c r="C902" s="273"/>
      <c r="D902" s="222" t="s">
        <v>282</v>
      </c>
      <c r="E902" s="274" t="s">
        <v>32</v>
      </c>
      <c r="F902" s="275" t="s">
        <v>338</v>
      </c>
      <c r="G902" s="273"/>
      <c r="H902" s="276">
        <v>38.924000000000007</v>
      </c>
      <c r="I902" s="277"/>
      <c r="J902" s="273"/>
      <c r="K902" s="273"/>
      <c r="L902" s="278"/>
      <c r="M902" s="279"/>
      <c r="N902" s="280"/>
      <c r="O902" s="280"/>
      <c r="P902" s="280"/>
      <c r="Q902" s="280"/>
      <c r="R902" s="280"/>
      <c r="S902" s="280"/>
      <c r="T902" s="281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T902" s="282" t="s">
        <v>282</v>
      </c>
      <c r="AU902" s="282" t="s">
        <v>91</v>
      </c>
      <c r="AV902" s="15" t="s">
        <v>187</v>
      </c>
      <c r="AW902" s="15" t="s">
        <v>39</v>
      </c>
      <c r="AX902" s="15" t="s">
        <v>86</v>
      </c>
      <c r="AY902" s="282" t="s">
        <v>188</v>
      </c>
    </row>
    <row r="903" s="2" customFormat="1" ht="16.5" customHeight="1">
      <c r="A903" s="42"/>
      <c r="B903" s="43"/>
      <c r="C903" s="262" t="s">
        <v>2892</v>
      </c>
      <c r="D903" s="262" t="s">
        <v>319</v>
      </c>
      <c r="E903" s="263" t="s">
        <v>2866</v>
      </c>
      <c r="F903" s="264" t="s">
        <v>2867</v>
      </c>
      <c r="G903" s="265" t="s">
        <v>278</v>
      </c>
      <c r="H903" s="266">
        <v>46.709000000000003</v>
      </c>
      <c r="I903" s="267"/>
      <c r="J903" s="268">
        <f>ROUND(I903*H903,2)</f>
        <v>0</v>
      </c>
      <c r="K903" s="264" t="s">
        <v>32</v>
      </c>
      <c r="L903" s="269"/>
      <c r="M903" s="270" t="s">
        <v>32</v>
      </c>
      <c r="N903" s="271" t="s">
        <v>49</v>
      </c>
      <c r="O903" s="88"/>
      <c r="P903" s="218">
        <f>O903*H903</f>
        <v>0</v>
      </c>
      <c r="Q903" s="218">
        <v>0.0126</v>
      </c>
      <c r="R903" s="218">
        <f>Q903*H903</f>
        <v>0.5885334000000001</v>
      </c>
      <c r="S903" s="218">
        <v>0</v>
      </c>
      <c r="T903" s="219">
        <f>S903*H903</f>
        <v>0</v>
      </c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  <c r="AE903" s="42"/>
      <c r="AR903" s="220" t="s">
        <v>484</v>
      </c>
      <c r="AT903" s="220" t="s">
        <v>319</v>
      </c>
      <c r="AU903" s="220" t="s">
        <v>91</v>
      </c>
      <c r="AY903" s="20" t="s">
        <v>188</v>
      </c>
      <c r="BE903" s="221">
        <f>IF(N903="základní",J903,0)</f>
        <v>0</v>
      </c>
      <c r="BF903" s="221">
        <f>IF(N903="snížená",J903,0)</f>
        <v>0</v>
      </c>
      <c r="BG903" s="221">
        <f>IF(N903="zákl. přenesená",J903,0)</f>
        <v>0</v>
      </c>
      <c r="BH903" s="221">
        <f>IF(N903="sníž. přenesená",J903,0)</f>
        <v>0</v>
      </c>
      <c r="BI903" s="221">
        <f>IF(N903="nulová",J903,0)</f>
        <v>0</v>
      </c>
      <c r="BJ903" s="20" t="s">
        <v>86</v>
      </c>
      <c r="BK903" s="221">
        <f>ROUND(I903*H903,2)</f>
        <v>0</v>
      </c>
      <c r="BL903" s="20" t="s">
        <v>405</v>
      </c>
      <c r="BM903" s="220" t="s">
        <v>3509</v>
      </c>
    </row>
    <row r="904" s="2" customFormat="1">
      <c r="A904" s="42"/>
      <c r="B904" s="43"/>
      <c r="C904" s="44"/>
      <c r="D904" s="222" t="s">
        <v>194</v>
      </c>
      <c r="E904" s="44"/>
      <c r="F904" s="223" t="s">
        <v>2867</v>
      </c>
      <c r="G904" s="44"/>
      <c r="H904" s="44"/>
      <c r="I904" s="224"/>
      <c r="J904" s="44"/>
      <c r="K904" s="44"/>
      <c r="L904" s="48"/>
      <c r="M904" s="225"/>
      <c r="N904" s="226"/>
      <c r="O904" s="88"/>
      <c r="P904" s="88"/>
      <c r="Q904" s="88"/>
      <c r="R904" s="88"/>
      <c r="S904" s="88"/>
      <c r="T904" s="89"/>
      <c r="U904" s="42"/>
      <c r="V904" s="42"/>
      <c r="W904" s="42"/>
      <c r="X904" s="42"/>
      <c r="Y904" s="42"/>
      <c r="Z904" s="42"/>
      <c r="AA904" s="42"/>
      <c r="AB904" s="42"/>
      <c r="AC904" s="42"/>
      <c r="AD904" s="42"/>
      <c r="AE904" s="42"/>
      <c r="AT904" s="20" t="s">
        <v>194</v>
      </c>
      <c r="AU904" s="20" t="s">
        <v>91</v>
      </c>
    </row>
    <row r="905" s="2" customFormat="1">
      <c r="A905" s="42"/>
      <c r="B905" s="43"/>
      <c r="C905" s="44"/>
      <c r="D905" s="222" t="s">
        <v>202</v>
      </c>
      <c r="E905" s="44"/>
      <c r="F905" s="227" t="s">
        <v>2869</v>
      </c>
      <c r="G905" s="44"/>
      <c r="H905" s="44"/>
      <c r="I905" s="224"/>
      <c r="J905" s="44"/>
      <c r="K905" s="44"/>
      <c r="L905" s="48"/>
      <c r="M905" s="225"/>
      <c r="N905" s="226"/>
      <c r="O905" s="88"/>
      <c r="P905" s="88"/>
      <c r="Q905" s="88"/>
      <c r="R905" s="88"/>
      <c r="S905" s="88"/>
      <c r="T905" s="89"/>
      <c r="U905" s="42"/>
      <c r="V905" s="42"/>
      <c r="W905" s="42"/>
      <c r="X905" s="42"/>
      <c r="Y905" s="42"/>
      <c r="Z905" s="42"/>
      <c r="AA905" s="42"/>
      <c r="AB905" s="42"/>
      <c r="AC905" s="42"/>
      <c r="AD905" s="42"/>
      <c r="AE905" s="42"/>
      <c r="AT905" s="20" t="s">
        <v>202</v>
      </c>
      <c r="AU905" s="20" t="s">
        <v>91</v>
      </c>
    </row>
    <row r="906" s="13" customFormat="1">
      <c r="A906" s="13"/>
      <c r="B906" s="241"/>
      <c r="C906" s="242"/>
      <c r="D906" s="222" t="s">
        <v>282</v>
      </c>
      <c r="E906" s="242"/>
      <c r="F906" s="244" t="s">
        <v>3510</v>
      </c>
      <c r="G906" s="242"/>
      <c r="H906" s="245">
        <v>46.709000000000003</v>
      </c>
      <c r="I906" s="246"/>
      <c r="J906" s="242"/>
      <c r="K906" s="242"/>
      <c r="L906" s="247"/>
      <c r="M906" s="248"/>
      <c r="N906" s="249"/>
      <c r="O906" s="249"/>
      <c r="P906" s="249"/>
      <c r="Q906" s="249"/>
      <c r="R906" s="249"/>
      <c r="S906" s="249"/>
      <c r="T906" s="250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51" t="s">
        <v>282</v>
      </c>
      <c r="AU906" s="251" t="s">
        <v>91</v>
      </c>
      <c r="AV906" s="13" t="s">
        <v>91</v>
      </c>
      <c r="AW906" s="13" t="s">
        <v>4</v>
      </c>
      <c r="AX906" s="13" t="s">
        <v>86</v>
      </c>
      <c r="AY906" s="251" t="s">
        <v>188</v>
      </c>
    </row>
    <row r="907" s="2" customFormat="1" ht="24.15" customHeight="1">
      <c r="A907" s="42"/>
      <c r="B907" s="43"/>
      <c r="C907" s="209" t="s">
        <v>2894</v>
      </c>
      <c r="D907" s="209" t="s">
        <v>189</v>
      </c>
      <c r="E907" s="210" t="s">
        <v>766</v>
      </c>
      <c r="F907" s="211" t="s">
        <v>2293</v>
      </c>
      <c r="G907" s="212" t="s">
        <v>278</v>
      </c>
      <c r="H907" s="213">
        <v>0.90000000000000002</v>
      </c>
      <c r="I907" s="214"/>
      <c r="J907" s="215">
        <f>ROUND(I907*H907,2)</f>
        <v>0</v>
      </c>
      <c r="K907" s="211" t="s">
        <v>3511</v>
      </c>
      <c r="L907" s="48"/>
      <c r="M907" s="216" t="s">
        <v>32</v>
      </c>
      <c r="N907" s="217" t="s">
        <v>49</v>
      </c>
      <c r="O907" s="88"/>
      <c r="P907" s="218">
        <f>O907*H907</f>
        <v>0</v>
      </c>
      <c r="Q907" s="218">
        <v>0.00058</v>
      </c>
      <c r="R907" s="218">
        <f>Q907*H907</f>
        <v>0.000522</v>
      </c>
      <c r="S907" s="218">
        <v>0</v>
      </c>
      <c r="T907" s="219">
        <f>S907*H907</f>
        <v>0</v>
      </c>
      <c r="U907" s="42"/>
      <c r="V907" s="42"/>
      <c r="W907" s="42"/>
      <c r="X907" s="42"/>
      <c r="Y907" s="42"/>
      <c r="Z907" s="42"/>
      <c r="AA907" s="42"/>
      <c r="AB907" s="42"/>
      <c r="AC907" s="42"/>
      <c r="AD907" s="42"/>
      <c r="AE907" s="42"/>
      <c r="AR907" s="220" t="s">
        <v>405</v>
      </c>
      <c r="AT907" s="220" t="s">
        <v>189</v>
      </c>
      <c r="AU907" s="220" t="s">
        <v>91</v>
      </c>
      <c r="AY907" s="20" t="s">
        <v>188</v>
      </c>
      <c r="BE907" s="221">
        <f>IF(N907="základní",J907,0)</f>
        <v>0</v>
      </c>
      <c r="BF907" s="221">
        <f>IF(N907="snížená",J907,0)</f>
        <v>0</v>
      </c>
      <c r="BG907" s="221">
        <f>IF(N907="zákl. přenesená",J907,0)</f>
        <v>0</v>
      </c>
      <c r="BH907" s="221">
        <f>IF(N907="sníž. přenesená",J907,0)</f>
        <v>0</v>
      </c>
      <c r="BI907" s="221">
        <f>IF(N907="nulová",J907,0)</f>
        <v>0</v>
      </c>
      <c r="BJ907" s="20" t="s">
        <v>86</v>
      </c>
      <c r="BK907" s="221">
        <f>ROUND(I907*H907,2)</f>
        <v>0</v>
      </c>
      <c r="BL907" s="20" t="s">
        <v>405</v>
      </c>
      <c r="BM907" s="220" t="s">
        <v>3512</v>
      </c>
    </row>
    <row r="908" s="2" customFormat="1">
      <c r="A908" s="42"/>
      <c r="B908" s="43"/>
      <c r="C908" s="44"/>
      <c r="D908" s="222" t="s">
        <v>194</v>
      </c>
      <c r="E908" s="44"/>
      <c r="F908" s="223" t="s">
        <v>2295</v>
      </c>
      <c r="G908" s="44"/>
      <c r="H908" s="44"/>
      <c r="I908" s="224"/>
      <c r="J908" s="44"/>
      <c r="K908" s="44"/>
      <c r="L908" s="48"/>
      <c r="M908" s="225"/>
      <c r="N908" s="226"/>
      <c r="O908" s="88"/>
      <c r="P908" s="88"/>
      <c r="Q908" s="88"/>
      <c r="R908" s="88"/>
      <c r="S908" s="88"/>
      <c r="T908" s="89"/>
      <c r="U908" s="42"/>
      <c r="V908" s="42"/>
      <c r="W908" s="42"/>
      <c r="X908" s="42"/>
      <c r="Y908" s="42"/>
      <c r="Z908" s="42"/>
      <c r="AA908" s="42"/>
      <c r="AB908" s="42"/>
      <c r="AC908" s="42"/>
      <c r="AD908" s="42"/>
      <c r="AE908" s="42"/>
      <c r="AT908" s="20" t="s">
        <v>194</v>
      </c>
      <c r="AU908" s="20" t="s">
        <v>91</v>
      </c>
    </row>
    <row r="909" s="2" customFormat="1">
      <c r="A909" s="42"/>
      <c r="B909" s="43"/>
      <c r="C909" s="44"/>
      <c r="D909" s="239" t="s">
        <v>239</v>
      </c>
      <c r="E909" s="44"/>
      <c r="F909" s="240" t="s">
        <v>3513</v>
      </c>
      <c r="G909" s="44"/>
      <c r="H909" s="44"/>
      <c r="I909" s="224"/>
      <c r="J909" s="44"/>
      <c r="K909" s="44"/>
      <c r="L909" s="48"/>
      <c r="M909" s="225"/>
      <c r="N909" s="226"/>
      <c r="O909" s="88"/>
      <c r="P909" s="88"/>
      <c r="Q909" s="88"/>
      <c r="R909" s="88"/>
      <c r="S909" s="88"/>
      <c r="T909" s="89"/>
      <c r="U909" s="42"/>
      <c r="V909" s="42"/>
      <c r="W909" s="42"/>
      <c r="X909" s="42"/>
      <c r="Y909" s="42"/>
      <c r="Z909" s="42"/>
      <c r="AA909" s="42"/>
      <c r="AB909" s="42"/>
      <c r="AC909" s="42"/>
      <c r="AD909" s="42"/>
      <c r="AE909" s="42"/>
      <c r="AT909" s="20" t="s">
        <v>239</v>
      </c>
      <c r="AU909" s="20" t="s">
        <v>91</v>
      </c>
    </row>
    <row r="910" s="13" customFormat="1">
      <c r="A910" s="13"/>
      <c r="B910" s="241"/>
      <c r="C910" s="242"/>
      <c r="D910" s="222" t="s">
        <v>282</v>
      </c>
      <c r="E910" s="243" t="s">
        <v>32</v>
      </c>
      <c r="F910" s="244" t="s">
        <v>3514</v>
      </c>
      <c r="G910" s="242"/>
      <c r="H910" s="245">
        <v>0.90000000000000002</v>
      </c>
      <c r="I910" s="246"/>
      <c r="J910" s="242"/>
      <c r="K910" s="242"/>
      <c r="L910" s="247"/>
      <c r="M910" s="248"/>
      <c r="N910" s="249"/>
      <c r="O910" s="249"/>
      <c r="P910" s="249"/>
      <c r="Q910" s="249"/>
      <c r="R910" s="249"/>
      <c r="S910" s="249"/>
      <c r="T910" s="250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51" t="s">
        <v>282</v>
      </c>
      <c r="AU910" s="251" t="s">
        <v>91</v>
      </c>
      <c r="AV910" s="13" t="s">
        <v>91</v>
      </c>
      <c r="AW910" s="13" t="s">
        <v>39</v>
      </c>
      <c r="AX910" s="13" t="s">
        <v>86</v>
      </c>
      <c r="AY910" s="251" t="s">
        <v>188</v>
      </c>
    </row>
    <row r="911" s="2" customFormat="1" ht="24.15" customHeight="1">
      <c r="A911" s="42"/>
      <c r="B911" s="43"/>
      <c r="C911" s="262" t="s">
        <v>2898</v>
      </c>
      <c r="D911" s="262" t="s">
        <v>319</v>
      </c>
      <c r="E911" s="263" t="s">
        <v>3515</v>
      </c>
      <c r="F911" s="264" t="s">
        <v>3516</v>
      </c>
      <c r="G911" s="265" t="s">
        <v>278</v>
      </c>
      <c r="H911" s="266">
        <v>0.98999999999999999</v>
      </c>
      <c r="I911" s="267"/>
      <c r="J911" s="268">
        <f>ROUND(I911*H911,2)</f>
        <v>0</v>
      </c>
      <c r="K911" s="264" t="s">
        <v>236</v>
      </c>
      <c r="L911" s="269"/>
      <c r="M911" s="270" t="s">
        <v>32</v>
      </c>
      <c r="N911" s="271" t="s">
        <v>49</v>
      </c>
      <c r="O911" s="88"/>
      <c r="P911" s="218">
        <f>O911*H911</f>
        <v>0</v>
      </c>
      <c r="Q911" s="218">
        <v>0.01</v>
      </c>
      <c r="R911" s="218">
        <f>Q911*H911</f>
        <v>0.0099000000000000008</v>
      </c>
      <c r="S911" s="218">
        <v>0</v>
      </c>
      <c r="T911" s="219">
        <f>S911*H911</f>
        <v>0</v>
      </c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  <c r="AE911" s="42"/>
      <c r="AR911" s="220" t="s">
        <v>484</v>
      </c>
      <c r="AT911" s="220" t="s">
        <v>319</v>
      </c>
      <c r="AU911" s="220" t="s">
        <v>91</v>
      </c>
      <c r="AY911" s="20" t="s">
        <v>188</v>
      </c>
      <c r="BE911" s="221">
        <f>IF(N911="základní",J911,0)</f>
        <v>0</v>
      </c>
      <c r="BF911" s="221">
        <f>IF(N911="snížená",J911,0)</f>
        <v>0</v>
      </c>
      <c r="BG911" s="221">
        <f>IF(N911="zákl. přenesená",J911,0)</f>
        <v>0</v>
      </c>
      <c r="BH911" s="221">
        <f>IF(N911="sníž. přenesená",J911,0)</f>
        <v>0</v>
      </c>
      <c r="BI911" s="221">
        <f>IF(N911="nulová",J911,0)</f>
        <v>0</v>
      </c>
      <c r="BJ911" s="20" t="s">
        <v>86</v>
      </c>
      <c r="BK911" s="221">
        <f>ROUND(I911*H911,2)</f>
        <v>0</v>
      </c>
      <c r="BL911" s="20" t="s">
        <v>405</v>
      </c>
      <c r="BM911" s="220" t="s">
        <v>3517</v>
      </c>
    </row>
    <row r="912" s="2" customFormat="1">
      <c r="A912" s="42"/>
      <c r="B912" s="43"/>
      <c r="C912" s="44"/>
      <c r="D912" s="222" t="s">
        <v>194</v>
      </c>
      <c r="E912" s="44"/>
      <c r="F912" s="223" t="s">
        <v>3516</v>
      </c>
      <c r="G912" s="44"/>
      <c r="H912" s="44"/>
      <c r="I912" s="224"/>
      <c r="J912" s="44"/>
      <c r="K912" s="44"/>
      <c r="L912" s="48"/>
      <c r="M912" s="225"/>
      <c r="N912" s="226"/>
      <c r="O912" s="88"/>
      <c r="P912" s="88"/>
      <c r="Q912" s="88"/>
      <c r="R912" s="88"/>
      <c r="S912" s="88"/>
      <c r="T912" s="89"/>
      <c r="U912" s="42"/>
      <c r="V912" s="42"/>
      <c r="W912" s="42"/>
      <c r="X912" s="42"/>
      <c r="Y912" s="42"/>
      <c r="Z912" s="42"/>
      <c r="AA912" s="42"/>
      <c r="AB912" s="42"/>
      <c r="AC912" s="42"/>
      <c r="AD912" s="42"/>
      <c r="AE912" s="42"/>
      <c r="AT912" s="20" t="s">
        <v>194</v>
      </c>
      <c r="AU912" s="20" t="s">
        <v>91</v>
      </c>
    </row>
    <row r="913" s="13" customFormat="1">
      <c r="A913" s="13"/>
      <c r="B913" s="241"/>
      <c r="C913" s="242"/>
      <c r="D913" s="222" t="s">
        <v>282</v>
      </c>
      <c r="E913" s="242"/>
      <c r="F913" s="244" t="s">
        <v>3518</v>
      </c>
      <c r="G913" s="242"/>
      <c r="H913" s="245">
        <v>0.98999999999999999</v>
      </c>
      <c r="I913" s="246"/>
      <c r="J913" s="242"/>
      <c r="K913" s="242"/>
      <c r="L913" s="247"/>
      <c r="M913" s="248"/>
      <c r="N913" s="249"/>
      <c r="O913" s="249"/>
      <c r="P913" s="249"/>
      <c r="Q913" s="249"/>
      <c r="R913" s="249"/>
      <c r="S913" s="249"/>
      <c r="T913" s="250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1" t="s">
        <v>282</v>
      </c>
      <c r="AU913" s="251" t="s">
        <v>91</v>
      </c>
      <c r="AV913" s="13" t="s">
        <v>91</v>
      </c>
      <c r="AW913" s="13" t="s">
        <v>4</v>
      </c>
      <c r="AX913" s="13" t="s">
        <v>86</v>
      </c>
      <c r="AY913" s="251" t="s">
        <v>188</v>
      </c>
    </row>
    <row r="914" s="2" customFormat="1" ht="24.15" customHeight="1">
      <c r="A914" s="42"/>
      <c r="B914" s="43"/>
      <c r="C914" s="209" t="s">
        <v>2903</v>
      </c>
      <c r="D914" s="209" t="s">
        <v>189</v>
      </c>
      <c r="E914" s="210" t="s">
        <v>3519</v>
      </c>
      <c r="F914" s="211" t="s">
        <v>3520</v>
      </c>
      <c r="G914" s="212" t="s">
        <v>314</v>
      </c>
      <c r="H914" s="213">
        <v>32.090000000000003</v>
      </c>
      <c r="I914" s="214"/>
      <c r="J914" s="215">
        <f>ROUND(I914*H914,2)</f>
        <v>0</v>
      </c>
      <c r="K914" s="211" t="s">
        <v>236</v>
      </c>
      <c r="L914" s="48"/>
      <c r="M914" s="216" t="s">
        <v>32</v>
      </c>
      <c r="N914" s="217" t="s">
        <v>49</v>
      </c>
      <c r="O914" s="88"/>
      <c r="P914" s="218">
        <f>O914*H914</f>
        <v>0</v>
      </c>
      <c r="Q914" s="218">
        <v>0.00018000000000000001</v>
      </c>
      <c r="R914" s="218">
        <f>Q914*H914</f>
        <v>0.0057762000000000013</v>
      </c>
      <c r="S914" s="218">
        <v>0</v>
      </c>
      <c r="T914" s="219">
        <f>S914*H914</f>
        <v>0</v>
      </c>
      <c r="U914" s="42"/>
      <c r="V914" s="42"/>
      <c r="W914" s="42"/>
      <c r="X914" s="42"/>
      <c r="Y914" s="42"/>
      <c r="Z914" s="42"/>
      <c r="AA914" s="42"/>
      <c r="AB914" s="42"/>
      <c r="AC914" s="42"/>
      <c r="AD914" s="42"/>
      <c r="AE914" s="42"/>
      <c r="AR914" s="220" t="s">
        <v>405</v>
      </c>
      <c r="AT914" s="220" t="s">
        <v>189</v>
      </c>
      <c r="AU914" s="220" t="s">
        <v>91</v>
      </c>
      <c r="AY914" s="20" t="s">
        <v>188</v>
      </c>
      <c r="BE914" s="221">
        <f>IF(N914="základní",J914,0)</f>
        <v>0</v>
      </c>
      <c r="BF914" s="221">
        <f>IF(N914="snížená",J914,0)</f>
        <v>0</v>
      </c>
      <c r="BG914" s="221">
        <f>IF(N914="zákl. přenesená",J914,0)</f>
        <v>0</v>
      </c>
      <c r="BH914" s="221">
        <f>IF(N914="sníž. přenesená",J914,0)</f>
        <v>0</v>
      </c>
      <c r="BI914" s="221">
        <f>IF(N914="nulová",J914,0)</f>
        <v>0</v>
      </c>
      <c r="BJ914" s="20" t="s">
        <v>86</v>
      </c>
      <c r="BK914" s="221">
        <f>ROUND(I914*H914,2)</f>
        <v>0</v>
      </c>
      <c r="BL914" s="20" t="s">
        <v>405</v>
      </c>
      <c r="BM914" s="220" t="s">
        <v>3521</v>
      </c>
    </row>
    <row r="915" s="2" customFormat="1">
      <c r="A915" s="42"/>
      <c r="B915" s="43"/>
      <c r="C915" s="44"/>
      <c r="D915" s="222" t="s">
        <v>194</v>
      </c>
      <c r="E915" s="44"/>
      <c r="F915" s="223" t="s">
        <v>3522</v>
      </c>
      <c r="G915" s="44"/>
      <c r="H915" s="44"/>
      <c r="I915" s="224"/>
      <c r="J915" s="44"/>
      <c r="K915" s="44"/>
      <c r="L915" s="48"/>
      <c r="M915" s="225"/>
      <c r="N915" s="226"/>
      <c r="O915" s="88"/>
      <c r="P915" s="88"/>
      <c r="Q915" s="88"/>
      <c r="R915" s="88"/>
      <c r="S915" s="88"/>
      <c r="T915" s="89"/>
      <c r="U915" s="42"/>
      <c r="V915" s="42"/>
      <c r="W915" s="42"/>
      <c r="X915" s="42"/>
      <c r="Y915" s="42"/>
      <c r="Z915" s="42"/>
      <c r="AA915" s="42"/>
      <c r="AB915" s="42"/>
      <c r="AC915" s="42"/>
      <c r="AD915" s="42"/>
      <c r="AE915" s="42"/>
      <c r="AT915" s="20" t="s">
        <v>194</v>
      </c>
      <c r="AU915" s="20" t="s">
        <v>91</v>
      </c>
    </row>
    <row r="916" s="2" customFormat="1">
      <c r="A916" s="42"/>
      <c r="B916" s="43"/>
      <c r="C916" s="44"/>
      <c r="D916" s="239" t="s">
        <v>239</v>
      </c>
      <c r="E916" s="44"/>
      <c r="F916" s="240" t="s">
        <v>3523</v>
      </c>
      <c r="G916" s="44"/>
      <c r="H916" s="44"/>
      <c r="I916" s="224"/>
      <c r="J916" s="44"/>
      <c r="K916" s="44"/>
      <c r="L916" s="48"/>
      <c r="M916" s="225"/>
      <c r="N916" s="226"/>
      <c r="O916" s="88"/>
      <c r="P916" s="88"/>
      <c r="Q916" s="88"/>
      <c r="R916" s="88"/>
      <c r="S916" s="88"/>
      <c r="T916" s="89"/>
      <c r="U916" s="42"/>
      <c r="V916" s="42"/>
      <c r="W916" s="42"/>
      <c r="X916" s="42"/>
      <c r="Y916" s="42"/>
      <c r="Z916" s="42"/>
      <c r="AA916" s="42"/>
      <c r="AB916" s="42"/>
      <c r="AC916" s="42"/>
      <c r="AD916" s="42"/>
      <c r="AE916" s="42"/>
      <c r="AT916" s="20" t="s">
        <v>239</v>
      </c>
      <c r="AU916" s="20" t="s">
        <v>91</v>
      </c>
    </row>
    <row r="917" s="14" customFormat="1">
      <c r="A917" s="14"/>
      <c r="B917" s="252"/>
      <c r="C917" s="253"/>
      <c r="D917" s="222" t="s">
        <v>282</v>
      </c>
      <c r="E917" s="254" t="s">
        <v>32</v>
      </c>
      <c r="F917" s="255" t="s">
        <v>3524</v>
      </c>
      <c r="G917" s="253"/>
      <c r="H917" s="254" t="s">
        <v>32</v>
      </c>
      <c r="I917" s="256"/>
      <c r="J917" s="253"/>
      <c r="K917" s="253"/>
      <c r="L917" s="257"/>
      <c r="M917" s="258"/>
      <c r="N917" s="259"/>
      <c r="O917" s="259"/>
      <c r="P917" s="259"/>
      <c r="Q917" s="259"/>
      <c r="R917" s="259"/>
      <c r="S917" s="259"/>
      <c r="T917" s="260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61" t="s">
        <v>282</v>
      </c>
      <c r="AU917" s="261" t="s">
        <v>91</v>
      </c>
      <c r="AV917" s="14" t="s">
        <v>86</v>
      </c>
      <c r="AW917" s="14" t="s">
        <v>39</v>
      </c>
      <c r="AX917" s="14" t="s">
        <v>78</v>
      </c>
      <c r="AY917" s="261" t="s">
        <v>188</v>
      </c>
    </row>
    <row r="918" s="13" customFormat="1">
      <c r="A918" s="13"/>
      <c r="B918" s="241"/>
      <c r="C918" s="242"/>
      <c r="D918" s="222" t="s">
        <v>282</v>
      </c>
      <c r="E918" s="243" t="s">
        <v>32</v>
      </c>
      <c r="F918" s="244" t="s">
        <v>3525</v>
      </c>
      <c r="G918" s="242"/>
      <c r="H918" s="245">
        <v>8.4000000000000004</v>
      </c>
      <c r="I918" s="246"/>
      <c r="J918" s="242"/>
      <c r="K918" s="242"/>
      <c r="L918" s="247"/>
      <c r="M918" s="248"/>
      <c r="N918" s="249"/>
      <c r="O918" s="249"/>
      <c r="P918" s="249"/>
      <c r="Q918" s="249"/>
      <c r="R918" s="249"/>
      <c r="S918" s="249"/>
      <c r="T918" s="250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51" t="s">
        <v>282</v>
      </c>
      <c r="AU918" s="251" t="s">
        <v>91</v>
      </c>
      <c r="AV918" s="13" t="s">
        <v>91</v>
      </c>
      <c r="AW918" s="13" t="s">
        <v>39</v>
      </c>
      <c r="AX918" s="13" t="s">
        <v>78</v>
      </c>
      <c r="AY918" s="251" t="s">
        <v>188</v>
      </c>
    </row>
    <row r="919" s="14" customFormat="1">
      <c r="A919" s="14"/>
      <c r="B919" s="252"/>
      <c r="C919" s="253"/>
      <c r="D919" s="222" t="s">
        <v>282</v>
      </c>
      <c r="E919" s="254" t="s">
        <v>32</v>
      </c>
      <c r="F919" s="255" t="s">
        <v>3526</v>
      </c>
      <c r="G919" s="253"/>
      <c r="H919" s="254" t="s">
        <v>32</v>
      </c>
      <c r="I919" s="256"/>
      <c r="J919" s="253"/>
      <c r="K919" s="253"/>
      <c r="L919" s="257"/>
      <c r="M919" s="258"/>
      <c r="N919" s="259"/>
      <c r="O919" s="259"/>
      <c r="P919" s="259"/>
      <c r="Q919" s="259"/>
      <c r="R919" s="259"/>
      <c r="S919" s="259"/>
      <c r="T919" s="260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61" t="s">
        <v>282</v>
      </c>
      <c r="AU919" s="261" t="s">
        <v>91</v>
      </c>
      <c r="AV919" s="14" t="s">
        <v>86</v>
      </c>
      <c r="AW919" s="14" t="s">
        <v>39</v>
      </c>
      <c r="AX919" s="14" t="s">
        <v>78</v>
      </c>
      <c r="AY919" s="261" t="s">
        <v>188</v>
      </c>
    </row>
    <row r="920" s="13" customFormat="1">
      <c r="A920" s="13"/>
      <c r="B920" s="241"/>
      <c r="C920" s="242"/>
      <c r="D920" s="222" t="s">
        <v>282</v>
      </c>
      <c r="E920" s="243" t="s">
        <v>32</v>
      </c>
      <c r="F920" s="244" t="s">
        <v>3527</v>
      </c>
      <c r="G920" s="242"/>
      <c r="H920" s="245">
        <v>5.29</v>
      </c>
      <c r="I920" s="246"/>
      <c r="J920" s="242"/>
      <c r="K920" s="242"/>
      <c r="L920" s="247"/>
      <c r="M920" s="248"/>
      <c r="N920" s="249"/>
      <c r="O920" s="249"/>
      <c r="P920" s="249"/>
      <c r="Q920" s="249"/>
      <c r="R920" s="249"/>
      <c r="S920" s="249"/>
      <c r="T920" s="250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51" t="s">
        <v>282</v>
      </c>
      <c r="AU920" s="251" t="s">
        <v>91</v>
      </c>
      <c r="AV920" s="13" t="s">
        <v>91</v>
      </c>
      <c r="AW920" s="13" t="s">
        <v>39</v>
      </c>
      <c r="AX920" s="13" t="s">
        <v>78</v>
      </c>
      <c r="AY920" s="251" t="s">
        <v>188</v>
      </c>
    </row>
    <row r="921" s="14" customFormat="1">
      <c r="A921" s="14"/>
      <c r="B921" s="252"/>
      <c r="C921" s="253"/>
      <c r="D921" s="222" t="s">
        <v>282</v>
      </c>
      <c r="E921" s="254" t="s">
        <v>32</v>
      </c>
      <c r="F921" s="255" t="s">
        <v>3528</v>
      </c>
      <c r="G921" s="253"/>
      <c r="H921" s="254" t="s">
        <v>32</v>
      </c>
      <c r="I921" s="256"/>
      <c r="J921" s="253"/>
      <c r="K921" s="253"/>
      <c r="L921" s="257"/>
      <c r="M921" s="258"/>
      <c r="N921" s="259"/>
      <c r="O921" s="259"/>
      <c r="P921" s="259"/>
      <c r="Q921" s="259"/>
      <c r="R921" s="259"/>
      <c r="S921" s="259"/>
      <c r="T921" s="260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61" t="s">
        <v>282</v>
      </c>
      <c r="AU921" s="261" t="s">
        <v>91</v>
      </c>
      <c r="AV921" s="14" t="s">
        <v>86</v>
      </c>
      <c r="AW921" s="14" t="s">
        <v>39</v>
      </c>
      <c r="AX921" s="14" t="s">
        <v>78</v>
      </c>
      <c r="AY921" s="261" t="s">
        <v>188</v>
      </c>
    </row>
    <row r="922" s="13" customFormat="1">
      <c r="A922" s="13"/>
      <c r="B922" s="241"/>
      <c r="C922" s="242"/>
      <c r="D922" s="222" t="s">
        <v>282</v>
      </c>
      <c r="E922" s="243" t="s">
        <v>32</v>
      </c>
      <c r="F922" s="244" t="s">
        <v>3529</v>
      </c>
      <c r="G922" s="242"/>
      <c r="H922" s="245">
        <v>18.399999999999999</v>
      </c>
      <c r="I922" s="246"/>
      <c r="J922" s="242"/>
      <c r="K922" s="242"/>
      <c r="L922" s="247"/>
      <c r="M922" s="248"/>
      <c r="N922" s="249"/>
      <c r="O922" s="249"/>
      <c r="P922" s="249"/>
      <c r="Q922" s="249"/>
      <c r="R922" s="249"/>
      <c r="S922" s="249"/>
      <c r="T922" s="250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51" t="s">
        <v>282</v>
      </c>
      <c r="AU922" s="251" t="s">
        <v>91</v>
      </c>
      <c r="AV922" s="13" t="s">
        <v>91</v>
      </c>
      <c r="AW922" s="13" t="s">
        <v>39</v>
      </c>
      <c r="AX922" s="13" t="s">
        <v>78</v>
      </c>
      <c r="AY922" s="251" t="s">
        <v>188</v>
      </c>
    </row>
    <row r="923" s="15" customFormat="1">
      <c r="A923" s="15"/>
      <c r="B923" s="272"/>
      <c r="C923" s="273"/>
      <c r="D923" s="222" t="s">
        <v>282</v>
      </c>
      <c r="E923" s="274" t="s">
        <v>32</v>
      </c>
      <c r="F923" s="275" t="s">
        <v>338</v>
      </c>
      <c r="G923" s="273"/>
      <c r="H923" s="276">
        <v>32.090000000000003</v>
      </c>
      <c r="I923" s="277"/>
      <c r="J923" s="273"/>
      <c r="K923" s="273"/>
      <c r="L923" s="278"/>
      <c r="M923" s="279"/>
      <c r="N923" s="280"/>
      <c r="O923" s="280"/>
      <c r="P923" s="280"/>
      <c r="Q923" s="280"/>
      <c r="R923" s="280"/>
      <c r="S923" s="280"/>
      <c r="T923" s="281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T923" s="282" t="s">
        <v>282</v>
      </c>
      <c r="AU923" s="282" t="s">
        <v>91</v>
      </c>
      <c r="AV923" s="15" t="s">
        <v>187</v>
      </c>
      <c r="AW923" s="15" t="s">
        <v>39</v>
      </c>
      <c r="AX923" s="15" t="s">
        <v>86</v>
      </c>
      <c r="AY923" s="282" t="s">
        <v>188</v>
      </c>
    </row>
    <row r="924" s="2" customFormat="1" ht="16.5" customHeight="1">
      <c r="A924" s="42"/>
      <c r="B924" s="43"/>
      <c r="C924" s="262" t="s">
        <v>2906</v>
      </c>
      <c r="D924" s="262" t="s">
        <v>319</v>
      </c>
      <c r="E924" s="263" t="s">
        <v>3530</v>
      </c>
      <c r="F924" s="264" t="s">
        <v>3531</v>
      </c>
      <c r="G924" s="265" t="s">
        <v>314</v>
      </c>
      <c r="H924" s="266">
        <v>33.695</v>
      </c>
      <c r="I924" s="267"/>
      <c r="J924" s="268">
        <f>ROUND(I924*H924,2)</f>
        <v>0</v>
      </c>
      <c r="K924" s="264" t="s">
        <v>236</v>
      </c>
      <c r="L924" s="269"/>
      <c r="M924" s="270" t="s">
        <v>32</v>
      </c>
      <c r="N924" s="271" t="s">
        <v>49</v>
      </c>
      <c r="O924" s="88"/>
      <c r="P924" s="218">
        <f>O924*H924</f>
        <v>0</v>
      </c>
      <c r="Q924" s="218">
        <v>0.00012</v>
      </c>
      <c r="R924" s="218">
        <f>Q924*H924</f>
        <v>0.0040433999999999999</v>
      </c>
      <c r="S924" s="218">
        <v>0</v>
      </c>
      <c r="T924" s="219">
        <f>S924*H924</f>
        <v>0</v>
      </c>
      <c r="U924" s="42"/>
      <c r="V924" s="42"/>
      <c r="W924" s="42"/>
      <c r="X924" s="42"/>
      <c r="Y924" s="42"/>
      <c r="Z924" s="42"/>
      <c r="AA924" s="42"/>
      <c r="AB924" s="42"/>
      <c r="AC924" s="42"/>
      <c r="AD924" s="42"/>
      <c r="AE924" s="42"/>
      <c r="AR924" s="220" t="s">
        <v>484</v>
      </c>
      <c r="AT924" s="220" t="s">
        <v>319</v>
      </c>
      <c r="AU924" s="220" t="s">
        <v>91</v>
      </c>
      <c r="AY924" s="20" t="s">
        <v>188</v>
      </c>
      <c r="BE924" s="221">
        <f>IF(N924="základní",J924,0)</f>
        <v>0</v>
      </c>
      <c r="BF924" s="221">
        <f>IF(N924="snížená",J924,0)</f>
        <v>0</v>
      </c>
      <c r="BG924" s="221">
        <f>IF(N924="zákl. přenesená",J924,0)</f>
        <v>0</v>
      </c>
      <c r="BH924" s="221">
        <f>IF(N924="sníž. přenesená",J924,0)</f>
        <v>0</v>
      </c>
      <c r="BI924" s="221">
        <f>IF(N924="nulová",J924,0)</f>
        <v>0</v>
      </c>
      <c r="BJ924" s="20" t="s">
        <v>86</v>
      </c>
      <c r="BK924" s="221">
        <f>ROUND(I924*H924,2)</f>
        <v>0</v>
      </c>
      <c r="BL924" s="20" t="s">
        <v>405</v>
      </c>
      <c r="BM924" s="220" t="s">
        <v>3532</v>
      </c>
    </row>
    <row r="925" s="2" customFormat="1">
      <c r="A925" s="42"/>
      <c r="B925" s="43"/>
      <c r="C925" s="44"/>
      <c r="D925" s="222" t="s">
        <v>194</v>
      </c>
      <c r="E925" s="44"/>
      <c r="F925" s="223" t="s">
        <v>3531</v>
      </c>
      <c r="G925" s="44"/>
      <c r="H925" s="44"/>
      <c r="I925" s="224"/>
      <c r="J925" s="44"/>
      <c r="K925" s="44"/>
      <c r="L925" s="48"/>
      <c r="M925" s="225"/>
      <c r="N925" s="226"/>
      <c r="O925" s="88"/>
      <c r="P925" s="88"/>
      <c r="Q925" s="88"/>
      <c r="R925" s="88"/>
      <c r="S925" s="88"/>
      <c r="T925" s="89"/>
      <c r="U925" s="42"/>
      <c r="V925" s="42"/>
      <c r="W925" s="42"/>
      <c r="X925" s="42"/>
      <c r="Y925" s="42"/>
      <c r="Z925" s="42"/>
      <c r="AA925" s="42"/>
      <c r="AB925" s="42"/>
      <c r="AC925" s="42"/>
      <c r="AD925" s="42"/>
      <c r="AE925" s="42"/>
      <c r="AT925" s="20" t="s">
        <v>194</v>
      </c>
      <c r="AU925" s="20" t="s">
        <v>91</v>
      </c>
    </row>
    <row r="926" s="2" customFormat="1">
      <c r="A926" s="42"/>
      <c r="B926" s="43"/>
      <c r="C926" s="44"/>
      <c r="D926" s="222" t="s">
        <v>202</v>
      </c>
      <c r="E926" s="44"/>
      <c r="F926" s="227" t="s">
        <v>3533</v>
      </c>
      <c r="G926" s="44"/>
      <c r="H926" s="44"/>
      <c r="I926" s="224"/>
      <c r="J926" s="44"/>
      <c r="K926" s="44"/>
      <c r="L926" s="48"/>
      <c r="M926" s="225"/>
      <c r="N926" s="226"/>
      <c r="O926" s="88"/>
      <c r="P926" s="88"/>
      <c r="Q926" s="88"/>
      <c r="R926" s="88"/>
      <c r="S926" s="88"/>
      <c r="T926" s="89"/>
      <c r="U926" s="42"/>
      <c r="V926" s="42"/>
      <c r="W926" s="42"/>
      <c r="X926" s="42"/>
      <c r="Y926" s="42"/>
      <c r="Z926" s="42"/>
      <c r="AA926" s="42"/>
      <c r="AB926" s="42"/>
      <c r="AC926" s="42"/>
      <c r="AD926" s="42"/>
      <c r="AE926" s="42"/>
      <c r="AT926" s="20" t="s">
        <v>202</v>
      </c>
      <c r="AU926" s="20" t="s">
        <v>91</v>
      </c>
    </row>
    <row r="927" s="13" customFormat="1">
      <c r="A927" s="13"/>
      <c r="B927" s="241"/>
      <c r="C927" s="242"/>
      <c r="D927" s="222" t="s">
        <v>282</v>
      </c>
      <c r="E927" s="242"/>
      <c r="F927" s="244" t="s">
        <v>3534</v>
      </c>
      <c r="G927" s="242"/>
      <c r="H927" s="245">
        <v>33.695</v>
      </c>
      <c r="I927" s="246"/>
      <c r="J927" s="242"/>
      <c r="K927" s="242"/>
      <c r="L927" s="247"/>
      <c r="M927" s="248"/>
      <c r="N927" s="249"/>
      <c r="O927" s="249"/>
      <c r="P927" s="249"/>
      <c r="Q927" s="249"/>
      <c r="R927" s="249"/>
      <c r="S927" s="249"/>
      <c r="T927" s="250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1" t="s">
        <v>282</v>
      </c>
      <c r="AU927" s="251" t="s">
        <v>91</v>
      </c>
      <c r="AV927" s="13" t="s">
        <v>91</v>
      </c>
      <c r="AW927" s="13" t="s">
        <v>4</v>
      </c>
      <c r="AX927" s="13" t="s">
        <v>86</v>
      </c>
      <c r="AY927" s="251" t="s">
        <v>188</v>
      </c>
    </row>
    <row r="928" s="2" customFormat="1" ht="24.15" customHeight="1">
      <c r="A928" s="42"/>
      <c r="B928" s="43"/>
      <c r="C928" s="209" t="s">
        <v>2908</v>
      </c>
      <c r="D928" s="209" t="s">
        <v>189</v>
      </c>
      <c r="E928" s="210" t="s">
        <v>775</v>
      </c>
      <c r="F928" s="211" t="s">
        <v>776</v>
      </c>
      <c r="G928" s="212" t="s">
        <v>389</v>
      </c>
      <c r="H928" s="213">
        <v>0.83099999999999996</v>
      </c>
      <c r="I928" s="214"/>
      <c r="J928" s="215">
        <f>ROUND(I928*H928,2)</f>
        <v>0</v>
      </c>
      <c r="K928" s="211" t="s">
        <v>236</v>
      </c>
      <c r="L928" s="48"/>
      <c r="M928" s="216" t="s">
        <v>32</v>
      </c>
      <c r="N928" s="217" t="s">
        <v>49</v>
      </c>
      <c r="O928" s="88"/>
      <c r="P928" s="218">
        <f>O928*H928</f>
        <v>0</v>
      </c>
      <c r="Q928" s="218">
        <v>0</v>
      </c>
      <c r="R928" s="218">
        <f>Q928*H928</f>
        <v>0</v>
      </c>
      <c r="S928" s="218">
        <v>0</v>
      </c>
      <c r="T928" s="219">
        <f>S928*H928</f>
        <v>0</v>
      </c>
      <c r="U928" s="42"/>
      <c r="V928" s="42"/>
      <c r="W928" s="42"/>
      <c r="X928" s="42"/>
      <c r="Y928" s="42"/>
      <c r="Z928" s="42"/>
      <c r="AA928" s="42"/>
      <c r="AB928" s="42"/>
      <c r="AC928" s="42"/>
      <c r="AD928" s="42"/>
      <c r="AE928" s="42"/>
      <c r="AR928" s="220" t="s">
        <v>405</v>
      </c>
      <c r="AT928" s="220" t="s">
        <v>189</v>
      </c>
      <c r="AU928" s="220" t="s">
        <v>91</v>
      </c>
      <c r="AY928" s="20" t="s">
        <v>188</v>
      </c>
      <c r="BE928" s="221">
        <f>IF(N928="základní",J928,0)</f>
        <v>0</v>
      </c>
      <c r="BF928" s="221">
        <f>IF(N928="snížená",J928,0)</f>
        <v>0</v>
      </c>
      <c r="BG928" s="221">
        <f>IF(N928="zákl. přenesená",J928,0)</f>
        <v>0</v>
      </c>
      <c r="BH928" s="221">
        <f>IF(N928="sníž. přenesená",J928,0)</f>
        <v>0</v>
      </c>
      <c r="BI928" s="221">
        <f>IF(N928="nulová",J928,0)</f>
        <v>0</v>
      </c>
      <c r="BJ928" s="20" t="s">
        <v>86</v>
      </c>
      <c r="BK928" s="221">
        <f>ROUND(I928*H928,2)</f>
        <v>0</v>
      </c>
      <c r="BL928" s="20" t="s">
        <v>405</v>
      </c>
      <c r="BM928" s="220" t="s">
        <v>3535</v>
      </c>
    </row>
    <row r="929" s="2" customFormat="1">
      <c r="A929" s="42"/>
      <c r="B929" s="43"/>
      <c r="C929" s="44"/>
      <c r="D929" s="222" t="s">
        <v>194</v>
      </c>
      <c r="E929" s="44"/>
      <c r="F929" s="223" t="s">
        <v>778</v>
      </c>
      <c r="G929" s="44"/>
      <c r="H929" s="44"/>
      <c r="I929" s="224"/>
      <c r="J929" s="44"/>
      <c r="K929" s="44"/>
      <c r="L929" s="48"/>
      <c r="M929" s="225"/>
      <c r="N929" s="226"/>
      <c r="O929" s="88"/>
      <c r="P929" s="88"/>
      <c r="Q929" s="88"/>
      <c r="R929" s="88"/>
      <c r="S929" s="88"/>
      <c r="T929" s="89"/>
      <c r="U929" s="42"/>
      <c r="V929" s="42"/>
      <c r="W929" s="42"/>
      <c r="X929" s="42"/>
      <c r="Y929" s="42"/>
      <c r="Z929" s="42"/>
      <c r="AA929" s="42"/>
      <c r="AB929" s="42"/>
      <c r="AC929" s="42"/>
      <c r="AD929" s="42"/>
      <c r="AE929" s="42"/>
      <c r="AT929" s="20" t="s">
        <v>194</v>
      </c>
      <c r="AU929" s="20" t="s">
        <v>91</v>
      </c>
    </row>
    <row r="930" s="2" customFormat="1">
      <c r="A930" s="42"/>
      <c r="B930" s="43"/>
      <c r="C930" s="44"/>
      <c r="D930" s="239" t="s">
        <v>239</v>
      </c>
      <c r="E930" s="44"/>
      <c r="F930" s="240" t="s">
        <v>779</v>
      </c>
      <c r="G930" s="44"/>
      <c r="H930" s="44"/>
      <c r="I930" s="224"/>
      <c r="J930" s="44"/>
      <c r="K930" s="44"/>
      <c r="L930" s="48"/>
      <c r="M930" s="225"/>
      <c r="N930" s="226"/>
      <c r="O930" s="88"/>
      <c r="P930" s="88"/>
      <c r="Q930" s="88"/>
      <c r="R930" s="88"/>
      <c r="S930" s="88"/>
      <c r="T930" s="89"/>
      <c r="U930" s="42"/>
      <c r="V930" s="42"/>
      <c r="W930" s="42"/>
      <c r="X930" s="42"/>
      <c r="Y930" s="42"/>
      <c r="Z930" s="42"/>
      <c r="AA930" s="42"/>
      <c r="AB930" s="42"/>
      <c r="AC930" s="42"/>
      <c r="AD930" s="42"/>
      <c r="AE930" s="42"/>
      <c r="AT930" s="20" t="s">
        <v>239</v>
      </c>
      <c r="AU930" s="20" t="s">
        <v>91</v>
      </c>
    </row>
    <row r="931" s="11" customFormat="1" ht="22.8" customHeight="1">
      <c r="A931" s="11"/>
      <c r="B931" s="195"/>
      <c r="C931" s="196"/>
      <c r="D931" s="197" t="s">
        <v>77</v>
      </c>
      <c r="E931" s="237" t="s">
        <v>1669</v>
      </c>
      <c r="F931" s="237" t="s">
        <v>1670</v>
      </c>
      <c r="G931" s="196"/>
      <c r="H931" s="196"/>
      <c r="I931" s="199"/>
      <c r="J931" s="238">
        <f>BK931</f>
        <v>0</v>
      </c>
      <c r="K931" s="196"/>
      <c r="L931" s="201"/>
      <c r="M931" s="202"/>
      <c r="N931" s="203"/>
      <c r="O931" s="203"/>
      <c r="P931" s="204">
        <f>SUM(P932:P955)</f>
        <v>0</v>
      </c>
      <c r="Q931" s="203"/>
      <c r="R931" s="204">
        <f>SUM(R932:R955)</f>
        <v>0.0080000000000000002</v>
      </c>
      <c r="S931" s="203"/>
      <c r="T931" s="205">
        <f>SUM(T932:T955)</f>
        <v>0</v>
      </c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R931" s="206" t="s">
        <v>91</v>
      </c>
      <c r="AT931" s="207" t="s">
        <v>77</v>
      </c>
      <c r="AU931" s="207" t="s">
        <v>86</v>
      </c>
      <c r="AY931" s="206" t="s">
        <v>188</v>
      </c>
      <c r="BK931" s="208">
        <f>SUM(BK932:BK955)</f>
        <v>0</v>
      </c>
    </row>
    <row r="932" s="2" customFormat="1" ht="24.15" customHeight="1">
      <c r="A932" s="42"/>
      <c r="B932" s="43"/>
      <c r="C932" s="209" t="s">
        <v>2916</v>
      </c>
      <c r="D932" s="209" t="s">
        <v>189</v>
      </c>
      <c r="E932" s="210" t="s">
        <v>1693</v>
      </c>
      <c r="F932" s="211" t="s">
        <v>1694</v>
      </c>
      <c r="G932" s="212" t="s">
        <v>314</v>
      </c>
      <c r="H932" s="213">
        <v>40</v>
      </c>
      <c r="I932" s="214"/>
      <c r="J932" s="215">
        <f>ROUND(I932*H932,2)</f>
        <v>0</v>
      </c>
      <c r="K932" s="211" t="s">
        <v>236</v>
      </c>
      <c r="L932" s="48"/>
      <c r="M932" s="216" t="s">
        <v>32</v>
      </c>
      <c r="N932" s="217" t="s">
        <v>49</v>
      </c>
      <c r="O932" s="88"/>
      <c r="P932" s="218">
        <f>O932*H932</f>
        <v>0</v>
      </c>
      <c r="Q932" s="218">
        <v>1.0000000000000001E-05</v>
      </c>
      <c r="R932" s="218">
        <f>Q932*H932</f>
        <v>0.00040000000000000002</v>
      </c>
      <c r="S932" s="218">
        <v>0</v>
      </c>
      <c r="T932" s="219">
        <f>S932*H932</f>
        <v>0</v>
      </c>
      <c r="U932" s="42"/>
      <c r="V932" s="42"/>
      <c r="W932" s="42"/>
      <c r="X932" s="42"/>
      <c r="Y932" s="42"/>
      <c r="Z932" s="42"/>
      <c r="AA932" s="42"/>
      <c r="AB932" s="42"/>
      <c r="AC932" s="42"/>
      <c r="AD932" s="42"/>
      <c r="AE932" s="42"/>
      <c r="AR932" s="220" t="s">
        <v>405</v>
      </c>
      <c r="AT932" s="220" t="s">
        <v>189</v>
      </c>
      <c r="AU932" s="220" t="s">
        <v>91</v>
      </c>
      <c r="AY932" s="20" t="s">
        <v>188</v>
      </c>
      <c r="BE932" s="221">
        <f>IF(N932="základní",J932,0)</f>
        <v>0</v>
      </c>
      <c r="BF932" s="221">
        <f>IF(N932="snížená",J932,0)</f>
        <v>0</v>
      </c>
      <c r="BG932" s="221">
        <f>IF(N932="zákl. přenesená",J932,0)</f>
        <v>0</v>
      </c>
      <c r="BH932" s="221">
        <f>IF(N932="sníž. přenesená",J932,0)</f>
        <v>0</v>
      </c>
      <c r="BI932" s="221">
        <f>IF(N932="nulová",J932,0)</f>
        <v>0</v>
      </c>
      <c r="BJ932" s="20" t="s">
        <v>86</v>
      </c>
      <c r="BK932" s="221">
        <f>ROUND(I932*H932,2)</f>
        <v>0</v>
      </c>
      <c r="BL932" s="20" t="s">
        <v>405</v>
      </c>
      <c r="BM932" s="220" t="s">
        <v>3536</v>
      </c>
    </row>
    <row r="933" s="2" customFormat="1">
      <c r="A933" s="42"/>
      <c r="B933" s="43"/>
      <c r="C933" s="44"/>
      <c r="D933" s="222" t="s">
        <v>194</v>
      </c>
      <c r="E933" s="44"/>
      <c r="F933" s="223" t="s">
        <v>1696</v>
      </c>
      <c r="G933" s="44"/>
      <c r="H933" s="44"/>
      <c r="I933" s="224"/>
      <c r="J933" s="44"/>
      <c r="K933" s="44"/>
      <c r="L933" s="48"/>
      <c r="M933" s="225"/>
      <c r="N933" s="226"/>
      <c r="O933" s="88"/>
      <c r="P933" s="88"/>
      <c r="Q933" s="88"/>
      <c r="R933" s="88"/>
      <c r="S933" s="88"/>
      <c r="T933" s="89"/>
      <c r="U933" s="42"/>
      <c r="V933" s="42"/>
      <c r="W933" s="42"/>
      <c r="X933" s="42"/>
      <c r="Y933" s="42"/>
      <c r="Z933" s="42"/>
      <c r="AA933" s="42"/>
      <c r="AB933" s="42"/>
      <c r="AC933" s="42"/>
      <c r="AD933" s="42"/>
      <c r="AE933" s="42"/>
      <c r="AT933" s="20" t="s">
        <v>194</v>
      </c>
      <c r="AU933" s="20" t="s">
        <v>91</v>
      </c>
    </row>
    <row r="934" s="2" customFormat="1">
      <c r="A934" s="42"/>
      <c r="B934" s="43"/>
      <c r="C934" s="44"/>
      <c r="D934" s="239" t="s">
        <v>239</v>
      </c>
      <c r="E934" s="44"/>
      <c r="F934" s="240" t="s">
        <v>1697</v>
      </c>
      <c r="G934" s="44"/>
      <c r="H934" s="44"/>
      <c r="I934" s="224"/>
      <c r="J934" s="44"/>
      <c r="K934" s="44"/>
      <c r="L934" s="48"/>
      <c r="M934" s="225"/>
      <c r="N934" s="226"/>
      <c r="O934" s="88"/>
      <c r="P934" s="88"/>
      <c r="Q934" s="88"/>
      <c r="R934" s="88"/>
      <c r="S934" s="88"/>
      <c r="T934" s="89"/>
      <c r="U934" s="42"/>
      <c r="V934" s="42"/>
      <c r="W934" s="42"/>
      <c r="X934" s="42"/>
      <c r="Y934" s="42"/>
      <c r="Z934" s="42"/>
      <c r="AA934" s="42"/>
      <c r="AB934" s="42"/>
      <c r="AC934" s="42"/>
      <c r="AD934" s="42"/>
      <c r="AE934" s="42"/>
      <c r="AT934" s="20" t="s">
        <v>239</v>
      </c>
      <c r="AU934" s="20" t="s">
        <v>91</v>
      </c>
    </row>
    <row r="935" s="13" customFormat="1">
      <c r="A935" s="13"/>
      <c r="B935" s="241"/>
      <c r="C935" s="242"/>
      <c r="D935" s="222" t="s">
        <v>282</v>
      </c>
      <c r="E935" s="243" t="s">
        <v>32</v>
      </c>
      <c r="F935" s="244" t="s">
        <v>3537</v>
      </c>
      <c r="G935" s="242"/>
      <c r="H935" s="245">
        <v>33</v>
      </c>
      <c r="I935" s="246"/>
      <c r="J935" s="242"/>
      <c r="K935" s="242"/>
      <c r="L935" s="247"/>
      <c r="M935" s="248"/>
      <c r="N935" s="249"/>
      <c r="O935" s="249"/>
      <c r="P935" s="249"/>
      <c r="Q935" s="249"/>
      <c r="R935" s="249"/>
      <c r="S935" s="249"/>
      <c r="T935" s="250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51" t="s">
        <v>282</v>
      </c>
      <c r="AU935" s="251" t="s">
        <v>91</v>
      </c>
      <c r="AV935" s="13" t="s">
        <v>91</v>
      </c>
      <c r="AW935" s="13" t="s">
        <v>39</v>
      </c>
      <c r="AX935" s="13" t="s">
        <v>78</v>
      </c>
      <c r="AY935" s="251" t="s">
        <v>188</v>
      </c>
    </row>
    <row r="936" s="13" customFormat="1">
      <c r="A936" s="13"/>
      <c r="B936" s="241"/>
      <c r="C936" s="242"/>
      <c r="D936" s="222" t="s">
        <v>282</v>
      </c>
      <c r="E936" s="243" t="s">
        <v>32</v>
      </c>
      <c r="F936" s="244" t="s">
        <v>3538</v>
      </c>
      <c r="G936" s="242"/>
      <c r="H936" s="245">
        <v>7</v>
      </c>
      <c r="I936" s="246"/>
      <c r="J936" s="242"/>
      <c r="K936" s="242"/>
      <c r="L936" s="247"/>
      <c r="M936" s="248"/>
      <c r="N936" s="249"/>
      <c r="O936" s="249"/>
      <c r="P936" s="249"/>
      <c r="Q936" s="249"/>
      <c r="R936" s="249"/>
      <c r="S936" s="249"/>
      <c r="T936" s="250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51" t="s">
        <v>282</v>
      </c>
      <c r="AU936" s="251" t="s">
        <v>91</v>
      </c>
      <c r="AV936" s="13" t="s">
        <v>91</v>
      </c>
      <c r="AW936" s="13" t="s">
        <v>39</v>
      </c>
      <c r="AX936" s="13" t="s">
        <v>78</v>
      </c>
      <c r="AY936" s="251" t="s">
        <v>188</v>
      </c>
    </row>
    <row r="937" s="15" customFormat="1">
      <c r="A937" s="15"/>
      <c r="B937" s="272"/>
      <c r="C937" s="273"/>
      <c r="D937" s="222" t="s">
        <v>282</v>
      </c>
      <c r="E937" s="274" t="s">
        <v>32</v>
      </c>
      <c r="F937" s="275" t="s">
        <v>338</v>
      </c>
      <c r="G937" s="273"/>
      <c r="H937" s="276">
        <v>40</v>
      </c>
      <c r="I937" s="277"/>
      <c r="J937" s="273"/>
      <c r="K937" s="273"/>
      <c r="L937" s="278"/>
      <c r="M937" s="279"/>
      <c r="N937" s="280"/>
      <c r="O937" s="280"/>
      <c r="P937" s="280"/>
      <c r="Q937" s="280"/>
      <c r="R937" s="280"/>
      <c r="S937" s="280"/>
      <c r="T937" s="281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82" t="s">
        <v>282</v>
      </c>
      <c r="AU937" s="282" t="s">
        <v>91</v>
      </c>
      <c r="AV937" s="15" t="s">
        <v>187</v>
      </c>
      <c r="AW937" s="15" t="s">
        <v>39</v>
      </c>
      <c r="AX937" s="15" t="s">
        <v>86</v>
      </c>
      <c r="AY937" s="282" t="s">
        <v>188</v>
      </c>
    </row>
    <row r="938" s="2" customFormat="1" ht="24.15" customHeight="1">
      <c r="A938" s="42"/>
      <c r="B938" s="43"/>
      <c r="C938" s="209" t="s">
        <v>3539</v>
      </c>
      <c r="D938" s="209" t="s">
        <v>189</v>
      </c>
      <c r="E938" s="210" t="s">
        <v>1698</v>
      </c>
      <c r="F938" s="211" t="s">
        <v>1699</v>
      </c>
      <c r="G938" s="212" t="s">
        <v>314</v>
      </c>
      <c r="H938" s="213">
        <v>40</v>
      </c>
      <c r="I938" s="214"/>
      <c r="J938" s="215">
        <f>ROUND(I938*H938,2)</f>
        <v>0</v>
      </c>
      <c r="K938" s="211" t="s">
        <v>236</v>
      </c>
      <c r="L938" s="48"/>
      <c r="M938" s="216" t="s">
        <v>32</v>
      </c>
      <c r="N938" s="217" t="s">
        <v>49</v>
      </c>
      <c r="O938" s="88"/>
      <c r="P938" s="218">
        <f>O938*H938</f>
        <v>0</v>
      </c>
      <c r="Q938" s="218">
        <v>2.0000000000000002E-05</v>
      </c>
      <c r="R938" s="218">
        <f>Q938*H938</f>
        <v>0.00080000000000000004</v>
      </c>
      <c r="S938" s="218">
        <v>0</v>
      </c>
      <c r="T938" s="219">
        <f>S938*H938</f>
        <v>0</v>
      </c>
      <c r="U938" s="42"/>
      <c r="V938" s="42"/>
      <c r="W938" s="42"/>
      <c r="X938" s="42"/>
      <c r="Y938" s="42"/>
      <c r="Z938" s="42"/>
      <c r="AA938" s="42"/>
      <c r="AB938" s="42"/>
      <c r="AC938" s="42"/>
      <c r="AD938" s="42"/>
      <c r="AE938" s="42"/>
      <c r="AR938" s="220" t="s">
        <v>405</v>
      </c>
      <c r="AT938" s="220" t="s">
        <v>189</v>
      </c>
      <c r="AU938" s="220" t="s">
        <v>91</v>
      </c>
      <c r="AY938" s="20" t="s">
        <v>188</v>
      </c>
      <c r="BE938" s="221">
        <f>IF(N938="základní",J938,0)</f>
        <v>0</v>
      </c>
      <c r="BF938" s="221">
        <f>IF(N938="snížená",J938,0)</f>
        <v>0</v>
      </c>
      <c r="BG938" s="221">
        <f>IF(N938="zákl. přenesená",J938,0)</f>
        <v>0</v>
      </c>
      <c r="BH938" s="221">
        <f>IF(N938="sníž. přenesená",J938,0)</f>
        <v>0</v>
      </c>
      <c r="BI938" s="221">
        <f>IF(N938="nulová",J938,0)</f>
        <v>0</v>
      </c>
      <c r="BJ938" s="20" t="s">
        <v>86</v>
      </c>
      <c r="BK938" s="221">
        <f>ROUND(I938*H938,2)</f>
        <v>0</v>
      </c>
      <c r="BL938" s="20" t="s">
        <v>405</v>
      </c>
      <c r="BM938" s="220" t="s">
        <v>3540</v>
      </c>
    </row>
    <row r="939" s="2" customFormat="1">
      <c r="A939" s="42"/>
      <c r="B939" s="43"/>
      <c r="C939" s="44"/>
      <c r="D939" s="222" t="s">
        <v>194</v>
      </c>
      <c r="E939" s="44"/>
      <c r="F939" s="223" t="s">
        <v>1701</v>
      </c>
      <c r="G939" s="44"/>
      <c r="H939" s="44"/>
      <c r="I939" s="224"/>
      <c r="J939" s="44"/>
      <c r="K939" s="44"/>
      <c r="L939" s="48"/>
      <c r="M939" s="225"/>
      <c r="N939" s="226"/>
      <c r="O939" s="88"/>
      <c r="P939" s="88"/>
      <c r="Q939" s="88"/>
      <c r="R939" s="88"/>
      <c r="S939" s="88"/>
      <c r="T939" s="89"/>
      <c r="U939" s="42"/>
      <c r="V939" s="42"/>
      <c r="W939" s="42"/>
      <c r="X939" s="42"/>
      <c r="Y939" s="42"/>
      <c r="Z939" s="42"/>
      <c r="AA939" s="42"/>
      <c r="AB939" s="42"/>
      <c r="AC939" s="42"/>
      <c r="AD939" s="42"/>
      <c r="AE939" s="42"/>
      <c r="AT939" s="20" t="s">
        <v>194</v>
      </c>
      <c r="AU939" s="20" t="s">
        <v>91</v>
      </c>
    </row>
    <row r="940" s="2" customFormat="1">
      <c r="A940" s="42"/>
      <c r="B940" s="43"/>
      <c r="C940" s="44"/>
      <c r="D940" s="239" t="s">
        <v>239</v>
      </c>
      <c r="E940" s="44"/>
      <c r="F940" s="240" t="s">
        <v>1702</v>
      </c>
      <c r="G940" s="44"/>
      <c r="H940" s="44"/>
      <c r="I940" s="224"/>
      <c r="J940" s="44"/>
      <c r="K940" s="44"/>
      <c r="L940" s="48"/>
      <c r="M940" s="225"/>
      <c r="N940" s="226"/>
      <c r="O940" s="88"/>
      <c r="P940" s="88"/>
      <c r="Q940" s="88"/>
      <c r="R940" s="88"/>
      <c r="S940" s="88"/>
      <c r="T940" s="89"/>
      <c r="U940" s="42"/>
      <c r="V940" s="42"/>
      <c r="W940" s="42"/>
      <c r="X940" s="42"/>
      <c r="Y940" s="42"/>
      <c r="Z940" s="42"/>
      <c r="AA940" s="42"/>
      <c r="AB940" s="42"/>
      <c r="AC940" s="42"/>
      <c r="AD940" s="42"/>
      <c r="AE940" s="42"/>
      <c r="AT940" s="20" t="s">
        <v>239</v>
      </c>
      <c r="AU940" s="20" t="s">
        <v>91</v>
      </c>
    </row>
    <row r="941" s="13" customFormat="1">
      <c r="A941" s="13"/>
      <c r="B941" s="241"/>
      <c r="C941" s="242"/>
      <c r="D941" s="222" t="s">
        <v>282</v>
      </c>
      <c r="E941" s="243" t="s">
        <v>32</v>
      </c>
      <c r="F941" s="244" t="s">
        <v>3537</v>
      </c>
      <c r="G941" s="242"/>
      <c r="H941" s="245">
        <v>33</v>
      </c>
      <c r="I941" s="246"/>
      <c r="J941" s="242"/>
      <c r="K941" s="242"/>
      <c r="L941" s="247"/>
      <c r="M941" s="248"/>
      <c r="N941" s="249"/>
      <c r="O941" s="249"/>
      <c r="P941" s="249"/>
      <c r="Q941" s="249"/>
      <c r="R941" s="249"/>
      <c r="S941" s="249"/>
      <c r="T941" s="250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51" t="s">
        <v>282</v>
      </c>
      <c r="AU941" s="251" t="s">
        <v>91</v>
      </c>
      <c r="AV941" s="13" t="s">
        <v>91</v>
      </c>
      <c r="AW941" s="13" t="s">
        <v>39</v>
      </c>
      <c r="AX941" s="13" t="s">
        <v>78</v>
      </c>
      <c r="AY941" s="251" t="s">
        <v>188</v>
      </c>
    </row>
    <row r="942" s="13" customFormat="1">
      <c r="A942" s="13"/>
      <c r="B942" s="241"/>
      <c r="C942" s="242"/>
      <c r="D942" s="222" t="s">
        <v>282</v>
      </c>
      <c r="E942" s="243" t="s">
        <v>32</v>
      </c>
      <c r="F942" s="244" t="s">
        <v>3538</v>
      </c>
      <c r="G942" s="242"/>
      <c r="H942" s="245">
        <v>7</v>
      </c>
      <c r="I942" s="246"/>
      <c r="J942" s="242"/>
      <c r="K942" s="242"/>
      <c r="L942" s="247"/>
      <c r="M942" s="248"/>
      <c r="N942" s="249"/>
      <c r="O942" s="249"/>
      <c r="P942" s="249"/>
      <c r="Q942" s="249"/>
      <c r="R942" s="249"/>
      <c r="S942" s="249"/>
      <c r="T942" s="250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51" t="s">
        <v>282</v>
      </c>
      <c r="AU942" s="251" t="s">
        <v>91</v>
      </c>
      <c r="AV942" s="13" t="s">
        <v>91</v>
      </c>
      <c r="AW942" s="13" t="s">
        <v>39</v>
      </c>
      <c r="AX942" s="13" t="s">
        <v>78</v>
      </c>
      <c r="AY942" s="251" t="s">
        <v>188</v>
      </c>
    </row>
    <row r="943" s="15" customFormat="1">
      <c r="A943" s="15"/>
      <c r="B943" s="272"/>
      <c r="C943" s="273"/>
      <c r="D943" s="222" t="s">
        <v>282</v>
      </c>
      <c r="E943" s="274" t="s">
        <v>32</v>
      </c>
      <c r="F943" s="275" t="s">
        <v>338</v>
      </c>
      <c r="G943" s="273"/>
      <c r="H943" s="276">
        <v>40</v>
      </c>
      <c r="I943" s="277"/>
      <c r="J943" s="273"/>
      <c r="K943" s="273"/>
      <c r="L943" s="278"/>
      <c r="M943" s="279"/>
      <c r="N943" s="280"/>
      <c r="O943" s="280"/>
      <c r="P943" s="280"/>
      <c r="Q943" s="280"/>
      <c r="R943" s="280"/>
      <c r="S943" s="280"/>
      <c r="T943" s="281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T943" s="282" t="s">
        <v>282</v>
      </c>
      <c r="AU943" s="282" t="s">
        <v>91</v>
      </c>
      <c r="AV943" s="15" t="s">
        <v>187</v>
      </c>
      <c r="AW943" s="15" t="s">
        <v>39</v>
      </c>
      <c r="AX943" s="15" t="s">
        <v>86</v>
      </c>
      <c r="AY943" s="282" t="s">
        <v>188</v>
      </c>
    </row>
    <row r="944" s="2" customFormat="1" ht="24.15" customHeight="1">
      <c r="A944" s="42"/>
      <c r="B944" s="43"/>
      <c r="C944" s="209" t="s">
        <v>3541</v>
      </c>
      <c r="D944" s="209" t="s">
        <v>189</v>
      </c>
      <c r="E944" s="210" t="s">
        <v>3542</v>
      </c>
      <c r="F944" s="211" t="s">
        <v>3543</v>
      </c>
      <c r="G944" s="212" t="s">
        <v>314</v>
      </c>
      <c r="H944" s="213">
        <v>40</v>
      </c>
      <c r="I944" s="214"/>
      <c r="J944" s="215">
        <f>ROUND(I944*H944,2)</f>
        <v>0</v>
      </c>
      <c r="K944" s="211" t="s">
        <v>236</v>
      </c>
      <c r="L944" s="48"/>
      <c r="M944" s="216" t="s">
        <v>32</v>
      </c>
      <c r="N944" s="217" t="s">
        <v>49</v>
      </c>
      <c r="O944" s="88"/>
      <c r="P944" s="218">
        <f>O944*H944</f>
        <v>0</v>
      </c>
      <c r="Q944" s="218">
        <v>4.0000000000000003E-05</v>
      </c>
      <c r="R944" s="218">
        <f>Q944*H944</f>
        <v>0.0016000000000000001</v>
      </c>
      <c r="S944" s="218">
        <v>0</v>
      </c>
      <c r="T944" s="219">
        <f>S944*H944</f>
        <v>0</v>
      </c>
      <c r="U944" s="42"/>
      <c r="V944" s="42"/>
      <c r="W944" s="42"/>
      <c r="X944" s="42"/>
      <c r="Y944" s="42"/>
      <c r="Z944" s="42"/>
      <c r="AA944" s="42"/>
      <c r="AB944" s="42"/>
      <c r="AC944" s="42"/>
      <c r="AD944" s="42"/>
      <c r="AE944" s="42"/>
      <c r="AR944" s="220" t="s">
        <v>405</v>
      </c>
      <c r="AT944" s="220" t="s">
        <v>189</v>
      </c>
      <c r="AU944" s="220" t="s">
        <v>91</v>
      </c>
      <c r="AY944" s="20" t="s">
        <v>188</v>
      </c>
      <c r="BE944" s="221">
        <f>IF(N944="základní",J944,0)</f>
        <v>0</v>
      </c>
      <c r="BF944" s="221">
        <f>IF(N944="snížená",J944,0)</f>
        <v>0</v>
      </c>
      <c r="BG944" s="221">
        <f>IF(N944="zákl. přenesená",J944,0)</f>
        <v>0</v>
      </c>
      <c r="BH944" s="221">
        <f>IF(N944="sníž. přenesená",J944,0)</f>
        <v>0</v>
      </c>
      <c r="BI944" s="221">
        <f>IF(N944="nulová",J944,0)</f>
        <v>0</v>
      </c>
      <c r="BJ944" s="20" t="s">
        <v>86</v>
      </c>
      <c r="BK944" s="221">
        <f>ROUND(I944*H944,2)</f>
        <v>0</v>
      </c>
      <c r="BL944" s="20" t="s">
        <v>405</v>
      </c>
      <c r="BM944" s="220" t="s">
        <v>3544</v>
      </c>
    </row>
    <row r="945" s="2" customFormat="1">
      <c r="A945" s="42"/>
      <c r="B945" s="43"/>
      <c r="C945" s="44"/>
      <c r="D945" s="222" t="s">
        <v>194</v>
      </c>
      <c r="E945" s="44"/>
      <c r="F945" s="223" t="s">
        <v>3545</v>
      </c>
      <c r="G945" s="44"/>
      <c r="H945" s="44"/>
      <c r="I945" s="224"/>
      <c r="J945" s="44"/>
      <c r="K945" s="44"/>
      <c r="L945" s="48"/>
      <c r="M945" s="225"/>
      <c r="N945" s="226"/>
      <c r="O945" s="88"/>
      <c r="P945" s="88"/>
      <c r="Q945" s="88"/>
      <c r="R945" s="88"/>
      <c r="S945" s="88"/>
      <c r="T945" s="89"/>
      <c r="U945" s="42"/>
      <c r="V945" s="42"/>
      <c r="W945" s="42"/>
      <c r="X945" s="42"/>
      <c r="Y945" s="42"/>
      <c r="Z945" s="42"/>
      <c r="AA945" s="42"/>
      <c r="AB945" s="42"/>
      <c r="AC945" s="42"/>
      <c r="AD945" s="42"/>
      <c r="AE945" s="42"/>
      <c r="AT945" s="20" t="s">
        <v>194</v>
      </c>
      <c r="AU945" s="20" t="s">
        <v>91</v>
      </c>
    </row>
    <row r="946" s="2" customFormat="1">
      <c r="A946" s="42"/>
      <c r="B946" s="43"/>
      <c r="C946" s="44"/>
      <c r="D946" s="239" t="s">
        <v>239</v>
      </c>
      <c r="E946" s="44"/>
      <c r="F946" s="240" t="s">
        <v>3546</v>
      </c>
      <c r="G946" s="44"/>
      <c r="H946" s="44"/>
      <c r="I946" s="224"/>
      <c r="J946" s="44"/>
      <c r="K946" s="44"/>
      <c r="L946" s="48"/>
      <c r="M946" s="225"/>
      <c r="N946" s="226"/>
      <c r="O946" s="88"/>
      <c r="P946" s="88"/>
      <c r="Q946" s="88"/>
      <c r="R946" s="88"/>
      <c r="S946" s="88"/>
      <c r="T946" s="89"/>
      <c r="U946" s="42"/>
      <c r="V946" s="42"/>
      <c r="W946" s="42"/>
      <c r="X946" s="42"/>
      <c r="Y946" s="42"/>
      <c r="Z946" s="42"/>
      <c r="AA946" s="42"/>
      <c r="AB946" s="42"/>
      <c r="AC946" s="42"/>
      <c r="AD946" s="42"/>
      <c r="AE946" s="42"/>
      <c r="AT946" s="20" t="s">
        <v>239</v>
      </c>
      <c r="AU946" s="20" t="s">
        <v>91</v>
      </c>
    </row>
    <row r="947" s="13" customFormat="1">
      <c r="A947" s="13"/>
      <c r="B947" s="241"/>
      <c r="C947" s="242"/>
      <c r="D947" s="222" t="s">
        <v>282</v>
      </c>
      <c r="E947" s="243" t="s">
        <v>32</v>
      </c>
      <c r="F947" s="244" t="s">
        <v>3537</v>
      </c>
      <c r="G947" s="242"/>
      <c r="H947" s="245">
        <v>33</v>
      </c>
      <c r="I947" s="246"/>
      <c r="J947" s="242"/>
      <c r="K947" s="242"/>
      <c r="L947" s="247"/>
      <c r="M947" s="248"/>
      <c r="N947" s="249"/>
      <c r="O947" s="249"/>
      <c r="P947" s="249"/>
      <c r="Q947" s="249"/>
      <c r="R947" s="249"/>
      <c r="S947" s="249"/>
      <c r="T947" s="250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51" t="s">
        <v>282</v>
      </c>
      <c r="AU947" s="251" t="s">
        <v>91</v>
      </c>
      <c r="AV947" s="13" t="s">
        <v>91</v>
      </c>
      <c r="AW947" s="13" t="s">
        <v>39</v>
      </c>
      <c r="AX947" s="13" t="s">
        <v>78</v>
      </c>
      <c r="AY947" s="251" t="s">
        <v>188</v>
      </c>
    </row>
    <row r="948" s="13" customFormat="1">
      <c r="A948" s="13"/>
      <c r="B948" s="241"/>
      <c r="C948" s="242"/>
      <c r="D948" s="222" t="s">
        <v>282</v>
      </c>
      <c r="E948" s="243" t="s">
        <v>32</v>
      </c>
      <c r="F948" s="244" t="s">
        <v>3538</v>
      </c>
      <c r="G948" s="242"/>
      <c r="H948" s="245">
        <v>7</v>
      </c>
      <c r="I948" s="246"/>
      <c r="J948" s="242"/>
      <c r="K948" s="242"/>
      <c r="L948" s="247"/>
      <c r="M948" s="248"/>
      <c r="N948" s="249"/>
      <c r="O948" s="249"/>
      <c r="P948" s="249"/>
      <c r="Q948" s="249"/>
      <c r="R948" s="249"/>
      <c r="S948" s="249"/>
      <c r="T948" s="250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51" t="s">
        <v>282</v>
      </c>
      <c r="AU948" s="251" t="s">
        <v>91</v>
      </c>
      <c r="AV948" s="13" t="s">
        <v>91</v>
      </c>
      <c r="AW948" s="13" t="s">
        <v>39</v>
      </c>
      <c r="AX948" s="13" t="s">
        <v>78</v>
      </c>
      <c r="AY948" s="251" t="s">
        <v>188</v>
      </c>
    </row>
    <row r="949" s="15" customFormat="1">
      <c r="A949" s="15"/>
      <c r="B949" s="272"/>
      <c r="C949" s="273"/>
      <c r="D949" s="222" t="s">
        <v>282</v>
      </c>
      <c r="E949" s="274" t="s">
        <v>32</v>
      </c>
      <c r="F949" s="275" t="s">
        <v>338</v>
      </c>
      <c r="G949" s="273"/>
      <c r="H949" s="276">
        <v>40</v>
      </c>
      <c r="I949" s="277"/>
      <c r="J949" s="273"/>
      <c r="K949" s="273"/>
      <c r="L949" s="278"/>
      <c r="M949" s="279"/>
      <c r="N949" s="280"/>
      <c r="O949" s="280"/>
      <c r="P949" s="280"/>
      <c r="Q949" s="280"/>
      <c r="R949" s="280"/>
      <c r="S949" s="280"/>
      <c r="T949" s="281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T949" s="282" t="s">
        <v>282</v>
      </c>
      <c r="AU949" s="282" t="s">
        <v>91</v>
      </c>
      <c r="AV949" s="15" t="s">
        <v>187</v>
      </c>
      <c r="AW949" s="15" t="s">
        <v>39</v>
      </c>
      <c r="AX949" s="15" t="s">
        <v>86</v>
      </c>
      <c r="AY949" s="282" t="s">
        <v>188</v>
      </c>
    </row>
    <row r="950" s="2" customFormat="1" ht="24.15" customHeight="1">
      <c r="A950" s="42"/>
      <c r="B950" s="43"/>
      <c r="C950" s="209" t="s">
        <v>3547</v>
      </c>
      <c r="D950" s="209" t="s">
        <v>189</v>
      </c>
      <c r="E950" s="210" t="s">
        <v>3548</v>
      </c>
      <c r="F950" s="211" t="s">
        <v>3549</v>
      </c>
      <c r="G950" s="212" t="s">
        <v>982</v>
      </c>
      <c r="H950" s="213">
        <v>40</v>
      </c>
      <c r="I950" s="214"/>
      <c r="J950" s="215">
        <f>ROUND(I950*H950,2)</f>
        <v>0</v>
      </c>
      <c r="K950" s="211" t="s">
        <v>236</v>
      </c>
      <c r="L950" s="48"/>
      <c r="M950" s="216" t="s">
        <v>32</v>
      </c>
      <c r="N950" s="217" t="s">
        <v>49</v>
      </c>
      <c r="O950" s="88"/>
      <c r="P950" s="218">
        <f>O950*H950</f>
        <v>0</v>
      </c>
      <c r="Q950" s="218">
        <v>0.00012999999999999999</v>
      </c>
      <c r="R950" s="218">
        <f>Q950*H950</f>
        <v>0.0051999999999999998</v>
      </c>
      <c r="S950" s="218">
        <v>0</v>
      </c>
      <c r="T950" s="219">
        <f>S950*H950</f>
        <v>0</v>
      </c>
      <c r="U950" s="42"/>
      <c r="V950" s="42"/>
      <c r="W950" s="42"/>
      <c r="X950" s="42"/>
      <c r="Y950" s="42"/>
      <c r="Z950" s="42"/>
      <c r="AA950" s="42"/>
      <c r="AB950" s="42"/>
      <c r="AC950" s="42"/>
      <c r="AD950" s="42"/>
      <c r="AE950" s="42"/>
      <c r="AR950" s="220" t="s">
        <v>405</v>
      </c>
      <c r="AT950" s="220" t="s">
        <v>189</v>
      </c>
      <c r="AU950" s="220" t="s">
        <v>91</v>
      </c>
      <c r="AY950" s="20" t="s">
        <v>188</v>
      </c>
      <c r="BE950" s="221">
        <f>IF(N950="základní",J950,0)</f>
        <v>0</v>
      </c>
      <c r="BF950" s="221">
        <f>IF(N950="snížená",J950,0)</f>
        <v>0</v>
      </c>
      <c r="BG950" s="221">
        <f>IF(N950="zákl. přenesená",J950,0)</f>
        <v>0</v>
      </c>
      <c r="BH950" s="221">
        <f>IF(N950="sníž. přenesená",J950,0)</f>
        <v>0</v>
      </c>
      <c r="BI950" s="221">
        <f>IF(N950="nulová",J950,0)</f>
        <v>0</v>
      </c>
      <c r="BJ950" s="20" t="s">
        <v>86</v>
      </c>
      <c r="BK950" s="221">
        <f>ROUND(I950*H950,2)</f>
        <v>0</v>
      </c>
      <c r="BL950" s="20" t="s">
        <v>405</v>
      </c>
      <c r="BM950" s="220" t="s">
        <v>3550</v>
      </c>
    </row>
    <row r="951" s="2" customFormat="1">
      <c r="A951" s="42"/>
      <c r="B951" s="43"/>
      <c r="C951" s="44"/>
      <c r="D951" s="222" t="s">
        <v>194</v>
      </c>
      <c r="E951" s="44"/>
      <c r="F951" s="223" t="s">
        <v>3551</v>
      </c>
      <c r="G951" s="44"/>
      <c r="H951" s="44"/>
      <c r="I951" s="224"/>
      <c r="J951" s="44"/>
      <c r="K951" s="44"/>
      <c r="L951" s="48"/>
      <c r="M951" s="225"/>
      <c r="N951" s="226"/>
      <c r="O951" s="88"/>
      <c r="P951" s="88"/>
      <c r="Q951" s="88"/>
      <c r="R951" s="88"/>
      <c r="S951" s="88"/>
      <c r="T951" s="89"/>
      <c r="U951" s="42"/>
      <c r="V951" s="42"/>
      <c r="W951" s="42"/>
      <c r="X951" s="42"/>
      <c r="Y951" s="42"/>
      <c r="Z951" s="42"/>
      <c r="AA951" s="42"/>
      <c r="AB951" s="42"/>
      <c r="AC951" s="42"/>
      <c r="AD951" s="42"/>
      <c r="AE951" s="42"/>
      <c r="AT951" s="20" t="s">
        <v>194</v>
      </c>
      <c r="AU951" s="20" t="s">
        <v>91</v>
      </c>
    </row>
    <row r="952" s="2" customFormat="1">
      <c r="A952" s="42"/>
      <c r="B952" s="43"/>
      <c r="C952" s="44"/>
      <c r="D952" s="239" t="s">
        <v>239</v>
      </c>
      <c r="E952" s="44"/>
      <c r="F952" s="240" t="s">
        <v>3552</v>
      </c>
      <c r="G952" s="44"/>
      <c r="H952" s="44"/>
      <c r="I952" s="224"/>
      <c r="J952" s="44"/>
      <c r="K952" s="44"/>
      <c r="L952" s="48"/>
      <c r="M952" s="225"/>
      <c r="N952" s="226"/>
      <c r="O952" s="88"/>
      <c r="P952" s="88"/>
      <c r="Q952" s="88"/>
      <c r="R952" s="88"/>
      <c r="S952" s="88"/>
      <c r="T952" s="89"/>
      <c r="U952" s="42"/>
      <c r="V952" s="42"/>
      <c r="W952" s="42"/>
      <c r="X952" s="42"/>
      <c r="Y952" s="42"/>
      <c r="Z952" s="42"/>
      <c r="AA952" s="42"/>
      <c r="AB952" s="42"/>
      <c r="AC952" s="42"/>
      <c r="AD952" s="42"/>
      <c r="AE952" s="42"/>
      <c r="AT952" s="20" t="s">
        <v>239</v>
      </c>
      <c r="AU952" s="20" t="s">
        <v>91</v>
      </c>
    </row>
    <row r="953" s="13" customFormat="1">
      <c r="A953" s="13"/>
      <c r="B953" s="241"/>
      <c r="C953" s="242"/>
      <c r="D953" s="222" t="s">
        <v>282</v>
      </c>
      <c r="E953" s="243" t="s">
        <v>32</v>
      </c>
      <c r="F953" s="244" t="s">
        <v>3537</v>
      </c>
      <c r="G953" s="242"/>
      <c r="H953" s="245">
        <v>33</v>
      </c>
      <c r="I953" s="246"/>
      <c r="J953" s="242"/>
      <c r="K953" s="242"/>
      <c r="L953" s="247"/>
      <c r="M953" s="248"/>
      <c r="N953" s="249"/>
      <c r="O953" s="249"/>
      <c r="P953" s="249"/>
      <c r="Q953" s="249"/>
      <c r="R953" s="249"/>
      <c r="S953" s="249"/>
      <c r="T953" s="250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51" t="s">
        <v>282</v>
      </c>
      <c r="AU953" s="251" t="s">
        <v>91</v>
      </c>
      <c r="AV953" s="13" t="s">
        <v>91</v>
      </c>
      <c r="AW953" s="13" t="s">
        <v>39</v>
      </c>
      <c r="AX953" s="13" t="s">
        <v>78</v>
      </c>
      <c r="AY953" s="251" t="s">
        <v>188</v>
      </c>
    </row>
    <row r="954" s="13" customFormat="1">
      <c r="A954" s="13"/>
      <c r="B954" s="241"/>
      <c r="C954" s="242"/>
      <c r="D954" s="222" t="s">
        <v>282</v>
      </c>
      <c r="E954" s="243" t="s">
        <v>32</v>
      </c>
      <c r="F954" s="244" t="s">
        <v>3538</v>
      </c>
      <c r="G954" s="242"/>
      <c r="H954" s="245">
        <v>7</v>
      </c>
      <c r="I954" s="246"/>
      <c r="J954" s="242"/>
      <c r="K954" s="242"/>
      <c r="L954" s="247"/>
      <c r="M954" s="248"/>
      <c r="N954" s="249"/>
      <c r="O954" s="249"/>
      <c r="P954" s="249"/>
      <c r="Q954" s="249"/>
      <c r="R954" s="249"/>
      <c r="S954" s="249"/>
      <c r="T954" s="250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51" t="s">
        <v>282</v>
      </c>
      <c r="AU954" s="251" t="s">
        <v>91</v>
      </c>
      <c r="AV954" s="13" t="s">
        <v>91</v>
      </c>
      <c r="AW954" s="13" t="s">
        <v>39</v>
      </c>
      <c r="AX954" s="13" t="s">
        <v>78</v>
      </c>
      <c r="AY954" s="251" t="s">
        <v>188</v>
      </c>
    </row>
    <row r="955" s="15" customFormat="1">
      <c r="A955" s="15"/>
      <c r="B955" s="272"/>
      <c r="C955" s="273"/>
      <c r="D955" s="222" t="s">
        <v>282</v>
      </c>
      <c r="E955" s="274" t="s">
        <v>32</v>
      </c>
      <c r="F955" s="275" t="s">
        <v>338</v>
      </c>
      <c r="G955" s="273"/>
      <c r="H955" s="276">
        <v>40</v>
      </c>
      <c r="I955" s="277"/>
      <c r="J955" s="273"/>
      <c r="K955" s="273"/>
      <c r="L955" s="278"/>
      <c r="M955" s="279"/>
      <c r="N955" s="280"/>
      <c r="O955" s="280"/>
      <c r="P955" s="280"/>
      <c r="Q955" s="280"/>
      <c r="R955" s="280"/>
      <c r="S955" s="280"/>
      <c r="T955" s="281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T955" s="282" t="s">
        <v>282</v>
      </c>
      <c r="AU955" s="282" t="s">
        <v>91</v>
      </c>
      <c r="AV955" s="15" t="s">
        <v>187</v>
      </c>
      <c r="AW955" s="15" t="s">
        <v>39</v>
      </c>
      <c r="AX955" s="15" t="s">
        <v>86</v>
      </c>
      <c r="AY955" s="282" t="s">
        <v>188</v>
      </c>
    </row>
    <row r="956" s="11" customFormat="1" ht="22.8" customHeight="1">
      <c r="A956" s="11"/>
      <c r="B956" s="195"/>
      <c r="C956" s="196"/>
      <c r="D956" s="197" t="s">
        <v>77</v>
      </c>
      <c r="E956" s="237" t="s">
        <v>805</v>
      </c>
      <c r="F956" s="237" t="s">
        <v>806</v>
      </c>
      <c r="G956" s="196"/>
      <c r="H956" s="196"/>
      <c r="I956" s="199"/>
      <c r="J956" s="238">
        <f>BK956</f>
        <v>0</v>
      </c>
      <c r="K956" s="196"/>
      <c r="L956" s="201"/>
      <c r="M956" s="202"/>
      <c r="N956" s="203"/>
      <c r="O956" s="203"/>
      <c r="P956" s="204">
        <f>SUM(P957:P1108)</f>
        <v>0</v>
      </c>
      <c r="Q956" s="203"/>
      <c r="R956" s="204">
        <f>SUM(R957:R1108)</f>
        <v>4.8296937999999994</v>
      </c>
      <c r="S956" s="203"/>
      <c r="T956" s="205">
        <f>SUM(T957:T1108)</f>
        <v>0.91464230000000002</v>
      </c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R956" s="206" t="s">
        <v>91</v>
      </c>
      <c r="AT956" s="207" t="s">
        <v>77</v>
      </c>
      <c r="AU956" s="207" t="s">
        <v>86</v>
      </c>
      <c r="AY956" s="206" t="s">
        <v>188</v>
      </c>
      <c r="BK956" s="208">
        <f>SUM(BK957:BK1108)</f>
        <v>0</v>
      </c>
    </row>
    <row r="957" s="2" customFormat="1" ht="16.5" customHeight="1">
      <c r="A957" s="42"/>
      <c r="B957" s="43"/>
      <c r="C957" s="209" t="s">
        <v>3553</v>
      </c>
      <c r="D957" s="209" t="s">
        <v>189</v>
      </c>
      <c r="E957" s="210" t="s">
        <v>1721</v>
      </c>
      <c r="F957" s="211" t="s">
        <v>1722</v>
      </c>
      <c r="G957" s="212" t="s">
        <v>278</v>
      </c>
      <c r="H957" s="213">
        <v>1306.6300000000001</v>
      </c>
      <c r="I957" s="214"/>
      <c r="J957" s="215">
        <f>ROUND(I957*H957,2)</f>
        <v>0</v>
      </c>
      <c r="K957" s="211" t="s">
        <v>236</v>
      </c>
      <c r="L957" s="48"/>
      <c r="M957" s="216" t="s">
        <v>32</v>
      </c>
      <c r="N957" s="217" t="s">
        <v>49</v>
      </c>
      <c r="O957" s="88"/>
      <c r="P957" s="218">
        <f>O957*H957</f>
        <v>0</v>
      </c>
      <c r="Q957" s="218">
        <v>0.001</v>
      </c>
      <c r="R957" s="218">
        <f>Q957*H957</f>
        <v>1.3066300000000002</v>
      </c>
      <c r="S957" s="218">
        <v>0.00031</v>
      </c>
      <c r="T957" s="219">
        <f>S957*H957</f>
        <v>0.40505530000000001</v>
      </c>
      <c r="U957" s="42"/>
      <c r="V957" s="42"/>
      <c r="W957" s="42"/>
      <c r="X957" s="42"/>
      <c r="Y957" s="42"/>
      <c r="Z957" s="42"/>
      <c r="AA957" s="42"/>
      <c r="AB957" s="42"/>
      <c r="AC957" s="42"/>
      <c r="AD957" s="42"/>
      <c r="AE957" s="42"/>
      <c r="AR957" s="220" t="s">
        <v>405</v>
      </c>
      <c r="AT957" s="220" t="s">
        <v>189</v>
      </c>
      <c r="AU957" s="220" t="s">
        <v>91</v>
      </c>
      <c r="AY957" s="20" t="s">
        <v>188</v>
      </c>
      <c r="BE957" s="221">
        <f>IF(N957="základní",J957,0)</f>
        <v>0</v>
      </c>
      <c r="BF957" s="221">
        <f>IF(N957="snížená",J957,0)</f>
        <v>0</v>
      </c>
      <c r="BG957" s="221">
        <f>IF(N957="zákl. přenesená",J957,0)</f>
        <v>0</v>
      </c>
      <c r="BH957" s="221">
        <f>IF(N957="sníž. přenesená",J957,0)</f>
        <v>0</v>
      </c>
      <c r="BI957" s="221">
        <f>IF(N957="nulová",J957,0)</f>
        <v>0</v>
      </c>
      <c r="BJ957" s="20" t="s">
        <v>86</v>
      </c>
      <c r="BK957" s="221">
        <f>ROUND(I957*H957,2)</f>
        <v>0</v>
      </c>
      <c r="BL957" s="20" t="s">
        <v>405</v>
      </c>
      <c r="BM957" s="220" t="s">
        <v>3554</v>
      </c>
    </row>
    <row r="958" s="2" customFormat="1">
      <c r="A958" s="42"/>
      <c r="B958" s="43"/>
      <c r="C958" s="44"/>
      <c r="D958" s="222" t="s">
        <v>194</v>
      </c>
      <c r="E958" s="44"/>
      <c r="F958" s="223" t="s">
        <v>1724</v>
      </c>
      <c r="G958" s="44"/>
      <c r="H958" s="44"/>
      <c r="I958" s="224"/>
      <c r="J958" s="44"/>
      <c r="K958" s="44"/>
      <c r="L958" s="48"/>
      <c r="M958" s="225"/>
      <c r="N958" s="226"/>
      <c r="O958" s="88"/>
      <c r="P958" s="88"/>
      <c r="Q958" s="88"/>
      <c r="R958" s="88"/>
      <c r="S958" s="88"/>
      <c r="T958" s="89"/>
      <c r="U958" s="42"/>
      <c r="V958" s="42"/>
      <c r="W958" s="42"/>
      <c r="X958" s="42"/>
      <c r="Y958" s="42"/>
      <c r="Z958" s="42"/>
      <c r="AA958" s="42"/>
      <c r="AB958" s="42"/>
      <c r="AC958" s="42"/>
      <c r="AD958" s="42"/>
      <c r="AE958" s="42"/>
      <c r="AT958" s="20" t="s">
        <v>194</v>
      </c>
      <c r="AU958" s="20" t="s">
        <v>91</v>
      </c>
    </row>
    <row r="959" s="2" customFormat="1">
      <c r="A959" s="42"/>
      <c r="B959" s="43"/>
      <c r="C959" s="44"/>
      <c r="D959" s="239" t="s">
        <v>239</v>
      </c>
      <c r="E959" s="44"/>
      <c r="F959" s="240" t="s">
        <v>1725</v>
      </c>
      <c r="G959" s="44"/>
      <c r="H959" s="44"/>
      <c r="I959" s="224"/>
      <c r="J959" s="44"/>
      <c r="K959" s="44"/>
      <c r="L959" s="48"/>
      <c r="M959" s="225"/>
      <c r="N959" s="226"/>
      <c r="O959" s="88"/>
      <c r="P959" s="88"/>
      <c r="Q959" s="88"/>
      <c r="R959" s="88"/>
      <c r="S959" s="88"/>
      <c r="T959" s="89"/>
      <c r="U959" s="42"/>
      <c r="V959" s="42"/>
      <c r="W959" s="42"/>
      <c r="X959" s="42"/>
      <c r="Y959" s="42"/>
      <c r="Z959" s="42"/>
      <c r="AA959" s="42"/>
      <c r="AB959" s="42"/>
      <c r="AC959" s="42"/>
      <c r="AD959" s="42"/>
      <c r="AE959" s="42"/>
      <c r="AT959" s="20" t="s">
        <v>239</v>
      </c>
      <c r="AU959" s="20" t="s">
        <v>91</v>
      </c>
    </row>
    <row r="960" s="14" customFormat="1">
      <c r="A960" s="14"/>
      <c r="B960" s="252"/>
      <c r="C960" s="253"/>
      <c r="D960" s="222" t="s">
        <v>282</v>
      </c>
      <c r="E960" s="254" t="s">
        <v>32</v>
      </c>
      <c r="F960" s="255" t="s">
        <v>2015</v>
      </c>
      <c r="G960" s="253"/>
      <c r="H960" s="254" t="s">
        <v>32</v>
      </c>
      <c r="I960" s="256"/>
      <c r="J960" s="253"/>
      <c r="K960" s="253"/>
      <c r="L960" s="257"/>
      <c r="M960" s="258"/>
      <c r="N960" s="259"/>
      <c r="O960" s="259"/>
      <c r="P960" s="259"/>
      <c r="Q960" s="259"/>
      <c r="R960" s="259"/>
      <c r="S960" s="259"/>
      <c r="T960" s="260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61" t="s">
        <v>282</v>
      </c>
      <c r="AU960" s="261" t="s">
        <v>91</v>
      </c>
      <c r="AV960" s="14" t="s">
        <v>86</v>
      </c>
      <c r="AW960" s="14" t="s">
        <v>39</v>
      </c>
      <c r="AX960" s="14" t="s">
        <v>78</v>
      </c>
      <c r="AY960" s="261" t="s">
        <v>188</v>
      </c>
    </row>
    <row r="961" s="13" customFormat="1">
      <c r="A961" s="13"/>
      <c r="B961" s="241"/>
      <c r="C961" s="242"/>
      <c r="D961" s="222" t="s">
        <v>282</v>
      </c>
      <c r="E961" s="243" t="s">
        <v>32</v>
      </c>
      <c r="F961" s="244" t="s">
        <v>3001</v>
      </c>
      <c r="G961" s="242"/>
      <c r="H961" s="245">
        <v>183.16</v>
      </c>
      <c r="I961" s="246"/>
      <c r="J961" s="242"/>
      <c r="K961" s="242"/>
      <c r="L961" s="247"/>
      <c r="M961" s="248"/>
      <c r="N961" s="249"/>
      <c r="O961" s="249"/>
      <c r="P961" s="249"/>
      <c r="Q961" s="249"/>
      <c r="R961" s="249"/>
      <c r="S961" s="249"/>
      <c r="T961" s="250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51" t="s">
        <v>282</v>
      </c>
      <c r="AU961" s="251" t="s">
        <v>91</v>
      </c>
      <c r="AV961" s="13" t="s">
        <v>91</v>
      </c>
      <c r="AW961" s="13" t="s">
        <v>39</v>
      </c>
      <c r="AX961" s="13" t="s">
        <v>78</v>
      </c>
      <c r="AY961" s="251" t="s">
        <v>188</v>
      </c>
    </row>
    <row r="962" s="13" customFormat="1">
      <c r="A962" s="13"/>
      <c r="B962" s="241"/>
      <c r="C962" s="242"/>
      <c r="D962" s="222" t="s">
        <v>282</v>
      </c>
      <c r="E962" s="243" t="s">
        <v>32</v>
      </c>
      <c r="F962" s="244" t="s">
        <v>3003</v>
      </c>
      <c r="G962" s="242"/>
      <c r="H962" s="245">
        <v>28.100000000000001</v>
      </c>
      <c r="I962" s="246"/>
      <c r="J962" s="242"/>
      <c r="K962" s="242"/>
      <c r="L962" s="247"/>
      <c r="M962" s="248"/>
      <c r="N962" s="249"/>
      <c r="O962" s="249"/>
      <c r="P962" s="249"/>
      <c r="Q962" s="249"/>
      <c r="R962" s="249"/>
      <c r="S962" s="249"/>
      <c r="T962" s="250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1" t="s">
        <v>282</v>
      </c>
      <c r="AU962" s="251" t="s">
        <v>91</v>
      </c>
      <c r="AV962" s="13" t="s">
        <v>91</v>
      </c>
      <c r="AW962" s="13" t="s">
        <v>39</v>
      </c>
      <c r="AX962" s="13" t="s">
        <v>78</v>
      </c>
      <c r="AY962" s="251" t="s">
        <v>188</v>
      </c>
    </row>
    <row r="963" s="13" customFormat="1">
      <c r="A963" s="13"/>
      <c r="B963" s="241"/>
      <c r="C963" s="242"/>
      <c r="D963" s="222" t="s">
        <v>282</v>
      </c>
      <c r="E963" s="243" t="s">
        <v>32</v>
      </c>
      <c r="F963" s="244" t="s">
        <v>3004</v>
      </c>
      <c r="G963" s="242"/>
      <c r="H963" s="245">
        <v>362.06</v>
      </c>
      <c r="I963" s="246"/>
      <c r="J963" s="242"/>
      <c r="K963" s="242"/>
      <c r="L963" s="247"/>
      <c r="M963" s="248"/>
      <c r="N963" s="249"/>
      <c r="O963" s="249"/>
      <c r="P963" s="249"/>
      <c r="Q963" s="249"/>
      <c r="R963" s="249"/>
      <c r="S963" s="249"/>
      <c r="T963" s="250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51" t="s">
        <v>282</v>
      </c>
      <c r="AU963" s="251" t="s">
        <v>91</v>
      </c>
      <c r="AV963" s="13" t="s">
        <v>91</v>
      </c>
      <c r="AW963" s="13" t="s">
        <v>39</v>
      </c>
      <c r="AX963" s="13" t="s">
        <v>78</v>
      </c>
      <c r="AY963" s="251" t="s">
        <v>188</v>
      </c>
    </row>
    <row r="964" s="13" customFormat="1">
      <c r="A964" s="13"/>
      <c r="B964" s="241"/>
      <c r="C964" s="242"/>
      <c r="D964" s="222" t="s">
        <v>282</v>
      </c>
      <c r="E964" s="243" t="s">
        <v>32</v>
      </c>
      <c r="F964" s="244" t="s">
        <v>3555</v>
      </c>
      <c r="G964" s="242"/>
      <c r="H964" s="245">
        <v>8.1799999999999997</v>
      </c>
      <c r="I964" s="246"/>
      <c r="J964" s="242"/>
      <c r="K964" s="242"/>
      <c r="L964" s="247"/>
      <c r="M964" s="248"/>
      <c r="N964" s="249"/>
      <c r="O964" s="249"/>
      <c r="P964" s="249"/>
      <c r="Q964" s="249"/>
      <c r="R964" s="249"/>
      <c r="S964" s="249"/>
      <c r="T964" s="250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51" t="s">
        <v>282</v>
      </c>
      <c r="AU964" s="251" t="s">
        <v>91</v>
      </c>
      <c r="AV964" s="13" t="s">
        <v>91</v>
      </c>
      <c r="AW964" s="13" t="s">
        <v>39</v>
      </c>
      <c r="AX964" s="13" t="s">
        <v>78</v>
      </c>
      <c r="AY964" s="251" t="s">
        <v>188</v>
      </c>
    </row>
    <row r="965" s="13" customFormat="1">
      <c r="A965" s="13"/>
      <c r="B965" s="241"/>
      <c r="C965" s="242"/>
      <c r="D965" s="222" t="s">
        <v>282</v>
      </c>
      <c r="E965" s="243" t="s">
        <v>32</v>
      </c>
      <c r="F965" s="244" t="s">
        <v>3008</v>
      </c>
      <c r="G965" s="242"/>
      <c r="H965" s="245">
        <v>10</v>
      </c>
      <c r="I965" s="246"/>
      <c r="J965" s="242"/>
      <c r="K965" s="242"/>
      <c r="L965" s="247"/>
      <c r="M965" s="248"/>
      <c r="N965" s="249"/>
      <c r="O965" s="249"/>
      <c r="P965" s="249"/>
      <c r="Q965" s="249"/>
      <c r="R965" s="249"/>
      <c r="S965" s="249"/>
      <c r="T965" s="250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1" t="s">
        <v>282</v>
      </c>
      <c r="AU965" s="251" t="s">
        <v>91</v>
      </c>
      <c r="AV965" s="13" t="s">
        <v>91</v>
      </c>
      <c r="AW965" s="13" t="s">
        <v>39</v>
      </c>
      <c r="AX965" s="13" t="s">
        <v>78</v>
      </c>
      <c r="AY965" s="251" t="s">
        <v>188</v>
      </c>
    </row>
    <row r="966" s="13" customFormat="1">
      <c r="A966" s="13"/>
      <c r="B966" s="241"/>
      <c r="C966" s="242"/>
      <c r="D966" s="222" t="s">
        <v>282</v>
      </c>
      <c r="E966" s="243" t="s">
        <v>32</v>
      </c>
      <c r="F966" s="244" t="s">
        <v>3009</v>
      </c>
      <c r="G966" s="242"/>
      <c r="H966" s="245">
        <v>7.4000000000000004</v>
      </c>
      <c r="I966" s="246"/>
      <c r="J966" s="242"/>
      <c r="K966" s="242"/>
      <c r="L966" s="247"/>
      <c r="M966" s="248"/>
      <c r="N966" s="249"/>
      <c r="O966" s="249"/>
      <c r="P966" s="249"/>
      <c r="Q966" s="249"/>
      <c r="R966" s="249"/>
      <c r="S966" s="249"/>
      <c r="T966" s="250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51" t="s">
        <v>282</v>
      </c>
      <c r="AU966" s="251" t="s">
        <v>91</v>
      </c>
      <c r="AV966" s="13" t="s">
        <v>91</v>
      </c>
      <c r="AW966" s="13" t="s">
        <v>39</v>
      </c>
      <c r="AX966" s="13" t="s">
        <v>78</v>
      </c>
      <c r="AY966" s="251" t="s">
        <v>188</v>
      </c>
    </row>
    <row r="967" s="13" customFormat="1">
      <c r="A967" s="13"/>
      <c r="B967" s="241"/>
      <c r="C967" s="242"/>
      <c r="D967" s="222" t="s">
        <v>282</v>
      </c>
      <c r="E967" s="243" t="s">
        <v>32</v>
      </c>
      <c r="F967" s="244" t="s">
        <v>3010</v>
      </c>
      <c r="G967" s="242"/>
      <c r="H967" s="245">
        <v>3.7999999999999998</v>
      </c>
      <c r="I967" s="246"/>
      <c r="J967" s="242"/>
      <c r="K967" s="242"/>
      <c r="L967" s="247"/>
      <c r="M967" s="248"/>
      <c r="N967" s="249"/>
      <c r="O967" s="249"/>
      <c r="P967" s="249"/>
      <c r="Q967" s="249"/>
      <c r="R967" s="249"/>
      <c r="S967" s="249"/>
      <c r="T967" s="250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1" t="s">
        <v>282</v>
      </c>
      <c r="AU967" s="251" t="s">
        <v>91</v>
      </c>
      <c r="AV967" s="13" t="s">
        <v>91</v>
      </c>
      <c r="AW967" s="13" t="s">
        <v>39</v>
      </c>
      <c r="AX967" s="13" t="s">
        <v>78</v>
      </c>
      <c r="AY967" s="251" t="s">
        <v>188</v>
      </c>
    </row>
    <row r="968" s="13" customFormat="1">
      <c r="A968" s="13"/>
      <c r="B968" s="241"/>
      <c r="C968" s="242"/>
      <c r="D968" s="222" t="s">
        <v>282</v>
      </c>
      <c r="E968" s="243" t="s">
        <v>32</v>
      </c>
      <c r="F968" s="244" t="s">
        <v>3011</v>
      </c>
      <c r="G968" s="242"/>
      <c r="H968" s="245">
        <v>73.650000000000006</v>
      </c>
      <c r="I968" s="246"/>
      <c r="J968" s="242"/>
      <c r="K968" s="242"/>
      <c r="L968" s="247"/>
      <c r="M968" s="248"/>
      <c r="N968" s="249"/>
      <c r="O968" s="249"/>
      <c r="P968" s="249"/>
      <c r="Q968" s="249"/>
      <c r="R968" s="249"/>
      <c r="S968" s="249"/>
      <c r="T968" s="250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1" t="s">
        <v>282</v>
      </c>
      <c r="AU968" s="251" t="s">
        <v>91</v>
      </c>
      <c r="AV968" s="13" t="s">
        <v>91</v>
      </c>
      <c r="AW968" s="13" t="s">
        <v>39</v>
      </c>
      <c r="AX968" s="13" t="s">
        <v>78</v>
      </c>
      <c r="AY968" s="251" t="s">
        <v>188</v>
      </c>
    </row>
    <row r="969" s="13" customFormat="1">
      <c r="A969" s="13"/>
      <c r="B969" s="241"/>
      <c r="C969" s="242"/>
      <c r="D969" s="222" t="s">
        <v>282</v>
      </c>
      <c r="E969" s="243" t="s">
        <v>32</v>
      </c>
      <c r="F969" s="244" t="s">
        <v>3013</v>
      </c>
      <c r="G969" s="242"/>
      <c r="H969" s="245">
        <v>12.300000000000001</v>
      </c>
      <c r="I969" s="246"/>
      <c r="J969" s="242"/>
      <c r="K969" s="242"/>
      <c r="L969" s="247"/>
      <c r="M969" s="248"/>
      <c r="N969" s="249"/>
      <c r="O969" s="249"/>
      <c r="P969" s="249"/>
      <c r="Q969" s="249"/>
      <c r="R969" s="249"/>
      <c r="S969" s="249"/>
      <c r="T969" s="250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1" t="s">
        <v>282</v>
      </c>
      <c r="AU969" s="251" t="s">
        <v>91</v>
      </c>
      <c r="AV969" s="13" t="s">
        <v>91</v>
      </c>
      <c r="AW969" s="13" t="s">
        <v>39</v>
      </c>
      <c r="AX969" s="13" t="s">
        <v>78</v>
      </c>
      <c r="AY969" s="251" t="s">
        <v>188</v>
      </c>
    </row>
    <row r="970" s="13" customFormat="1">
      <c r="A970" s="13"/>
      <c r="B970" s="241"/>
      <c r="C970" s="242"/>
      <c r="D970" s="222" t="s">
        <v>282</v>
      </c>
      <c r="E970" s="243" t="s">
        <v>32</v>
      </c>
      <c r="F970" s="244" t="s">
        <v>3014</v>
      </c>
      <c r="G970" s="242"/>
      <c r="H970" s="245">
        <v>21</v>
      </c>
      <c r="I970" s="246"/>
      <c r="J970" s="242"/>
      <c r="K970" s="242"/>
      <c r="L970" s="247"/>
      <c r="M970" s="248"/>
      <c r="N970" s="249"/>
      <c r="O970" s="249"/>
      <c r="P970" s="249"/>
      <c r="Q970" s="249"/>
      <c r="R970" s="249"/>
      <c r="S970" s="249"/>
      <c r="T970" s="250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51" t="s">
        <v>282</v>
      </c>
      <c r="AU970" s="251" t="s">
        <v>91</v>
      </c>
      <c r="AV970" s="13" t="s">
        <v>91</v>
      </c>
      <c r="AW970" s="13" t="s">
        <v>39</v>
      </c>
      <c r="AX970" s="13" t="s">
        <v>78</v>
      </c>
      <c r="AY970" s="251" t="s">
        <v>188</v>
      </c>
    </row>
    <row r="971" s="13" customFormat="1">
      <c r="A971" s="13"/>
      <c r="B971" s="241"/>
      <c r="C971" s="242"/>
      <c r="D971" s="222" t="s">
        <v>282</v>
      </c>
      <c r="E971" s="243" t="s">
        <v>32</v>
      </c>
      <c r="F971" s="244" t="s">
        <v>3344</v>
      </c>
      <c r="G971" s="242"/>
      <c r="H971" s="245">
        <v>3.8999999999999999</v>
      </c>
      <c r="I971" s="246"/>
      <c r="J971" s="242"/>
      <c r="K971" s="242"/>
      <c r="L971" s="247"/>
      <c r="M971" s="248"/>
      <c r="N971" s="249"/>
      <c r="O971" s="249"/>
      <c r="P971" s="249"/>
      <c r="Q971" s="249"/>
      <c r="R971" s="249"/>
      <c r="S971" s="249"/>
      <c r="T971" s="250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1" t="s">
        <v>282</v>
      </c>
      <c r="AU971" s="251" t="s">
        <v>91</v>
      </c>
      <c r="AV971" s="13" t="s">
        <v>91</v>
      </c>
      <c r="AW971" s="13" t="s">
        <v>39</v>
      </c>
      <c r="AX971" s="13" t="s">
        <v>78</v>
      </c>
      <c r="AY971" s="251" t="s">
        <v>188</v>
      </c>
    </row>
    <row r="972" s="13" customFormat="1">
      <c r="A972" s="13"/>
      <c r="B972" s="241"/>
      <c r="C972" s="242"/>
      <c r="D972" s="222" t="s">
        <v>282</v>
      </c>
      <c r="E972" s="243" t="s">
        <v>32</v>
      </c>
      <c r="F972" s="244" t="s">
        <v>3345</v>
      </c>
      <c r="G972" s="242"/>
      <c r="H972" s="245">
        <v>3.8999999999999999</v>
      </c>
      <c r="I972" s="246"/>
      <c r="J972" s="242"/>
      <c r="K972" s="242"/>
      <c r="L972" s="247"/>
      <c r="M972" s="248"/>
      <c r="N972" s="249"/>
      <c r="O972" s="249"/>
      <c r="P972" s="249"/>
      <c r="Q972" s="249"/>
      <c r="R972" s="249"/>
      <c r="S972" s="249"/>
      <c r="T972" s="250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1" t="s">
        <v>282</v>
      </c>
      <c r="AU972" s="251" t="s">
        <v>91</v>
      </c>
      <c r="AV972" s="13" t="s">
        <v>91</v>
      </c>
      <c r="AW972" s="13" t="s">
        <v>39</v>
      </c>
      <c r="AX972" s="13" t="s">
        <v>78</v>
      </c>
      <c r="AY972" s="251" t="s">
        <v>188</v>
      </c>
    </row>
    <row r="973" s="16" customFormat="1">
      <c r="A973" s="16"/>
      <c r="B973" s="286"/>
      <c r="C973" s="287"/>
      <c r="D973" s="222" t="s">
        <v>282</v>
      </c>
      <c r="E973" s="288" t="s">
        <v>32</v>
      </c>
      <c r="F973" s="289" t="s">
        <v>3556</v>
      </c>
      <c r="G973" s="287"/>
      <c r="H973" s="290">
        <v>717.4499999999997</v>
      </c>
      <c r="I973" s="291"/>
      <c r="J973" s="287"/>
      <c r="K973" s="287"/>
      <c r="L973" s="292"/>
      <c r="M973" s="293"/>
      <c r="N973" s="294"/>
      <c r="O973" s="294"/>
      <c r="P973" s="294"/>
      <c r="Q973" s="294"/>
      <c r="R973" s="294"/>
      <c r="S973" s="294"/>
      <c r="T973" s="295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T973" s="296" t="s">
        <v>282</v>
      </c>
      <c r="AU973" s="296" t="s">
        <v>91</v>
      </c>
      <c r="AV973" s="16" t="s">
        <v>198</v>
      </c>
      <c r="AW973" s="16" t="s">
        <v>39</v>
      </c>
      <c r="AX973" s="16" t="s">
        <v>78</v>
      </c>
      <c r="AY973" s="296" t="s">
        <v>188</v>
      </c>
    </row>
    <row r="974" s="14" customFormat="1">
      <c r="A974" s="14"/>
      <c r="B974" s="252"/>
      <c r="C974" s="253"/>
      <c r="D974" s="222" t="s">
        <v>282</v>
      </c>
      <c r="E974" s="254" t="s">
        <v>32</v>
      </c>
      <c r="F974" s="255" t="s">
        <v>814</v>
      </c>
      <c r="G974" s="253"/>
      <c r="H974" s="254" t="s">
        <v>32</v>
      </c>
      <c r="I974" s="256"/>
      <c r="J974" s="253"/>
      <c r="K974" s="253"/>
      <c r="L974" s="257"/>
      <c r="M974" s="258"/>
      <c r="N974" s="259"/>
      <c r="O974" s="259"/>
      <c r="P974" s="259"/>
      <c r="Q974" s="259"/>
      <c r="R974" s="259"/>
      <c r="S974" s="259"/>
      <c r="T974" s="260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61" t="s">
        <v>282</v>
      </c>
      <c r="AU974" s="261" t="s">
        <v>91</v>
      </c>
      <c r="AV974" s="14" t="s">
        <v>86</v>
      </c>
      <c r="AW974" s="14" t="s">
        <v>39</v>
      </c>
      <c r="AX974" s="14" t="s">
        <v>78</v>
      </c>
      <c r="AY974" s="261" t="s">
        <v>188</v>
      </c>
    </row>
    <row r="975" s="14" customFormat="1">
      <c r="A975" s="14"/>
      <c r="B975" s="252"/>
      <c r="C975" s="253"/>
      <c r="D975" s="222" t="s">
        <v>282</v>
      </c>
      <c r="E975" s="254" t="s">
        <v>32</v>
      </c>
      <c r="F975" s="255" t="s">
        <v>3557</v>
      </c>
      <c r="G975" s="253"/>
      <c r="H975" s="254" t="s">
        <v>32</v>
      </c>
      <c r="I975" s="256"/>
      <c r="J975" s="253"/>
      <c r="K975" s="253"/>
      <c r="L975" s="257"/>
      <c r="M975" s="258"/>
      <c r="N975" s="259"/>
      <c r="O975" s="259"/>
      <c r="P975" s="259"/>
      <c r="Q975" s="259"/>
      <c r="R975" s="259"/>
      <c r="S975" s="259"/>
      <c r="T975" s="260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61" t="s">
        <v>282</v>
      </c>
      <c r="AU975" s="261" t="s">
        <v>91</v>
      </c>
      <c r="AV975" s="14" t="s">
        <v>86</v>
      </c>
      <c r="AW975" s="14" t="s">
        <v>39</v>
      </c>
      <c r="AX975" s="14" t="s">
        <v>78</v>
      </c>
      <c r="AY975" s="261" t="s">
        <v>188</v>
      </c>
    </row>
    <row r="976" s="13" customFormat="1">
      <c r="A976" s="13"/>
      <c r="B976" s="241"/>
      <c r="C976" s="242"/>
      <c r="D976" s="222" t="s">
        <v>282</v>
      </c>
      <c r="E976" s="243" t="s">
        <v>32</v>
      </c>
      <c r="F976" s="244" t="s">
        <v>3558</v>
      </c>
      <c r="G976" s="242"/>
      <c r="H976" s="245">
        <v>383.13</v>
      </c>
      <c r="I976" s="246"/>
      <c r="J976" s="242"/>
      <c r="K976" s="242"/>
      <c r="L976" s="247"/>
      <c r="M976" s="248"/>
      <c r="N976" s="249"/>
      <c r="O976" s="249"/>
      <c r="P976" s="249"/>
      <c r="Q976" s="249"/>
      <c r="R976" s="249"/>
      <c r="S976" s="249"/>
      <c r="T976" s="250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1" t="s">
        <v>282</v>
      </c>
      <c r="AU976" s="251" t="s">
        <v>91</v>
      </c>
      <c r="AV976" s="13" t="s">
        <v>91</v>
      </c>
      <c r="AW976" s="13" t="s">
        <v>39</v>
      </c>
      <c r="AX976" s="13" t="s">
        <v>78</v>
      </c>
      <c r="AY976" s="251" t="s">
        <v>188</v>
      </c>
    </row>
    <row r="977" s="14" customFormat="1">
      <c r="A977" s="14"/>
      <c r="B977" s="252"/>
      <c r="C977" s="253"/>
      <c r="D977" s="222" t="s">
        <v>282</v>
      </c>
      <c r="E977" s="254" t="s">
        <v>32</v>
      </c>
      <c r="F977" s="255" t="s">
        <v>3559</v>
      </c>
      <c r="G977" s="253"/>
      <c r="H977" s="254" t="s">
        <v>32</v>
      </c>
      <c r="I977" s="256"/>
      <c r="J977" s="253"/>
      <c r="K977" s="253"/>
      <c r="L977" s="257"/>
      <c r="M977" s="258"/>
      <c r="N977" s="259"/>
      <c r="O977" s="259"/>
      <c r="P977" s="259"/>
      <c r="Q977" s="259"/>
      <c r="R977" s="259"/>
      <c r="S977" s="259"/>
      <c r="T977" s="260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61" t="s">
        <v>282</v>
      </c>
      <c r="AU977" s="261" t="s">
        <v>91</v>
      </c>
      <c r="AV977" s="14" t="s">
        <v>86</v>
      </c>
      <c r="AW977" s="14" t="s">
        <v>39</v>
      </c>
      <c r="AX977" s="14" t="s">
        <v>78</v>
      </c>
      <c r="AY977" s="261" t="s">
        <v>188</v>
      </c>
    </row>
    <row r="978" s="13" customFormat="1">
      <c r="A978" s="13"/>
      <c r="B978" s="241"/>
      <c r="C978" s="242"/>
      <c r="D978" s="222" t="s">
        <v>282</v>
      </c>
      <c r="E978" s="243" t="s">
        <v>32</v>
      </c>
      <c r="F978" s="244" t="s">
        <v>3560</v>
      </c>
      <c r="G978" s="242"/>
      <c r="H978" s="245">
        <v>-6.1200000000000001</v>
      </c>
      <c r="I978" s="246"/>
      <c r="J978" s="242"/>
      <c r="K978" s="242"/>
      <c r="L978" s="247"/>
      <c r="M978" s="248"/>
      <c r="N978" s="249"/>
      <c r="O978" s="249"/>
      <c r="P978" s="249"/>
      <c r="Q978" s="249"/>
      <c r="R978" s="249"/>
      <c r="S978" s="249"/>
      <c r="T978" s="250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51" t="s">
        <v>282</v>
      </c>
      <c r="AU978" s="251" t="s">
        <v>91</v>
      </c>
      <c r="AV978" s="13" t="s">
        <v>91</v>
      </c>
      <c r="AW978" s="13" t="s">
        <v>39</v>
      </c>
      <c r="AX978" s="13" t="s">
        <v>78</v>
      </c>
      <c r="AY978" s="251" t="s">
        <v>188</v>
      </c>
    </row>
    <row r="979" s="13" customFormat="1">
      <c r="A979" s="13"/>
      <c r="B979" s="241"/>
      <c r="C979" s="242"/>
      <c r="D979" s="222" t="s">
        <v>282</v>
      </c>
      <c r="E979" s="243" t="s">
        <v>32</v>
      </c>
      <c r="F979" s="244" t="s">
        <v>3561</v>
      </c>
      <c r="G979" s="242"/>
      <c r="H979" s="245">
        <v>-2.2349999999999999</v>
      </c>
      <c r="I979" s="246"/>
      <c r="J979" s="242"/>
      <c r="K979" s="242"/>
      <c r="L979" s="247"/>
      <c r="M979" s="248"/>
      <c r="N979" s="249"/>
      <c r="O979" s="249"/>
      <c r="P979" s="249"/>
      <c r="Q979" s="249"/>
      <c r="R979" s="249"/>
      <c r="S979" s="249"/>
      <c r="T979" s="250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51" t="s">
        <v>282</v>
      </c>
      <c r="AU979" s="251" t="s">
        <v>91</v>
      </c>
      <c r="AV979" s="13" t="s">
        <v>91</v>
      </c>
      <c r="AW979" s="13" t="s">
        <v>39</v>
      </c>
      <c r="AX979" s="13" t="s">
        <v>78</v>
      </c>
      <c r="AY979" s="251" t="s">
        <v>188</v>
      </c>
    </row>
    <row r="980" s="13" customFormat="1">
      <c r="A980" s="13"/>
      <c r="B980" s="241"/>
      <c r="C980" s="242"/>
      <c r="D980" s="222" t="s">
        <v>282</v>
      </c>
      <c r="E980" s="243" t="s">
        <v>32</v>
      </c>
      <c r="F980" s="244" t="s">
        <v>3562</v>
      </c>
      <c r="G980" s="242"/>
      <c r="H980" s="245">
        <v>-14.635</v>
      </c>
      <c r="I980" s="246"/>
      <c r="J980" s="242"/>
      <c r="K980" s="242"/>
      <c r="L980" s="247"/>
      <c r="M980" s="248"/>
      <c r="N980" s="249"/>
      <c r="O980" s="249"/>
      <c r="P980" s="249"/>
      <c r="Q980" s="249"/>
      <c r="R980" s="249"/>
      <c r="S980" s="249"/>
      <c r="T980" s="250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51" t="s">
        <v>282</v>
      </c>
      <c r="AU980" s="251" t="s">
        <v>91</v>
      </c>
      <c r="AV980" s="13" t="s">
        <v>91</v>
      </c>
      <c r="AW980" s="13" t="s">
        <v>39</v>
      </c>
      <c r="AX980" s="13" t="s">
        <v>78</v>
      </c>
      <c r="AY980" s="251" t="s">
        <v>188</v>
      </c>
    </row>
    <row r="981" s="13" customFormat="1">
      <c r="A981" s="13"/>
      <c r="B981" s="241"/>
      <c r="C981" s="242"/>
      <c r="D981" s="222" t="s">
        <v>282</v>
      </c>
      <c r="E981" s="243" t="s">
        <v>32</v>
      </c>
      <c r="F981" s="244" t="s">
        <v>3561</v>
      </c>
      <c r="G981" s="242"/>
      <c r="H981" s="245">
        <v>-2.2349999999999999</v>
      </c>
      <c r="I981" s="246"/>
      <c r="J981" s="242"/>
      <c r="K981" s="242"/>
      <c r="L981" s="247"/>
      <c r="M981" s="248"/>
      <c r="N981" s="249"/>
      <c r="O981" s="249"/>
      <c r="P981" s="249"/>
      <c r="Q981" s="249"/>
      <c r="R981" s="249"/>
      <c r="S981" s="249"/>
      <c r="T981" s="250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51" t="s">
        <v>282</v>
      </c>
      <c r="AU981" s="251" t="s">
        <v>91</v>
      </c>
      <c r="AV981" s="13" t="s">
        <v>91</v>
      </c>
      <c r="AW981" s="13" t="s">
        <v>39</v>
      </c>
      <c r="AX981" s="13" t="s">
        <v>78</v>
      </c>
      <c r="AY981" s="251" t="s">
        <v>188</v>
      </c>
    </row>
    <row r="982" s="13" customFormat="1">
      <c r="A982" s="13"/>
      <c r="B982" s="241"/>
      <c r="C982" s="242"/>
      <c r="D982" s="222" t="s">
        <v>282</v>
      </c>
      <c r="E982" s="243" t="s">
        <v>32</v>
      </c>
      <c r="F982" s="244" t="s">
        <v>3563</v>
      </c>
      <c r="G982" s="242"/>
      <c r="H982" s="245">
        <v>-6.5049999999999999</v>
      </c>
      <c r="I982" s="246"/>
      <c r="J982" s="242"/>
      <c r="K982" s="242"/>
      <c r="L982" s="247"/>
      <c r="M982" s="248"/>
      <c r="N982" s="249"/>
      <c r="O982" s="249"/>
      <c r="P982" s="249"/>
      <c r="Q982" s="249"/>
      <c r="R982" s="249"/>
      <c r="S982" s="249"/>
      <c r="T982" s="250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51" t="s">
        <v>282</v>
      </c>
      <c r="AU982" s="251" t="s">
        <v>91</v>
      </c>
      <c r="AV982" s="13" t="s">
        <v>91</v>
      </c>
      <c r="AW982" s="13" t="s">
        <v>39</v>
      </c>
      <c r="AX982" s="13" t="s">
        <v>78</v>
      </c>
      <c r="AY982" s="251" t="s">
        <v>188</v>
      </c>
    </row>
    <row r="983" s="13" customFormat="1">
      <c r="A983" s="13"/>
      <c r="B983" s="241"/>
      <c r="C983" s="242"/>
      <c r="D983" s="222" t="s">
        <v>282</v>
      </c>
      <c r="E983" s="243" t="s">
        <v>32</v>
      </c>
      <c r="F983" s="244" t="s">
        <v>3564</v>
      </c>
      <c r="G983" s="242"/>
      <c r="H983" s="245">
        <v>-48.159999999999997</v>
      </c>
      <c r="I983" s="246"/>
      <c r="J983" s="242"/>
      <c r="K983" s="242"/>
      <c r="L983" s="247"/>
      <c r="M983" s="248"/>
      <c r="N983" s="249"/>
      <c r="O983" s="249"/>
      <c r="P983" s="249"/>
      <c r="Q983" s="249"/>
      <c r="R983" s="249"/>
      <c r="S983" s="249"/>
      <c r="T983" s="250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51" t="s">
        <v>282</v>
      </c>
      <c r="AU983" s="251" t="s">
        <v>91</v>
      </c>
      <c r="AV983" s="13" t="s">
        <v>91</v>
      </c>
      <c r="AW983" s="13" t="s">
        <v>39</v>
      </c>
      <c r="AX983" s="13" t="s">
        <v>78</v>
      </c>
      <c r="AY983" s="251" t="s">
        <v>188</v>
      </c>
    </row>
    <row r="984" s="14" customFormat="1">
      <c r="A984" s="14"/>
      <c r="B984" s="252"/>
      <c r="C984" s="253"/>
      <c r="D984" s="222" t="s">
        <v>282</v>
      </c>
      <c r="E984" s="254" t="s">
        <v>32</v>
      </c>
      <c r="F984" s="255" t="s">
        <v>3565</v>
      </c>
      <c r="G984" s="253"/>
      <c r="H984" s="254" t="s">
        <v>32</v>
      </c>
      <c r="I984" s="256"/>
      <c r="J984" s="253"/>
      <c r="K984" s="253"/>
      <c r="L984" s="257"/>
      <c r="M984" s="258"/>
      <c r="N984" s="259"/>
      <c r="O984" s="259"/>
      <c r="P984" s="259"/>
      <c r="Q984" s="259"/>
      <c r="R984" s="259"/>
      <c r="S984" s="259"/>
      <c r="T984" s="260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61" t="s">
        <v>282</v>
      </c>
      <c r="AU984" s="261" t="s">
        <v>91</v>
      </c>
      <c r="AV984" s="14" t="s">
        <v>86</v>
      </c>
      <c r="AW984" s="14" t="s">
        <v>39</v>
      </c>
      <c r="AX984" s="14" t="s">
        <v>78</v>
      </c>
      <c r="AY984" s="261" t="s">
        <v>188</v>
      </c>
    </row>
    <row r="985" s="13" customFormat="1">
      <c r="A985" s="13"/>
      <c r="B985" s="241"/>
      <c r="C985" s="242"/>
      <c r="D985" s="222" t="s">
        <v>282</v>
      </c>
      <c r="E985" s="243" t="s">
        <v>32</v>
      </c>
      <c r="F985" s="244" t="s">
        <v>3566</v>
      </c>
      <c r="G985" s="242"/>
      <c r="H985" s="245">
        <v>-10.98</v>
      </c>
      <c r="I985" s="246"/>
      <c r="J985" s="242"/>
      <c r="K985" s="242"/>
      <c r="L985" s="247"/>
      <c r="M985" s="248"/>
      <c r="N985" s="249"/>
      <c r="O985" s="249"/>
      <c r="P985" s="249"/>
      <c r="Q985" s="249"/>
      <c r="R985" s="249"/>
      <c r="S985" s="249"/>
      <c r="T985" s="250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51" t="s">
        <v>282</v>
      </c>
      <c r="AU985" s="251" t="s">
        <v>91</v>
      </c>
      <c r="AV985" s="13" t="s">
        <v>91</v>
      </c>
      <c r="AW985" s="13" t="s">
        <v>39</v>
      </c>
      <c r="AX985" s="13" t="s">
        <v>78</v>
      </c>
      <c r="AY985" s="251" t="s">
        <v>188</v>
      </c>
    </row>
    <row r="986" s="13" customFormat="1">
      <c r="A986" s="13"/>
      <c r="B986" s="241"/>
      <c r="C986" s="242"/>
      <c r="D986" s="222" t="s">
        <v>282</v>
      </c>
      <c r="E986" s="243" t="s">
        <v>32</v>
      </c>
      <c r="F986" s="244" t="s">
        <v>3567</v>
      </c>
      <c r="G986" s="242"/>
      <c r="H986" s="245">
        <v>-24.620000000000001</v>
      </c>
      <c r="I986" s="246"/>
      <c r="J986" s="242"/>
      <c r="K986" s="242"/>
      <c r="L986" s="247"/>
      <c r="M986" s="248"/>
      <c r="N986" s="249"/>
      <c r="O986" s="249"/>
      <c r="P986" s="249"/>
      <c r="Q986" s="249"/>
      <c r="R986" s="249"/>
      <c r="S986" s="249"/>
      <c r="T986" s="250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51" t="s">
        <v>282</v>
      </c>
      <c r="AU986" s="251" t="s">
        <v>91</v>
      </c>
      <c r="AV986" s="13" t="s">
        <v>91</v>
      </c>
      <c r="AW986" s="13" t="s">
        <v>39</v>
      </c>
      <c r="AX986" s="13" t="s">
        <v>78</v>
      </c>
      <c r="AY986" s="251" t="s">
        <v>188</v>
      </c>
    </row>
    <row r="987" s="14" customFormat="1">
      <c r="A987" s="14"/>
      <c r="B987" s="252"/>
      <c r="C987" s="253"/>
      <c r="D987" s="222" t="s">
        <v>282</v>
      </c>
      <c r="E987" s="254" t="s">
        <v>32</v>
      </c>
      <c r="F987" s="255" t="s">
        <v>3568</v>
      </c>
      <c r="G987" s="253"/>
      <c r="H987" s="254" t="s">
        <v>32</v>
      </c>
      <c r="I987" s="256"/>
      <c r="J987" s="253"/>
      <c r="K987" s="253"/>
      <c r="L987" s="257"/>
      <c r="M987" s="258"/>
      <c r="N987" s="259"/>
      <c r="O987" s="259"/>
      <c r="P987" s="259"/>
      <c r="Q987" s="259"/>
      <c r="R987" s="259"/>
      <c r="S987" s="259"/>
      <c r="T987" s="260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61" t="s">
        <v>282</v>
      </c>
      <c r="AU987" s="261" t="s">
        <v>91</v>
      </c>
      <c r="AV987" s="14" t="s">
        <v>86</v>
      </c>
      <c r="AW987" s="14" t="s">
        <v>39</v>
      </c>
      <c r="AX987" s="14" t="s">
        <v>78</v>
      </c>
      <c r="AY987" s="261" t="s">
        <v>188</v>
      </c>
    </row>
    <row r="988" s="13" customFormat="1">
      <c r="A988" s="13"/>
      <c r="B988" s="241"/>
      <c r="C988" s="242"/>
      <c r="D988" s="222" t="s">
        <v>282</v>
      </c>
      <c r="E988" s="243" t="s">
        <v>32</v>
      </c>
      <c r="F988" s="244" t="s">
        <v>3569</v>
      </c>
      <c r="G988" s="242"/>
      <c r="H988" s="245">
        <v>25.370000000000001</v>
      </c>
      <c r="I988" s="246"/>
      <c r="J988" s="242"/>
      <c r="K988" s="242"/>
      <c r="L988" s="247"/>
      <c r="M988" s="248"/>
      <c r="N988" s="249"/>
      <c r="O988" s="249"/>
      <c r="P988" s="249"/>
      <c r="Q988" s="249"/>
      <c r="R988" s="249"/>
      <c r="S988" s="249"/>
      <c r="T988" s="250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51" t="s">
        <v>282</v>
      </c>
      <c r="AU988" s="251" t="s">
        <v>91</v>
      </c>
      <c r="AV988" s="13" t="s">
        <v>91</v>
      </c>
      <c r="AW988" s="13" t="s">
        <v>39</v>
      </c>
      <c r="AX988" s="13" t="s">
        <v>78</v>
      </c>
      <c r="AY988" s="251" t="s">
        <v>188</v>
      </c>
    </row>
    <row r="989" s="14" customFormat="1">
      <c r="A989" s="14"/>
      <c r="B989" s="252"/>
      <c r="C989" s="253"/>
      <c r="D989" s="222" t="s">
        <v>282</v>
      </c>
      <c r="E989" s="254" t="s">
        <v>32</v>
      </c>
      <c r="F989" s="255" t="s">
        <v>3570</v>
      </c>
      <c r="G989" s="253"/>
      <c r="H989" s="254" t="s">
        <v>32</v>
      </c>
      <c r="I989" s="256"/>
      <c r="J989" s="253"/>
      <c r="K989" s="253"/>
      <c r="L989" s="257"/>
      <c r="M989" s="258"/>
      <c r="N989" s="259"/>
      <c r="O989" s="259"/>
      <c r="P989" s="259"/>
      <c r="Q989" s="259"/>
      <c r="R989" s="259"/>
      <c r="S989" s="259"/>
      <c r="T989" s="260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61" t="s">
        <v>282</v>
      </c>
      <c r="AU989" s="261" t="s">
        <v>91</v>
      </c>
      <c r="AV989" s="14" t="s">
        <v>86</v>
      </c>
      <c r="AW989" s="14" t="s">
        <v>39</v>
      </c>
      <c r="AX989" s="14" t="s">
        <v>78</v>
      </c>
      <c r="AY989" s="261" t="s">
        <v>188</v>
      </c>
    </row>
    <row r="990" s="13" customFormat="1">
      <c r="A990" s="13"/>
      <c r="B990" s="241"/>
      <c r="C990" s="242"/>
      <c r="D990" s="222" t="s">
        <v>282</v>
      </c>
      <c r="E990" s="243" t="s">
        <v>32</v>
      </c>
      <c r="F990" s="244" t="s">
        <v>3571</v>
      </c>
      <c r="G990" s="242"/>
      <c r="H990" s="245">
        <v>456.01499999999999</v>
      </c>
      <c r="I990" s="246"/>
      <c r="J990" s="242"/>
      <c r="K990" s="242"/>
      <c r="L990" s="247"/>
      <c r="M990" s="248"/>
      <c r="N990" s="249"/>
      <c r="O990" s="249"/>
      <c r="P990" s="249"/>
      <c r="Q990" s="249"/>
      <c r="R990" s="249"/>
      <c r="S990" s="249"/>
      <c r="T990" s="250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51" t="s">
        <v>282</v>
      </c>
      <c r="AU990" s="251" t="s">
        <v>91</v>
      </c>
      <c r="AV990" s="13" t="s">
        <v>91</v>
      </c>
      <c r="AW990" s="13" t="s">
        <v>39</v>
      </c>
      <c r="AX990" s="13" t="s">
        <v>78</v>
      </c>
      <c r="AY990" s="251" t="s">
        <v>188</v>
      </c>
    </row>
    <row r="991" s="14" customFormat="1">
      <c r="A991" s="14"/>
      <c r="B991" s="252"/>
      <c r="C991" s="253"/>
      <c r="D991" s="222" t="s">
        <v>282</v>
      </c>
      <c r="E991" s="254" t="s">
        <v>32</v>
      </c>
      <c r="F991" s="255" t="s">
        <v>3572</v>
      </c>
      <c r="G991" s="253"/>
      <c r="H991" s="254" t="s">
        <v>32</v>
      </c>
      <c r="I991" s="256"/>
      <c r="J991" s="253"/>
      <c r="K991" s="253"/>
      <c r="L991" s="257"/>
      <c r="M991" s="258"/>
      <c r="N991" s="259"/>
      <c r="O991" s="259"/>
      <c r="P991" s="259"/>
      <c r="Q991" s="259"/>
      <c r="R991" s="259"/>
      <c r="S991" s="259"/>
      <c r="T991" s="260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61" t="s">
        <v>282</v>
      </c>
      <c r="AU991" s="261" t="s">
        <v>91</v>
      </c>
      <c r="AV991" s="14" t="s">
        <v>86</v>
      </c>
      <c r="AW991" s="14" t="s">
        <v>39</v>
      </c>
      <c r="AX991" s="14" t="s">
        <v>78</v>
      </c>
      <c r="AY991" s="261" t="s">
        <v>188</v>
      </c>
    </row>
    <row r="992" s="14" customFormat="1">
      <c r="A992" s="14"/>
      <c r="B992" s="252"/>
      <c r="C992" s="253"/>
      <c r="D992" s="222" t="s">
        <v>282</v>
      </c>
      <c r="E992" s="254" t="s">
        <v>32</v>
      </c>
      <c r="F992" s="255" t="s">
        <v>3573</v>
      </c>
      <c r="G992" s="253"/>
      <c r="H992" s="254" t="s">
        <v>32</v>
      </c>
      <c r="I992" s="256"/>
      <c r="J992" s="253"/>
      <c r="K992" s="253"/>
      <c r="L992" s="257"/>
      <c r="M992" s="258"/>
      <c r="N992" s="259"/>
      <c r="O992" s="259"/>
      <c r="P992" s="259"/>
      <c r="Q992" s="259"/>
      <c r="R992" s="259"/>
      <c r="S992" s="259"/>
      <c r="T992" s="260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61" t="s">
        <v>282</v>
      </c>
      <c r="AU992" s="261" t="s">
        <v>91</v>
      </c>
      <c r="AV992" s="14" t="s">
        <v>86</v>
      </c>
      <c r="AW992" s="14" t="s">
        <v>39</v>
      </c>
      <c r="AX992" s="14" t="s">
        <v>78</v>
      </c>
      <c r="AY992" s="261" t="s">
        <v>188</v>
      </c>
    </row>
    <row r="993" s="13" customFormat="1">
      <c r="A993" s="13"/>
      <c r="B993" s="241"/>
      <c r="C993" s="242"/>
      <c r="D993" s="222" t="s">
        <v>282</v>
      </c>
      <c r="E993" s="243" t="s">
        <v>32</v>
      </c>
      <c r="F993" s="244" t="s">
        <v>3574</v>
      </c>
      <c r="G993" s="242"/>
      <c r="H993" s="245">
        <v>-127.54000000000001</v>
      </c>
      <c r="I993" s="246"/>
      <c r="J993" s="242"/>
      <c r="K993" s="242"/>
      <c r="L993" s="247"/>
      <c r="M993" s="248"/>
      <c r="N993" s="249"/>
      <c r="O993" s="249"/>
      <c r="P993" s="249"/>
      <c r="Q993" s="249"/>
      <c r="R993" s="249"/>
      <c r="S993" s="249"/>
      <c r="T993" s="250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51" t="s">
        <v>282</v>
      </c>
      <c r="AU993" s="251" t="s">
        <v>91</v>
      </c>
      <c r="AV993" s="13" t="s">
        <v>91</v>
      </c>
      <c r="AW993" s="13" t="s">
        <v>39</v>
      </c>
      <c r="AX993" s="13" t="s">
        <v>78</v>
      </c>
      <c r="AY993" s="251" t="s">
        <v>188</v>
      </c>
    </row>
    <row r="994" s="14" customFormat="1">
      <c r="A994" s="14"/>
      <c r="B994" s="252"/>
      <c r="C994" s="253"/>
      <c r="D994" s="222" t="s">
        <v>282</v>
      </c>
      <c r="E994" s="254" t="s">
        <v>32</v>
      </c>
      <c r="F994" s="255" t="s">
        <v>3565</v>
      </c>
      <c r="G994" s="253"/>
      <c r="H994" s="254" t="s">
        <v>32</v>
      </c>
      <c r="I994" s="256"/>
      <c r="J994" s="253"/>
      <c r="K994" s="253"/>
      <c r="L994" s="257"/>
      <c r="M994" s="258"/>
      <c r="N994" s="259"/>
      <c r="O994" s="259"/>
      <c r="P994" s="259"/>
      <c r="Q994" s="259"/>
      <c r="R994" s="259"/>
      <c r="S994" s="259"/>
      <c r="T994" s="260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61" t="s">
        <v>282</v>
      </c>
      <c r="AU994" s="261" t="s">
        <v>91</v>
      </c>
      <c r="AV994" s="14" t="s">
        <v>86</v>
      </c>
      <c r="AW994" s="14" t="s">
        <v>39</v>
      </c>
      <c r="AX994" s="14" t="s">
        <v>78</v>
      </c>
      <c r="AY994" s="261" t="s">
        <v>188</v>
      </c>
    </row>
    <row r="995" s="13" customFormat="1">
      <c r="A995" s="13"/>
      <c r="B995" s="241"/>
      <c r="C995" s="242"/>
      <c r="D995" s="222" t="s">
        <v>282</v>
      </c>
      <c r="E995" s="243" t="s">
        <v>32</v>
      </c>
      <c r="F995" s="244" t="s">
        <v>3575</v>
      </c>
      <c r="G995" s="242"/>
      <c r="H995" s="245">
        <v>-5.4900000000000002</v>
      </c>
      <c r="I995" s="246"/>
      <c r="J995" s="242"/>
      <c r="K995" s="242"/>
      <c r="L995" s="247"/>
      <c r="M995" s="248"/>
      <c r="N995" s="249"/>
      <c r="O995" s="249"/>
      <c r="P995" s="249"/>
      <c r="Q995" s="249"/>
      <c r="R995" s="249"/>
      <c r="S995" s="249"/>
      <c r="T995" s="250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1" t="s">
        <v>282</v>
      </c>
      <c r="AU995" s="251" t="s">
        <v>91</v>
      </c>
      <c r="AV995" s="13" t="s">
        <v>91</v>
      </c>
      <c r="AW995" s="13" t="s">
        <v>39</v>
      </c>
      <c r="AX995" s="13" t="s">
        <v>78</v>
      </c>
      <c r="AY995" s="251" t="s">
        <v>188</v>
      </c>
    </row>
    <row r="996" s="13" customFormat="1">
      <c r="A996" s="13"/>
      <c r="B996" s="241"/>
      <c r="C996" s="242"/>
      <c r="D996" s="222" t="s">
        <v>282</v>
      </c>
      <c r="E996" s="243" t="s">
        <v>32</v>
      </c>
      <c r="F996" s="244" t="s">
        <v>3576</v>
      </c>
      <c r="G996" s="242"/>
      <c r="H996" s="245">
        <v>-12.310000000000001</v>
      </c>
      <c r="I996" s="246"/>
      <c r="J996" s="242"/>
      <c r="K996" s="242"/>
      <c r="L996" s="247"/>
      <c r="M996" s="248"/>
      <c r="N996" s="249"/>
      <c r="O996" s="249"/>
      <c r="P996" s="249"/>
      <c r="Q996" s="249"/>
      <c r="R996" s="249"/>
      <c r="S996" s="249"/>
      <c r="T996" s="250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51" t="s">
        <v>282</v>
      </c>
      <c r="AU996" s="251" t="s">
        <v>91</v>
      </c>
      <c r="AV996" s="13" t="s">
        <v>91</v>
      </c>
      <c r="AW996" s="13" t="s">
        <v>39</v>
      </c>
      <c r="AX996" s="13" t="s">
        <v>78</v>
      </c>
      <c r="AY996" s="251" t="s">
        <v>188</v>
      </c>
    </row>
    <row r="997" s="14" customFormat="1">
      <c r="A997" s="14"/>
      <c r="B997" s="252"/>
      <c r="C997" s="253"/>
      <c r="D997" s="222" t="s">
        <v>282</v>
      </c>
      <c r="E997" s="254" t="s">
        <v>32</v>
      </c>
      <c r="F997" s="255" t="s">
        <v>3577</v>
      </c>
      <c r="G997" s="253"/>
      <c r="H997" s="254" t="s">
        <v>32</v>
      </c>
      <c r="I997" s="256"/>
      <c r="J997" s="253"/>
      <c r="K997" s="253"/>
      <c r="L997" s="257"/>
      <c r="M997" s="258"/>
      <c r="N997" s="259"/>
      <c r="O997" s="259"/>
      <c r="P997" s="259"/>
      <c r="Q997" s="259"/>
      <c r="R997" s="259"/>
      <c r="S997" s="259"/>
      <c r="T997" s="260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61" t="s">
        <v>282</v>
      </c>
      <c r="AU997" s="261" t="s">
        <v>91</v>
      </c>
      <c r="AV997" s="14" t="s">
        <v>86</v>
      </c>
      <c r="AW997" s="14" t="s">
        <v>39</v>
      </c>
      <c r="AX997" s="14" t="s">
        <v>78</v>
      </c>
      <c r="AY997" s="261" t="s">
        <v>188</v>
      </c>
    </row>
    <row r="998" s="14" customFormat="1">
      <c r="A998" s="14"/>
      <c r="B998" s="252"/>
      <c r="C998" s="253"/>
      <c r="D998" s="222" t="s">
        <v>282</v>
      </c>
      <c r="E998" s="254" t="s">
        <v>32</v>
      </c>
      <c r="F998" s="255" t="s">
        <v>3573</v>
      </c>
      <c r="G998" s="253"/>
      <c r="H998" s="254" t="s">
        <v>32</v>
      </c>
      <c r="I998" s="256"/>
      <c r="J998" s="253"/>
      <c r="K998" s="253"/>
      <c r="L998" s="257"/>
      <c r="M998" s="258"/>
      <c r="N998" s="259"/>
      <c r="O998" s="259"/>
      <c r="P998" s="259"/>
      <c r="Q998" s="259"/>
      <c r="R998" s="259"/>
      <c r="S998" s="259"/>
      <c r="T998" s="260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61" t="s">
        <v>282</v>
      </c>
      <c r="AU998" s="261" t="s">
        <v>91</v>
      </c>
      <c r="AV998" s="14" t="s">
        <v>86</v>
      </c>
      <c r="AW998" s="14" t="s">
        <v>39</v>
      </c>
      <c r="AX998" s="14" t="s">
        <v>78</v>
      </c>
      <c r="AY998" s="261" t="s">
        <v>188</v>
      </c>
    </row>
    <row r="999" s="13" customFormat="1">
      <c r="A999" s="13"/>
      <c r="B999" s="241"/>
      <c r="C999" s="242"/>
      <c r="D999" s="222" t="s">
        <v>282</v>
      </c>
      <c r="E999" s="243" t="s">
        <v>32</v>
      </c>
      <c r="F999" s="244" t="s">
        <v>3578</v>
      </c>
      <c r="G999" s="242"/>
      <c r="H999" s="245">
        <v>-11.25</v>
      </c>
      <c r="I999" s="246"/>
      <c r="J999" s="242"/>
      <c r="K999" s="242"/>
      <c r="L999" s="247"/>
      <c r="M999" s="248"/>
      <c r="N999" s="249"/>
      <c r="O999" s="249"/>
      <c r="P999" s="249"/>
      <c r="Q999" s="249"/>
      <c r="R999" s="249"/>
      <c r="S999" s="249"/>
      <c r="T999" s="250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51" t="s">
        <v>282</v>
      </c>
      <c r="AU999" s="251" t="s">
        <v>91</v>
      </c>
      <c r="AV999" s="13" t="s">
        <v>91</v>
      </c>
      <c r="AW999" s="13" t="s">
        <v>39</v>
      </c>
      <c r="AX999" s="13" t="s">
        <v>78</v>
      </c>
      <c r="AY999" s="251" t="s">
        <v>188</v>
      </c>
    </row>
    <row r="1000" s="14" customFormat="1">
      <c r="A1000" s="14"/>
      <c r="B1000" s="252"/>
      <c r="C1000" s="253"/>
      <c r="D1000" s="222" t="s">
        <v>282</v>
      </c>
      <c r="E1000" s="254" t="s">
        <v>32</v>
      </c>
      <c r="F1000" s="255" t="s">
        <v>3565</v>
      </c>
      <c r="G1000" s="253"/>
      <c r="H1000" s="254" t="s">
        <v>32</v>
      </c>
      <c r="I1000" s="256"/>
      <c r="J1000" s="253"/>
      <c r="K1000" s="253"/>
      <c r="L1000" s="257"/>
      <c r="M1000" s="258"/>
      <c r="N1000" s="259"/>
      <c r="O1000" s="259"/>
      <c r="P1000" s="259"/>
      <c r="Q1000" s="259"/>
      <c r="R1000" s="259"/>
      <c r="S1000" s="259"/>
      <c r="T1000" s="260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61" t="s">
        <v>282</v>
      </c>
      <c r="AU1000" s="261" t="s">
        <v>91</v>
      </c>
      <c r="AV1000" s="14" t="s">
        <v>86</v>
      </c>
      <c r="AW1000" s="14" t="s">
        <v>39</v>
      </c>
      <c r="AX1000" s="14" t="s">
        <v>78</v>
      </c>
      <c r="AY1000" s="261" t="s">
        <v>188</v>
      </c>
    </row>
    <row r="1001" s="13" customFormat="1">
      <c r="A1001" s="13"/>
      <c r="B1001" s="241"/>
      <c r="C1001" s="242"/>
      <c r="D1001" s="222" t="s">
        <v>282</v>
      </c>
      <c r="E1001" s="243" t="s">
        <v>32</v>
      </c>
      <c r="F1001" s="244" t="s">
        <v>3579</v>
      </c>
      <c r="G1001" s="242"/>
      <c r="H1001" s="245">
        <v>-1.3999999999999999</v>
      </c>
      <c r="I1001" s="246"/>
      <c r="J1001" s="242"/>
      <c r="K1001" s="242"/>
      <c r="L1001" s="247"/>
      <c r="M1001" s="248"/>
      <c r="N1001" s="249"/>
      <c r="O1001" s="249"/>
      <c r="P1001" s="249"/>
      <c r="Q1001" s="249"/>
      <c r="R1001" s="249"/>
      <c r="S1001" s="249"/>
      <c r="T1001" s="250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51" t="s">
        <v>282</v>
      </c>
      <c r="AU1001" s="251" t="s">
        <v>91</v>
      </c>
      <c r="AV1001" s="13" t="s">
        <v>91</v>
      </c>
      <c r="AW1001" s="13" t="s">
        <v>39</v>
      </c>
      <c r="AX1001" s="13" t="s">
        <v>78</v>
      </c>
      <c r="AY1001" s="251" t="s">
        <v>188</v>
      </c>
    </row>
    <row r="1002" s="13" customFormat="1">
      <c r="A1002" s="13"/>
      <c r="B1002" s="241"/>
      <c r="C1002" s="242"/>
      <c r="D1002" s="222" t="s">
        <v>282</v>
      </c>
      <c r="E1002" s="243" t="s">
        <v>32</v>
      </c>
      <c r="F1002" s="244" t="s">
        <v>3580</v>
      </c>
      <c r="G1002" s="242"/>
      <c r="H1002" s="245">
        <v>-1.855</v>
      </c>
      <c r="I1002" s="246"/>
      <c r="J1002" s="242"/>
      <c r="K1002" s="242"/>
      <c r="L1002" s="247"/>
      <c r="M1002" s="248"/>
      <c r="N1002" s="249"/>
      <c r="O1002" s="249"/>
      <c r="P1002" s="249"/>
      <c r="Q1002" s="249"/>
      <c r="R1002" s="249"/>
      <c r="S1002" s="249"/>
      <c r="T1002" s="250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51" t="s">
        <v>282</v>
      </c>
      <c r="AU1002" s="251" t="s">
        <v>91</v>
      </c>
      <c r="AV1002" s="13" t="s">
        <v>91</v>
      </c>
      <c r="AW1002" s="13" t="s">
        <v>39</v>
      </c>
      <c r="AX1002" s="13" t="s">
        <v>78</v>
      </c>
      <c r="AY1002" s="251" t="s">
        <v>188</v>
      </c>
    </row>
    <row r="1003" s="16" customFormat="1">
      <c r="A1003" s="16"/>
      <c r="B1003" s="286"/>
      <c r="C1003" s="287"/>
      <c r="D1003" s="222" t="s">
        <v>282</v>
      </c>
      <c r="E1003" s="288" t="s">
        <v>32</v>
      </c>
      <c r="F1003" s="289" t="s">
        <v>3581</v>
      </c>
      <c r="G1003" s="287"/>
      <c r="H1003" s="290">
        <v>589.18000000000006</v>
      </c>
      <c r="I1003" s="291"/>
      <c r="J1003" s="287"/>
      <c r="K1003" s="287"/>
      <c r="L1003" s="292"/>
      <c r="M1003" s="293"/>
      <c r="N1003" s="294"/>
      <c r="O1003" s="294"/>
      <c r="P1003" s="294"/>
      <c r="Q1003" s="294"/>
      <c r="R1003" s="294"/>
      <c r="S1003" s="294"/>
      <c r="T1003" s="295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T1003" s="296" t="s">
        <v>282</v>
      </c>
      <c r="AU1003" s="296" t="s">
        <v>91</v>
      </c>
      <c r="AV1003" s="16" t="s">
        <v>198</v>
      </c>
      <c r="AW1003" s="16" t="s">
        <v>39</v>
      </c>
      <c r="AX1003" s="16" t="s">
        <v>78</v>
      </c>
      <c r="AY1003" s="296" t="s">
        <v>188</v>
      </c>
    </row>
    <row r="1004" s="15" customFormat="1">
      <c r="A1004" s="15"/>
      <c r="B1004" s="272"/>
      <c r="C1004" s="273"/>
      <c r="D1004" s="222" t="s">
        <v>282</v>
      </c>
      <c r="E1004" s="274" t="s">
        <v>32</v>
      </c>
      <c r="F1004" s="275" t="s">
        <v>338</v>
      </c>
      <c r="G1004" s="273"/>
      <c r="H1004" s="276">
        <v>1306.6299999999999</v>
      </c>
      <c r="I1004" s="277"/>
      <c r="J1004" s="273"/>
      <c r="K1004" s="273"/>
      <c r="L1004" s="278"/>
      <c r="M1004" s="279"/>
      <c r="N1004" s="280"/>
      <c r="O1004" s="280"/>
      <c r="P1004" s="280"/>
      <c r="Q1004" s="280"/>
      <c r="R1004" s="280"/>
      <c r="S1004" s="280"/>
      <c r="T1004" s="281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T1004" s="282" t="s">
        <v>282</v>
      </c>
      <c r="AU1004" s="282" t="s">
        <v>91</v>
      </c>
      <c r="AV1004" s="15" t="s">
        <v>187</v>
      </c>
      <c r="AW1004" s="15" t="s">
        <v>39</v>
      </c>
      <c r="AX1004" s="15" t="s">
        <v>86</v>
      </c>
      <c r="AY1004" s="282" t="s">
        <v>188</v>
      </c>
    </row>
    <row r="1005" s="2" customFormat="1" ht="24.15" customHeight="1">
      <c r="A1005" s="42"/>
      <c r="B1005" s="43"/>
      <c r="C1005" s="209" t="s">
        <v>3582</v>
      </c>
      <c r="D1005" s="209" t="s">
        <v>189</v>
      </c>
      <c r="E1005" s="210" t="s">
        <v>1729</v>
      </c>
      <c r="F1005" s="211" t="s">
        <v>1730</v>
      </c>
      <c r="G1005" s="212" t="s">
        <v>278</v>
      </c>
      <c r="H1005" s="213">
        <v>1306.6300000000001</v>
      </c>
      <c r="I1005" s="214"/>
      <c r="J1005" s="215">
        <f>ROUND(I1005*H1005,2)</f>
        <v>0</v>
      </c>
      <c r="K1005" s="211" t="s">
        <v>236</v>
      </c>
      <c r="L1005" s="48"/>
      <c r="M1005" s="216" t="s">
        <v>32</v>
      </c>
      <c r="N1005" s="217" t="s">
        <v>49</v>
      </c>
      <c r="O1005" s="88"/>
      <c r="P1005" s="218">
        <f>O1005*H1005</f>
        <v>0</v>
      </c>
      <c r="Q1005" s="218">
        <v>0</v>
      </c>
      <c r="R1005" s="218">
        <f>Q1005*H1005</f>
        <v>0</v>
      </c>
      <c r="S1005" s="218">
        <v>0</v>
      </c>
      <c r="T1005" s="219">
        <f>S1005*H1005</f>
        <v>0</v>
      </c>
      <c r="U1005" s="42"/>
      <c r="V1005" s="42"/>
      <c r="W1005" s="42"/>
      <c r="X1005" s="42"/>
      <c r="Y1005" s="42"/>
      <c r="Z1005" s="42"/>
      <c r="AA1005" s="42"/>
      <c r="AB1005" s="42"/>
      <c r="AC1005" s="42"/>
      <c r="AD1005" s="42"/>
      <c r="AE1005" s="42"/>
      <c r="AR1005" s="220" t="s">
        <v>405</v>
      </c>
      <c r="AT1005" s="220" t="s">
        <v>189</v>
      </c>
      <c r="AU1005" s="220" t="s">
        <v>91</v>
      </c>
      <c r="AY1005" s="20" t="s">
        <v>188</v>
      </c>
      <c r="BE1005" s="221">
        <f>IF(N1005="základní",J1005,0)</f>
        <v>0</v>
      </c>
      <c r="BF1005" s="221">
        <f>IF(N1005="snížená",J1005,0)</f>
        <v>0</v>
      </c>
      <c r="BG1005" s="221">
        <f>IF(N1005="zákl. přenesená",J1005,0)</f>
        <v>0</v>
      </c>
      <c r="BH1005" s="221">
        <f>IF(N1005="sníž. přenesená",J1005,0)</f>
        <v>0</v>
      </c>
      <c r="BI1005" s="221">
        <f>IF(N1005="nulová",J1005,0)</f>
        <v>0</v>
      </c>
      <c r="BJ1005" s="20" t="s">
        <v>86</v>
      </c>
      <c r="BK1005" s="221">
        <f>ROUND(I1005*H1005,2)</f>
        <v>0</v>
      </c>
      <c r="BL1005" s="20" t="s">
        <v>405</v>
      </c>
      <c r="BM1005" s="220" t="s">
        <v>3583</v>
      </c>
    </row>
    <row r="1006" s="2" customFormat="1">
      <c r="A1006" s="42"/>
      <c r="B1006" s="43"/>
      <c r="C1006" s="44"/>
      <c r="D1006" s="222" t="s">
        <v>194</v>
      </c>
      <c r="E1006" s="44"/>
      <c r="F1006" s="223" t="s">
        <v>1732</v>
      </c>
      <c r="G1006" s="44"/>
      <c r="H1006" s="44"/>
      <c r="I1006" s="224"/>
      <c r="J1006" s="44"/>
      <c r="K1006" s="44"/>
      <c r="L1006" s="48"/>
      <c r="M1006" s="225"/>
      <c r="N1006" s="226"/>
      <c r="O1006" s="88"/>
      <c r="P1006" s="88"/>
      <c r="Q1006" s="88"/>
      <c r="R1006" s="88"/>
      <c r="S1006" s="88"/>
      <c r="T1006" s="89"/>
      <c r="U1006" s="42"/>
      <c r="V1006" s="42"/>
      <c r="W1006" s="42"/>
      <c r="X1006" s="42"/>
      <c r="Y1006" s="42"/>
      <c r="Z1006" s="42"/>
      <c r="AA1006" s="42"/>
      <c r="AB1006" s="42"/>
      <c r="AC1006" s="42"/>
      <c r="AD1006" s="42"/>
      <c r="AE1006" s="42"/>
      <c r="AT1006" s="20" t="s">
        <v>194</v>
      </c>
      <c r="AU1006" s="20" t="s">
        <v>91</v>
      </c>
    </row>
    <row r="1007" s="2" customFormat="1">
      <c r="A1007" s="42"/>
      <c r="B1007" s="43"/>
      <c r="C1007" s="44"/>
      <c r="D1007" s="239" t="s">
        <v>239</v>
      </c>
      <c r="E1007" s="44"/>
      <c r="F1007" s="240" t="s">
        <v>1733</v>
      </c>
      <c r="G1007" s="44"/>
      <c r="H1007" s="44"/>
      <c r="I1007" s="224"/>
      <c r="J1007" s="44"/>
      <c r="K1007" s="44"/>
      <c r="L1007" s="48"/>
      <c r="M1007" s="225"/>
      <c r="N1007" s="226"/>
      <c r="O1007" s="88"/>
      <c r="P1007" s="88"/>
      <c r="Q1007" s="88"/>
      <c r="R1007" s="88"/>
      <c r="S1007" s="88"/>
      <c r="T1007" s="89"/>
      <c r="U1007" s="42"/>
      <c r="V1007" s="42"/>
      <c r="W1007" s="42"/>
      <c r="X1007" s="42"/>
      <c r="Y1007" s="42"/>
      <c r="Z1007" s="42"/>
      <c r="AA1007" s="42"/>
      <c r="AB1007" s="42"/>
      <c r="AC1007" s="42"/>
      <c r="AD1007" s="42"/>
      <c r="AE1007" s="42"/>
      <c r="AT1007" s="20" t="s">
        <v>239</v>
      </c>
      <c r="AU1007" s="20" t="s">
        <v>91</v>
      </c>
    </row>
    <row r="1008" s="13" customFormat="1">
      <c r="A1008" s="13"/>
      <c r="B1008" s="241"/>
      <c r="C1008" s="242"/>
      <c r="D1008" s="222" t="s">
        <v>282</v>
      </c>
      <c r="E1008" s="243" t="s">
        <v>32</v>
      </c>
      <c r="F1008" s="244" t="s">
        <v>3584</v>
      </c>
      <c r="G1008" s="242"/>
      <c r="H1008" s="245">
        <v>589.17999999999995</v>
      </c>
      <c r="I1008" s="246"/>
      <c r="J1008" s="242"/>
      <c r="K1008" s="242"/>
      <c r="L1008" s="247"/>
      <c r="M1008" s="248"/>
      <c r="N1008" s="249"/>
      <c r="O1008" s="249"/>
      <c r="P1008" s="249"/>
      <c r="Q1008" s="249"/>
      <c r="R1008" s="249"/>
      <c r="S1008" s="249"/>
      <c r="T1008" s="250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51" t="s">
        <v>282</v>
      </c>
      <c r="AU1008" s="251" t="s">
        <v>91</v>
      </c>
      <c r="AV1008" s="13" t="s">
        <v>91</v>
      </c>
      <c r="AW1008" s="13" t="s">
        <v>39</v>
      </c>
      <c r="AX1008" s="13" t="s">
        <v>78</v>
      </c>
      <c r="AY1008" s="251" t="s">
        <v>188</v>
      </c>
    </row>
    <row r="1009" s="13" customFormat="1">
      <c r="A1009" s="13"/>
      <c r="B1009" s="241"/>
      <c r="C1009" s="242"/>
      <c r="D1009" s="222" t="s">
        <v>282</v>
      </c>
      <c r="E1009" s="243" t="s">
        <v>32</v>
      </c>
      <c r="F1009" s="244" t="s">
        <v>3585</v>
      </c>
      <c r="G1009" s="242"/>
      <c r="H1009" s="245">
        <v>717.45000000000005</v>
      </c>
      <c r="I1009" s="246"/>
      <c r="J1009" s="242"/>
      <c r="K1009" s="242"/>
      <c r="L1009" s="247"/>
      <c r="M1009" s="248"/>
      <c r="N1009" s="249"/>
      <c r="O1009" s="249"/>
      <c r="P1009" s="249"/>
      <c r="Q1009" s="249"/>
      <c r="R1009" s="249"/>
      <c r="S1009" s="249"/>
      <c r="T1009" s="250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51" t="s">
        <v>282</v>
      </c>
      <c r="AU1009" s="251" t="s">
        <v>91</v>
      </c>
      <c r="AV1009" s="13" t="s">
        <v>91</v>
      </c>
      <c r="AW1009" s="13" t="s">
        <v>39</v>
      </c>
      <c r="AX1009" s="13" t="s">
        <v>78</v>
      </c>
      <c r="AY1009" s="251" t="s">
        <v>188</v>
      </c>
    </row>
    <row r="1010" s="15" customFormat="1">
      <c r="A1010" s="15"/>
      <c r="B1010" s="272"/>
      <c r="C1010" s="273"/>
      <c r="D1010" s="222" t="s">
        <v>282</v>
      </c>
      <c r="E1010" s="274" t="s">
        <v>32</v>
      </c>
      <c r="F1010" s="275" t="s">
        <v>338</v>
      </c>
      <c r="G1010" s="273"/>
      <c r="H1010" s="276">
        <v>1306.6300000000001</v>
      </c>
      <c r="I1010" s="277"/>
      <c r="J1010" s="273"/>
      <c r="K1010" s="273"/>
      <c r="L1010" s="278"/>
      <c r="M1010" s="279"/>
      <c r="N1010" s="280"/>
      <c r="O1010" s="280"/>
      <c r="P1010" s="280"/>
      <c r="Q1010" s="280"/>
      <c r="R1010" s="280"/>
      <c r="S1010" s="280"/>
      <c r="T1010" s="281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82" t="s">
        <v>282</v>
      </c>
      <c r="AU1010" s="282" t="s">
        <v>91</v>
      </c>
      <c r="AV1010" s="15" t="s">
        <v>187</v>
      </c>
      <c r="AW1010" s="15" t="s">
        <v>39</v>
      </c>
      <c r="AX1010" s="15" t="s">
        <v>86</v>
      </c>
      <c r="AY1010" s="282" t="s">
        <v>188</v>
      </c>
    </row>
    <row r="1011" s="2" customFormat="1" ht="21.75" customHeight="1">
      <c r="A1011" s="42"/>
      <c r="B1011" s="43"/>
      <c r="C1011" s="209" t="s">
        <v>3586</v>
      </c>
      <c r="D1011" s="209" t="s">
        <v>189</v>
      </c>
      <c r="E1011" s="210" t="s">
        <v>828</v>
      </c>
      <c r="F1011" s="211" t="s">
        <v>829</v>
      </c>
      <c r="G1011" s="212" t="s">
        <v>278</v>
      </c>
      <c r="H1011" s="213">
        <v>195.99500000000001</v>
      </c>
      <c r="I1011" s="214"/>
      <c r="J1011" s="215">
        <f>ROUND(I1011*H1011,2)</f>
        <v>0</v>
      </c>
      <c r="K1011" s="211" t="s">
        <v>32</v>
      </c>
      <c r="L1011" s="48"/>
      <c r="M1011" s="216" t="s">
        <v>32</v>
      </c>
      <c r="N1011" s="217" t="s">
        <v>49</v>
      </c>
      <c r="O1011" s="88"/>
      <c r="P1011" s="218">
        <f>O1011*H1011</f>
        <v>0</v>
      </c>
      <c r="Q1011" s="218">
        <v>0</v>
      </c>
      <c r="R1011" s="218">
        <f>Q1011*H1011</f>
        <v>0</v>
      </c>
      <c r="S1011" s="218">
        <v>0.0025999999999999999</v>
      </c>
      <c r="T1011" s="219">
        <f>S1011*H1011</f>
        <v>0.50958700000000001</v>
      </c>
      <c r="U1011" s="42"/>
      <c r="V1011" s="42"/>
      <c r="W1011" s="42"/>
      <c r="X1011" s="42"/>
      <c r="Y1011" s="42"/>
      <c r="Z1011" s="42"/>
      <c r="AA1011" s="42"/>
      <c r="AB1011" s="42"/>
      <c r="AC1011" s="42"/>
      <c r="AD1011" s="42"/>
      <c r="AE1011" s="42"/>
      <c r="AR1011" s="220" t="s">
        <v>405</v>
      </c>
      <c r="AT1011" s="220" t="s">
        <v>189</v>
      </c>
      <c r="AU1011" s="220" t="s">
        <v>91</v>
      </c>
      <c r="AY1011" s="20" t="s">
        <v>188</v>
      </c>
      <c r="BE1011" s="221">
        <f>IF(N1011="základní",J1011,0)</f>
        <v>0</v>
      </c>
      <c r="BF1011" s="221">
        <f>IF(N1011="snížená",J1011,0)</f>
        <v>0</v>
      </c>
      <c r="BG1011" s="221">
        <f>IF(N1011="zákl. přenesená",J1011,0)</f>
        <v>0</v>
      </c>
      <c r="BH1011" s="221">
        <f>IF(N1011="sníž. přenesená",J1011,0)</f>
        <v>0</v>
      </c>
      <c r="BI1011" s="221">
        <f>IF(N1011="nulová",J1011,0)</f>
        <v>0</v>
      </c>
      <c r="BJ1011" s="20" t="s">
        <v>86</v>
      </c>
      <c r="BK1011" s="221">
        <f>ROUND(I1011*H1011,2)</f>
        <v>0</v>
      </c>
      <c r="BL1011" s="20" t="s">
        <v>405</v>
      </c>
      <c r="BM1011" s="220" t="s">
        <v>3587</v>
      </c>
    </row>
    <row r="1012" s="2" customFormat="1">
      <c r="A1012" s="42"/>
      <c r="B1012" s="43"/>
      <c r="C1012" s="44"/>
      <c r="D1012" s="222" t="s">
        <v>194</v>
      </c>
      <c r="E1012" s="44"/>
      <c r="F1012" s="223" t="s">
        <v>829</v>
      </c>
      <c r="G1012" s="44"/>
      <c r="H1012" s="44"/>
      <c r="I1012" s="224"/>
      <c r="J1012" s="44"/>
      <c r="K1012" s="44"/>
      <c r="L1012" s="48"/>
      <c r="M1012" s="225"/>
      <c r="N1012" s="226"/>
      <c r="O1012" s="88"/>
      <c r="P1012" s="88"/>
      <c r="Q1012" s="88"/>
      <c r="R1012" s="88"/>
      <c r="S1012" s="88"/>
      <c r="T1012" s="89"/>
      <c r="U1012" s="42"/>
      <c r="V1012" s="42"/>
      <c r="W1012" s="42"/>
      <c r="X1012" s="42"/>
      <c r="Y1012" s="42"/>
      <c r="Z1012" s="42"/>
      <c r="AA1012" s="42"/>
      <c r="AB1012" s="42"/>
      <c r="AC1012" s="42"/>
      <c r="AD1012" s="42"/>
      <c r="AE1012" s="42"/>
      <c r="AT1012" s="20" t="s">
        <v>194</v>
      </c>
      <c r="AU1012" s="20" t="s">
        <v>91</v>
      </c>
    </row>
    <row r="1013" s="14" customFormat="1">
      <c r="A1013" s="14"/>
      <c r="B1013" s="252"/>
      <c r="C1013" s="253"/>
      <c r="D1013" s="222" t="s">
        <v>282</v>
      </c>
      <c r="E1013" s="254" t="s">
        <v>32</v>
      </c>
      <c r="F1013" s="255" t="s">
        <v>832</v>
      </c>
      <c r="G1013" s="253"/>
      <c r="H1013" s="254" t="s">
        <v>32</v>
      </c>
      <c r="I1013" s="256"/>
      <c r="J1013" s="253"/>
      <c r="K1013" s="253"/>
      <c r="L1013" s="257"/>
      <c r="M1013" s="258"/>
      <c r="N1013" s="259"/>
      <c r="O1013" s="259"/>
      <c r="P1013" s="259"/>
      <c r="Q1013" s="259"/>
      <c r="R1013" s="259"/>
      <c r="S1013" s="259"/>
      <c r="T1013" s="260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1" t="s">
        <v>282</v>
      </c>
      <c r="AU1013" s="261" t="s">
        <v>91</v>
      </c>
      <c r="AV1013" s="14" t="s">
        <v>86</v>
      </c>
      <c r="AW1013" s="14" t="s">
        <v>39</v>
      </c>
      <c r="AX1013" s="14" t="s">
        <v>78</v>
      </c>
      <c r="AY1013" s="261" t="s">
        <v>188</v>
      </c>
    </row>
    <row r="1014" s="13" customFormat="1">
      <c r="A1014" s="13"/>
      <c r="B1014" s="241"/>
      <c r="C1014" s="242"/>
      <c r="D1014" s="222" t="s">
        <v>282</v>
      </c>
      <c r="E1014" s="243" t="s">
        <v>32</v>
      </c>
      <c r="F1014" s="244" t="s">
        <v>3588</v>
      </c>
      <c r="G1014" s="242"/>
      <c r="H1014" s="245">
        <v>195.99500000000001</v>
      </c>
      <c r="I1014" s="246"/>
      <c r="J1014" s="242"/>
      <c r="K1014" s="242"/>
      <c r="L1014" s="247"/>
      <c r="M1014" s="248"/>
      <c r="N1014" s="249"/>
      <c r="O1014" s="249"/>
      <c r="P1014" s="249"/>
      <c r="Q1014" s="249"/>
      <c r="R1014" s="249"/>
      <c r="S1014" s="249"/>
      <c r="T1014" s="250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51" t="s">
        <v>282</v>
      </c>
      <c r="AU1014" s="251" t="s">
        <v>91</v>
      </c>
      <c r="AV1014" s="13" t="s">
        <v>91</v>
      </c>
      <c r="AW1014" s="13" t="s">
        <v>39</v>
      </c>
      <c r="AX1014" s="13" t="s">
        <v>86</v>
      </c>
      <c r="AY1014" s="251" t="s">
        <v>188</v>
      </c>
    </row>
    <row r="1015" s="2" customFormat="1" ht="24.15" customHeight="1">
      <c r="A1015" s="42"/>
      <c r="B1015" s="43"/>
      <c r="C1015" s="209" t="s">
        <v>2926</v>
      </c>
      <c r="D1015" s="209" t="s">
        <v>189</v>
      </c>
      <c r="E1015" s="210" t="s">
        <v>1745</v>
      </c>
      <c r="F1015" s="211" t="s">
        <v>1746</v>
      </c>
      <c r="G1015" s="212" t="s">
        <v>278</v>
      </c>
      <c r="H1015" s="213">
        <v>955.03999999999996</v>
      </c>
      <c r="I1015" s="214"/>
      <c r="J1015" s="215">
        <f>ROUND(I1015*H1015,2)</f>
        <v>0</v>
      </c>
      <c r="K1015" s="211" t="s">
        <v>236</v>
      </c>
      <c r="L1015" s="48"/>
      <c r="M1015" s="216" t="s">
        <v>32</v>
      </c>
      <c r="N1015" s="217" t="s">
        <v>49</v>
      </c>
      <c r="O1015" s="88"/>
      <c r="P1015" s="218">
        <f>O1015*H1015</f>
        <v>0</v>
      </c>
      <c r="Q1015" s="218">
        <v>0.0031800000000000001</v>
      </c>
      <c r="R1015" s="218">
        <f>Q1015*H1015</f>
        <v>3.0370271999999998</v>
      </c>
      <c r="S1015" s="218">
        <v>0</v>
      </c>
      <c r="T1015" s="219">
        <f>S1015*H1015</f>
        <v>0</v>
      </c>
      <c r="U1015" s="42"/>
      <c r="V1015" s="42"/>
      <c r="W1015" s="42"/>
      <c r="X1015" s="42"/>
      <c r="Y1015" s="42"/>
      <c r="Z1015" s="42"/>
      <c r="AA1015" s="42"/>
      <c r="AB1015" s="42"/>
      <c r="AC1015" s="42"/>
      <c r="AD1015" s="42"/>
      <c r="AE1015" s="42"/>
      <c r="AR1015" s="220" t="s">
        <v>405</v>
      </c>
      <c r="AT1015" s="220" t="s">
        <v>189</v>
      </c>
      <c r="AU1015" s="220" t="s">
        <v>91</v>
      </c>
      <c r="AY1015" s="20" t="s">
        <v>188</v>
      </c>
      <c r="BE1015" s="221">
        <f>IF(N1015="základní",J1015,0)</f>
        <v>0</v>
      </c>
      <c r="BF1015" s="221">
        <f>IF(N1015="snížená",J1015,0)</f>
        <v>0</v>
      </c>
      <c r="BG1015" s="221">
        <f>IF(N1015="zákl. přenesená",J1015,0)</f>
        <v>0</v>
      </c>
      <c r="BH1015" s="221">
        <f>IF(N1015="sníž. přenesená",J1015,0)</f>
        <v>0</v>
      </c>
      <c r="BI1015" s="221">
        <f>IF(N1015="nulová",J1015,0)</f>
        <v>0</v>
      </c>
      <c r="BJ1015" s="20" t="s">
        <v>86</v>
      </c>
      <c r="BK1015" s="221">
        <f>ROUND(I1015*H1015,2)</f>
        <v>0</v>
      </c>
      <c r="BL1015" s="20" t="s">
        <v>405</v>
      </c>
      <c r="BM1015" s="220" t="s">
        <v>3589</v>
      </c>
    </row>
    <row r="1016" s="2" customFormat="1">
      <c r="A1016" s="42"/>
      <c r="B1016" s="43"/>
      <c r="C1016" s="44"/>
      <c r="D1016" s="222" t="s">
        <v>194</v>
      </c>
      <c r="E1016" s="44"/>
      <c r="F1016" s="223" t="s">
        <v>1748</v>
      </c>
      <c r="G1016" s="44"/>
      <c r="H1016" s="44"/>
      <c r="I1016" s="224"/>
      <c r="J1016" s="44"/>
      <c r="K1016" s="44"/>
      <c r="L1016" s="48"/>
      <c r="M1016" s="225"/>
      <c r="N1016" s="226"/>
      <c r="O1016" s="88"/>
      <c r="P1016" s="88"/>
      <c r="Q1016" s="88"/>
      <c r="R1016" s="88"/>
      <c r="S1016" s="88"/>
      <c r="T1016" s="89"/>
      <c r="U1016" s="42"/>
      <c r="V1016" s="42"/>
      <c r="W1016" s="42"/>
      <c r="X1016" s="42"/>
      <c r="Y1016" s="42"/>
      <c r="Z1016" s="42"/>
      <c r="AA1016" s="42"/>
      <c r="AB1016" s="42"/>
      <c r="AC1016" s="42"/>
      <c r="AD1016" s="42"/>
      <c r="AE1016" s="42"/>
      <c r="AT1016" s="20" t="s">
        <v>194</v>
      </c>
      <c r="AU1016" s="20" t="s">
        <v>91</v>
      </c>
    </row>
    <row r="1017" s="2" customFormat="1">
      <c r="A1017" s="42"/>
      <c r="B1017" s="43"/>
      <c r="C1017" s="44"/>
      <c r="D1017" s="239" t="s">
        <v>239</v>
      </c>
      <c r="E1017" s="44"/>
      <c r="F1017" s="240" t="s">
        <v>1749</v>
      </c>
      <c r="G1017" s="44"/>
      <c r="H1017" s="44"/>
      <c r="I1017" s="224"/>
      <c r="J1017" s="44"/>
      <c r="K1017" s="44"/>
      <c r="L1017" s="48"/>
      <c r="M1017" s="225"/>
      <c r="N1017" s="226"/>
      <c r="O1017" s="88"/>
      <c r="P1017" s="88"/>
      <c r="Q1017" s="88"/>
      <c r="R1017" s="88"/>
      <c r="S1017" s="88"/>
      <c r="T1017" s="89"/>
      <c r="U1017" s="42"/>
      <c r="V1017" s="42"/>
      <c r="W1017" s="42"/>
      <c r="X1017" s="42"/>
      <c r="Y1017" s="42"/>
      <c r="Z1017" s="42"/>
      <c r="AA1017" s="42"/>
      <c r="AB1017" s="42"/>
      <c r="AC1017" s="42"/>
      <c r="AD1017" s="42"/>
      <c r="AE1017" s="42"/>
      <c r="AT1017" s="20" t="s">
        <v>239</v>
      </c>
      <c r="AU1017" s="20" t="s">
        <v>91</v>
      </c>
    </row>
    <row r="1018" s="13" customFormat="1">
      <c r="A1018" s="13"/>
      <c r="B1018" s="241"/>
      <c r="C1018" s="242"/>
      <c r="D1018" s="222" t="s">
        <v>282</v>
      </c>
      <c r="E1018" s="243" t="s">
        <v>32</v>
      </c>
      <c r="F1018" s="244" t="s">
        <v>3584</v>
      </c>
      <c r="G1018" s="242"/>
      <c r="H1018" s="245">
        <v>589.17999999999995</v>
      </c>
      <c r="I1018" s="246"/>
      <c r="J1018" s="242"/>
      <c r="K1018" s="242"/>
      <c r="L1018" s="247"/>
      <c r="M1018" s="248"/>
      <c r="N1018" s="249"/>
      <c r="O1018" s="249"/>
      <c r="P1018" s="249"/>
      <c r="Q1018" s="249"/>
      <c r="R1018" s="249"/>
      <c r="S1018" s="249"/>
      <c r="T1018" s="250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51" t="s">
        <v>282</v>
      </c>
      <c r="AU1018" s="251" t="s">
        <v>91</v>
      </c>
      <c r="AV1018" s="13" t="s">
        <v>91</v>
      </c>
      <c r="AW1018" s="13" t="s">
        <v>39</v>
      </c>
      <c r="AX1018" s="13" t="s">
        <v>78</v>
      </c>
      <c r="AY1018" s="251" t="s">
        <v>188</v>
      </c>
    </row>
    <row r="1019" s="13" customFormat="1">
      <c r="A1019" s="13"/>
      <c r="B1019" s="241"/>
      <c r="C1019" s="242"/>
      <c r="D1019" s="222" t="s">
        <v>282</v>
      </c>
      <c r="E1019" s="243" t="s">
        <v>32</v>
      </c>
      <c r="F1019" s="244" t="s">
        <v>3585</v>
      </c>
      <c r="G1019" s="242"/>
      <c r="H1019" s="245">
        <v>717.45000000000005</v>
      </c>
      <c r="I1019" s="246"/>
      <c r="J1019" s="242"/>
      <c r="K1019" s="242"/>
      <c r="L1019" s="247"/>
      <c r="M1019" s="248"/>
      <c r="N1019" s="249"/>
      <c r="O1019" s="249"/>
      <c r="P1019" s="249"/>
      <c r="Q1019" s="249"/>
      <c r="R1019" s="249"/>
      <c r="S1019" s="249"/>
      <c r="T1019" s="250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51" t="s">
        <v>282</v>
      </c>
      <c r="AU1019" s="251" t="s">
        <v>91</v>
      </c>
      <c r="AV1019" s="13" t="s">
        <v>91</v>
      </c>
      <c r="AW1019" s="13" t="s">
        <v>39</v>
      </c>
      <c r="AX1019" s="13" t="s">
        <v>78</v>
      </c>
      <c r="AY1019" s="251" t="s">
        <v>188</v>
      </c>
    </row>
    <row r="1020" s="14" customFormat="1">
      <c r="A1020" s="14"/>
      <c r="B1020" s="252"/>
      <c r="C1020" s="253"/>
      <c r="D1020" s="222" t="s">
        <v>282</v>
      </c>
      <c r="E1020" s="254" t="s">
        <v>32</v>
      </c>
      <c r="F1020" s="255" t="s">
        <v>3590</v>
      </c>
      <c r="G1020" s="253"/>
      <c r="H1020" s="254" t="s">
        <v>32</v>
      </c>
      <c r="I1020" s="256"/>
      <c r="J1020" s="253"/>
      <c r="K1020" s="253"/>
      <c r="L1020" s="257"/>
      <c r="M1020" s="258"/>
      <c r="N1020" s="259"/>
      <c r="O1020" s="259"/>
      <c r="P1020" s="259"/>
      <c r="Q1020" s="259"/>
      <c r="R1020" s="259"/>
      <c r="S1020" s="259"/>
      <c r="T1020" s="260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61" t="s">
        <v>282</v>
      </c>
      <c r="AU1020" s="261" t="s">
        <v>91</v>
      </c>
      <c r="AV1020" s="14" t="s">
        <v>86</v>
      </c>
      <c r="AW1020" s="14" t="s">
        <v>39</v>
      </c>
      <c r="AX1020" s="14" t="s">
        <v>78</v>
      </c>
      <c r="AY1020" s="261" t="s">
        <v>188</v>
      </c>
    </row>
    <row r="1021" s="13" customFormat="1">
      <c r="A1021" s="13"/>
      <c r="B1021" s="241"/>
      <c r="C1021" s="242"/>
      <c r="D1021" s="222" t="s">
        <v>282</v>
      </c>
      <c r="E1021" s="243" t="s">
        <v>32</v>
      </c>
      <c r="F1021" s="244" t="s">
        <v>3591</v>
      </c>
      <c r="G1021" s="242"/>
      <c r="H1021" s="245">
        <v>-32.960000000000001</v>
      </c>
      <c r="I1021" s="246"/>
      <c r="J1021" s="242"/>
      <c r="K1021" s="242"/>
      <c r="L1021" s="247"/>
      <c r="M1021" s="248"/>
      <c r="N1021" s="249"/>
      <c r="O1021" s="249"/>
      <c r="P1021" s="249"/>
      <c r="Q1021" s="249"/>
      <c r="R1021" s="249"/>
      <c r="S1021" s="249"/>
      <c r="T1021" s="250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51" t="s">
        <v>282</v>
      </c>
      <c r="AU1021" s="251" t="s">
        <v>91</v>
      </c>
      <c r="AV1021" s="13" t="s">
        <v>91</v>
      </c>
      <c r="AW1021" s="13" t="s">
        <v>39</v>
      </c>
      <c r="AX1021" s="13" t="s">
        <v>78</v>
      </c>
      <c r="AY1021" s="251" t="s">
        <v>188</v>
      </c>
    </row>
    <row r="1022" s="13" customFormat="1">
      <c r="A1022" s="13"/>
      <c r="B1022" s="241"/>
      <c r="C1022" s="242"/>
      <c r="D1022" s="222" t="s">
        <v>282</v>
      </c>
      <c r="E1022" s="243" t="s">
        <v>32</v>
      </c>
      <c r="F1022" s="244" t="s">
        <v>3592</v>
      </c>
      <c r="G1022" s="242"/>
      <c r="H1022" s="245">
        <v>-42.229999999999997</v>
      </c>
      <c r="I1022" s="246"/>
      <c r="J1022" s="242"/>
      <c r="K1022" s="242"/>
      <c r="L1022" s="247"/>
      <c r="M1022" s="248"/>
      <c r="N1022" s="249"/>
      <c r="O1022" s="249"/>
      <c r="P1022" s="249"/>
      <c r="Q1022" s="249"/>
      <c r="R1022" s="249"/>
      <c r="S1022" s="249"/>
      <c r="T1022" s="250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51" t="s">
        <v>282</v>
      </c>
      <c r="AU1022" s="251" t="s">
        <v>91</v>
      </c>
      <c r="AV1022" s="13" t="s">
        <v>91</v>
      </c>
      <c r="AW1022" s="13" t="s">
        <v>39</v>
      </c>
      <c r="AX1022" s="13" t="s">
        <v>78</v>
      </c>
      <c r="AY1022" s="251" t="s">
        <v>188</v>
      </c>
    </row>
    <row r="1023" s="13" customFormat="1">
      <c r="A1023" s="13"/>
      <c r="B1023" s="241"/>
      <c r="C1023" s="242"/>
      <c r="D1023" s="222" t="s">
        <v>282</v>
      </c>
      <c r="E1023" s="243" t="s">
        <v>32</v>
      </c>
      <c r="F1023" s="244" t="s">
        <v>3593</v>
      </c>
      <c r="G1023" s="242"/>
      <c r="H1023" s="245">
        <v>-38.43</v>
      </c>
      <c r="I1023" s="246"/>
      <c r="J1023" s="242"/>
      <c r="K1023" s="242"/>
      <c r="L1023" s="247"/>
      <c r="M1023" s="248"/>
      <c r="N1023" s="249"/>
      <c r="O1023" s="249"/>
      <c r="P1023" s="249"/>
      <c r="Q1023" s="249"/>
      <c r="R1023" s="249"/>
      <c r="S1023" s="249"/>
      <c r="T1023" s="250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1" t="s">
        <v>282</v>
      </c>
      <c r="AU1023" s="251" t="s">
        <v>91</v>
      </c>
      <c r="AV1023" s="13" t="s">
        <v>91</v>
      </c>
      <c r="AW1023" s="13" t="s">
        <v>39</v>
      </c>
      <c r="AX1023" s="13" t="s">
        <v>78</v>
      </c>
      <c r="AY1023" s="251" t="s">
        <v>188</v>
      </c>
    </row>
    <row r="1024" s="14" customFormat="1">
      <c r="A1024" s="14"/>
      <c r="B1024" s="252"/>
      <c r="C1024" s="253"/>
      <c r="D1024" s="222" t="s">
        <v>282</v>
      </c>
      <c r="E1024" s="254" t="s">
        <v>32</v>
      </c>
      <c r="F1024" s="255" t="s">
        <v>3594</v>
      </c>
      <c r="G1024" s="253"/>
      <c r="H1024" s="254" t="s">
        <v>32</v>
      </c>
      <c r="I1024" s="256"/>
      <c r="J1024" s="253"/>
      <c r="K1024" s="253"/>
      <c r="L1024" s="257"/>
      <c r="M1024" s="258"/>
      <c r="N1024" s="259"/>
      <c r="O1024" s="259"/>
      <c r="P1024" s="259"/>
      <c r="Q1024" s="259"/>
      <c r="R1024" s="259"/>
      <c r="S1024" s="259"/>
      <c r="T1024" s="260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61" t="s">
        <v>282</v>
      </c>
      <c r="AU1024" s="261" t="s">
        <v>91</v>
      </c>
      <c r="AV1024" s="14" t="s">
        <v>86</v>
      </c>
      <c r="AW1024" s="14" t="s">
        <v>39</v>
      </c>
      <c r="AX1024" s="14" t="s">
        <v>78</v>
      </c>
      <c r="AY1024" s="261" t="s">
        <v>188</v>
      </c>
    </row>
    <row r="1025" s="13" customFormat="1">
      <c r="A1025" s="13"/>
      <c r="B1025" s="241"/>
      <c r="C1025" s="242"/>
      <c r="D1025" s="222" t="s">
        <v>282</v>
      </c>
      <c r="E1025" s="243" t="s">
        <v>32</v>
      </c>
      <c r="F1025" s="244" t="s">
        <v>3595</v>
      </c>
      <c r="G1025" s="242"/>
      <c r="H1025" s="245">
        <v>-76.780000000000001</v>
      </c>
      <c r="I1025" s="246"/>
      <c r="J1025" s="242"/>
      <c r="K1025" s="242"/>
      <c r="L1025" s="247"/>
      <c r="M1025" s="248"/>
      <c r="N1025" s="249"/>
      <c r="O1025" s="249"/>
      <c r="P1025" s="249"/>
      <c r="Q1025" s="249"/>
      <c r="R1025" s="249"/>
      <c r="S1025" s="249"/>
      <c r="T1025" s="250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51" t="s">
        <v>282</v>
      </c>
      <c r="AU1025" s="251" t="s">
        <v>91</v>
      </c>
      <c r="AV1025" s="13" t="s">
        <v>91</v>
      </c>
      <c r="AW1025" s="13" t="s">
        <v>39</v>
      </c>
      <c r="AX1025" s="13" t="s">
        <v>78</v>
      </c>
      <c r="AY1025" s="251" t="s">
        <v>188</v>
      </c>
    </row>
    <row r="1026" s="13" customFormat="1">
      <c r="A1026" s="13"/>
      <c r="B1026" s="241"/>
      <c r="C1026" s="242"/>
      <c r="D1026" s="222" t="s">
        <v>282</v>
      </c>
      <c r="E1026" s="243" t="s">
        <v>32</v>
      </c>
      <c r="F1026" s="244" t="s">
        <v>3596</v>
      </c>
      <c r="G1026" s="242"/>
      <c r="H1026" s="245">
        <v>-161.19</v>
      </c>
      <c r="I1026" s="246"/>
      <c r="J1026" s="242"/>
      <c r="K1026" s="242"/>
      <c r="L1026" s="247"/>
      <c r="M1026" s="248"/>
      <c r="N1026" s="249"/>
      <c r="O1026" s="249"/>
      <c r="P1026" s="249"/>
      <c r="Q1026" s="249"/>
      <c r="R1026" s="249"/>
      <c r="S1026" s="249"/>
      <c r="T1026" s="250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51" t="s">
        <v>282</v>
      </c>
      <c r="AU1026" s="251" t="s">
        <v>91</v>
      </c>
      <c r="AV1026" s="13" t="s">
        <v>91</v>
      </c>
      <c r="AW1026" s="13" t="s">
        <v>39</v>
      </c>
      <c r="AX1026" s="13" t="s">
        <v>78</v>
      </c>
      <c r="AY1026" s="251" t="s">
        <v>188</v>
      </c>
    </row>
    <row r="1027" s="15" customFormat="1">
      <c r="A1027" s="15"/>
      <c r="B1027" s="272"/>
      <c r="C1027" s="273"/>
      <c r="D1027" s="222" t="s">
        <v>282</v>
      </c>
      <c r="E1027" s="274" t="s">
        <v>32</v>
      </c>
      <c r="F1027" s="275" t="s">
        <v>338</v>
      </c>
      <c r="G1027" s="273"/>
      <c r="H1027" s="276">
        <v>955.03999999999996</v>
      </c>
      <c r="I1027" s="277"/>
      <c r="J1027" s="273"/>
      <c r="K1027" s="273"/>
      <c r="L1027" s="278"/>
      <c r="M1027" s="279"/>
      <c r="N1027" s="280"/>
      <c r="O1027" s="280"/>
      <c r="P1027" s="280"/>
      <c r="Q1027" s="280"/>
      <c r="R1027" s="280"/>
      <c r="S1027" s="280"/>
      <c r="T1027" s="281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82" t="s">
        <v>282</v>
      </c>
      <c r="AU1027" s="282" t="s">
        <v>91</v>
      </c>
      <c r="AV1027" s="15" t="s">
        <v>187</v>
      </c>
      <c r="AW1027" s="15" t="s">
        <v>39</v>
      </c>
      <c r="AX1027" s="15" t="s">
        <v>86</v>
      </c>
      <c r="AY1027" s="282" t="s">
        <v>188</v>
      </c>
    </row>
    <row r="1028" s="2" customFormat="1" ht="21.75" customHeight="1">
      <c r="A1028" s="42"/>
      <c r="B1028" s="43"/>
      <c r="C1028" s="209" t="s">
        <v>3597</v>
      </c>
      <c r="D1028" s="209" t="s">
        <v>189</v>
      </c>
      <c r="E1028" s="210" t="s">
        <v>1751</v>
      </c>
      <c r="F1028" s="211" t="s">
        <v>1752</v>
      </c>
      <c r="G1028" s="212" t="s">
        <v>278</v>
      </c>
      <c r="H1028" s="213">
        <v>346.56</v>
      </c>
      <c r="I1028" s="214"/>
      <c r="J1028" s="215">
        <f>ROUND(I1028*H1028,2)</f>
        <v>0</v>
      </c>
      <c r="K1028" s="211" t="s">
        <v>236</v>
      </c>
      <c r="L1028" s="48"/>
      <c r="M1028" s="216" t="s">
        <v>32</v>
      </c>
      <c r="N1028" s="217" t="s">
        <v>49</v>
      </c>
      <c r="O1028" s="88"/>
      <c r="P1028" s="218">
        <f>O1028*H1028</f>
        <v>0</v>
      </c>
      <c r="Q1028" s="218">
        <v>0</v>
      </c>
      <c r="R1028" s="218">
        <f>Q1028*H1028</f>
        <v>0</v>
      </c>
      <c r="S1028" s="218">
        <v>0</v>
      </c>
      <c r="T1028" s="219">
        <f>S1028*H1028</f>
        <v>0</v>
      </c>
      <c r="U1028" s="42"/>
      <c r="V1028" s="42"/>
      <c r="W1028" s="42"/>
      <c r="X1028" s="42"/>
      <c r="Y1028" s="42"/>
      <c r="Z1028" s="42"/>
      <c r="AA1028" s="42"/>
      <c r="AB1028" s="42"/>
      <c r="AC1028" s="42"/>
      <c r="AD1028" s="42"/>
      <c r="AE1028" s="42"/>
      <c r="AR1028" s="220" t="s">
        <v>405</v>
      </c>
      <c r="AT1028" s="220" t="s">
        <v>189</v>
      </c>
      <c r="AU1028" s="220" t="s">
        <v>91</v>
      </c>
      <c r="AY1028" s="20" t="s">
        <v>188</v>
      </c>
      <c r="BE1028" s="221">
        <f>IF(N1028="základní",J1028,0)</f>
        <v>0</v>
      </c>
      <c r="BF1028" s="221">
        <f>IF(N1028="snížená",J1028,0)</f>
        <v>0</v>
      </c>
      <c r="BG1028" s="221">
        <f>IF(N1028="zákl. přenesená",J1028,0)</f>
        <v>0</v>
      </c>
      <c r="BH1028" s="221">
        <f>IF(N1028="sníž. přenesená",J1028,0)</f>
        <v>0</v>
      </c>
      <c r="BI1028" s="221">
        <f>IF(N1028="nulová",J1028,0)</f>
        <v>0</v>
      </c>
      <c r="BJ1028" s="20" t="s">
        <v>86</v>
      </c>
      <c r="BK1028" s="221">
        <f>ROUND(I1028*H1028,2)</f>
        <v>0</v>
      </c>
      <c r="BL1028" s="20" t="s">
        <v>405</v>
      </c>
      <c r="BM1028" s="220" t="s">
        <v>3598</v>
      </c>
    </row>
    <row r="1029" s="2" customFormat="1">
      <c r="A1029" s="42"/>
      <c r="B1029" s="43"/>
      <c r="C1029" s="44"/>
      <c r="D1029" s="222" t="s">
        <v>194</v>
      </c>
      <c r="E1029" s="44"/>
      <c r="F1029" s="223" t="s">
        <v>1754</v>
      </c>
      <c r="G1029" s="44"/>
      <c r="H1029" s="44"/>
      <c r="I1029" s="224"/>
      <c r="J1029" s="44"/>
      <c r="K1029" s="44"/>
      <c r="L1029" s="48"/>
      <c r="M1029" s="225"/>
      <c r="N1029" s="226"/>
      <c r="O1029" s="88"/>
      <c r="P1029" s="88"/>
      <c r="Q1029" s="88"/>
      <c r="R1029" s="88"/>
      <c r="S1029" s="88"/>
      <c r="T1029" s="89"/>
      <c r="U1029" s="42"/>
      <c r="V1029" s="42"/>
      <c r="W1029" s="42"/>
      <c r="X1029" s="42"/>
      <c r="Y1029" s="42"/>
      <c r="Z1029" s="42"/>
      <c r="AA1029" s="42"/>
      <c r="AB1029" s="42"/>
      <c r="AC1029" s="42"/>
      <c r="AD1029" s="42"/>
      <c r="AE1029" s="42"/>
      <c r="AT1029" s="20" t="s">
        <v>194</v>
      </c>
      <c r="AU1029" s="20" t="s">
        <v>91</v>
      </c>
    </row>
    <row r="1030" s="2" customFormat="1">
      <c r="A1030" s="42"/>
      <c r="B1030" s="43"/>
      <c r="C1030" s="44"/>
      <c r="D1030" s="239" t="s">
        <v>239</v>
      </c>
      <c r="E1030" s="44"/>
      <c r="F1030" s="240" t="s">
        <v>1755</v>
      </c>
      <c r="G1030" s="44"/>
      <c r="H1030" s="44"/>
      <c r="I1030" s="224"/>
      <c r="J1030" s="44"/>
      <c r="K1030" s="44"/>
      <c r="L1030" s="48"/>
      <c r="M1030" s="225"/>
      <c r="N1030" s="226"/>
      <c r="O1030" s="88"/>
      <c r="P1030" s="88"/>
      <c r="Q1030" s="88"/>
      <c r="R1030" s="88"/>
      <c r="S1030" s="88"/>
      <c r="T1030" s="89"/>
      <c r="U1030" s="42"/>
      <c r="V1030" s="42"/>
      <c r="W1030" s="42"/>
      <c r="X1030" s="42"/>
      <c r="Y1030" s="42"/>
      <c r="Z1030" s="42"/>
      <c r="AA1030" s="42"/>
      <c r="AB1030" s="42"/>
      <c r="AC1030" s="42"/>
      <c r="AD1030" s="42"/>
      <c r="AE1030" s="42"/>
      <c r="AT1030" s="20" t="s">
        <v>239</v>
      </c>
      <c r="AU1030" s="20" t="s">
        <v>91</v>
      </c>
    </row>
    <row r="1031" s="14" customFormat="1">
      <c r="A1031" s="14"/>
      <c r="B1031" s="252"/>
      <c r="C1031" s="253"/>
      <c r="D1031" s="222" t="s">
        <v>282</v>
      </c>
      <c r="E1031" s="254" t="s">
        <v>32</v>
      </c>
      <c r="F1031" s="255" t="s">
        <v>3557</v>
      </c>
      <c r="G1031" s="253"/>
      <c r="H1031" s="254" t="s">
        <v>32</v>
      </c>
      <c r="I1031" s="256"/>
      <c r="J1031" s="253"/>
      <c r="K1031" s="253"/>
      <c r="L1031" s="257"/>
      <c r="M1031" s="258"/>
      <c r="N1031" s="259"/>
      <c r="O1031" s="259"/>
      <c r="P1031" s="259"/>
      <c r="Q1031" s="259"/>
      <c r="R1031" s="259"/>
      <c r="S1031" s="259"/>
      <c r="T1031" s="260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61" t="s">
        <v>282</v>
      </c>
      <c r="AU1031" s="261" t="s">
        <v>91</v>
      </c>
      <c r="AV1031" s="14" t="s">
        <v>86</v>
      </c>
      <c r="AW1031" s="14" t="s">
        <v>39</v>
      </c>
      <c r="AX1031" s="14" t="s">
        <v>78</v>
      </c>
      <c r="AY1031" s="261" t="s">
        <v>188</v>
      </c>
    </row>
    <row r="1032" s="14" customFormat="1">
      <c r="A1032" s="14"/>
      <c r="B1032" s="252"/>
      <c r="C1032" s="253"/>
      <c r="D1032" s="222" t="s">
        <v>282</v>
      </c>
      <c r="E1032" s="254" t="s">
        <v>32</v>
      </c>
      <c r="F1032" s="255" t="s">
        <v>3559</v>
      </c>
      <c r="G1032" s="253"/>
      <c r="H1032" s="254" t="s">
        <v>32</v>
      </c>
      <c r="I1032" s="256"/>
      <c r="J1032" s="253"/>
      <c r="K1032" s="253"/>
      <c r="L1032" s="257"/>
      <c r="M1032" s="258"/>
      <c r="N1032" s="259"/>
      <c r="O1032" s="259"/>
      <c r="P1032" s="259"/>
      <c r="Q1032" s="259"/>
      <c r="R1032" s="259"/>
      <c r="S1032" s="259"/>
      <c r="T1032" s="260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61" t="s">
        <v>282</v>
      </c>
      <c r="AU1032" s="261" t="s">
        <v>91</v>
      </c>
      <c r="AV1032" s="14" t="s">
        <v>86</v>
      </c>
      <c r="AW1032" s="14" t="s">
        <v>39</v>
      </c>
      <c r="AX1032" s="14" t="s">
        <v>78</v>
      </c>
      <c r="AY1032" s="261" t="s">
        <v>188</v>
      </c>
    </row>
    <row r="1033" s="13" customFormat="1">
      <c r="A1033" s="13"/>
      <c r="B1033" s="241"/>
      <c r="C1033" s="242"/>
      <c r="D1033" s="222" t="s">
        <v>282</v>
      </c>
      <c r="E1033" s="243" t="s">
        <v>32</v>
      </c>
      <c r="F1033" s="244" t="s">
        <v>3599</v>
      </c>
      <c r="G1033" s="242"/>
      <c r="H1033" s="245">
        <v>9.6199999999999992</v>
      </c>
      <c r="I1033" s="246"/>
      <c r="J1033" s="242"/>
      <c r="K1033" s="242"/>
      <c r="L1033" s="247"/>
      <c r="M1033" s="248"/>
      <c r="N1033" s="249"/>
      <c r="O1033" s="249"/>
      <c r="P1033" s="249"/>
      <c r="Q1033" s="249"/>
      <c r="R1033" s="249"/>
      <c r="S1033" s="249"/>
      <c r="T1033" s="250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51" t="s">
        <v>282</v>
      </c>
      <c r="AU1033" s="251" t="s">
        <v>91</v>
      </c>
      <c r="AV1033" s="13" t="s">
        <v>91</v>
      </c>
      <c r="AW1033" s="13" t="s">
        <v>39</v>
      </c>
      <c r="AX1033" s="13" t="s">
        <v>78</v>
      </c>
      <c r="AY1033" s="251" t="s">
        <v>188</v>
      </c>
    </row>
    <row r="1034" s="13" customFormat="1">
      <c r="A1034" s="13"/>
      <c r="B1034" s="241"/>
      <c r="C1034" s="242"/>
      <c r="D1034" s="222" t="s">
        <v>282</v>
      </c>
      <c r="E1034" s="243" t="s">
        <v>32</v>
      </c>
      <c r="F1034" s="244" t="s">
        <v>3600</v>
      </c>
      <c r="G1034" s="242"/>
      <c r="H1034" s="245">
        <v>5.1749999999999998</v>
      </c>
      <c r="I1034" s="246"/>
      <c r="J1034" s="242"/>
      <c r="K1034" s="242"/>
      <c r="L1034" s="247"/>
      <c r="M1034" s="248"/>
      <c r="N1034" s="249"/>
      <c r="O1034" s="249"/>
      <c r="P1034" s="249"/>
      <c r="Q1034" s="249"/>
      <c r="R1034" s="249"/>
      <c r="S1034" s="249"/>
      <c r="T1034" s="250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51" t="s">
        <v>282</v>
      </c>
      <c r="AU1034" s="251" t="s">
        <v>91</v>
      </c>
      <c r="AV1034" s="13" t="s">
        <v>91</v>
      </c>
      <c r="AW1034" s="13" t="s">
        <v>39</v>
      </c>
      <c r="AX1034" s="13" t="s">
        <v>78</v>
      </c>
      <c r="AY1034" s="251" t="s">
        <v>188</v>
      </c>
    </row>
    <row r="1035" s="13" customFormat="1">
      <c r="A1035" s="13"/>
      <c r="B1035" s="241"/>
      <c r="C1035" s="242"/>
      <c r="D1035" s="222" t="s">
        <v>282</v>
      </c>
      <c r="E1035" s="243" t="s">
        <v>32</v>
      </c>
      <c r="F1035" s="244" t="s">
        <v>3601</v>
      </c>
      <c r="G1035" s="242"/>
      <c r="H1035" s="245">
        <v>18.975000000000001</v>
      </c>
      <c r="I1035" s="246"/>
      <c r="J1035" s="242"/>
      <c r="K1035" s="242"/>
      <c r="L1035" s="247"/>
      <c r="M1035" s="248"/>
      <c r="N1035" s="249"/>
      <c r="O1035" s="249"/>
      <c r="P1035" s="249"/>
      <c r="Q1035" s="249"/>
      <c r="R1035" s="249"/>
      <c r="S1035" s="249"/>
      <c r="T1035" s="250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51" t="s">
        <v>282</v>
      </c>
      <c r="AU1035" s="251" t="s">
        <v>91</v>
      </c>
      <c r="AV1035" s="13" t="s">
        <v>91</v>
      </c>
      <c r="AW1035" s="13" t="s">
        <v>39</v>
      </c>
      <c r="AX1035" s="13" t="s">
        <v>78</v>
      </c>
      <c r="AY1035" s="251" t="s">
        <v>188</v>
      </c>
    </row>
    <row r="1036" s="13" customFormat="1">
      <c r="A1036" s="13"/>
      <c r="B1036" s="241"/>
      <c r="C1036" s="242"/>
      <c r="D1036" s="222" t="s">
        <v>282</v>
      </c>
      <c r="E1036" s="243" t="s">
        <v>32</v>
      </c>
      <c r="F1036" s="244" t="s">
        <v>3600</v>
      </c>
      <c r="G1036" s="242"/>
      <c r="H1036" s="245">
        <v>5.1749999999999998</v>
      </c>
      <c r="I1036" s="246"/>
      <c r="J1036" s="242"/>
      <c r="K1036" s="242"/>
      <c r="L1036" s="247"/>
      <c r="M1036" s="248"/>
      <c r="N1036" s="249"/>
      <c r="O1036" s="249"/>
      <c r="P1036" s="249"/>
      <c r="Q1036" s="249"/>
      <c r="R1036" s="249"/>
      <c r="S1036" s="249"/>
      <c r="T1036" s="250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51" t="s">
        <v>282</v>
      </c>
      <c r="AU1036" s="251" t="s">
        <v>91</v>
      </c>
      <c r="AV1036" s="13" t="s">
        <v>91</v>
      </c>
      <c r="AW1036" s="13" t="s">
        <v>39</v>
      </c>
      <c r="AX1036" s="13" t="s">
        <v>78</v>
      </c>
      <c r="AY1036" s="251" t="s">
        <v>188</v>
      </c>
    </row>
    <row r="1037" s="13" customFormat="1">
      <c r="A1037" s="13"/>
      <c r="B1037" s="241"/>
      <c r="C1037" s="242"/>
      <c r="D1037" s="222" t="s">
        <v>282</v>
      </c>
      <c r="E1037" s="243" t="s">
        <v>32</v>
      </c>
      <c r="F1037" s="244" t="s">
        <v>3599</v>
      </c>
      <c r="G1037" s="242"/>
      <c r="H1037" s="245">
        <v>9.6199999999999992</v>
      </c>
      <c r="I1037" s="246"/>
      <c r="J1037" s="242"/>
      <c r="K1037" s="242"/>
      <c r="L1037" s="247"/>
      <c r="M1037" s="248"/>
      <c r="N1037" s="249"/>
      <c r="O1037" s="249"/>
      <c r="P1037" s="249"/>
      <c r="Q1037" s="249"/>
      <c r="R1037" s="249"/>
      <c r="S1037" s="249"/>
      <c r="T1037" s="250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51" t="s">
        <v>282</v>
      </c>
      <c r="AU1037" s="251" t="s">
        <v>91</v>
      </c>
      <c r="AV1037" s="13" t="s">
        <v>91</v>
      </c>
      <c r="AW1037" s="13" t="s">
        <v>39</v>
      </c>
      <c r="AX1037" s="13" t="s">
        <v>78</v>
      </c>
      <c r="AY1037" s="251" t="s">
        <v>188</v>
      </c>
    </row>
    <row r="1038" s="13" customFormat="1">
      <c r="A1038" s="13"/>
      <c r="B1038" s="241"/>
      <c r="C1038" s="242"/>
      <c r="D1038" s="222" t="s">
        <v>282</v>
      </c>
      <c r="E1038" s="243" t="s">
        <v>32</v>
      </c>
      <c r="F1038" s="244" t="s">
        <v>3602</v>
      </c>
      <c r="G1038" s="242"/>
      <c r="H1038" s="245">
        <v>44.100000000000001</v>
      </c>
      <c r="I1038" s="246"/>
      <c r="J1038" s="242"/>
      <c r="K1038" s="242"/>
      <c r="L1038" s="247"/>
      <c r="M1038" s="248"/>
      <c r="N1038" s="249"/>
      <c r="O1038" s="249"/>
      <c r="P1038" s="249"/>
      <c r="Q1038" s="249"/>
      <c r="R1038" s="249"/>
      <c r="S1038" s="249"/>
      <c r="T1038" s="250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51" t="s">
        <v>282</v>
      </c>
      <c r="AU1038" s="251" t="s">
        <v>91</v>
      </c>
      <c r="AV1038" s="13" t="s">
        <v>91</v>
      </c>
      <c r="AW1038" s="13" t="s">
        <v>39</v>
      </c>
      <c r="AX1038" s="13" t="s">
        <v>78</v>
      </c>
      <c r="AY1038" s="251" t="s">
        <v>188</v>
      </c>
    </row>
    <row r="1039" s="14" customFormat="1">
      <c r="A1039" s="14"/>
      <c r="B1039" s="252"/>
      <c r="C1039" s="253"/>
      <c r="D1039" s="222" t="s">
        <v>282</v>
      </c>
      <c r="E1039" s="254" t="s">
        <v>32</v>
      </c>
      <c r="F1039" s="255" t="s">
        <v>3565</v>
      </c>
      <c r="G1039" s="253"/>
      <c r="H1039" s="254" t="s">
        <v>32</v>
      </c>
      <c r="I1039" s="256"/>
      <c r="J1039" s="253"/>
      <c r="K1039" s="253"/>
      <c r="L1039" s="257"/>
      <c r="M1039" s="258"/>
      <c r="N1039" s="259"/>
      <c r="O1039" s="259"/>
      <c r="P1039" s="259"/>
      <c r="Q1039" s="259"/>
      <c r="R1039" s="259"/>
      <c r="S1039" s="259"/>
      <c r="T1039" s="260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61" t="s">
        <v>282</v>
      </c>
      <c r="AU1039" s="261" t="s">
        <v>91</v>
      </c>
      <c r="AV1039" s="14" t="s">
        <v>86</v>
      </c>
      <c r="AW1039" s="14" t="s">
        <v>39</v>
      </c>
      <c r="AX1039" s="14" t="s">
        <v>78</v>
      </c>
      <c r="AY1039" s="261" t="s">
        <v>188</v>
      </c>
    </row>
    <row r="1040" s="13" customFormat="1">
      <c r="A1040" s="13"/>
      <c r="B1040" s="241"/>
      <c r="C1040" s="242"/>
      <c r="D1040" s="222" t="s">
        <v>282</v>
      </c>
      <c r="E1040" s="243" t="s">
        <v>32</v>
      </c>
      <c r="F1040" s="244" t="s">
        <v>3603</v>
      </c>
      <c r="G1040" s="242"/>
      <c r="H1040" s="245">
        <v>17.594999999999999</v>
      </c>
      <c r="I1040" s="246"/>
      <c r="J1040" s="242"/>
      <c r="K1040" s="242"/>
      <c r="L1040" s="247"/>
      <c r="M1040" s="248"/>
      <c r="N1040" s="249"/>
      <c r="O1040" s="249"/>
      <c r="P1040" s="249"/>
      <c r="Q1040" s="249"/>
      <c r="R1040" s="249"/>
      <c r="S1040" s="249"/>
      <c r="T1040" s="250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51" t="s">
        <v>282</v>
      </c>
      <c r="AU1040" s="251" t="s">
        <v>91</v>
      </c>
      <c r="AV1040" s="13" t="s">
        <v>91</v>
      </c>
      <c r="AW1040" s="13" t="s">
        <v>39</v>
      </c>
      <c r="AX1040" s="13" t="s">
        <v>78</v>
      </c>
      <c r="AY1040" s="251" t="s">
        <v>188</v>
      </c>
    </row>
    <row r="1041" s="13" customFormat="1">
      <c r="A1041" s="13"/>
      <c r="B1041" s="241"/>
      <c r="C1041" s="242"/>
      <c r="D1041" s="222" t="s">
        <v>282</v>
      </c>
      <c r="E1041" s="243" t="s">
        <v>32</v>
      </c>
      <c r="F1041" s="244" t="s">
        <v>3604</v>
      </c>
      <c r="G1041" s="242"/>
      <c r="H1041" s="245">
        <v>32.774999999999999</v>
      </c>
      <c r="I1041" s="246"/>
      <c r="J1041" s="242"/>
      <c r="K1041" s="242"/>
      <c r="L1041" s="247"/>
      <c r="M1041" s="248"/>
      <c r="N1041" s="249"/>
      <c r="O1041" s="249"/>
      <c r="P1041" s="249"/>
      <c r="Q1041" s="249"/>
      <c r="R1041" s="249"/>
      <c r="S1041" s="249"/>
      <c r="T1041" s="250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51" t="s">
        <v>282</v>
      </c>
      <c r="AU1041" s="251" t="s">
        <v>91</v>
      </c>
      <c r="AV1041" s="13" t="s">
        <v>91</v>
      </c>
      <c r="AW1041" s="13" t="s">
        <v>39</v>
      </c>
      <c r="AX1041" s="13" t="s">
        <v>78</v>
      </c>
      <c r="AY1041" s="251" t="s">
        <v>188</v>
      </c>
    </row>
    <row r="1042" s="14" customFormat="1">
      <c r="A1042" s="14"/>
      <c r="B1042" s="252"/>
      <c r="C1042" s="253"/>
      <c r="D1042" s="222" t="s">
        <v>282</v>
      </c>
      <c r="E1042" s="254" t="s">
        <v>32</v>
      </c>
      <c r="F1042" s="255" t="s">
        <v>3605</v>
      </c>
      <c r="G1042" s="253"/>
      <c r="H1042" s="254" t="s">
        <v>32</v>
      </c>
      <c r="I1042" s="256"/>
      <c r="J1042" s="253"/>
      <c r="K1042" s="253"/>
      <c r="L1042" s="257"/>
      <c r="M1042" s="258"/>
      <c r="N1042" s="259"/>
      <c r="O1042" s="259"/>
      <c r="P1042" s="259"/>
      <c r="Q1042" s="259"/>
      <c r="R1042" s="259"/>
      <c r="S1042" s="259"/>
      <c r="T1042" s="260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61" t="s">
        <v>282</v>
      </c>
      <c r="AU1042" s="261" t="s">
        <v>91</v>
      </c>
      <c r="AV1042" s="14" t="s">
        <v>86</v>
      </c>
      <c r="AW1042" s="14" t="s">
        <v>39</v>
      </c>
      <c r="AX1042" s="14" t="s">
        <v>78</v>
      </c>
      <c r="AY1042" s="261" t="s">
        <v>188</v>
      </c>
    </row>
    <row r="1043" s="13" customFormat="1">
      <c r="A1043" s="13"/>
      <c r="B1043" s="241"/>
      <c r="C1043" s="242"/>
      <c r="D1043" s="222" t="s">
        <v>282</v>
      </c>
      <c r="E1043" s="243" t="s">
        <v>32</v>
      </c>
      <c r="F1043" s="244" t="s">
        <v>3606</v>
      </c>
      <c r="G1043" s="242"/>
      <c r="H1043" s="245">
        <v>20.425000000000001</v>
      </c>
      <c r="I1043" s="246"/>
      <c r="J1043" s="242"/>
      <c r="K1043" s="242"/>
      <c r="L1043" s="247"/>
      <c r="M1043" s="248"/>
      <c r="N1043" s="249"/>
      <c r="O1043" s="249"/>
      <c r="P1043" s="249"/>
      <c r="Q1043" s="249"/>
      <c r="R1043" s="249"/>
      <c r="S1043" s="249"/>
      <c r="T1043" s="250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51" t="s">
        <v>282</v>
      </c>
      <c r="AU1043" s="251" t="s">
        <v>91</v>
      </c>
      <c r="AV1043" s="13" t="s">
        <v>91</v>
      </c>
      <c r="AW1043" s="13" t="s">
        <v>39</v>
      </c>
      <c r="AX1043" s="13" t="s">
        <v>78</v>
      </c>
      <c r="AY1043" s="251" t="s">
        <v>188</v>
      </c>
    </row>
    <row r="1044" s="14" customFormat="1">
      <c r="A1044" s="14"/>
      <c r="B1044" s="252"/>
      <c r="C1044" s="253"/>
      <c r="D1044" s="222" t="s">
        <v>282</v>
      </c>
      <c r="E1044" s="254" t="s">
        <v>32</v>
      </c>
      <c r="F1044" s="255" t="s">
        <v>3572</v>
      </c>
      <c r="G1044" s="253"/>
      <c r="H1044" s="254" t="s">
        <v>32</v>
      </c>
      <c r="I1044" s="256"/>
      <c r="J1044" s="253"/>
      <c r="K1044" s="253"/>
      <c r="L1044" s="257"/>
      <c r="M1044" s="258"/>
      <c r="N1044" s="259"/>
      <c r="O1044" s="259"/>
      <c r="P1044" s="259"/>
      <c r="Q1044" s="259"/>
      <c r="R1044" s="259"/>
      <c r="S1044" s="259"/>
      <c r="T1044" s="260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61" t="s">
        <v>282</v>
      </c>
      <c r="AU1044" s="261" t="s">
        <v>91</v>
      </c>
      <c r="AV1044" s="14" t="s">
        <v>86</v>
      </c>
      <c r="AW1044" s="14" t="s">
        <v>39</v>
      </c>
      <c r="AX1044" s="14" t="s">
        <v>78</v>
      </c>
      <c r="AY1044" s="261" t="s">
        <v>188</v>
      </c>
    </row>
    <row r="1045" s="14" customFormat="1">
      <c r="A1045" s="14"/>
      <c r="B1045" s="252"/>
      <c r="C1045" s="253"/>
      <c r="D1045" s="222" t="s">
        <v>282</v>
      </c>
      <c r="E1045" s="254" t="s">
        <v>32</v>
      </c>
      <c r="F1045" s="255" t="s">
        <v>3573</v>
      </c>
      <c r="G1045" s="253"/>
      <c r="H1045" s="254" t="s">
        <v>32</v>
      </c>
      <c r="I1045" s="256"/>
      <c r="J1045" s="253"/>
      <c r="K1045" s="253"/>
      <c r="L1045" s="257"/>
      <c r="M1045" s="258"/>
      <c r="N1045" s="259"/>
      <c r="O1045" s="259"/>
      <c r="P1045" s="259"/>
      <c r="Q1045" s="259"/>
      <c r="R1045" s="259"/>
      <c r="S1045" s="259"/>
      <c r="T1045" s="260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61" t="s">
        <v>282</v>
      </c>
      <c r="AU1045" s="261" t="s">
        <v>91</v>
      </c>
      <c r="AV1045" s="14" t="s">
        <v>86</v>
      </c>
      <c r="AW1045" s="14" t="s">
        <v>39</v>
      </c>
      <c r="AX1045" s="14" t="s">
        <v>78</v>
      </c>
      <c r="AY1045" s="261" t="s">
        <v>188</v>
      </c>
    </row>
    <row r="1046" s="13" customFormat="1">
      <c r="A1046" s="13"/>
      <c r="B1046" s="241"/>
      <c r="C1046" s="242"/>
      <c r="D1046" s="222" t="s">
        <v>282</v>
      </c>
      <c r="E1046" s="243" t="s">
        <v>32</v>
      </c>
      <c r="F1046" s="244" t="s">
        <v>3607</v>
      </c>
      <c r="G1046" s="242"/>
      <c r="H1046" s="245">
        <v>123.48</v>
      </c>
      <c r="I1046" s="246"/>
      <c r="J1046" s="242"/>
      <c r="K1046" s="242"/>
      <c r="L1046" s="247"/>
      <c r="M1046" s="248"/>
      <c r="N1046" s="249"/>
      <c r="O1046" s="249"/>
      <c r="P1046" s="249"/>
      <c r="Q1046" s="249"/>
      <c r="R1046" s="249"/>
      <c r="S1046" s="249"/>
      <c r="T1046" s="250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51" t="s">
        <v>282</v>
      </c>
      <c r="AU1046" s="251" t="s">
        <v>91</v>
      </c>
      <c r="AV1046" s="13" t="s">
        <v>91</v>
      </c>
      <c r="AW1046" s="13" t="s">
        <v>39</v>
      </c>
      <c r="AX1046" s="13" t="s">
        <v>78</v>
      </c>
      <c r="AY1046" s="251" t="s">
        <v>188</v>
      </c>
    </row>
    <row r="1047" s="14" customFormat="1">
      <c r="A1047" s="14"/>
      <c r="B1047" s="252"/>
      <c r="C1047" s="253"/>
      <c r="D1047" s="222" t="s">
        <v>282</v>
      </c>
      <c r="E1047" s="254" t="s">
        <v>32</v>
      </c>
      <c r="F1047" s="255" t="s">
        <v>3565</v>
      </c>
      <c r="G1047" s="253"/>
      <c r="H1047" s="254" t="s">
        <v>32</v>
      </c>
      <c r="I1047" s="256"/>
      <c r="J1047" s="253"/>
      <c r="K1047" s="253"/>
      <c r="L1047" s="257"/>
      <c r="M1047" s="258"/>
      <c r="N1047" s="259"/>
      <c r="O1047" s="259"/>
      <c r="P1047" s="259"/>
      <c r="Q1047" s="259"/>
      <c r="R1047" s="259"/>
      <c r="S1047" s="259"/>
      <c r="T1047" s="260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61" t="s">
        <v>282</v>
      </c>
      <c r="AU1047" s="261" t="s">
        <v>91</v>
      </c>
      <c r="AV1047" s="14" t="s">
        <v>86</v>
      </c>
      <c r="AW1047" s="14" t="s">
        <v>39</v>
      </c>
      <c r="AX1047" s="14" t="s">
        <v>78</v>
      </c>
      <c r="AY1047" s="261" t="s">
        <v>188</v>
      </c>
    </row>
    <row r="1048" s="13" customFormat="1">
      <c r="A1048" s="13"/>
      <c r="B1048" s="241"/>
      <c r="C1048" s="242"/>
      <c r="D1048" s="222" t="s">
        <v>282</v>
      </c>
      <c r="E1048" s="243" t="s">
        <v>32</v>
      </c>
      <c r="F1048" s="244" t="s">
        <v>3608</v>
      </c>
      <c r="G1048" s="242"/>
      <c r="H1048" s="245">
        <v>8.798</v>
      </c>
      <c r="I1048" s="246"/>
      <c r="J1048" s="242"/>
      <c r="K1048" s="242"/>
      <c r="L1048" s="247"/>
      <c r="M1048" s="248"/>
      <c r="N1048" s="249"/>
      <c r="O1048" s="249"/>
      <c r="P1048" s="249"/>
      <c r="Q1048" s="249"/>
      <c r="R1048" s="249"/>
      <c r="S1048" s="249"/>
      <c r="T1048" s="250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51" t="s">
        <v>282</v>
      </c>
      <c r="AU1048" s="251" t="s">
        <v>91</v>
      </c>
      <c r="AV1048" s="13" t="s">
        <v>91</v>
      </c>
      <c r="AW1048" s="13" t="s">
        <v>39</v>
      </c>
      <c r="AX1048" s="13" t="s">
        <v>78</v>
      </c>
      <c r="AY1048" s="251" t="s">
        <v>188</v>
      </c>
    </row>
    <row r="1049" s="13" customFormat="1">
      <c r="A1049" s="13"/>
      <c r="B1049" s="241"/>
      <c r="C1049" s="242"/>
      <c r="D1049" s="222" t="s">
        <v>282</v>
      </c>
      <c r="E1049" s="243" t="s">
        <v>32</v>
      </c>
      <c r="F1049" s="244" t="s">
        <v>3609</v>
      </c>
      <c r="G1049" s="242"/>
      <c r="H1049" s="245">
        <v>16.388000000000002</v>
      </c>
      <c r="I1049" s="246"/>
      <c r="J1049" s="242"/>
      <c r="K1049" s="242"/>
      <c r="L1049" s="247"/>
      <c r="M1049" s="248"/>
      <c r="N1049" s="249"/>
      <c r="O1049" s="249"/>
      <c r="P1049" s="249"/>
      <c r="Q1049" s="249"/>
      <c r="R1049" s="249"/>
      <c r="S1049" s="249"/>
      <c r="T1049" s="250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51" t="s">
        <v>282</v>
      </c>
      <c r="AU1049" s="251" t="s">
        <v>91</v>
      </c>
      <c r="AV1049" s="13" t="s">
        <v>91</v>
      </c>
      <c r="AW1049" s="13" t="s">
        <v>39</v>
      </c>
      <c r="AX1049" s="13" t="s">
        <v>78</v>
      </c>
      <c r="AY1049" s="251" t="s">
        <v>188</v>
      </c>
    </row>
    <row r="1050" s="14" customFormat="1">
      <c r="A1050" s="14"/>
      <c r="B1050" s="252"/>
      <c r="C1050" s="253"/>
      <c r="D1050" s="222" t="s">
        <v>282</v>
      </c>
      <c r="E1050" s="254" t="s">
        <v>32</v>
      </c>
      <c r="F1050" s="255" t="s">
        <v>3577</v>
      </c>
      <c r="G1050" s="253"/>
      <c r="H1050" s="254" t="s">
        <v>32</v>
      </c>
      <c r="I1050" s="256"/>
      <c r="J1050" s="253"/>
      <c r="K1050" s="253"/>
      <c r="L1050" s="257"/>
      <c r="M1050" s="258"/>
      <c r="N1050" s="259"/>
      <c r="O1050" s="259"/>
      <c r="P1050" s="259"/>
      <c r="Q1050" s="259"/>
      <c r="R1050" s="259"/>
      <c r="S1050" s="259"/>
      <c r="T1050" s="260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61" t="s">
        <v>282</v>
      </c>
      <c r="AU1050" s="261" t="s">
        <v>91</v>
      </c>
      <c r="AV1050" s="14" t="s">
        <v>86</v>
      </c>
      <c r="AW1050" s="14" t="s">
        <v>39</v>
      </c>
      <c r="AX1050" s="14" t="s">
        <v>78</v>
      </c>
      <c r="AY1050" s="261" t="s">
        <v>188</v>
      </c>
    </row>
    <row r="1051" s="14" customFormat="1">
      <c r="A1051" s="14"/>
      <c r="B1051" s="252"/>
      <c r="C1051" s="253"/>
      <c r="D1051" s="222" t="s">
        <v>282</v>
      </c>
      <c r="E1051" s="254" t="s">
        <v>32</v>
      </c>
      <c r="F1051" s="255" t="s">
        <v>3573</v>
      </c>
      <c r="G1051" s="253"/>
      <c r="H1051" s="254" t="s">
        <v>32</v>
      </c>
      <c r="I1051" s="256"/>
      <c r="J1051" s="253"/>
      <c r="K1051" s="253"/>
      <c r="L1051" s="257"/>
      <c r="M1051" s="258"/>
      <c r="N1051" s="259"/>
      <c r="O1051" s="259"/>
      <c r="P1051" s="259"/>
      <c r="Q1051" s="259"/>
      <c r="R1051" s="259"/>
      <c r="S1051" s="259"/>
      <c r="T1051" s="260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61" t="s">
        <v>282</v>
      </c>
      <c r="AU1051" s="261" t="s">
        <v>91</v>
      </c>
      <c r="AV1051" s="14" t="s">
        <v>86</v>
      </c>
      <c r="AW1051" s="14" t="s">
        <v>39</v>
      </c>
      <c r="AX1051" s="14" t="s">
        <v>78</v>
      </c>
      <c r="AY1051" s="261" t="s">
        <v>188</v>
      </c>
    </row>
    <row r="1052" s="13" customFormat="1">
      <c r="A1052" s="13"/>
      <c r="B1052" s="241"/>
      <c r="C1052" s="242"/>
      <c r="D1052" s="222" t="s">
        <v>282</v>
      </c>
      <c r="E1052" s="243" t="s">
        <v>32</v>
      </c>
      <c r="F1052" s="244" t="s">
        <v>3610</v>
      </c>
      <c r="G1052" s="242"/>
      <c r="H1052" s="245">
        <v>27</v>
      </c>
      <c r="I1052" s="246"/>
      <c r="J1052" s="242"/>
      <c r="K1052" s="242"/>
      <c r="L1052" s="247"/>
      <c r="M1052" s="248"/>
      <c r="N1052" s="249"/>
      <c r="O1052" s="249"/>
      <c r="P1052" s="249"/>
      <c r="Q1052" s="249"/>
      <c r="R1052" s="249"/>
      <c r="S1052" s="249"/>
      <c r="T1052" s="250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51" t="s">
        <v>282</v>
      </c>
      <c r="AU1052" s="251" t="s">
        <v>91</v>
      </c>
      <c r="AV1052" s="13" t="s">
        <v>91</v>
      </c>
      <c r="AW1052" s="13" t="s">
        <v>39</v>
      </c>
      <c r="AX1052" s="13" t="s">
        <v>78</v>
      </c>
      <c r="AY1052" s="251" t="s">
        <v>188</v>
      </c>
    </row>
    <row r="1053" s="14" customFormat="1">
      <c r="A1053" s="14"/>
      <c r="B1053" s="252"/>
      <c r="C1053" s="253"/>
      <c r="D1053" s="222" t="s">
        <v>282</v>
      </c>
      <c r="E1053" s="254" t="s">
        <v>32</v>
      </c>
      <c r="F1053" s="255" t="s">
        <v>3565</v>
      </c>
      <c r="G1053" s="253"/>
      <c r="H1053" s="254" t="s">
        <v>32</v>
      </c>
      <c r="I1053" s="256"/>
      <c r="J1053" s="253"/>
      <c r="K1053" s="253"/>
      <c r="L1053" s="257"/>
      <c r="M1053" s="258"/>
      <c r="N1053" s="259"/>
      <c r="O1053" s="259"/>
      <c r="P1053" s="259"/>
      <c r="Q1053" s="259"/>
      <c r="R1053" s="259"/>
      <c r="S1053" s="259"/>
      <c r="T1053" s="260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61" t="s">
        <v>282</v>
      </c>
      <c r="AU1053" s="261" t="s">
        <v>91</v>
      </c>
      <c r="AV1053" s="14" t="s">
        <v>86</v>
      </c>
      <c r="AW1053" s="14" t="s">
        <v>39</v>
      </c>
      <c r="AX1053" s="14" t="s">
        <v>78</v>
      </c>
      <c r="AY1053" s="261" t="s">
        <v>188</v>
      </c>
    </row>
    <row r="1054" s="13" customFormat="1">
      <c r="A1054" s="13"/>
      <c r="B1054" s="241"/>
      <c r="C1054" s="242"/>
      <c r="D1054" s="222" t="s">
        <v>282</v>
      </c>
      <c r="E1054" s="243" t="s">
        <v>32</v>
      </c>
      <c r="F1054" s="244" t="s">
        <v>3611</v>
      </c>
      <c r="G1054" s="242"/>
      <c r="H1054" s="245">
        <v>3.444</v>
      </c>
      <c r="I1054" s="246"/>
      <c r="J1054" s="242"/>
      <c r="K1054" s="242"/>
      <c r="L1054" s="247"/>
      <c r="M1054" s="248"/>
      <c r="N1054" s="249"/>
      <c r="O1054" s="249"/>
      <c r="P1054" s="249"/>
      <c r="Q1054" s="249"/>
      <c r="R1054" s="249"/>
      <c r="S1054" s="249"/>
      <c r="T1054" s="250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51" t="s">
        <v>282</v>
      </c>
      <c r="AU1054" s="251" t="s">
        <v>91</v>
      </c>
      <c r="AV1054" s="13" t="s">
        <v>91</v>
      </c>
      <c r="AW1054" s="13" t="s">
        <v>39</v>
      </c>
      <c r="AX1054" s="13" t="s">
        <v>78</v>
      </c>
      <c r="AY1054" s="251" t="s">
        <v>188</v>
      </c>
    </row>
    <row r="1055" s="13" customFormat="1">
      <c r="A1055" s="13"/>
      <c r="B1055" s="241"/>
      <c r="C1055" s="242"/>
      <c r="D1055" s="222" t="s">
        <v>282</v>
      </c>
      <c r="E1055" s="243" t="s">
        <v>32</v>
      </c>
      <c r="F1055" s="244" t="s">
        <v>3612</v>
      </c>
      <c r="G1055" s="242"/>
      <c r="H1055" s="245">
        <v>3.9900000000000002</v>
      </c>
      <c r="I1055" s="246"/>
      <c r="J1055" s="242"/>
      <c r="K1055" s="242"/>
      <c r="L1055" s="247"/>
      <c r="M1055" s="248"/>
      <c r="N1055" s="249"/>
      <c r="O1055" s="249"/>
      <c r="P1055" s="249"/>
      <c r="Q1055" s="249"/>
      <c r="R1055" s="249"/>
      <c r="S1055" s="249"/>
      <c r="T1055" s="250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51" t="s">
        <v>282</v>
      </c>
      <c r="AU1055" s="251" t="s">
        <v>91</v>
      </c>
      <c r="AV1055" s="13" t="s">
        <v>91</v>
      </c>
      <c r="AW1055" s="13" t="s">
        <v>39</v>
      </c>
      <c r="AX1055" s="13" t="s">
        <v>78</v>
      </c>
      <c r="AY1055" s="251" t="s">
        <v>188</v>
      </c>
    </row>
    <row r="1056" s="15" customFormat="1">
      <c r="A1056" s="15"/>
      <c r="B1056" s="272"/>
      <c r="C1056" s="273"/>
      <c r="D1056" s="222" t="s">
        <v>282</v>
      </c>
      <c r="E1056" s="274" t="s">
        <v>32</v>
      </c>
      <c r="F1056" s="275" t="s">
        <v>338</v>
      </c>
      <c r="G1056" s="273"/>
      <c r="H1056" s="276">
        <v>346.56</v>
      </c>
      <c r="I1056" s="277"/>
      <c r="J1056" s="273"/>
      <c r="K1056" s="273"/>
      <c r="L1056" s="278"/>
      <c r="M1056" s="279"/>
      <c r="N1056" s="280"/>
      <c r="O1056" s="280"/>
      <c r="P1056" s="280"/>
      <c r="Q1056" s="280"/>
      <c r="R1056" s="280"/>
      <c r="S1056" s="280"/>
      <c r="T1056" s="281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T1056" s="282" t="s">
        <v>282</v>
      </c>
      <c r="AU1056" s="282" t="s">
        <v>91</v>
      </c>
      <c r="AV1056" s="15" t="s">
        <v>187</v>
      </c>
      <c r="AW1056" s="15" t="s">
        <v>39</v>
      </c>
      <c r="AX1056" s="15" t="s">
        <v>86</v>
      </c>
      <c r="AY1056" s="282" t="s">
        <v>188</v>
      </c>
    </row>
    <row r="1057" s="2" customFormat="1" ht="16.5" customHeight="1">
      <c r="A1057" s="42"/>
      <c r="B1057" s="43"/>
      <c r="C1057" s="262" t="s">
        <v>3613</v>
      </c>
      <c r="D1057" s="262" t="s">
        <v>319</v>
      </c>
      <c r="E1057" s="263" t="s">
        <v>847</v>
      </c>
      <c r="F1057" s="264" t="s">
        <v>848</v>
      </c>
      <c r="G1057" s="265" t="s">
        <v>278</v>
      </c>
      <c r="H1057" s="266">
        <v>363.88799999999998</v>
      </c>
      <c r="I1057" s="267"/>
      <c r="J1057" s="268">
        <f>ROUND(I1057*H1057,2)</f>
        <v>0</v>
      </c>
      <c r="K1057" s="264" t="s">
        <v>236</v>
      </c>
      <c r="L1057" s="269"/>
      <c r="M1057" s="270" t="s">
        <v>32</v>
      </c>
      <c r="N1057" s="271" t="s">
        <v>49</v>
      </c>
      <c r="O1057" s="88"/>
      <c r="P1057" s="218">
        <f>O1057*H1057</f>
        <v>0</v>
      </c>
      <c r="Q1057" s="218">
        <v>5.0000000000000002E-05</v>
      </c>
      <c r="R1057" s="218">
        <f>Q1057*H1057</f>
        <v>0.018194399999999999</v>
      </c>
      <c r="S1057" s="218">
        <v>0</v>
      </c>
      <c r="T1057" s="219">
        <f>S1057*H1057</f>
        <v>0</v>
      </c>
      <c r="U1057" s="42"/>
      <c r="V1057" s="42"/>
      <c r="W1057" s="42"/>
      <c r="X1057" s="42"/>
      <c r="Y1057" s="42"/>
      <c r="Z1057" s="42"/>
      <c r="AA1057" s="42"/>
      <c r="AB1057" s="42"/>
      <c r="AC1057" s="42"/>
      <c r="AD1057" s="42"/>
      <c r="AE1057" s="42"/>
      <c r="AR1057" s="220" t="s">
        <v>484</v>
      </c>
      <c r="AT1057" s="220" t="s">
        <v>319</v>
      </c>
      <c r="AU1057" s="220" t="s">
        <v>91</v>
      </c>
      <c r="AY1057" s="20" t="s">
        <v>188</v>
      </c>
      <c r="BE1057" s="221">
        <f>IF(N1057="základní",J1057,0)</f>
        <v>0</v>
      </c>
      <c r="BF1057" s="221">
        <f>IF(N1057="snížená",J1057,0)</f>
        <v>0</v>
      </c>
      <c r="BG1057" s="221">
        <f>IF(N1057="zákl. přenesená",J1057,0)</f>
        <v>0</v>
      </c>
      <c r="BH1057" s="221">
        <f>IF(N1057="sníž. přenesená",J1057,0)</f>
        <v>0</v>
      </c>
      <c r="BI1057" s="221">
        <f>IF(N1057="nulová",J1057,0)</f>
        <v>0</v>
      </c>
      <c r="BJ1057" s="20" t="s">
        <v>86</v>
      </c>
      <c r="BK1057" s="221">
        <f>ROUND(I1057*H1057,2)</f>
        <v>0</v>
      </c>
      <c r="BL1057" s="20" t="s">
        <v>405</v>
      </c>
      <c r="BM1057" s="220" t="s">
        <v>3614</v>
      </c>
    </row>
    <row r="1058" s="2" customFormat="1">
      <c r="A1058" s="42"/>
      <c r="B1058" s="43"/>
      <c r="C1058" s="44"/>
      <c r="D1058" s="222" t="s">
        <v>194</v>
      </c>
      <c r="E1058" s="44"/>
      <c r="F1058" s="223" t="s">
        <v>848</v>
      </c>
      <c r="G1058" s="44"/>
      <c r="H1058" s="44"/>
      <c r="I1058" s="224"/>
      <c r="J1058" s="44"/>
      <c r="K1058" s="44"/>
      <c r="L1058" s="48"/>
      <c r="M1058" s="225"/>
      <c r="N1058" s="226"/>
      <c r="O1058" s="88"/>
      <c r="P1058" s="88"/>
      <c r="Q1058" s="88"/>
      <c r="R1058" s="88"/>
      <c r="S1058" s="88"/>
      <c r="T1058" s="89"/>
      <c r="U1058" s="42"/>
      <c r="V1058" s="42"/>
      <c r="W1058" s="42"/>
      <c r="X1058" s="42"/>
      <c r="Y1058" s="42"/>
      <c r="Z1058" s="42"/>
      <c r="AA1058" s="42"/>
      <c r="AB1058" s="42"/>
      <c r="AC1058" s="42"/>
      <c r="AD1058" s="42"/>
      <c r="AE1058" s="42"/>
      <c r="AT1058" s="20" t="s">
        <v>194</v>
      </c>
      <c r="AU1058" s="20" t="s">
        <v>91</v>
      </c>
    </row>
    <row r="1059" s="13" customFormat="1">
      <c r="A1059" s="13"/>
      <c r="B1059" s="241"/>
      <c r="C1059" s="242"/>
      <c r="D1059" s="222" t="s">
        <v>282</v>
      </c>
      <c r="E1059" s="242"/>
      <c r="F1059" s="244" t="s">
        <v>3615</v>
      </c>
      <c r="G1059" s="242"/>
      <c r="H1059" s="245">
        <v>363.88799999999998</v>
      </c>
      <c r="I1059" s="246"/>
      <c r="J1059" s="242"/>
      <c r="K1059" s="242"/>
      <c r="L1059" s="247"/>
      <c r="M1059" s="248"/>
      <c r="N1059" s="249"/>
      <c r="O1059" s="249"/>
      <c r="P1059" s="249"/>
      <c r="Q1059" s="249"/>
      <c r="R1059" s="249"/>
      <c r="S1059" s="249"/>
      <c r="T1059" s="250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51" t="s">
        <v>282</v>
      </c>
      <c r="AU1059" s="251" t="s">
        <v>91</v>
      </c>
      <c r="AV1059" s="13" t="s">
        <v>91</v>
      </c>
      <c r="AW1059" s="13" t="s">
        <v>4</v>
      </c>
      <c r="AX1059" s="13" t="s">
        <v>86</v>
      </c>
      <c r="AY1059" s="251" t="s">
        <v>188</v>
      </c>
    </row>
    <row r="1060" s="2" customFormat="1" ht="33" customHeight="1">
      <c r="A1060" s="42"/>
      <c r="B1060" s="43"/>
      <c r="C1060" s="209" t="s">
        <v>3616</v>
      </c>
      <c r="D1060" s="209" t="s">
        <v>189</v>
      </c>
      <c r="E1060" s="210" t="s">
        <v>1760</v>
      </c>
      <c r="F1060" s="211" t="s">
        <v>1761</v>
      </c>
      <c r="G1060" s="212" t="s">
        <v>278</v>
      </c>
      <c r="H1060" s="213">
        <v>954.77999999999997</v>
      </c>
      <c r="I1060" s="214"/>
      <c r="J1060" s="215">
        <f>ROUND(I1060*H1060,2)</f>
        <v>0</v>
      </c>
      <c r="K1060" s="211" t="s">
        <v>236</v>
      </c>
      <c r="L1060" s="48"/>
      <c r="M1060" s="216" t="s">
        <v>32</v>
      </c>
      <c r="N1060" s="217" t="s">
        <v>49</v>
      </c>
      <c r="O1060" s="88"/>
      <c r="P1060" s="218">
        <f>O1060*H1060</f>
        <v>0</v>
      </c>
      <c r="Q1060" s="218">
        <v>0.00020000000000000001</v>
      </c>
      <c r="R1060" s="218">
        <f>Q1060*H1060</f>
        <v>0.19095600000000002</v>
      </c>
      <c r="S1060" s="218">
        <v>0</v>
      </c>
      <c r="T1060" s="219">
        <f>S1060*H1060</f>
        <v>0</v>
      </c>
      <c r="U1060" s="42"/>
      <c r="V1060" s="42"/>
      <c r="W1060" s="42"/>
      <c r="X1060" s="42"/>
      <c r="Y1060" s="42"/>
      <c r="Z1060" s="42"/>
      <c r="AA1060" s="42"/>
      <c r="AB1060" s="42"/>
      <c r="AC1060" s="42"/>
      <c r="AD1060" s="42"/>
      <c r="AE1060" s="42"/>
      <c r="AR1060" s="220" t="s">
        <v>405</v>
      </c>
      <c r="AT1060" s="220" t="s">
        <v>189</v>
      </c>
      <c r="AU1060" s="220" t="s">
        <v>91</v>
      </c>
      <c r="AY1060" s="20" t="s">
        <v>188</v>
      </c>
      <c r="BE1060" s="221">
        <f>IF(N1060="základní",J1060,0)</f>
        <v>0</v>
      </c>
      <c r="BF1060" s="221">
        <f>IF(N1060="snížená",J1060,0)</f>
        <v>0</v>
      </c>
      <c r="BG1060" s="221">
        <f>IF(N1060="zákl. přenesená",J1060,0)</f>
        <v>0</v>
      </c>
      <c r="BH1060" s="221">
        <f>IF(N1060="sníž. přenesená",J1060,0)</f>
        <v>0</v>
      </c>
      <c r="BI1060" s="221">
        <f>IF(N1060="nulová",J1060,0)</f>
        <v>0</v>
      </c>
      <c r="BJ1060" s="20" t="s">
        <v>86</v>
      </c>
      <c r="BK1060" s="221">
        <f>ROUND(I1060*H1060,2)</f>
        <v>0</v>
      </c>
      <c r="BL1060" s="20" t="s">
        <v>405</v>
      </c>
      <c r="BM1060" s="220" t="s">
        <v>3617</v>
      </c>
    </row>
    <row r="1061" s="2" customFormat="1">
      <c r="A1061" s="42"/>
      <c r="B1061" s="43"/>
      <c r="C1061" s="44"/>
      <c r="D1061" s="222" t="s">
        <v>194</v>
      </c>
      <c r="E1061" s="44"/>
      <c r="F1061" s="223" t="s">
        <v>1763</v>
      </c>
      <c r="G1061" s="44"/>
      <c r="H1061" s="44"/>
      <c r="I1061" s="224"/>
      <c r="J1061" s="44"/>
      <c r="K1061" s="44"/>
      <c r="L1061" s="48"/>
      <c r="M1061" s="225"/>
      <c r="N1061" s="226"/>
      <c r="O1061" s="88"/>
      <c r="P1061" s="88"/>
      <c r="Q1061" s="88"/>
      <c r="R1061" s="88"/>
      <c r="S1061" s="88"/>
      <c r="T1061" s="89"/>
      <c r="U1061" s="42"/>
      <c r="V1061" s="42"/>
      <c r="W1061" s="42"/>
      <c r="X1061" s="42"/>
      <c r="Y1061" s="42"/>
      <c r="Z1061" s="42"/>
      <c r="AA1061" s="42"/>
      <c r="AB1061" s="42"/>
      <c r="AC1061" s="42"/>
      <c r="AD1061" s="42"/>
      <c r="AE1061" s="42"/>
      <c r="AT1061" s="20" t="s">
        <v>194</v>
      </c>
      <c r="AU1061" s="20" t="s">
        <v>91</v>
      </c>
    </row>
    <row r="1062" s="2" customFormat="1">
      <c r="A1062" s="42"/>
      <c r="B1062" s="43"/>
      <c r="C1062" s="44"/>
      <c r="D1062" s="239" t="s">
        <v>239</v>
      </c>
      <c r="E1062" s="44"/>
      <c r="F1062" s="240" t="s">
        <v>1764</v>
      </c>
      <c r="G1062" s="44"/>
      <c r="H1062" s="44"/>
      <c r="I1062" s="224"/>
      <c r="J1062" s="44"/>
      <c r="K1062" s="44"/>
      <c r="L1062" s="48"/>
      <c r="M1062" s="225"/>
      <c r="N1062" s="226"/>
      <c r="O1062" s="88"/>
      <c r="P1062" s="88"/>
      <c r="Q1062" s="88"/>
      <c r="R1062" s="88"/>
      <c r="S1062" s="88"/>
      <c r="T1062" s="89"/>
      <c r="U1062" s="42"/>
      <c r="V1062" s="42"/>
      <c r="W1062" s="42"/>
      <c r="X1062" s="42"/>
      <c r="Y1062" s="42"/>
      <c r="Z1062" s="42"/>
      <c r="AA1062" s="42"/>
      <c r="AB1062" s="42"/>
      <c r="AC1062" s="42"/>
      <c r="AD1062" s="42"/>
      <c r="AE1062" s="42"/>
      <c r="AT1062" s="20" t="s">
        <v>239</v>
      </c>
      <c r="AU1062" s="20" t="s">
        <v>91</v>
      </c>
    </row>
    <row r="1063" s="13" customFormat="1">
      <c r="A1063" s="13"/>
      <c r="B1063" s="241"/>
      <c r="C1063" s="242"/>
      <c r="D1063" s="222" t="s">
        <v>282</v>
      </c>
      <c r="E1063" s="243" t="s">
        <v>32</v>
      </c>
      <c r="F1063" s="244" t="s">
        <v>3618</v>
      </c>
      <c r="G1063" s="242"/>
      <c r="H1063" s="245">
        <v>717.19000000000005</v>
      </c>
      <c r="I1063" s="246"/>
      <c r="J1063" s="242"/>
      <c r="K1063" s="242"/>
      <c r="L1063" s="247"/>
      <c r="M1063" s="248"/>
      <c r="N1063" s="249"/>
      <c r="O1063" s="249"/>
      <c r="P1063" s="249"/>
      <c r="Q1063" s="249"/>
      <c r="R1063" s="249"/>
      <c r="S1063" s="249"/>
      <c r="T1063" s="250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51" t="s">
        <v>282</v>
      </c>
      <c r="AU1063" s="251" t="s">
        <v>91</v>
      </c>
      <c r="AV1063" s="13" t="s">
        <v>91</v>
      </c>
      <c r="AW1063" s="13" t="s">
        <v>39</v>
      </c>
      <c r="AX1063" s="13" t="s">
        <v>78</v>
      </c>
      <c r="AY1063" s="251" t="s">
        <v>188</v>
      </c>
    </row>
    <row r="1064" s="13" customFormat="1">
      <c r="A1064" s="13"/>
      <c r="B1064" s="241"/>
      <c r="C1064" s="242"/>
      <c r="D1064" s="222" t="s">
        <v>282</v>
      </c>
      <c r="E1064" s="243" t="s">
        <v>32</v>
      </c>
      <c r="F1064" s="244" t="s">
        <v>3584</v>
      </c>
      <c r="G1064" s="242"/>
      <c r="H1064" s="245">
        <v>589.17999999999995</v>
      </c>
      <c r="I1064" s="246"/>
      <c r="J1064" s="242"/>
      <c r="K1064" s="242"/>
      <c r="L1064" s="247"/>
      <c r="M1064" s="248"/>
      <c r="N1064" s="249"/>
      <c r="O1064" s="249"/>
      <c r="P1064" s="249"/>
      <c r="Q1064" s="249"/>
      <c r="R1064" s="249"/>
      <c r="S1064" s="249"/>
      <c r="T1064" s="250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51" t="s">
        <v>282</v>
      </c>
      <c r="AU1064" s="251" t="s">
        <v>91</v>
      </c>
      <c r="AV1064" s="13" t="s">
        <v>91</v>
      </c>
      <c r="AW1064" s="13" t="s">
        <v>39</v>
      </c>
      <c r="AX1064" s="13" t="s">
        <v>78</v>
      </c>
      <c r="AY1064" s="251" t="s">
        <v>188</v>
      </c>
    </row>
    <row r="1065" s="14" customFormat="1">
      <c r="A1065" s="14"/>
      <c r="B1065" s="252"/>
      <c r="C1065" s="253"/>
      <c r="D1065" s="222" t="s">
        <v>282</v>
      </c>
      <c r="E1065" s="254" t="s">
        <v>32</v>
      </c>
      <c r="F1065" s="255" t="s">
        <v>3590</v>
      </c>
      <c r="G1065" s="253"/>
      <c r="H1065" s="254" t="s">
        <v>32</v>
      </c>
      <c r="I1065" s="256"/>
      <c r="J1065" s="253"/>
      <c r="K1065" s="253"/>
      <c r="L1065" s="257"/>
      <c r="M1065" s="258"/>
      <c r="N1065" s="259"/>
      <c r="O1065" s="259"/>
      <c r="P1065" s="259"/>
      <c r="Q1065" s="259"/>
      <c r="R1065" s="259"/>
      <c r="S1065" s="259"/>
      <c r="T1065" s="260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61" t="s">
        <v>282</v>
      </c>
      <c r="AU1065" s="261" t="s">
        <v>91</v>
      </c>
      <c r="AV1065" s="14" t="s">
        <v>86</v>
      </c>
      <c r="AW1065" s="14" t="s">
        <v>39</v>
      </c>
      <c r="AX1065" s="14" t="s">
        <v>78</v>
      </c>
      <c r="AY1065" s="261" t="s">
        <v>188</v>
      </c>
    </row>
    <row r="1066" s="13" customFormat="1">
      <c r="A1066" s="13"/>
      <c r="B1066" s="241"/>
      <c r="C1066" s="242"/>
      <c r="D1066" s="222" t="s">
        <v>282</v>
      </c>
      <c r="E1066" s="243" t="s">
        <v>32</v>
      </c>
      <c r="F1066" s="244" t="s">
        <v>3591</v>
      </c>
      <c r="G1066" s="242"/>
      <c r="H1066" s="245">
        <v>-32.960000000000001</v>
      </c>
      <c r="I1066" s="246"/>
      <c r="J1066" s="242"/>
      <c r="K1066" s="242"/>
      <c r="L1066" s="247"/>
      <c r="M1066" s="248"/>
      <c r="N1066" s="249"/>
      <c r="O1066" s="249"/>
      <c r="P1066" s="249"/>
      <c r="Q1066" s="249"/>
      <c r="R1066" s="249"/>
      <c r="S1066" s="249"/>
      <c r="T1066" s="250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51" t="s">
        <v>282</v>
      </c>
      <c r="AU1066" s="251" t="s">
        <v>91</v>
      </c>
      <c r="AV1066" s="13" t="s">
        <v>91</v>
      </c>
      <c r="AW1066" s="13" t="s">
        <v>39</v>
      </c>
      <c r="AX1066" s="13" t="s">
        <v>78</v>
      </c>
      <c r="AY1066" s="251" t="s">
        <v>188</v>
      </c>
    </row>
    <row r="1067" s="13" customFormat="1">
      <c r="A1067" s="13"/>
      <c r="B1067" s="241"/>
      <c r="C1067" s="242"/>
      <c r="D1067" s="222" t="s">
        <v>282</v>
      </c>
      <c r="E1067" s="243" t="s">
        <v>32</v>
      </c>
      <c r="F1067" s="244" t="s">
        <v>3592</v>
      </c>
      <c r="G1067" s="242"/>
      <c r="H1067" s="245">
        <v>-42.229999999999997</v>
      </c>
      <c r="I1067" s="246"/>
      <c r="J1067" s="242"/>
      <c r="K1067" s="242"/>
      <c r="L1067" s="247"/>
      <c r="M1067" s="248"/>
      <c r="N1067" s="249"/>
      <c r="O1067" s="249"/>
      <c r="P1067" s="249"/>
      <c r="Q1067" s="249"/>
      <c r="R1067" s="249"/>
      <c r="S1067" s="249"/>
      <c r="T1067" s="250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51" t="s">
        <v>282</v>
      </c>
      <c r="AU1067" s="251" t="s">
        <v>91</v>
      </c>
      <c r="AV1067" s="13" t="s">
        <v>91</v>
      </c>
      <c r="AW1067" s="13" t="s">
        <v>39</v>
      </c>
      <c r="AX1067" s="13" t="s">
        <v>78</v>
      </c>
      <c r="AY1067" s="251" t="s">
        <v>188</v>
      </c>
    </row>
    <row r="1068" s="13" customFormat="1">
      <c r="A1068" s="13"/>
      <c r="B1068" s="241"/>
      <c r="C1068" s="242"/>
      <c r="D1068" s="222" t="s">
        <v>282</v>
      </c>
      <c r="E1068" s="243" t="s">
        <v>32</v>
      </c>
      <c r="F1068" s="244" t="s">
        <v>3593</v>
      </c>
      <c r="G1068" s="242"/>
      <c r="H1068" s="245">
        <v>-38.43</v>
      </c>
      <c r="I1068" s="246"/>
      <c r="J1068" s="242"/>
      <c r="K1068" s="242"/>
      <c r="L1068" s="247"/>
      <c r="M1068" s="248"/>
      <c r="N1068" s="249"/>
      <c r="O1068" s="249"/>
      <c r="P1068" s="249"/>
      <c r="Q1068" s="249"/>
      <c r="R1068" s="249"/>
      <c r="S1068" s="249"/>
      <c r="T1068" s="250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51" t="s">
        <v>282</v>
      </c>
      <c r="AU1068" s="251" t="s">
        <v>91</v>
      </c>
      <c r="AV1068" s="13" t="s">
        <v>91</v>
      </c>
      <c r="AW1068" s="13" t="s">
        <v>39</v>
      </c>
      <c r="AX1068" s="13" t="s">
        <v>78</v>
      </c>
      <c r="AY1068" s="251" t="s">
        <v>188</v>
      </c>
    </row>
    <row r="1069" s="14" customFormat="1">
      <c r="A1069" s="14"/>
      <c r="B1069" s="252"/>
      <c r="C1069" s="253"/>
      <c r="D1069" s="222" t="s">
        <v>282</v>
      </c>
      <c r="E1069" s="254" t="s">
        <v>32</v>
      </c>
      <c r="F1069" s="255" t="s">
        <v>3594</v>
      </c>
      <c r="G1069" s="253"/>
      <c r="H1069" s="254" t="s">
        <v>32</v>
      </c>
      <c r="I1069" s="256"/>
      <c r="J1069" s="253"/>
      <c r="K1069" s="253"/>
      <c r="L1069" s="257"/>
      <c r="M1069" s="258"/>
      <c r="N1069" s="259"/>
      <c r="O1069" s="259"/>
      <c r="P1069" s="259"/>
      <c r="Q1069" s="259"/>
      <c r="R1069" s="259"/>
      <c r="S1069" s="259"/>
      <c r="T1069" s="260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61" t="s">
        <v>282</v>
      </c>
      <c r="AU1069" s="261" t="s">
        <v>91</v>
      </c>
      <c r="AV1069" s="14" t="s">
        <v>86</v>
      </c>
      <c r="AW1069" s="14" t="s">
        <v>39</v>
      </c>
      <c r="AX1069" s="14" t="s">
        <v>78</v>
      </c>
      <c r="AY1069" s="261" t="s">
        <v>188</v>
      </c>
    </row>
    <row r="1070" s="13" customFormat="1">
      <c r="A1070" s="13"/>
      <c r="B1070" s="241"/>
      <c r="C1070" s="242"/>
      <c r="D1070" s="222" t="s">
        <v>282</v>
      </c>
      <c r="E1070" s="243" t="s">
        <v>32</v>
      </c>
      <c r="F1070" s="244" t="s">
        <v>3595</v>
      </c>
      <c r="G1070" s="242"/>
      <c r="H1070" s="245">
        <v>-76.780000000000001</v>
      </c>
      <c r="I1070" s="246"/>
      <c r="J1070" s="242"/>
      <c r="K1070" s="242"/>
      <c r="L1070" s="247"/>
      <c r="M1070" s="248"/>
      <c r="N1070" s="249"/>
      <c r="O1070" s="249"/>
      <c r="P1070" s="249"/>
      <c r="Q1070" s="249"/>
      <c r="R1070" s="249"/>
      <c r="S1070" s="249"/>
      <c r="T1070" s="250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51" t="s">
        <v>282</v>
      </c>
      <c r="AU1070" s="251" t="s">
        <v>91</v>
      </c>
      <c r="AV1070" s="13" t="s">
        <v>91</v>
      </c>
      <c r="AW1070" s="13" t="s">
        <v>39</v>
      </c>
      <c r="AX1070" s="13" t="s">
        <v>78</v>
      </c>
      <c r="AY1070" s="251" t="s">
        <v>188</v>
      </c>
    </row>
    <row r="1071" s="13" customFormat="1">
      <c r="A1071" s="13"/>
      <c r="B1071" s="241"/>
      <c r="C1071" s="242"/>
      <c r="D1071" s="222" t="s">
        <v>282</v>
      </c>
      <c r="E1071" s="243" t="s">
        <v>32</v>
      </c>
      <c r="F1071" s="244" t="s">
        <v>3596</v>
      </c>
      <c r="G1071" s="242"/>
      <c r="H1071" s="245">
        <v>-161.19</v>
      </c>
      <c r="I1071" s="246"/>
      <c r="J1071" s="242"/>
      <c r="K1071" s="242"/>
      <c r="L1071" s="247"/>
      <c r="M1071" s="248"/>
      <c r="N1071" s="249"/>
      <c r="O1071" s="249"/>
      <c r="P1071" s="249"/>
      <c r="Q1071" s="249"/>
      <c r="R1071" s="249"/>
      <c r="S1071" s="249"/>
      <c r="T1071" s="250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1" t="s">
        <v>282</v>
      </c>
      <c r="AU1071" s="251" t="s">
        <v>91</v>
      </c>
      <c r="AV1071" s="13" t="s">
        <v>91</v>
      </c>
      <c r="AW1071" s="13" t="s">
        <v>39</v>
      </c>
      <c r="AX1071" s="13" t="s">
        <v>78</v>
      </c>
      <c r="AY1071" s="251" t="s">
        <v>188</v>
      </c>
    </row>
    <row r="1072" s="15" customFormat="1">
      <c r="A1072" s="15"/>
      <c r="B1072" s="272"/>
      <c r="C1072" s="273"/>
      <c r="D1072" s="222" t="s">
        <v>282</v>
      </c>
      <c r="E1072" s="274" t="s">
        <v>32</v>
      </c>
      <c r="F1072" s="275" t="s">
        <v>338</v>
      </c>
      <c r="G1072" s="273"/>
      <c r="H1072" s="276">
        <v>954.77999999999975</v>
      </c>
      <c r="I1072" s="277"/>
      <c r="J1072" s="273"/>
      <c r="K1072" s="273"/>
      <c r="L1072" s="278"/>
      <c r="M1072" s="279"/>
      <c r="N1072" s="280"/>
      <c r="O1072" s="280"/>
      <c r="P1072" s="280"/>
      <c r="Q1072" s="280"/>
      <c r="R1072" s="280"/>
      <c r="S1072" s="280"/>
      <c r="T1072" s="281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T1072" s="282" t="s">
        <v>282</v>
      </c>
      <c r="AU1072" s="282" t="s">
        <v>91</v>
      </c>
      <c r="AV1072" s="15" t="s">
        <v>187</v>
      </c>
      <c r="AW1072" s="15" t="s">
        <v>39</v>
      </c>
      <c r="AX1072" s="15" t="s">
        <v>86</v>
      </c>
      <c r="AY1072" s="282" t="s">
        <v>188</v>
      </c>
    </row>
    <row r="1073" s="2" customFormat="1" ht="33" customHeight="1">
      <c r="A1073" s="42"/>
      <c r="B1073" s="43"/>
      <c r="C1073" s="209" t="s">
        <v>3619</v>
      </c>
      <c r="D1073" s="209" t="s">
        <v>189</v>
      </c>
      <c r="E1073" s="210" t="s">
        <v>1766</v>
      </c>
      <c r="F1073" s="211" t="s">
        <v>1767</v>
      </c>
      <c r="G1073" s="212" t="s">
        <v>278</v>
      </c>
      <c r="H1073" s="213">
        <v>954.77999999999997</v>
      </c>
      <c r="I1073" s="214"/>
      <c r="J1073" s="215">
        <f>ROUND(I1073*H1073,2)</f>
        <v>0</v>
      </c>
      <c r="K1073" s="211" t="s">
        <v>236</v>
      </c>
      <c r="L1073" s="48"/>
      <c r="M1073" s="216" t="s">
        <v>32</v>
      </c>
      <c r="N1073" s="217" t="s">
        <v>49</v>
      </c>
      <c r="O1073" s="88"/>
      <c r="P1073" s="218">
        <f>O1073*H1073</f>
        <v>0</v>
      </c>
      <c r="Q1073" s="218">
        <v>0.00025999999999999998</v>
      </c>
      <c r="R1073" s="218">
        <f>Q1073*H1073</f>
        <v>0.24824279999999996</v>
      </c>
      <c r="S1073" s="218">
        <v>0</v>
      </c>
      <c r="T1073" s="219">
        <f>S1073*H1073</f>
        <v>0</v>
      </c>
      <c r="U1073" s="42"/>
      <c r="V1073" s="42"/>
      <c r="W1073" s="42"/>
      <c r="X1073" s="42"/>
      <c r="Y1073" s="42"/>
      <c r="Z1073" s="42"/>
      <c r="AA1073" s="42"/>
      <c r="AB1073" s="42"/>
      <c r="AC1073" s="42"/>
      <c r="AD1073" s="42"/>
      <c r="AE1073" s="42"/>
      <c r="AR1073" s="220" t="s">
        <v>405</v>
      </c>
      <c r="AT1073" s="220" t="s">
        <v>189</v>
      </c>
      <c r="AU1073" s="220" t="s">
        <v>91</v>
      </c>
      <c r="AY1073" s="20" t="s">
        <v>188</v>
      </c>
      <c r="BE1073" s="221">
        <f>IF(N1073="základní",J1073,0)</f>
        <v>0</v>
      </c>
      <c r="BF1073" s="221">
        <f>IF(N1073="snížená",J1073,0)</f>
        <v>0</v>
      </c>
      <c r="BG1073" s="221">
        <f>IF(N1073="zákl. přenesená",J1073,0)</f>
        <v>0</v>
      </c>
      <c r="BH1073" s="221">
        <f>IF(N1073="sníž. přenesená",J1073,0)</f>
        <v>0</v>
      </c>
      <c r="BI1073" s="221">
        <f>IF(N1073="nulová",J1073,0)</f>
        <v>0</v>
      </c>
      <c r="BJ1073" s="20" t="s">
        <v>86</v>
      </c>
      <c r="BK1073" s="221">
        <f>ROUND(I1073*H1073,2)</f>
        <v>0</v>
      </c>
      <c r="BL1073" s="20" t="s">
        <v>405</v>
      </c>
      <c r="BM1073" s="220" t="s">
        <v>3620</v>
      </c>
    </row>
    <row r="1074" s="2" customFormat="1">
      <c r="A1074" s="42"/>
      <c r="B1074" s="43"/>
      <c r="C1074" s="44"/>
      <c r="D1074" s="222" t="s">
        <v>194</v>
      </c>
      <c r="E1074" s="44"/>
      <c r="F1074" s="223" t="s">
        <v>1769</v>
      </c>
      <c r="G1074" s="44"/>
      <c r="H1074" s="44"/>
      <c r="I1074" s="224"/>
      <c r="J1074" s="44"/>
      <c r="K1074" s="44"/>
      <c r="L1074" s="48"/>
      <c r="M1074" s="225"/>
      <c r="N1074" s="226"/>
      <c r="O1074" s="88"/>
      <c r="P1074" s="88"/>
      <c r="Q1074" s="88"/>
      <c r="R1074" s="88"/>
      <c r="S1074" s="88"/>
      <c r="T1074" s="89"/>
      <c r="U1074" s="42"/>
      <c r="V1074" s="42"/>
      <c r="W1074" s="42"/>
      <c r="X1074" s="42"/>
      <c r="Y1074" s="42"/>
      <c r="Z1074" s="42"/>
      <c r="AA1074" s="42"/>
      <c r="AB1074" s="42"/>
      <c r="AC1074" s="42"/>
      <c r="AD1074" s="42"/>
      <c r="AE1074" s="42"/>
      <c r="AT1074" s="20" t="s">
        <v>194</v>
      </c>
      <c r="AU1074" s="20" t="s">
        <v>91</v>
      </c>
    </row>
    <row r="1075" s="2" customFormat="1">
      <c r="A1075" s="42"/>
      <c r="B1075" s="43"/>
      <c r="C1075" s="44"/>
      <c r="D1075" s="239" t="s">
        <v>239</v>
      </c>
      <c r="E1075" s="44"/>
      <c r="F1075" s="240" t="s">
        <v>1770</v>
      </c>
      <c r="G1075" s="44"/>
      <c r="H1075" s="44"/>
      <c r="I1075" s="224"/>
      <c r="J1075" s="44"/>
      <c r="K1075" s="44"/>
      <c r="L1075" s="48"/>
      <c r="M1075" s="225"/>
      <c r="N1075" s="226"/>
      <c r="O1075" s="88"/>
      <c r="P1075" s="88"/>
      <c r="Q1075" s="88"/>
      <c r="R1075" s="88"/>
      <c r="S1075" s="88"/>
      <c r="T1075" s="89"/>
      <c r="U1075" s="42"/>
      <c r="V1075" s="42"/>
      <c r="W1075" s="42"/>
      <c r="X1075" s="42"/>
      <c r="Y1075" s="42"/>
      <c r="Z1075" s="42"/>
      <c r="AA1075" s="42"/>
      <c r="AB1075" s="42"/>
      <c r="AC1075" s="42"/>
      <c r="AD1075" s="42"/>
      <c r="AE1075" s="42"/>
      <c r="AT1075" s="20" t="s">
        <v>239</v>
      </c>
      <c r="AU1075" s="20" t="s">
        <v>91</v>
      </c>
    </row>
    <row r="1076" s="13" customFormat="1">
      <c r="A1076" s="13"/>
      <c r="B1076" s="241"/>
      <c r="C1076" s="242"/>
      <c r="D1076" s="222" t="s">
        <v>282</v>
      </c>
      <c r="E1076" s="243" t="s">
        <v>32</v>
      </c>
      <c r="F1076" s="244" t="s">
        <v>3618</v>
      </c>
      <c r="G1076" s="242"/>
      <c r="H1076" s="245">
        <v>717.19000000000005</v>
      </c>
      <c r="I1076" s="246"/>
      <c r="J1076" s="242"/>
      <c r="K1076" s="242"/>
      <c r="L1076" s="247"/>
      <c r="M1076" s="248"/>
      <c r="N1076" s="249"/>
      <c r="O1076" s="249"/>
      <c r="P1076" s="249"/>
      <c r="Q1076" s="249"/>
      <c r="R1076" s="249"/>
      <c r="S1076" s="249"/>
      <c r="T1076" s="250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51" t="s">
        <v>282</v>
      </c>
      <c r="AU1076" s="251" t="s">
        <v>91</v>
      </c>
      <c r="AV1076" s="13" t="s">
        <v>91</v>
      </c>
      <c r="AW1076" s="13" t="s">
        <v>39</v>
      </c>
      <c r="AX1076" s="13" t="s">
        <v>78</v>
      </c>
      <c r="AY1076" s="251" t="s">
        <v>188</v>
      </c>
    </row>
    <row r="1077" s="13" customFormat="1">
      <c r="A1077" s="13"/>
      <c r="B1077" s="241"/>
      <c r="C1077" s="242"/>
      <c r="D1077" s="222" t="s">
        <v>282</v>
      </c>
      <c r="E1077" s="243" t="s">
        <v>32</v>
      </c>
      <c r="F1077" s="244" t="s">
        <v>3584</v>
      </c>
      <c r="G1077" s="242"/>
      <c r="H1077" s="245">
        <v>589.17999999999995</v>
      </c>
      <c r="I1077" s="246"/>
      <c r="J1077" s="242"/>
      <c r="K1077" s="242"/>
      <c r="L1077" s="247"/>
      <c r="M1077" s="248"/>
      <c r="N1077" s="249"/>
      <c r="O1077" s="249"/>
      <c r="P1077" s="249"/>
      <c r="Q1077" s="249"/>
      <c r="R1077" s="249"/>
      <c r="S1077" s="249"/>
      <c r="T1077" s="250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51" t="s">
        <v>282</v>
      </c>
      <c r="AU1077" s="251" t="s">
        <v>91</v>
      </c>
      <c r="AV1077" s="13" t="s">
        <v>91</v>
      </c>
      <c r="AW1077" s="13" t="s">
        <v>39</v>
      </c>
      <c r="AX1077" s="13" t="s">
        <v>78</v>
      </c>
      <c r="AY1077" s="251" t="s">
        <v>188</v>
      </c>
    </row>
    <row r="1078" s="14" customFormat="1">
      <c r="A1078" s="14"/>
      <c r="B1078" s="252"/>
      <c r="C1078" s="253"/>
      <c r="D1078" s="222" t="s">
        <v>282</v>
      </c>
      <c r="E1078" s="254" t="s">
        <v>32</v>
      </c>
      <c r="F1078" s="255" t="s">
        <v>3590</v>
      </c>
      <c r="G1078" s="253"/>
      <c r="H1078" s="254" t="s">
        <v>32</v>
      </c>
      <c r="I1078" s="256"/>
      <c r="J1078" s="253"/>
      <c r="K1078" s="253"/>
      <c r="L1078" s="257"/>
      <c r="M1078" s="258"/>
      <c r="N1078" s="259"/>
      <c r="O1078" s="259"/>
      <c r="P1078" s="259"/>
      <c r="Q1078" s="259"/>
      <c r="R1078" s="259"/>
      <c r="S1078" s="259"/>
      <c r="T1078" s="260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61" t="s">
        <v>282</v>
      </c>
      <c r="AU1078" s="261" t="s">
        <v>91</v>
      </c>
      <c r="AV1078" s="14" t="s">
        <v>86</v>
      </c>
      <c r="AW1078" s="14" t="s">
        <v>39</v>
      </c>
      <c r="AX1078" s="14" t="s">
        <v>78</v>
      </c>
      <c r="AY1078" s="261" t="s">
        <v>188</v>
      </c>
    </row>
    <row r="1079" s="13" customFormat="1">
      <c r="A1079" s="13"/>
      <c r="B1079" s="241"/>
      <c r="C1079" s="242"/>
      <c r="D1079" s="222" t="s">
        <v>282</v>
      </c>
      <c r="E1079" s="243" t="s">
        <v>32</v>
      </c>
      <c r="F1079" s="244" t="s">
        <v>3591</v>
      </c>
      <c r="G1079" s="242"/>
      <c r="H1079" s="245">
        <v>-32.960000000000001</v>
      </c>
      <c r="I1079" s="246"/>
      <c r="J1079" s="242"/>
      <c r="K1079" s="242"/>
      <c r="L1079" s="247"/>
      <c r="M1079" s="248"/>
      <c r="N1079" s="249"/>
      <c r="O1079" s="249"/>
      <c r="P1079" s="249"/>
      <c r="Q1079" s="249"/>
      <c r="R1079" s="249"/>
      <c r="S1079" s="249"/>
      <c r="T1079" s="250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51" t="s">
        <v>282</v>
      </c>
      <c r="AU1079" s="251" t="s">
        <v>91</v>
      </c>
      <c r="AV1079" s="13" t="s">
        <v>91</v>
      </c>
      <c r="AW1079" s="13" t="s">
        <v>39</v>
      </c>
      <c r="AX1079" s="13" t="s">
        <v>78</v>
      </c>
      <c r="AY1079" s="251" t="s">
        <v>188</v>
      </c>
    </row>
    <row r="1080" s="13" customFormat="1">
      <c r="A1080" s="13"/>
      <c r="B1080" s="241"/>
      <c r="C1080" s="242"/>
      <c r="D1080" s="222" t="s">
        <v>282</v>
      </c>
      <c r="E1080" s="243" t="s">
        <v>32</v>
      </c>
      <c r="F1080" s="244" t="s">
        <v>3592</v>
      </c>
      <c r="G1080" s="242"/>
      <c r="H1080" s="245">
        <v>-42.229999999999997</v>
      </c>
      <c r="I1080" s="246"/>
      <c r="J1080" s="242"/>
      <c r="K1080" s="242"/>
      <c r="L1080" s="247"/>
      <c r="M1080" s="248"/>
      <c r="N1080" s="249"/>
      <c r="O1080" s="249"/>
      <c r="P1080" s="249"/>
      <c r="Q1080" s="249"/>
      <c r="R1080" s="249"/>
      <c r="S1080" s="249"/>
      <c r="T1080" s="250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51" t="s">
        <v>282</v>
      </c>
      <c r="AU1080" s="251" t="s">
        <v>91</v>
      </c>
      <c r="AV1080" s="13" t="s">
        <v>91</v>
      </c>
      <c r="AW1080" s="13" t="s">
        <v>39</v>
      </c>
      <c r="AX1080" s="13" t="s">
        <v>78</v>
      </c>
      <c r="AY1080" s="251" t="s">
        <v>188</v>
      </c>
    </row>
    <row r="1081" s="13" customFormat="1">
      <c r="A1081" s="13"/>
      <c r="B1081" s="241"/>
      <c r="C1081" s="242"/>
      <c r="D1081" s="222" t="s">
        <v>282</v>
      </c>
      <c r="E1081" s="243" t="s">
        <v>32</v>
      </c>
      <c r="F1081" s="244" t="s">
        <v>3593</v>
      </c>
      <c r="G1081" s="242"/>
      <c r="H1081" s="245">
        <v>-38.43</v>
      </c>
      <c r="I1081" s="246"/>
      <c r="J1081" s="242"/>
      <c r="K1081" s="242"/>
      <c r="L1081" s="247"/>
      <c r="M1081" s="248"/>
      <c r="N1081" s="249"/>
      <c r="O1081" s="249"/>
      <c r="P1081" s="249"/>
      <c r="Q1081" s="249"/>
      <c r="R1081" s="249"/>
      <c r="S1081" s="249"/>
      <c r="T1081" s="250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51" t="s">
        <v>282</v>
      </c>
      <c r="AU1081" s="251" t="s">
        <v>91</v>
      </c>
      <c r="AV1081" s="13" t="s">
        <v>91</v>
      </c>
      <c r="AW1081" s="13" t="s">
        <v>39</v>
      </c>
      <c r="AX1081" s="13" t="s">
        <v>78</v>
      </c>
      <c r="AY1081" s="251" t="s">
        <v>188</v>
      </c>
    </row>
    <row r="1082" s="14" customFormat="1">
      <c r="A1082" s="14"/>
      <c r="B1082" s="252"/>
      <c r="C1082" s="253"/>
      <c r="D1082" s="222" t="s">
        <v>282</v>
      </c>
      <c r="E1082" s="254" t="s">
        <v>32</v>
      </c>
      <c r="F1082" s="255" t="s">
        <v>3594</v>
      </c>
      <c r="G1082" s="253"/>
      <c r="H1082" s="254" t="s">
        <v>32</v>
      </c>
      <c r="I1082" s="256"/>
      <c r="J1082" s="253"/>
      <c r="K1082" s="253"/>
      <c r="L1082" s="257"/>
      <c r="M1082" s="258"/>
      <c r="N1082" s="259"/>
      <c r="O1082" s="259"/>
      <c r="P1082" s="259"/>
      <c r="Q1082" s="259"/>
      <c r="R1082" s="259"/>
      <c r="S1082" s="259"/>
      <c r="T1082" s="260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61" t="s">
        <v>282</v>
      </c>
      <c r="AU1082" s="261" t="s">
        <v>91</v>
      </c>
      <c r="AV1082" s="14" t="s">
        <v>86</v>
      </c>
      <c r="AW1082" s="14" t="s">
        <v>39</v>
      </c>
      <c r="AX1082" s="14" t="s">
        <v>78</v>
      </c>
      <c r="AY1082" s="261" t="s">
        <v>188</v>
      </c>
    </row>
    <row r="1083" s="13" customFormat="1">
      <c r="A1083" s="13"/>
      <c r="B1083" s="241"/>
      <c r="C1083" s="242"/>
      <c r="D1083" s="222" t="s">
        <v>282</v>
      </c>
      <c r="E1083" s="243" t="s">
        <v>32</v>
      </c>
      <c r="F1083" s="244" t="s">
        <v>3595</v>
      </c>
      <c r="G1083" s="242"/>
      <c r="H1083" s="245">
        <v>-76.780000000000001</v>
      </c>
      <c r="I1083" s="246"/>
      <c r="J1083" s="242"/>
      <c r="K1083" s="242"/>
      <c r="L1083" s="247"/>
      <c r="M1083" s="248"/>
      <c r="N1083" s="249"/>
      <c r="O1083" s="249"/>
      <c r="P1083" s="249"/>
      <c r="Q1083" s="249"/>
      <c r="R1083" s="249"/>
      <c r="S1083" s="249"/>
      <c r="T1083" s="250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51" t="s">
        <v>282</v>
      </c>
      <c r="AU1083" s="251" t="s">
        <v>91</v>
      </c>
      <c r="AV1083" s="13" t="s">
        <v>91</v>
      </c>
      <c r="AW1083" s="13" t="s">
        <v>39</v>
      </c>
      <c r="AX1083" s="13" t="s">
        <v>78</v>
      </c>
      <c r="AY1083" s="251" t="s">
        <v>188</v>
      </c>
    </row>
    <row r="1084" s="13" customFormat="1">
      <c r="A1084" s="13"/>
      <c r="B1084" s="241"/>
      <c r="C1084" s="242"/>
      <c r="D1084" s="222" t="s">
        <v>282</v>
      </c>
      <c r="E1084" s="243" t="s">
        <v>32</v>
      </c>
      <c r="F1084" s="244" t="s">
        <v>3596</v>
      </c>
      <c r="G1084" s="242"/>
      <c r="H1084" s="245">
        <v>-161.19</v>
      </c>
      <c r="I1084" s="246"/>
      <c r="J1084" s="242"/>
      <c r="K1084" s="242"/>
      <c r="L1084" s="247"/>
      <c r="M1084" s="248"/>
      <c r="N1084" s="249"/>
      <c r="O1084" s="249"/>
      <c r="P1084" s="249"/>
      <c r="Q1084" s="249"/>
      <c r="R1084" s="249"/>
      <c r="S1084" s="249"/>
      <c r="T1084" s="250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51" t="s">
        <v>282</v>
      </c>
      <c r="AU1084" s="251" t="s">
        <v>91</v>
      </c>
      <c r="AV1084" s="13" t="s">
        <v>91</v>
      </c>
      <c r="AW1084" s="13" t="s">
        <v>39</v>
      </c>
      <c r="AX1084" s="13" t="s">
        <v>78</v>
      </c>
      <c r="AY1084" s="251" t="s">
        <v>188</v>
      </c>
    </row>
    <row r="1085" s="15" customFormat="1">
      <c r="A1085" s="15"/>
      <c r="B1085" s="272"/>
      <c r="C1085" s="273"/>
      <c r="D1085" s="222" t="s">
        <v>282</v>
      </c>
      <c r="E1085" s="274" t="s">
        <v>32</v>
      </c>
      <c r="F1085" s="275" t="s">
        <v>338</v>
      </c>
      <c r="G1085" s="273"/>
      <c r="H1085" s="276">
        <v>954.77999999999975</v>
      </c>
      <c r="I1085" s="277"/>
      <c r="J1085" s="273"/>
      <c r="K1085" s="273"/>
      <c r="L1085" s="278"/>
      <c r="M1085" s="279"/>
      <c r="N1085" s="280"/>
      <c r="O1085" s="280"/>
      <c r="P1085" s="280"/>
      <c r="Q1085" s="280"/>
      <c r="R1085" s="280"/>
      <c r="S1085" s="280"/>
      <c r="T1085" s="281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T1085" s="282" t="s">
        <v>282</v>
      </c>
      <c r="AU1085" s="282" t="s">
        <v>91</v>
      </c>
      <c r="AV1085" s="15" t="s">
        <v>187</v>
      </c>
      <c r="AW1085" s="15" t="s">
        <v>39</v>
      </c>
      <c r="AX1085" s="15" t="s">
        <v>86</v>
      </c>
      <c r="AY1085" s="282" t="s">
        <v>188</v>
      </c>
    </row>
    <row r="1086" s="2" customFormat="1" ht="33" customHeight="1">
      <c r="A1086" s="42"/>
      <c r="B1086" s="43"/>
      <c r="C1086" s="209" t="s">
        <v>3621</v>
      </c>
      <c r="D1086" s="209" t="s">
        <v>189</v>
      </c>
      <c r="E1086" s="210" t="s">
        <v>864</v>
      </c>
      <c r="F1086" s="211" t="s">
        <v>865</v>
      </c>
      <c r="G1086" s="212" t="s">
        <v>278</v>
      </c>
      <c r="H1086" s="213">
        <v>954.77999999999997</v>
      </c>
      <c r="I1086" s="214"/>
      <c r="J1086" s="215">
        <f>ROUND(I1086*H1086,2)</f>
        <v>0</v>
      </c>
      <c r="K1086" s="211" t="s">
        <v>236</v>
      </c>
      <c r="L1086" s="48"/>
      <c r="M1086" s="216" t="s">
        <v>32</v>
      </c>
      <c r="N1086" s="217" t="s">
        <v>49</v>
      </c>
      <c r="O1086" s="88"/>
      <c r="P1086" s="218">
        <f>O1086*H1086</f>
        <v>0</v>
      </c>
      <c r="Q1086" s="218">
        <v>3.0000000000000001E-05</v>
      </c>
      <c r="R1086" s="218">
        <f>Q1086*H1086</f>
        <v>0.028643399999999999</v>
      </c>
      <c r="S1086" s="218">
        <v>0</v>
      </c>
      <c r="T1086" s="219">
        <f>S1086*H1086</f>
        <v>0</v>
      </c>
      <c r="U1086" s="42"/>
      <c r="V1086" s="42"/>
      <c r="W1086" s="42"/>
      <c r="X1086" s="42"/>
      <c r="Y1086" s="42"/>
      <c r="Z1086" s="42"/>
      <c r="AA1086" s="42"/>
      <c r="AB1086" s="42"/>
      <c r="AC1086" s="42"/>
      <c r="AD1086" s="42"/>
      <c r="AE1086" s="42"/>
      <c r="AR1086" s="220" t="s">
        <v>405</v>
      </c>
      <c r="AT1086" s="220" t="s">
        <v>189</v>
      </c>
      <c r="AU1086" s="220" t="s">
        <v>91</v>
      </c>
      <c r="AY1086" s="20" t="s">
        <v>188</v>
      </c>
      <c r="BE1086" s="221">
        <f>IF(N1086="základní",J1086,0)</f>
        <v>0</v>
      </c>
      <c r="BF1086" s="221">
        <f>IF(N1086="snížená",J1086,0)</f>
        <v>0</v>
      </c>
      <c r="BG1086" s="221">
        <f>IF(N1086="zákl. přenesená",J1086,0)</f>
        <v>0</v>
      </c>
      <c r="BH1086" s="221">
        <f>IF(N1086="sníž. přenesená",J1086,0)</f>
        <v>0</v>
      </c>
      <c r="BI1086" s="221">
        <f>IF(N1086="nulová",J1086,0)</f>
        <v>0</v>
      </c>
      <c r="BJ1086" s="20" t="s">
        <v>86</v>
      </c>
      <c r="BK1086" s="221">
        <f>ROUND(I1086*H1086,2)</f>
        <v>0</v>
      </c>
      <c r="BL1086" s="20" t="s">
        <v>405</v>
      </c>
      <c r="BM1086" s="220" t="s">
        <v>3622</v>
      </c>
    </row>
    <row r="1087" s="2" customFormat="1">
      <c r="A1087" s="42"/>
      <c r="B1087" s="43"/>
      <c r="C1087" s="44"/>
      <c r="D1087" s="222" t="s">
        <v>194</v>
      </c>
      <c r="E1087" s="44"/>
      <c r="F1087" s="223" t="s">
        <v>867</v>
      </c>
      <c r="G1087" s="44"/>
      <c r="H1087" s="44"/>
      <c r="I1087" s="224"/>
      <c r="J1087" s="44"/>
      <c r="K1087" s="44"/>
      <c r="L1087" s="48"/>
      <c r="M1087" s="225"/>
      <c r="N1087" s="226"/>
      <c r="O1087" s="88"/>
      <c r="P1087" s="88"/>
      <c r="Q1087" s="88"/>
      <c r="R1087" s="88"/>
      <c r="S1087" s="88"/>
      <c r="T1087" s="89"/>
      <c r="U1087" s="42"/>
      <c r="V1087" s="42"/>
      <c r="W1087" s="42"/>
      <c r="X1087" s="42"/>
      <c r="Y1087" s="42"/>
      <c r="Z1087" s="42"/>
      <c r="AA1087" s="42"/>
      <c r="AB1087" s="42"/>
      <c r="AC1087" s="42"/>
      <c r="AD1087" s="42"/>
      <c r="AE1087" s="42"/>
      <c r="AT1087" s="20" t="s">
        <v>194</v>
      </c>
      <c r="AU1087" s="20" t="s">
        <v>91</v>
      </c>
    </row>
    <row r="1088" s="2" customFormat="1">
      <c r="A1088" s="42"/>
      <c r="B1088" s="43"/>
      <c r="C1088" s="44"/>
      <c r="D1088" s="239" t="s">
        <v>239</v>
      </c>
      <c r="E1088" s="44"/>
      <c r="F1088" s="240" t="s">
        <v>868</v>
      </c>
      <c r="G1088" s="44"/>
      <c r="H1088" s="44"/>
      <c r="I1088" s="224"/>
      <c r="J1088" s="44"/>
      <c r="K1088" s="44"/>
      <c r="L1088" s="48"/>
      <c r="M1088" s="225"/>
      <c r="N1088" s="226"/>
      <c r="O1088" s="88"/>
      <c r="P1088" s="88"/>
      <c r="Q1088" s="88"/>
      <c r="R1088" s="88"/>
      <c r="S1088" s="88"/>
      <c r="T1088" s="89"/>
      <c r="U1088" s="42"/>
      <c r="V1088" s="42"/>
      <c r="W1088" s="42"/>
      <c r="X1088" s="42"/>
      <c r="Y1088" s="42"/>
      <c r="Z1088" s="42"/>
      <c r="AA1088" s="42"/>
      <c r="AB1088" s="42"/>
      <c r="AC1088" s="42"/>
      <c r="AD1088" s="42"/>
      <c r="AE1088" s="42"/>
      <c r="AT1088" s="20" t="s">
        <v>239</v>
      </c>
      <c r="AU1088" s="20" t="s">
        <v>91</v>
      </c>
    </row>
    <row r="1089" s="13" customFormat="1">
      <c r="A1089" s="13"/>
      <c r="B1089" s="241"/>
      <c r="C1089" s="242"/>
      <c r="D1089" s="222" t="s">
        <v>282</v>
      </c>
      <c r="E1089" s="243" t="s">
        <v>32</v>
      </c>
      <c r="F1089" s="244" t="s">
        <v>3618</v>
      </c>
      <c r="G1089" s="242"/>
      <c r="H1089" s="245">
        <v>717.19000000000005</v>
      </c>
      <c r="I1089" s="246"/>
      <c r="J1089" s="242"/>
      <c r="K1089" s="242"/>
      <c r="L1089" s="247"/>
      <c r="M1089" s="248"/>
      <c r="N1089" s="249"/>
      <c r="O1089" s="249"/>
      <c r="P1089" s="249"/>
      <c r="Q1089" s="249"/>
      <c r="R1089" s="249"/>
      <c r="S1089" s="249"/>
      <c r="T1089" s="250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51" t="s">
        <v>282</v>
      </c>
      <c r="AU1089" s="251" t="s">
        <v>91</v>
      </c>
      <c r="AV1089" s="13" t="s">
        <v>91</v>
      </c>
      <c r="AW1089" s="13" t="s">
        <v>39</v>
      </c>
      <c r="AX1089" s="13" t="s">
        <v>78</v>
      </c>
      <c r="AY1089" s="251" t="s">
        <v>188</v>
      </c>
    </row>
    <row r="1090" s="13" customFormat="1">
      <c r="A1090" s="13"/>
      <c r="B1090" s="241"/>
      <c r="C1090" s="242"/>
      <c r="D1090" s="222" t="s">
        <v>282</v>
      </c>
      <c r="E1090" s="243" t="s">
        <v>32</v>
      </c>
      <c r="F1090" s="244" t="s">
        <v>3584</v>
      </c>
      <c r="G1090" s="242"/>
      <c r="H1090" s="245">
        <v>589.17999999999995</v>
      </c>
      <c r="I1090" s="246"/>
      <c r="J1090" s="242"/>
      <c r="K1090" s="242"/>
      <c r="L1090" s="247"/>
      <c r="M1090" s="248"/>
      <c r="N1090" s="249"/>
      <c r="O1090" s="249"/>
      <c r="P1090" s="249"/>
      <c r="Q1090" s="249"/>
      <c r="R1090" s="249"/>
      <c r="S1090" s="249"/>
      <c r="T1090" s="250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51" t="s">
        <v>282</v>
      </c>
      <c r="AU1090" s="251" t="s">
        <v>91</v>
      </c>
      <c r="AV1090" s="13" t="s">
        <v>91</v>
      </c>
      <c r="AW1090" s="13" t="s">
        <v>39</v>
      </c>
      <c r="AX1090" s="13" t="s">
        <v>78</v>
      </c>
      <c r="AY1090" s="251" t="s">
        <v>188</v>
      </c>
    </row>
    <row r="1091" s="14" customFormat="1">
      <c r="A1091" s="14"/>
      <c r="B1091" s="252"/>
      <c r="C1091" s="253"/>
      <c r="D1091" s="222" t="s">
        <v>282</v>
      </c>
      <c r="E1091" s="254" t="s">
        <v>32</v>
      </c>
      <c r="F1091" s="255" t="s">
        <v>3590</v>
      </c>
      <c r="G1091" s="253"/>
      <c r="H1091" s="254" t="s">
        <v>32</v>
      </c>
      <c r="I1091" s="256"/>
      <c r="J1091" s="253"/>
      <c r="K1091" s="253"/>
      <c r="L1091" s="257"/>
      <c r="M1091" s="258"/>
      <c r="N1091" s="259"/>
      <c r="O1091" s="259"/>
      <c r="P1091" s="259"/>
      <c r="Q1091" s="259"/>
      <c r="R1091" s="259"/>
      <c r="S1091" s="259"/>
      <c r="T1091" s="260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61" t="s">
        <v>282</v>
      </c>
      <c r="AU1091" s="261" t="s">
        <v>91</v>
      </c>
      <c r="AV1091" s="14" t="s">
        <v>86</v>
      </c>
      <c r="AW1091" s="14" t="s">
        <v>39</v>
      </c>
      <c r="AX1091" s="14" t="s">
        <v>78</v>
      </c>
      <c r="AY1091" s="261" t="s">
        <v>188</v>
      </c>
    </row>
    <row r="1092" s="13" customFormat="1">
      <c r="A1092" s="13"/>
      <c r="B1092" s="241"/>
      <c r="C1092" s="242"/>
      <c r="D1092" s="222" t="s">
        <v>282</v>
      </c>
      <c r="E1092" s="243" t="s">
        <v>32</v>
      </c>
      <c r="F1092" s="244" t="s">
        <v>3591</v>
      </c>
      <c r="G1092" s="242"/>
      <c r="H1092" s="245">
        <v>-32.960000000000001</v>
      </c>
      <c r="I1092" s="246"/>
      <c r="J1092" s="242"/>
      <c r="K1092" s="242"/>
      <c r="L1092" s="247"/>
      <c r="M1092" s="248"/>
      <c r="N1092" s="249"/>
      <c r="O1092" s="249"/>
      <c r="P1092" s="249"/>
      <c r="Q1092" s="249"/>
      <c r="R1092" s="249"/>
      <c r="S1092" s="249"/>
      <c r="T1092" s="250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51" t="s">
        <v>282</v>
      </c>
      <c r="AU1092" s="251" t="s">
        <v>91</v>
      </c>
      <c r="AV1092" s="13" t="s">
        <v>91</v>
      </c>
      <c r="AW1092" s="13" t="s">
        <v>39</v>
      </c>
      <c r="AX1092" s="13" t="s">
        <v>78</v>
      </c>
      <c r="AY1092" s="251" t="s">
        <v>188</v>
      </c>
    </row>
    <row r="1093" s="13" customFormat="1">
      <c r="A1093" s="13"/>
      <c r="B1093" s="241"/>
      <c r="C1093" s="242"/>
      <c r="D1093" s="222" t="s">
        <v>282</v>
      </c>
      <c r="E1093" s="243" t="s">
        <v>32</v>
      </c>
      <c r="F1093" s="244" t="s">
        <v>3592</v>
      </c>
      <c r="G1093" s="242"/>
      <c r="H1093" s="245">
        <v>-42.229999999999997</v>
      </c>
      <c r="I1093" s="246"/>
      <c r="J1093" s="242"/>
      <c r="K1093" s="242"/>
      <c r="L1093" s="247"/>
      <c r="M1093" s="248"/>
      <c r="N1093" s="249"/>
      <c r="O1093" s="249"/>
      <c r="P1093" s="249"/>
      <c r="Q1093" s="249"/>
      <c r="R1093" s="249"/>
      <c r="S1093" s="249"/>
      <c r="T1093" s="250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51" t="s">
        <v>282</v>
      </c>
      <c r="AU1093" s="251" t="s">
        <v>91</v>
      </c>
      <c r="AV1093" s="13" t="s">
        <v>91</v>
      </c>
      <c r="AW1093" s="13" t="s">
        <v>39</v>
      </c>
      <c r="AX1093" s="13" t="s">
        <v>78</v>
      </c>
      <c r="AY1093" s="251" t="s">
        <v>188</v>
      </c>
    </row>
    <row r="1094" s="13" customFormat="1">
      <c r="A1094" s="13"/>
      <c r="B1094" s="241"/>
      <c r="C1094" s="242"/>
      <c r="D1094" s="222" t="s">
        <v>282</v>
      </c>
      <c r="E1094" s="243" t="s">
        <v>32</v>
      </c>
      <c r="F1094" s="244" t="s">
        <v>3593</v>
      </c>
      <c r="G1094" s="242"/>
      <c r="H1094" s="245">
        <v>-38.43</v>
      </c>
      <c r="I1094" s="246"/>
      <c r="J1094" s="242"/>
      <c r="K1094" s="242"/>
      <c r="L1094" s="247"/>
      <c r="M1094" s="248"/>
      <c r="N1094" s="249"/>
      <c r="O1094" s="249"/>
      <c r="P1094" s="249"/>
      <c r="Q1094" s="249"/>
      <c r="R1094" s="249"/>
      <c r="S1094" s="249"/>
      <c r="T1094" s="250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51" t="s">
        <v>282</v>
      </c>
      <c r="AU1094" s="251" t="s">
        <v>91</v>
      </c>
      <c r="AV1094" s="13" t="s">
        <v>91</v>
      </c>
      <c r="AW1094" s="13" t="s">
        <v>39</v>
      </c>
      <c r="AX1094" s="13" t="s">
        <v>78</v>
      </c>
      <c r="AY1094" s="251" t="s">
        <v>188</v>
      </c>
    </row>
    <row r="1095" s="14" customFormat="1">
      <c r="A1095" s="14"/>
      <c r="B1095" s="252"/>
      <c r="C1095" s="253"/>
      <c r="D1095" s="222" t="s">
        <v>282</v>
      </c>
      <c r="E1095" s="254" t="s">
        <v>32</v>
      </c>
      <c r="F1095" s="255" t="s">
        <v>3594</v>
      </c>
      <c r="G1095" s="253"/>
      <c r="H1095" s="254" t="s">
        <v>32</v>
      </c>
      <c r="I1095" s="256"/>
      <c r="J1095" s="253"/>
      <c r="K1095" s="253"/>
      <c r="L1095" s="257"/>
      <c r="M1095" s="258"/>
      <c r="N1095" s="259"/>
      <c r="O1095" s="259"/>
      <c r="P1095" s="259"/>
      <c r="Q1095" s="259"/>
      <c r="R1095" s="259"/>
      <c r="S1095" s="259"/>
      <c r="T1095" s="260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61" t="s">
        <v>282</v>
      </c>
      <c r="AU1095" s="261" t="s">
        <v>91</v>
      </c>
      <c r="AV1095" s="14" t="s">
        <v>86</v>
      </c>
      <c r="AW1095" s="14" t="s">
        <v>39</v>
      </c>
      <c r="AX1095" s="14" t="s">
        <v>78</v>
      </c>
      <c r="AY1095" s="261" t="s">
        <v>188</v>
      </c>
    </row>
    <row r="1096" s="13" customFormat="1">
      <c r="A1096" s="13"/>
      <c r="B1096" s="241"/>
      <c r="C1096" s="242"/>
      <c r="D1096" s="222" t="s">
        <v>282</v>
      </c>
      <c r="E1096" s="243" t="s">
        <v>32</v>
      </c>
      <c r="F1096" s="244" t="s">
        <v>3595</v>
      </c>
      <c r="G1096" s="242"/>
      <c r="H1096" s="245">
        <v>-76.780000000000001</v>
      </c>
      <c r="I1096" s="246"/>
      <c r="J1096" s="242"/>
      <c r="K1096" s="242"/>
      <c r="L1096" s="247"/>
      <c r="M1096" s="248"/>
      <c r="N1096" s="249"/>
      <c r="O1096" s="249"/>
      <c r="P1096" s="249"/>
      <c r="Q1096" s="249"/>
      <c r="R1096" s="249"/>
      <c r="S1096" s="249"/>
      <c r="T1096" s="250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51" t="s">
        <v>282</v>
      </c>
      <c r="AU1096" s="251" t="s">
        <v>91</v>
      </c>
      <c r="AV1096" s="13" t="s">
        <v>91</v>
      </c>
      <c r="AW1096" s="13" t="s">
        <v>39</v>
      </c>
      <c r="AX1096" s="13" t="s">
        <v>78</v>
      </c>
      <c r="AY1096" s="251" t="s">
        <v>188</v>
      </c>
    </row>
    <row r="1097" s="13" customFormat="1">
      <c r="A1097" s="13"/>
      <c r="B1097" s="241"/>
      <c r="C1097" s="242"/>
      <c r="D1097" s="222" t="s">
        <v>282</v>
      </c>
      <c r="E1097" s="243" t="s">
        <v>32</v>
      </c>
      <c r="F1097" s="244" t="s">
        <v>3596</v>
      </c>
      <c r="G1097" s="242"/>
      <c r="H1097" s="245">
        <v>-161.19</v>
      </c>
      <c r="I1097" s="246"/>
      <c r="J1097" s="242"/>
      <c r="K1097" s="242"/>
      <c r="L1097" s="247"/>
      <c r="M1097" s="248"/>
      <c r="N1097" s="249"/>
      <c r="O1097" s="249"/>
      <c r="P1097" s="249"/>
      <c r="Q1097" s="249"/>
      <c r="R1097" s="249"/>
      <c r="S1097" s="249"/>
      <c r="T1097" s="250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51" t="s">
        <v>282</v>
      </c>
      <c r="AU1097" s="251" t="s">
        <v>91</v>
      </c>
      <c r="AV1097" s="13" t="s">
        <v>91</v>
      </c>
      <c r="AW1097" s="13" t="s">
        <v>39</v>
      </c>
      <c r="AX1097" s="13" t="s">
        <v>78</v>
      </c>
      <c r="AY1097" s="251" t="s">
        <v>188</v>
      </c>
    </row>
    <row r="1098" s="15" customFormat="1">
      <c r="A1098" s="15"/>
      <c r="B1098" s="272"/>
      <c r="C1098" s="273"/>
      <c r="D1098" s="222" t="s">
        <v>282</v>
      </c>
      <c r="E1098" s="274" t="s">
        <v>32</v>
      </c>
      <c r="F1098" s="275" t="s">
        <v>338</v>
      </c>
      <c r="G1098" s="273"/>
      <c r="H1098" s="276">
        <v>954.77999999999975</v>
      </c>
      <c r="I1098" s="277"/>
      <c r="J1098" s="273"/>
      <c r="K1098" s="273"/>
      <c r="L1098" s="278"/>
      <c r="M1098" s="279"/>
      <c r="N1098" s="280"/>
      <c r="O1098" s="280"/>
      <c r="P1098" s="280"/>
      <c r="Q1098" s="280"/>
      <c r="R1098" s="280"/>
      <c r="S1098" s="280"/>
      <c r="T1098" s="281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T1098" s="282" t="s">
        <v>282</v>
      </c>
      <c r="AU1098" s="282" t="s">
        <v>91</v>
      </c>
      <c r="AV1098" s="15" t="s">
        <v>187</v>
      </c>
      <c r="AW1098" s="15" t="s">
        <v>39</v>
      </c>
      <c r="AX1098" s="15" t="s">
        <v>86</v>
      </c>
      <c r="AY1098" s="282" t="s">
        <v>188</v>
      </c>
    </row>
    <row r="1099" s="2" customFormat="1" ht="24.15" customHeight="1">
      <c r="A1099" s="42"/>
      <c r="B1099" s="43"/>
      <c r="C1099" s="209" t="s">
        <v>3623</v>
      </c>
      <c r="D1099" s="209" t="s">
        <v>189</v>
      </c>
      <c r="E1099" s="210" t="s">
        <v>2330</v>
      </c>
      <c r="F1099" s="211" t="s">
        <v>2331</v>
      </c>
      <c r="G1099" s="212" t="s">
        <v>278</v>
      </c>
      <c r="H1099" s="213">
        <v>24.100000000000001</v>
      </c>
      <c r="I1099" s="214"/>
      <c r="J1099" s="215">
        <f>ROUND(I1099*H1099,2)</f>
        <v>0</v>
      </c>
      <c r="K1099" s="211" t="s">
        <v>32</v>
      </c>
      <c r="L1099" s="48"/>
      <c r="M1099" s="216" t="s">
        <v>32</v>
      </c>
      <c r="N1099" s="217" t="s">
        <v>49</v>
      </c>
      <c r="O1099" s="88"/>
      <c r="P1099" s="218">
        <f>O1099*H1099</f>
        <v>0</v>
      </c>
      <c r="Q1099" s="218">
        <v>0</v>
      </c>
      <c r="R1099" s="218">
        <f>Q1099*H1099</f>
        <v>0</v>
      </c>
      <c r="S1099" s="218">
        <v>0</v>
      </c>
      <c r="T1099" s="219">
        <f>S1099*H1099</f>
        <v>0</v>
      </c>
      <c r="U1099" s="42"/>
      <c r="V1099" s="42"/>
      <c r="W1099" s="42"/>
      <c r="X1099" s="42"/>
      <c r="Y1099" s="42"/>
      <c r="Z1099" s="42"/>
      <c r="AA1099" s="42"/>
      <c r="AB1099" s="42"/>
      <c r="AC1099" s="42"/>
      <c r="AD1099" s="42"/>
      <c r="AE1099" s="42"/>
      <c r="AR1099" s="220" t="s">
        <v>405</v>
      </c>
      <c r="AT1099" s="220" t="s">
        <v>189</v>
      </c>
      <c r="AU1099" s="220" t="s">
        <v>91</v>
      </c>
      <c r="AY1099" s="20" t="s">
        <v>188</v>
      </c>
      <c r="BE1099" s="221">
        <f>IF(N1099="základní",J1099,0)</f>
        <v>0</v>
      </c>
      <c r="BF1099" s="221">
        <f>IF(N1099="snížená",J1099,0)</f>
        <v>0</v>
      </c>
      <c r="BG1099" s="221">
        <f>IF(N1099="zákl. přenesená",J1099,0)</f>
        <v>0</v>
      </c>
      <c r="BH1099" s="221">
        <f>IF(N1099="sníž. přenesená",J1099,0)</f>
        <v>0</v>
      </c>
      <c r="BI1099" s="221">
        <f>IF(N1099="nulová",J1099,0)</f>
        <v>0</v>
      </c>
      <c r="BJ1099" s="20" t="s">
        <v>86</v>
      </c>
      <c r="BK1099" s="221">
        <f>ROUND(I1099*H1099,2)</f>
        <v>0</v>
      </c>
      <c r="BL1099" s="20" t="s">
        <v>405</v>
      </c>
      <c r="BM1099" s="220" t="s">
        <v>3624</v>
      </c>
    </row>
    <row r="1100" s="2" customFormat="1">
      <c r="A1100" s="42"/>
      <c r="B1100" s="43"/>
      <c r="C1100" s="44"/>
      <c r="D1100" s="222" t="s">
        <v>194</v>
      </c>
      <c r="E1100" s="44"/>
      <c r="F1100" s="223" t="s">
        <v>2331</v>
      </c>
      <c r="G1100" s="44"/>
      <c r="H1100" s="44"/>
      <c r="I1100" s="224"/>
      <c r="J1100" s="44"/>
      <c r="K1100" s="44"/>
      <c r="L1100" s="48"/>
      <c r="M1100" s="225"/>
      <c r="N1100" s="226"/>
      <c r="O1100" s="88"/>
      <c r="P1100" s="88"/>
      <c r="Q1100" s="88"/>
      <c r="R1100" s="88"/>
      <c r="S1100" s="88"/>
      <c r="T1100" s="89"/>
      <c r="U1100" s="42"/>
      <c r="V1100" s="42"/>
      <c r="W1100" s="42"/>
      <c r="X1100" s="42"/>
      <c r="Y1100" s="42"/>
      <c r="Z1100" s="42"/>
      <c r="AA1100" s="42"/>
      <c r="AB1100" s="42"/>
      <c r="AC1100" s="42"/>
      <c r="AD1100" s="42"/>
      <c r="AE1100" s="42"/>
      <c r="AT1100" s="20" t="s">
        <v>194</v>
      </c>
      <c r="AU1100" s="20" t="s">
        <v>91</v>
      </c>
    </row>
    <row r="1101" s="13" customFormat="1">
      <c r="A1101" s="13"/>
      <c r="B1101" s="241"/>
      <c r="C1101" s="242"/>
      <c r="D1101" s="222" t="s">
        <v>282</v>
      </c>
      <c r="E1101" s="243" t="s">
        <v>32</v>
      </c>
      <c r="F1101" s="244" t="s">
        <v>3625</v>
      </c>
      <c r="G1101" s="242"/>
      <c r="H1101" s="245">
        <v>9.5</v>
      </c>
      <c r="I1101" s="246"/>
      <c r="J1101" s="242"/>
      <c r="K1101" s="242"/>
      <c r="L1101" s="247"/>
      <c r="M1101" s="248"/>
      <c r="N1101" s="249"/>
      <c r="O1101" s="249"/>
      <c r="P1101" s="249"/>
      <c r="Q1101" s="249"/>
      <c r="R1101" s="249"/>
      <c r="S1101" s="249"/>
      <c r="T1101" s="250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51" t="s">
        <v>282</v>
      </c>
      <c r="AU1101" s="251" t="s">
        <v>91</v>
      </c>
      <c r="AV1101" s="13" t="s">
        <v>91</v>
      </c>
      <c r="AW1101" s="13" t="s">
        <v>39</v>
      </c>
      <c r="AX1101" s="13" t="s">
        <v>78</v>
      </c>
      <c r="AY1101" s="251" t="s">
        <v>188</v>
      </c>
    </row>
    <row r="1102" s="13" customFormat="1">
      <c r="A1102" s="13"/>
      <c r="B1102" s="241"/>
      <c r="C1102" s="242"/>
      <c r="D1102" s="222" t="s">
        <v>282</v>
      </c>
      <c r="E1102" s="243" t="s">
        <v>32</v>
      </c>
      <c r="F1102" s="244" t="s">
        <v>3626</v>
      </c>
      <c r="G1102" s="242"/>
      <c r="H1102" s="245">
        <v>5.2000000000000002</v>
      </c>
      <c r="I1102" s="246"/>
      <c r="J1102" s="242"/>
      <c r="K1102" s="242"/>
      <c r="L1102" s="247"/>
      <c r="M1102" s="248"/>
      <c r="N1102" s="249"/>
      <c r="O1102" s="249"/>
      <c r="P1102" s="249"/>
      <c r="Q1102" s="249"/>
      <c r="R1102" s="249"/>
      <c r="S1102" s="249"/>
      <c r="T1102" s="250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51" t="s">
        <v>282</v>
      </c>
      <c r="AU1102" s="251" t="s">
        <v>91</v>
      </c>
      <c r="AV1102" s="13" t="s">
        <v>91</v>
      </c>
      <c r="AW1102" s="13" t="s">
        <v>39</v>
      </c>
      <c r="AX1102" s="13" t="s">
        <v>78</v>
      </c>
      <c r="AY1102" s="251" t="s">
        <v>188</v>
      </c>
    </row>
    <row r="1103" s="13" customFormat="1">
      <c r="A1103" s="13"/>
      <c r="B1103" s="241"/>
      <c r="C1103" s="242"/>
      <c r="D1103" s="222" t="s">
        <v>282</v>
      </c>
      <c r="E1103" s="243" t="s">
        <v>32</v>
      </c>
      <c r="F1103" s="244" t="s">
        <v>3627</v>
      </c>
      <c r="G1103" s="242"/>
      <c r="H1103" s="245">
        <v>9.4000000000000004</v>
      </c>
      <c r="I1103" s="246"/>
      <c r="J1103" s="242"/>
      <c r="K1103" s="242"/>
      <c r="L1103" s="247"/>
      <c r="M1103" s="248"/>
      <c r="N1103" s="249"/>
      <c r="O1103" s="249"/>
      <c r="P1103" s="249"/>
      <c r="Q1103" s="249"/>
      <c r="R1103" s="249"/>
      <c r="S1103" s="249"/>
      <c r="T1103" s="250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51" t="s">
        <v>282</v>
      </c>
      <c r="AU1103" s="251" t="s">
        <v>91</v>
      </c>
      <c r="AV1103" s="13" t="s">
        <v>91</v>
      </c>
      <c r="AW1103" s="13" t="s">
        <v>39</v>
      </c>
      <c r="AX1103" s="13" t="s">
        <v>78</v>
      </c>
      <c r="AY1103" s="251" t="s">
        <v>188</v>
      </c>
    </row>
    <row r="1104" s="15" customFormat="1">
      <c r="A1104" s="15"/>
      <c r="B1104" s="272"/>
      <c r="C1104" s="273"/>
      <c r="D1104" s="222" t="s">
        <v>282</v>
      </c>
      <c r="E1104" s="274" t="s">
        <v>32</v>
      </c>
      <c r="F1104" s="275" t="s">
        <v>338</v>
      </c>
      <c r="G1104" s="273"/>
      <c r="H1104" s="276">
        <v>24.100000000000001</v>
      </c>
      <c r="I1104" s="277"/>
      <c r="J1104" s="273"/>
      <c r="K1104" s="273"/>
      <c r="L1104" s="278"/>
      <c r="M1104" s="279"/>
      <c r="N1104" s="280"/>
      <c r="O1104" s="280"/>
      <c r="P1104" s="280"/>
      <c r="Q1104" s="280"/>
      <c r="R1104" s="280"/>
      <c r="S1104" s="280"/>
      <c r="T1104" s="281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T1104" s="282" t="s">
        <v>282</v>
      </c>
      <c r="AU1104" s="282" t="s">
        <v>91</v>
      </c>
      <c r="AV1104" s="15" t="s">
        <v>187</v>
      </c>
      <c r="AW1104" s="15" t="s">
        <v>39</v>
      </c>
      <c r="AX1104" s="15" t="s">
        <v>86</v>
      </c>
      <c r="AY1104" s="282" t="s">
        <v>188</v>
      </c>
    </row>
    <row r="1105" s="2" customFormat="1" ht="24.15" customHeight="1">
      <c r="A1105" s="42"/>
      <c r="B1105" s="43"/>
      <c r="C1105" s="209" t="s">
        <v>3628</v>
      </c>
      <c r="D1105" s="209" t="s">
        <v>189</v>
      </c>
      <c r="E1105" s="210" t="s">
        <v>876</v>
      </c>
      <c r="F1105" s="211" t="s">
        <v>877</v>
      </c>
      <c r="G1105" s="212" t="s">
        <v>278</v>
      </c>
      <c r="H1105" s="213">
        <v>195.99500000000001</v>
      </c>
      <c r="I1105" s="214"/>
      <c r="J1105" s="215">
        <f>ROUND(I1105*H1105,2)</f>
        <v>0</v>
      </c>
      <c r="K1105" s="211" t="s">
        <v>32</v>
      </c>
      <c r="L1105" s="48"/>
      <c r="M1105" s="216" t="s">
        <v>32</v>
      </c>
      <c r="N1105" s="217" t="s">
        <v>49</v>
      </c>
      <c r="O1105" s="88"/>
      <c r="P1105" s="218">
        <f>O1105*H1105</f>
        <v>0</v>
      </c>
      <c r="Q1105" s="218">
        <v>0</v>
      </c>
      <c r="R1105" s="218">
        <f>Q1105*H1105</f>
        <v>0</v>
      </c>
      <c r="S1105" s="218">
        <v>0</v>
      </c>
      <c r="T1105" s="219">
        <f>S1105*H1105</f>
        <v>0</v>
      </c>
      <c r="U1105" s="42"/>
      <c r="V1105" s="42"/>
      <c r="W1105" s="42"/>
      <c r="X1105" s="42"/>
      <c r="Y1105" s="42"/>
      <c r="Z1105" s="42"/>
      <c r="AA1105" s="42"/>
      <c r="AB1105" s="42"/>
      <c r="AC1105" s="42"/>
      <c r="AD1105" s="42"/>
      <c r="AE1105" s="42"/>
      <c r="AR1105" s="220" t="s">
        <v>405</v>
      </c>
      <c r="AT1105" s="220" t="s">
        <v>189</v>
      </c>
      <c r="AU1105" s="220" t="s">
        <v>91</v>
      </c>
      <c r="AY1105" s="20" t="s">
        <v>188</v>
      </c>
      <c r="BE1105" s="221">
        <f>IF(N1105="základní",J1105,0)</f>
        <v>0</v>
      </c>
      <c r="BF1105" s="221">
        <f>IF(N1105="snížená",J1105,0)</f>
        <v>0</v>
      </c>
      <c r="BG1105" s="221">
        <f>IF(N1105="zákl. přenesená",J1105,0)</f>
        <v>0</v>
      </c>
      <c r="BH1105" s="221">
        <f>IF(N1105="sníž. přenesená",J1105,0)</f>
        <v>0</v>
      </c>
      <c r="BI1105" s="221">
        <f>IF(N1105="nulová",J1105,0)</f>
        <v>0</v>
      </c>
      <c r="BJ1105" s="20" t="s">
        <v>86</v>
      </c>
      <c r="BK1105" s="221">
        <f>ROUND(I1105*H1105,2)</f>
        <v>0</v>
      </c>
      <c r="BL1105" s="20" t="s">
        <v>405</v>
      </c>
      <c r="BM1105" s="220" t="s">
        <v>3629</v>
      </c>
    </row>
    <row r="1106" s="2" customFormat="1">
      <c r="A1106" s="42"/>
      <c r="B1106" s="43"/>
      <c r="C1106" s="44"/>
      <c r="D1106" s="222" t="s">
        <v>194</v>
      </c>
      <c r="E1106" s="44"/>
      <c r="F1106" s="223" t="s">
        <v>877</v>
      </c>
      <c r="G1106" s="44"/>
      <c r="H1106" s="44"/>
      <c r="I1106" s="224"/>
      <c r="J1106" s="44"/>
      <c r="K1106" s="44"/>
      <c r="L1106" s="48"/>
      <c r="M1106" s="225"/>
      <c r="N1106" s="226"/>
      <c r="O1106" s="88"/>
      <c r="P1106" s="88"/>
      <c r="Q1106" s="88"/>
      <c r="R1106" s="88"/>
      <c r="S1106" s="88"/>
      <c r="T1106" s="89"/>
      <c r="U1106" s="42"/>
      <c r="V1106" s="42"/>
      <c r="W1106" s="42"/>
      <c r="X1106" s="42"/>
      <c r="Y1106" s="42"/>
      <c r="Z1106" s="42"/>
      <c r="AA1106" s="42"/>
      <c r="AB1106" s="42"/>
      <c r="AC1106" s="42"/>
      <c r="AD1106" s="42"/>
      <c r="AE1106" s="42"/>
      <c r="AT1106" s="20" t="s">
        <v>194</v>
      </c>
      <c r="AU1106" s="20" t="s">
        <v>91</v>
      </c>
    </row>
    <row r="1107" s="14" customFormat="1">
      <c r="A1107" s="14"/>
      <c r="B1107" s="252"/>
      <c r="C1107" s="253"/>
      <c r="D1107" s="222" t="s">
        <v>282</v>
      </c>
      <c r="E1107" s="254" t="s">
        <v>32</v>
      </c>
      <c r="F1107" s="255" t="s">
        <v>879</v>
      </c>
      <c r="G1107" s="253"/>
      <c r="H1107" s="254" t="s">
        <v>32</v>
      </c>
      <c r="I1107" s="256"/>
      <c r="J1107" s="253"/>
      <c r="K1107" s="253"/>
      <c r="L1107" s="257"/>
      <c r="M1107" s="258"/>
      <c r="N1107" s="259"/>
      <c r="O1107" s="259"/>
      <c r="P1107" s="259"/>
      <c r="Q1107" s="259"/>
      <c r="R1107" s="259"/>
      <c r="S1107" s="259"/>
      <c r="T1107" s="260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61" t="s">
        <v>282</v>
      </c>
      <c r="AU1107" s="261" t="s">
        <v>91</v>
      </c>
      <c r="AV1107" s="14" t="s">
        <v>86</v>
      </c>
      <c r="AW1107" s="14" t="s">
        <v>39</v>
      </c>
      <c r="AX1107" s="14" t="s">
        <v>78</v>
      </c>
      <c r="AY1107" s="261" t="s">
        <v>188</v>
      </c>
    </row>
    <row r="1108" s="13" customFormat="1">
      <c r="A1108" s="13"/>
      <c r="B1108" s="241"/>
      <c r="C1108" s="242"/>
      <c r="D1108" s="222" t="s">
        <v>282</v>
      </c>
      <c r="E1108" s="243" t="s">
        <v>32</v>
      </c>
      <c r="F1108" s="244" t="s">
        <v>3588</v>
      </c>
      <c r="G1108" s="242"/>
      <c r="H1108" s="245">
        <v>195.99500000000001</v>
      </c>
      <c r="I1108" s="246"/>
      <c r="J1108" s="242"/>
      <c r="K1108" s="242"/>
      <c r="L1108" s="247"/>
      <c r="M1108" s="248"/>
      <c r="N1108" s="249"/>
      <c r="O1108" s="249"/>
      <c r="P1108" s="249"/>
      <c r="Q1108" s="249"/>
      <c r="R1108" s="249"/>
      <c r="S1108" s="249"/>
      <c r="T1108" s="250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51" t="s">
        <v>282</v>
      </c>
      <c r="AU1108" s="251" t="s">
        <v>91</v>
      </c>
      <c r="AV1108" s="13" t="s">
        <v>91</v>
      </c>
      <c r="AW1108" s="13" t="s">
        <v>39</v>
      </c>
      <c r="AX1108" s="13" t="s">
        <v>86</v>
      </c>
      <c r="AY1108" s="251" t="s">
        <v>188</v>
      </c>
    </row>
    <row r="1109" s="11" customFormat="1" ht="25.92" customHeight="1">
      <c r="A1109" s="11"/>
      <c r="B1109" s="195"/>
      <c r="C1109" s="196"/>
      <c r="D1109" s="197" t="s">
        <v>77</v>
      </c>
      <c r="E1109" s="198" t="s">
        <v>881</v>
      </c>
      <c r="F1109" s="198" t="s">
        <v>882</v>
      </c>
      <c r="G1109" s="196"/>
      <c r="H1109" s="196"/>
      <c r="I1109" s="199"/>
      <c r="J1109" s="200">
        <f>BK1109</f>
        <v>0</v>
      </c>
      <c r="K1109" s="196"/>
      <c r="L1109" s="201"/>
      <c r="M1109" s="202"/>
      <c r="N1109" s="203"/>
      <c r="O1109" s="203"/>
      <c r="P1109" s="204">
        <f>SUM(P1110:P1119)</f>
        <v>0</v>
      </c>
      <c r="Q1109" s="203"/>
      <c r="R1109" s="204">
        <f>SUM(R1110:R1119)</f>
        <v>0</v>
      </c>
      <c r="S1109" s="203"/>
      <c r="T1109" s="205">
        <f>SUM(T1110:T1119)</f>
        <v>0</v>
      </c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1"/>
      <c r="AE1109" s="11"/>
      <c r="AR1109" s="206" t="s">
        <v>187</v>
      </c>
      <c r="AT1109" s="207" t="s">
        <v>77</v>
      </c>
      <c r="AU1109" s="207" t="s">
        <v>78</v>
      </c>
      <c r="AY1109" s="206" t="s">
        <v>188</v>
      </c>
      <c r="BK1109" s="208">
        <f>SUM(BK1110:BK1119)</f>
        <v>0</v>
      </c>
    </row>
    <row r="1110" s="2" customFormat="1" ht="21.75" customHeight="1">
      <c r="A1110" s="42"/>
      <c r="B1110" s="43"/>
      <c r="C1110" s="209" t="s">
        <v>817</v>
      </c>
      <c r="D1110" s="209" t="s">
        <v>189</v>
      </c>
      <c r="E1110" s="210" t="s">
        <v>884</v>
      </c>
      <c r="F1110" s="211" t="s">
        <v>885</v>
      </c>
      <c r="G1110" s="212" t="s">
        <v>886</v>
      </c>
      <c r="H1110" s="213">
        <v>85</v>
      </c>
      <c r="I1110" s="214"/>
      <c r="J1110" s="215">
        <f>ROUND(I1110*H1110,2)</f>
        <v>0</v>
      </c>
      <c r="K1110" s="211" t="s">
        <v>236</v>
      </c>
      <c r="L1110" s="48"/>
      <c r="M1110" s="216" t="s">
        <v>32</v>
      </c>
      <c r="N1110" s="217" t="s">
        <v>49</v>
      </c>
      <c r="O1110" s="88"/>
      <c r="P1110" s="218">
        <f>O1110*H1110</f>
        <v>0</v>
      </c>
      <c r="Q1110" s="218">
        <v>0</v>
      </c>
      <c r="R1110" s="218">
        <f>Q1110*H1110</f>
        <v>0</v>
      </c>
      <c r="S1110" s="218">
        <v>0</v>
      </c>
      <c r="T1110" s="219">
        <f>S1110*H1110</f>
        <v>0</v>
      </c>
      <c r="U1110" s="42"/>
      <c r="V1110" s="42"/>
      <c r="W1110" s="42"/>
      <c r="X1110" s="42"/>
      <c r="Y1110" s="42"/>
      <c r="Z1110" s="42"/>
      <c r="AA1110" s="42"/>
      <c r="AB1110" s="42"/>
      <c r="AC1110" s="42"/>
      <c r="AD1110" s="42"/>
      <c r="AE1110" s="42"/>
      <c r="AR1110" s="220" t="s">
        <v>192</v>
      </c>
      <c r="AT1110" s="220" t="s">
        <v>189</v>
      </c>
      <c r="AU1110" s="220" t="s">
        <v>86</v>
      </c>
      <c r="AY1110" s="20" t="s">
        <v>188</v>
      </c>
      <c r="BE1110" s="221">
        <f>IF(N1110="základní",J1110,0)</f>
        <v>0</v>
      </c>
      <c r="BF1110" s="221">
        <f>IF(N1110="snížená",J1110,0)</f>
        <v>0</v>
      </c>
      <c r="BG1110" s="221">
        <f>IF(N1110="zákl. přenesená",J1110,0)</f>
        <v>0</v>
      </c>
      <c r="BH1110" s="221">
        <f>IF(N1110="sníž. přenesená",J1110,0)</f>
        <v>0</v>
      </c>
      <c r="BI1110" s="221">
        <f>IF(N1110="nulová",J1110,0)</f>
        <v>0</v>
      </c>
      <c r="BJ1110" s="20" t="s">
        <v>86</v>
      </c>
      <c r="BK1110" s="221">
        <f>ROUND(I1110*H1110,2)</f>
        <v>0</v>
      </c>
      <c r="BL1110" s="20" t="s">
        <v>192</v>
      </c>
      <c r="BM1110" s="220" t="s">
        <v>3630</v>
      </c>
    </row>
    <row r="1111" s="2" customFormat="1">
      <c r="A1111" s="42"/>
      <c r="B1111" s="43"/>
      <c r="C1111" s="44"/>
      <c r="D1111" s="222" t="s">
        <v>194</v>
      </c>
      <c r="E1111" s="44"/>
      <c r="F1111" s="223" t="s">
        <v>888</v>
      </c>
      <c r="G1111" s="44"/>
      <c r="H1111" s="44"/>
      <c r="I1111" s="224"/>
      <c r="J1111" s="44"/>
      <c r="K1111" s="44"/>
      <c r="L1111" s="48"/>
      <c r="M1111" s="225"/>
      <c r="N1111" s="226"/>
      <c r="O1111" s="88"/>
      <c r="P1111" s="88"/>
      <c r="Q1111" s="88"/>
      <c r="R1111" s="88"/>
      <c r="S1111" s="88"/>
      <c r="T1111" s="89"/>
      <c r="U1111" s="42"/>
      <c r="V1111" s="42"/>
      <c r="W1111" s="42"/>
      <c r="X1111" s="42"/>
      <c r="Y1111" s="42"/>
      <c r="Z1111" s="42"/>
      <c r="AA1111" s="42"/>
      <c r="AB1111" s="42"/>
      <c r="AC1111" s="42"/>
      <c r="AD1111" s="42"/>
      <c r="AE1111" s="42"/>
      <c r="AT1111" s="20" t="s">
        <v>194</v>
      </c>
      <c r="AU1111" s="20" t="s">
        <v>86</v>
      </c>
    </row>
    <row r="1112" s="2" customFormat="1">
      <c r="A1112" s="42"/>
      <c r="B1112" s="43"/>
      <c r="C1112" s="44"/>
      <c r="D1112" s="239" t="s">
        <v>239</v>
      </c>
      <c r="E1112" s="44"/>
      <c r="F1112" s="240" t="s">
        <v>889</v>
      </c>
      <c r="G1112" s="44"/>
      <c r="H1112" s="44"/>
      <c r="I1112" s="224"/>
      <c r="J1112" s="44"/>
      <c r="K1112" s="44"/>
      <c r="L1112" s="48"/>
      <c r="M1112" s="225"/>
      <c r="N1112" s="226"/>
      <c r="O1112" s="88"/>
      <c r="P1112" s="88"/>
      <c r="Q1112" s="88"/>
      <c r="R1112" s="88"/>
      <c r="S1112" s="88"/>
      <c r="T1112" s="89"/>
      <c r="U1112" s="42"/>
      <c r="V1112" s="42"/>
      <c r="W1112" s="42"/>
      <c r="X1112" s="42"/>
      <c r="Y1112" s="42"/>
      <c r="Z1112" s="42"/>
      <c r="AA1112" s="42"/>
      <c r="AB1112" s="42"/>
      <c r="AC1112" s="42"/>
      <c r="AD1112" s="42"/>
      <c r="AE1112" s="42"/>
      <c r="AT1112" s="20" t="s">
        <v>239</v>
      </c>
      <c r="AU1112" s="20" t="s">
        <v>86</v>
      </c>
    </row>
    <row r="1113" s="14" customFormat="1">
      <c r="A1113" s="14"/>
      <c r="B1113" s="252"/>
      <c r="C1113" s="253"/>
      <c r="D1113" s="222" t="s">
        <v>282</v>
      </c>
      <c r="E1113" s="254" t="s">
        <v>32</v>
      </c>
      <c r="F1113" s="255" t="s">
        <v>890</v>
      </c>
      <c r="G1113" s="253"/>
      <c r="H1113" s="254" t="s">
        <v>32</v>
      </c>
      <c r="I1113" s="256"/>
      <c r="J1113" s="253"/>
      <c r="K1113" s="253"/>
      <c r="L1113" s="257"/>
      <c r="M1113" s="258"/>
      <c r="N1113" s="259"/>
      <c r="O1113" s="259"/>
      <c r="P1113" s="259"/>
      <c r="Q1113" s="259"/>
      <c r="R1113" s="259"/>
      <c r="S1113" s="259"/>
      <c r="T1113" s="260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61" t="s">
        <v>282</v>
      </c>
      <c r="AU1113" s="261" t="s">
        <v>86</v>
      </c>
      <c r="AV1113" s="14" t="s">
        <v>86</v>
      </c>
      <c r="AW1113" s="14" t="s">
        <v>39</v>
      </c>
      <c r="AX1113" s="14" t="s">
        <v>78</v>
      </c>
      <c r="AY1113" s="261" t="s">
        <v>188</v>
      </c>
    </row>
    <row r="1114" s="14" customFormat="1">
      <c r="A1114" s="14"/>
      <c r="B1114" s="252"/>
      <c r="C1114" s="253"/>
      <c r="D1114" s="222" t="s">
        <v>282</v>
      </c>
      <c r="E1114" s="254" t="s">
        <v>32</v>
      </c>
      <c r="F1114" s="255" t="s">
        <v>891</v>
      </c>
      <c r="G1114" s="253"/>
      <c r="H1114" s="254" t="s">
        <v>32</v>
      </c>
      <c r="I1114" s="256"/>
      <c r="J1114" s="253"/>
      <c r="K1114" s="253"/>
      <c r="L1114" s="257"/>
      <c r="M1114" s="258"/>
      <c r="N1114" s="259"/>
      <c r="O1114" s="259"/>
      <c r="P1114" s="259"/>
      <c r="Q1114" s="259"/>
      <c r="R1114" s="259"/>
      <c r="S1114" s="259"/>
      <c r="T1114" s="260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61" t="s">
        <v>282</v>
      </c>
      <c r="AU1114" s="261" t="s">
        <v>86</v>
      </c>
      <c r="AV1114" s="14" t="s">
        <v>86</v>
      </c>
      <c r="AW1114" s="14" t="s">
        <v>39</v>
      </c>
      <c r="AX1114" s="14" t="s">
        <v>78</v>
      </c>
      <c r="AY1114" s="261" t="s">
        <v>188</v>
      </c>
    </row>
    <row r="1115" s="14" customFormat="1">
      <c r="A1115" s="14"/>
      <c r="B1115" s="252"/>
      <c r="C1115" s="253"/>
      <c r="D1115" s="222" t="s">
        <v>282</v>
      </c>
      <c r="E1115" s="254" t="s">
        <v>32</v>
      </c>
      <c r="F1115" s="255" t="s">
        <v>3631</v>
      </c>
      <c r="G1115" s="253"/>
      <c r="H1115" s="254" t="s">
        <v>32</v>
      </c>
      <c r="I1115" s="256"/>
      <c r="J1115" s="253"/>
      <c r="K1115" s="253"/>
      <c r="L1115" s="257"/>
      <c r="M1115" s="258"/>
      <c r="N1115" s="259"/>
      <c r="O1115" s="259"/>
      <c r="P1115" s="259"/>
      <c r="Q1115" s="259"/>
      <c r="R1115" s="259"/>
      <c r="S1115" s="259"/>
      <c r="T1115" s="260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61" t="s">
        <v>282</v>
      </c>
      <c r="AU1115" s="261" t="s">
        <v>86</v>
      </c>
      <c r="AV1115" s="14" t="s">
        <v>86</v>
      </c>
      <c r="AW1115" s="14" t="s">
        <v>39</v>
      </c>
      <c r="AX1115" s="14" t="s">
        <v>78</v>
      </c>
      <c r="AY1115" s="261" t="s">
        <v>188</v>
      </c>
    </row>
    <row r="1116" s="14" customFormat="1">
      <c r="A1116" s="14"/>
      <c r="B1116" s="252"/>
      <c r="C1116" s="253"/>
      <c r="D1116" s="222" t="s">
        <v>282</v>
      </c>
      <c r="E1116" s="254" t="s">
        <v>32</v>
      </c>
      <c r="F1116" s="255" t="s">
        <v>893</v>
      </c>
      <c r="G1116" s="253"/>
      <c r="H1116" s="254" t="s">
        <v>32</v>
      </c>
      <c r="I1116" s="256"/>
      <c r="J1116" s="253"/>
      <c r="K1116" s="253"/>
      <c r="L1116" s="257"/>
      <c r="M1116" s="258"/>
      <c r="N1116" s="259"/>
      <c r="O1116" s="259"/>
      <c r="P1116" s="259"/>
      <c r="Q1116" s="259"/>
      <c r="R1116" s="259"/>
      <c r="S1116" s="259"/>
      <c r="T1116" s="260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61" t="s">
        <v>282</v>
      </c>
      <c r="AU1116" s="261" t="s">
        <v>86</v>
      </c>
      <c r="AV1116" s="14" t="s">
        <v>86</v>
      </c>
      <c r="AW1116" s="14" t="s">
        <v>39</v>
      </c>
      <c r="AX1116" s="14" t="s">
        <v>78</v>
      </c>
      <c r="AY1116" s="261" t="s">
        <v>188</v>
      </c>
    </row>
    <row r="1117" s="14" customFormat="1">
      <c r="A1117" s="14"/>
      <c r="B1117" s="252"/>
      <c r="C1117" s="253"/>
      <c r="D1117" s="222" t="s">
        <v>282</v>
      </c>
      <c r="E1117" s="254" t="s">
        <v>32</v>
      </c>
      <c r="F1117" s="255" t="s">
        <v>894</v>
      </c>
      <c r="G1117" s="253"/>
      <c r="H1117" s="254" t="s">
        <v>32</v>
      </c>
      <c r="I1117" s="256"/>
      <c r="J1117" s="253"/>
      <c r="K1117" s="253"/>
      <c r="L1117" s="257"/>
      <c r="M1117" s="258"/>
      <c r="N1117" s="259"/>
      <c r="O1117" s="259"/>
      <c r="P1117" s="259"/>
      <c r="Q1117" s="259"/>
      <c r="R1117" s="259"/>
      <c r="S1117" s="259"/>
      <c r="T1117" s="260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61" t="s">
        <v>282</v>
      </c>
      <c r="AU1117" s="261" t="s">
        <v>86</v>
      </c>
      <c r="AV1117" s="14" t="s">
        <v>86</v>
      </c>
      <c r="AW1117" s="14" t="s">
        <v>39</v>
      </c>
      <c r="AX1117" s="14" t="s">
        <v>78</v>
      </c>
      <c r="AY1117" s="261" t="s">
        <v>188</v>
      </c>
    </row>
    <row r="1118" s="14" customFormat="1">
      <c r="A1118" s="14"/>
      <c r="B1118" s="252"/>
      <c r="C1118" s="253"/>
      <c r="D1118" s="222" t="s">
        <v>282</v>
      </c>
      <c r="E1118" s="254" t="s">
        <v>32</v>
      </c>
      <c r="F1118" s="255" t="s">
        <v>895</v>
      </c>
      <c r="G1118" s="253"/>
      <c r="H1118" s="254" t="s">
        <v>32</v>
      </c>
      <c r="I1118" s="256"/>
      <c r="J1118" s="253"/>
      <c r="K1118" s="253"/>
      <c r="L1118" s="257"/>
      <c r="M1118" s="258"/>
      <c r="N1118" s="259"/>
      <c r="O1118" s="259"/>
      <c r="P1118" s="259"/>
      <c r="Q1118" s="259"/>
      <c r="R1118" s="259"/>
      <c r="S1118" s="259"/>
      <c r="T1118" s="260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61" t="s">
        <v>282</v>
      </c>
      <c r="AU1118" s="261" t="s">
        <v>86</v>
      </c>
      <c r="AV1118" s="14" t="s">
        <v>86</v>
      </c>
      <c r="AW1118" s="14" t="s">
        <v>39</v>
      </c>
      <c r="AX1118" s="14" t="s">
        <v>78</v>
      </c>
      <c r="AY1118" s="261" t="s">
        <v>188</v>
      </c>
    </row>
    <row r="1119" s="13" customFormat="1">
      <c r="A1119" s="13"/>
      <c r="B1119" s="241"/>
      <c r="C1119" s="242"/>
      <c r="D1119" s="222" t="s">
        <v>282</v>
      </c>
      <c r="E1119" s="243" t="s">
        <v>32</v>
      </c>
      <c r="F1119" s="244" t="s">
        <v>896</v>
      </c>
      <c r="G1119" s="242"/>
      <c r="H1119" s="245">
        <v>85</v>
      </c>
      <c r="I1119" s="246"/>
      <c r="J1119" s="242"/>
      <c r="K1119" s="242"/>
      <c r="L1119" s="247"/>
      <c r="M1119" s="248"/>
      <c r="N1119" s="249"/>
      <c r="O1119" s="249"/>
      <c r="P1119" s="249"/>
      <c r="Q1119" s="249"/>
      <c r="R1119" s="249"/>
      <c r="S1119" s="249"/>
      <c r="T1119" s="250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51" t="s">
        <v>282</v>
      </c>
      <c r="AU1119" s="251" t="s">
        <v>86</v>
      </c>
      <c r="AV1119" s="13" t="s">
        <v>91</v>
      </c>
      <c r="AW1119" s="13" t="s">
        <v>39</v>
      </c>
      <c r="AX1119" s="13" t="s">
        <v>86</v>
      </c>
      <c r="AY1119" s="251" t="s">
        <v>188</v>
      </c>
    </row>
    <row r="1120" s="11" customFormat="1" ht="25.92" customHeight="1">
      <c r="A1120" s="11"/>
      <c r="B1120" s="195"/>
      <c r="C1120" s="196"/>
      <c r="D1120" s="197" t="s">
        <v>77</v>
      </c>
      <c r="E1120" s="198" t="s">
        <v>185</v>
      </c>
      <c r="F1120" s="198" t="s">
        <v>186</v>
      </c>
      <c r="G1120" s="196"/>
      <c r="H1120" s="196"/>
      <c r="I1120" s="199"/>
      <c r="J1120" s="200">
        <f>BK1120</f>
        <v>0</v>
      </c>
      <c r="K1120" s="196"/>
      <c r="L1120" s="201"/>
      <c r="M1120" s="202"/>
      <c r="N1120" s="203"/>
      <c r="O1120" s="203"/>
      <c r="P1120" s="204">
        <f>SUM(P1121:P1141)</f>
        <v>0</v>
      </c>
      <c r="Q1120" s="203"/>
      <c r="R1120" s="204">
        <f>SUM(R1121:R1141)</f>
        <v>0</v>
      </c>
      <c r="S1120" s="203"/>
      <c r="T1120" s="205">
        <f>SUM(T1121:T1141)</f>
        <v>0</v>
      </c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  <c r="AE1120" s="11"/>
      <c r="AR1120" s="206" t="s">
        <v>187</v>
      </c>
      <c r="AT1120" s="207" t="s">
        <v>77</v>
      </c>
      <c r="AU1120" s="207" t="s">
        <v>78</v>
      </c>
      <c r="AY1120" s="206" t="s">
        <v>188</v>
      </c>
      <c r="BK1120" s="208">
        <f>SUM(BK1121:BK1141)</f>
        <v>0</v>
      </c>
    </row>
    <row r="1121" s="2" customFormat="1" ht="24.15" customHeight="1">
      <c r="A1121" s="42"/>
      <c r="B1121" s="43"/>
      <c r="C1121" s="209" t="s">
        <v>3632</v>
      </c>
      <c r="D1121" s="209" t="s">
        <v>189</v>
      </c>
      <c r="E1121" s="210" t="s">
        <v>3633</v>
      </c>
      <c r="F1121" s="211" t="s">
        <v>3634</v>
      </c>
      <c r="G1121" s="212" t="s">
        <v>900</v>
      </c>
      <c r="H1121" s="213">
        <v>5</v>
      </c>
      <c r="I1121" s="214"/>
      <c r="J1121" s="215">
        <f>ROUND(I1121*H1121,2)</f>
        <v>0</v>
      </c>
      <c r="K1121" s="211" t="s">
        <v>32</v>
      </c>
      <c r="L1121" s="48"/>
      <c r="M1121" s="216" t="s">
        <v>32</v>
      </c>
      <c r="N1121" s="217" t="s">
        <v>49</v>
      </c>
      <c r="O1121" s="88"/>
      <c r="P1121" s="218">
        <f>O1121*H1121</f>
        <v>0</v>
      </c>
      <c r="Q1121" s="218">
        <v>0</v>
      </c>
      <c r="R1121" s="218">
        <f>Q1121*H1121</f>
        <v>0</v>
      </c>
      <c r="S1121" s="218">
        <v>0</v>
      </c>
      <c r="T1121" s="219">
        <f>S1121*H1121</f>
        <v>0</v>
      </c>
      <c r="U1121" s="42"/>
      <c r="V1121" s="42"/>
      <c r="W1121" s="42"/>
      <c r="X1121" s="42"/>
      <c r="Y1121" s="42"/>
      <c r="Z1121" s="42"/>
      <c r="AA1121" s="42"/>
      <c r="AB1121" s="42"/>
      <c r="AC1121" s="42"/>
      <c r="AD1121" s="42"/>
      <c r="AE1121" s="42"/>
      <c r="AR1121" s="220" t="s">
        <v>901</v>
      </c>
      <c r="AT1121" s="220" t="s">
        <v>189</v>
      </c>
      <c r="AU1121" s="220" t="s">
        <v>86</v>
      </c>
      <c r="AY1121" s="20" t="s">
        <v>188</v>
      </c>
      <c r="BE1121" s="221">
        <f>IF(N1121="základní",J1121,0)</f>
        <v>0</v>
      </c>
      <c r="BF1121" s="221">
        <f>IF(N1121="snížená",J1121,0)</f>
        <v>0</v>
      </c>
      <c r="BG1121" s="221">
        <f>IF(N1121="zákl. přenesená",J1121,0)</f>
        <v>0</v>
      </c>
      <c r="BH1121" s="221">
        <f>IF(N1121="sníž. přenesená",J1121,0)</f>
        <v>0</v>
      </c>
      <c r="BI1121" s="221">
        <f>IF(N1121="nulová",J1121,0)</f>
        <v>0</v>
      </c>
      <c r="BJ1121" s="20" t="s">
        <v>86</v>
      </c>
      <c r="BK1121" s="221">
        <f>ROUND(I1121*H1121,2)</f>
        <v>0</v>
      </c>
      <c r="BL1121" s="20" t="s">
        <v>901</v>
      </c>
      <c r="BM1121" s="220" t="s">
        <v>3635</v>
      </c>
    </row>
    <row r="1122" s="2" customFormat="1">
      <c r="A1122" s="42"/>
      <c r="B1122" s="43"/>
      <c r="C1122" s="44"/>
      <c r="D1122" s="222" t="s">
        <v>194</v>
      </c>
      <c r="E1122" s="44"/>
      <c r="F1122" s="223" t="s">
        <v>3634</v>
      </c>
      <c r="G1122" s="44"/>
      <c r="H1122" s="44"/>
      <c r="I1122" s="224"/>
      <c r="J1122" s="44"/>
      <c r="K1122" s="44"/>
      <c r="L1122" s="48"/>
      <c r="M1122" s="225"/>
      <c r="N1122" s="226"/>
      <c r="O1122" s="88"/>
      <c r="P1122" s="88"/>
      <c r="Q1122" s="88"/>
      <c r="R1122" s="88"/>
      <c r="S1122" s="88"/>
      <c r="T1122" s="89"/>
      <c r="U1122" s="42"/>
      <c r="V1122" s="42"/>
      <c r="W1122" s="42"/>
      <c r="X1122" s="42"/>
      <c r="Y1122" s="42"/>
      <c r="Z1122" s="42"/>
      <c r="AA1122" s="42"/>
      <c r="AB1122" s="42"/>
      <c r="AC1122" s="42"/>
      <c r="AD1122" s="42"/>
      <c r="AE1122" s="42"/>
      <c r="AT1122" s="20" t="s">
        <v>194</v>
      </c>
      <c r="AU1122" s="20" t="s">
        <v>86</v>
      </c>
    </row>
    <row r="1123" s="2" customFormat="1">
      <c r="A1123" s="42"/>
      <c r="B1123" s="43"/>
      <c r="C1123" s="44"/>
      <c r="D1123" s="222" t="s">
        <v>202</v>
      </c>
      <c r="E1123" s="44"/>
      <c r="F1123" s="227" t="s">
        <v>3636</v>
      </c>
      <c r="G1123" s="44"/>
      <c r="H1123" s="44"/>
      <c r="I1123" s="224"/>
      <c r="J1123" s="44"/>
      <c r="K1123" s="44"/>
      <c r="L1123" s="48"/>
      <c r="M1123" s="225"/>
      <c r="N1123" s="226"/>
      <c r="O1123" s="88"/>
      <c r="P1123" s="88"/>
      <c r="Q1123" s="88"/>
      <c r="R1123" s="88"/>
      <c r="S1123" s="88"/>
      <c r="T1123" s="89"/>
      <c r="U1123" s="42"/>
      <c r="V1123" s="42"/>
      <c r="W1123" s="42"/>
      <c r="X1123" s="42"/>
      <c r="Y1123" s="42"/>
      <c r="Z1123" s="42"/>
      <c r="AA1123" s="42"/>
      <c r="AB1123" s="42"/>
      <c r="AC1123" s="42"/>
      <c r="AD1123" s="42"/>
      <c r="AE1123" s="42"/>
      <c r="AT1123" s="20" t="s">
        <v>202</v>
      </c>
      <c r="AU1123" s="20" t="s">
        <v>86</v>
      </c>
    </row>
    <row r="1124" s="13" customFormat="1">
      <c r="A1124" s="13"/>
      <c r="B1124" s="241"/>
      <c r="C1124" s="242"/>
      <c r="D1124" s="222" t="s">
        <v>282</v>
      </c>
      <c r="E1124" s="243" t="s">
        <v>32</v>
      </c>
      <c r="F1124" s="244" t="s">
        <v>3637</v>
      </c>
      <c r="G1124" s="242"/>
      <c r="H1124" s="245">
        <v>5</v>
      </c>
      <c r="I1124" s="246"/>
      <c r="J1124" s="242"/>
      <c r="K1124" s="242"/>
      <c r="L1124" s="247"/>
      <c r="M1124" s="248"/>
      <c r="N1124" s="249"/>
      <c r="O1124" s="249"/>
      <c r="P1124" s="249"/>
      <c r="Q1124" s="249"/>
      <c r="R1124" s="249"/>
      <c r="S1124" s="249"/>
      <c r="T1124" s="250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51" t="s">
        <v>282</v>
      </c>
      <c r="AU1124" s="251" t="s">
        <v>86</v>
      </c>
      <c r="AV1124" s="13" t="s">
        <v>91</v>
      </c>
      <c r="AW1124" s="13" t="s">
        <v>39</v>
      </c>
      <c r="AX1124" s="13" t="s">
        <v>86</v>
      </c>
      <c r="AY1124" s="251" t="s">
        <v>188</v>
      </c>
    </row>
    <row r="1125" s="2" customFormat="1" ht="24.15" customHeight="1">
      <c r="A1125" s="42"/>
      <c r="B1125" s="43"/>
      <c r="C1125" s="209" t="s">
        <v>3638</v>
      </c>
      <c r="D1125" s="209" t="s">
        <v>189</v>
      </c>
      <c r="E1125" s="210" t="s">
        <v>3639</v>
      </c>
      <c r="F1125" s="211" t="s">
        <v>3640</v>
      </c>
      <c r="G1125" s="212" t="s">
        <v>244</v>
      </c>
      <c r="H1125" s="213">
        <v>1</v>
      </c>
      <c r="I1125" s="214"/>
      <c r="J1125" s="215">
        <f>ROUND(I1125*H1125,2)</f>
        <v>0</v>
      </c>
      <c r="K1125" s="211" t="s">
        <v>32</v>
      </c>
      <c r="L1125" s="48"/>
      <c r="M1125" s="216" t="s">
        <v>32</v>
      </c>
      <c r="N1125" s="217" t="s">
        <v>49</v>
      </c>
      <c r="O1125" s="88"/>
      <c r="P1125" s="218">
        <f>O1125*H1125</f>
        <v>0</v>
      </c>
      <c r="Q1125" s="218">
        <v>0</v>
      </c>
      <c r="R1125" s="218">
        <f>Q1125*H1125</f>
        <v>0</v>
      </c>
      <c r="S1125" s="218">
        <v>0</v>
      </c>
      <c r="T1125" s="219">
        <f>S1125*H1125</f>
        <v>0</v>
      </c>
      <c r="U1125" s="42"/>
      <c r="V1125" s="42"/>
      <c r="W1125" s="42"/>
      <c r="X1125" s="42"/>
      <c r="Y1125" s="42"/>
      <c r="Z1125" s="42"/>
      <c r="AA1125" s="42"/>
      <c r="AB1125" s="42"/>
      <c r="AC1125" s="42"/>
      <c r="AD1125" s="42"/>
      <c r="AE1125" s="42"/>
      <c r="AR1125" s="220" t="s">
        <v>901</v>
      </c>
      <c r="AT1125" s="220" t="s">
        <v>189</v>
      </c>
      <c r="AU1125" s="220" t="s">
        <v>86</v>
      </c>
      <c r="AY1125" s="20" t="s">
        <v>188</v>
      </c>
      <c r="BE1125" s="221">
        <f>IF(N1125="základní",J1125,0)</f>
        <v>0</v>
      </c>
      <c r="BF1125" s="221">
        <f>IF(N1125="snížená",J1125,0)</f>
        <v>0</v>
      </c>
      <c r="BG1125" s="221">
        <f>IF(N1125="zákl. přenesená",J1125,0)</f>
        <v>0</v>
      </c>
      <c r="BH1125" s="221">
        <f>IF(N1125="sníž. přenesená",J1125,0)</f>
        <v>0</v>
      </c>
      <c r="BI1125" s="221">
        <f>IF(N1125="nulová",J1125,0)</f>
        <v>0</v>
      </c>
      <c r="BJ1125" s="20" t="s">
        <v>86</v>
      </c>
      <c r="BK1125" s="221">
        <f>ROUND(I1125*H1125,2)</f>
        <v>0</v>
      </c>
      <c r="BL1125" s="20" t="s">
        <v>901</v>
      </c>
      <c r="BM1125" s="220" t="s">
        <v>3641</v>
      </c>
    </row>
    <row r="1126" s="2" customFormat="1">
      <c r="A1126" s="42"/>
      <c r="B1126" s="43"/>
      <c r="C1126" s="44"/>
      <c r="D1126" s="222" t="s">
        <v>194</v>
      </c>
      <c r="E1126" s="44"/>
      <c r="F1126" s="223" t="s">
        <v>3640</v>
      </c>
      <c r="G1126" s="44"/>
      <c r="H1126" s="44"/>
      <c r="I1126" s="224"/>
      <c r="J1126" s="44"/>
      <c r="K1126" s="44"/>
      <c r="L1126" s="48"/>
      <c r="M1126" s="225"/>
      <c r="N1126" s="226"/>
      <c r="O1126" s="88"/>
      <c r="P1126" s="88"/>
      <c r="Q1126" s="88"/>
      <c r="R1126" s="88"/>
      <c r="S1126" s="88"/>
      <c r="T1126" s="89"/>
      <c r="U1126" s="42"/>
      <c r="V1126" s="42"/>
      <c r="W1126" s="42"/>
      <c r="X1126" s="42"/>
      <c r="Y1126" s="42"/>
      <c r="Z1126" s="42"/>
      <c r="AA1126" s="42"/>
      <c r="AB1126" s="42"/>
      <c r="AC1126" s="42"/>
      <c r="AD1126" s="42"/>
      <c r="AE1126" s="42"/>
      <c r="AT1126" s="20" t="s">
        <v>194</v>
      </c>
      <c r="AU1126" s="20" t="s">
        <v>86</v>
      </c>
    </row>
    <row r="1127" s="2" customFormat="1">
      <c r="A1127" s="42"/>
      <c r="B1127" s="43"/>
      <c r="C1127" s="44"/>
      <c r="D1127" s="222" t="s">
        <v>202</v>
      </c>
      <c r="E1127" s="44"/>
      <c r="F1127" s="227" t="s">
        <v>3642</v>
      </c>
      <c r="G1127" s="44"/>
      <c r="H1127" s="44"/>
      <c r="I1127" s="224"/>
      <c r="J1127" s="44"/>
      <c r="K1127" s="44"/>
      <c r="L1127" s="48"/>
      <c r="M1127" s="225"/>
      <c r="N1127" s="226"/>
      <c r="O1127" s="88"/>
      <c r="P1127" s="88"/>
      <c r="Q1127" s="88"/>
      <c r="R1127" s="88"/>
      <c r="S1127" s="88"/>
      <c r="T1127" s="89"/>
      <c r="U1127" s="42"/>
      <c r="V1127" s="42"/>
      <c r="W1127" s="42"/>
      <c r="X1127" s="42"/>
      <c r="Y1127" s="42"/>
      <c r="Z1127" s="42"/>
      <c r="AA1127" s="42"/>
      <c r="AB1127" s="42"/>
      <c r="AC1127" s="42"/>
      <c r="AD1127" s="42"/>
      <c r="AE1127" s="42"/>
      <c r="AT1127" s="20" t="s">
        <v>202</v>
      </c>
      <c r="AU1127" s="20" t="s">
        <v>86</v>
      </c>
    </row>
    <row r="1128" s="14" customFormat="1">
      <c r="A1128" s="14"/>
      <c r="B1128" s="252"/>
      <c r="C1128" s="253"/>
      <c r="D1128" s="222" t="s">
        <v>282</v>
      </c>
      <c r="E1128" s="254" t="s">
        <v>32</v>
      </c>
      <c r="F1128" s="255" t="s">
        <v>3643</v>
      </c>
      <c r="G1128" s="253"/>
      <c r="H1128" s="254" t="s">
        <v>32</v>
      </c>
      <c r="I1128" s="256"/>
      <c r="J1128" s="253"/>
      <c r="K1128" s="253"/>
      <c r="L1128" s="257"/>
      <c r="M1128" s="258"/>
      <c r="N1128" s="259"/>
      <c r="O1128" s="259"/>
      <c r="P1128" s="259"/>
      <c r="Q1128" s="259"/>
      <c r="R1128" s="259"/>
      <c r="S1128" s="259"/>
      <c r="T1128" s="260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61" t="s">
        <v>282</v>
      </c>
      <c r="AU1128" s="261" t="s">
        <v>86</v>
      </c>
      <c r="AV1128" s="14" t="s">
        <v>86</v>
      </c>
      <c r="AW1128" s="14" t="s">
        <v>39</v>
      </c>
      <c r="AX1128" s="14" t="s">
        <v>78</v>
      </c>
      <c r="AY1128" s="261" t="s">
        <v>188</v>
      </c>
    </row>
    <row r="1129" s="13" customFormat="1">
      <c r="A1129" s="13"/>
      <c r="B1129" s="241"/>
      <c r="C1129" s="242"/>
      <c r="D1129" s="222" t="s">
        <v>282</v>
      </c>
      <c r="E1129" s="243" t="s">
        <v>32</v>
      </c>
      <c r="F1129" s="244" t="s">
        <v>3644</v>
      </c>
      <c r="G1129" s="242"/>
      <c r="H1129" s="245">
        <v>1</v>
      </c>
      <c r="I1129" s="246"/>
      <c r="J1129" s="242"/>
      <c r="K1129" s="242"/>
      <c r="L1129" s="247"/>
      <c r="M1129" s="248"/>
      <c r="N1129" s="249"/>
      <c r="O1129" s="249"/>
      <c r="P1129" s="249"/>
      <c r="Q1129" s="249"/>
      <c r="R1129" s="249"/>
      <c r="S1129" s="249"/>
      <c r="T1129" s="250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51" t="s">
        <v>282</v>
      </c>
      <c r="AU1129" s="251" t="s">
        <v>86</v>
      </c>
      <c r="AV1129" s="13" t="s">
        <v>91</v>
      </c>
      <c r="AW1129" s="13" t="s">
        <v>39</v>
      </c>
      <c r="AX1129" s="13" t="s">
        <v>86</v>
      </c>
      <c r="AY1129" s="251" t="s">
        <v>188</v>
      </c>
    </row>
    <row r="1130" s="2" customFormat="1" ht="24.15" customHeight="1">
      <c r="A1130" s="42"/>
      <c r="B1130" s="43"/>
      <c r="C1130" s="209" t="s">
        <v>3645</v>
      </c>
      <c r="D1130" s="209" t="s">
        <v>189</v>
      </c>
      <c r="E1130" s="210" t="s">
        <v>3646</v>
      </c>
      <c r="F1130" s="211" t="s">
        <v>3647</v>
      </c>
      <c r="G1130" s="212" t="s">
        <v>900</v>
      </c>
      <c r="H1130" s="213">
        <v>14</v>
      </c>
      <c r="I1130" s="214"/>
      <c r="J1130" s="215">
        <f>ROUND(I1130*H1130,2)</f>
        <v>0</v>
      </c>
      <c r="K1130" s="211" t="s">
        <v>32</v>
      </c>
      <c r="L1130" s="48"/>
      <c r="M1130" s="216" t="s">
        <v>32</v>
      </c>
      <c r="N1130" s="217" t="s">
        <v>49</v>
      </c>
      <c r="O1130" s="88"/>
      <c r="P1130" s="218">
        <f>O1130*H1130</f>
        <v>0</v>
      </c>
      <c r="Q1130" s="218">
        <v>0</v>
      </c>
      <c r="R1130" s="218">
        <f>Q1130*H1130</f>
        <v>0</v>
      </c>
      <c r="S1130" s="218">
        <v>0</v>
      </c>
      <c r="T1130" s="219">
        <f>S1130*H1130</f>
        <v>0</v>
      </c>
      <c r="U1130" s="42"/>
      <c r="V1130" s="42"/>
      <c r="W1130" s="42"/>
      <c r="X1130" s="42"/>
      <c r="Y1130" s="42"/>
      <c r="Z1130" s="42"/>
      <c r="AA1130" s="42"/>
      <c r="AB1130" s="42"/>
      <c r="AC1130" s="42"/>
      <c r="AD1130" s="42"/>
      <c r="AE1130" s="42"/>
      <c r="AR1130" s="220" t="s">
        <v>901</v>
      </c>
      <c r="AT1130" s="220" t="s">
        <v>189</v>
      </c>
      <c r="AU1130" s="220" t="s">
        <v>86</v>
      </c>
      <c r="AY1130" s="20" t="s">
        <v>188</v>
      </c>
      <c r="BE1130" s="221">
        <f>IF(N1130="základní",J1130,0)</f>
        <v>0</v>
      </c>
      <c r="BF1130" s="221">
        <f>IF(N1130="snížená",J1130,0)</f>
        <v>0</v>
      </c>
      <c r="BG1130" s="221">
        <f>IF(N1130="zákl. přenesená",J1130,0)</f>
        <v>0</v>
      </c>
      <c r="BH1130" s="221">
        <f>IF(N1130="sníž. přenesená",J1130,0)</f>
        <v>0</v>
      </c>
      <c r="BI1130" s="221">
        <f>IF(N1130="nulová",J1130,0)</f>
        <v>0</v>
      </c>
      <c r="BJ1130" s="20" t="s">
        <v>86</v>
      </c>
      <c r="BK1130" s="221">
        <f>ROUND(I1130*H1130,2)</f>
        <v>0</v>
      </c>
      <c r="BL1130" s="20" t="s">
        <v>901</v>
      </c>
      <c r="BM1130" s="220" t="s">
        <v>3648</v>
      </c>
    </row>
    <row r="1131" s="2" customFormat="1">
      <c r="A1131" s="42"/>
      <c r="B1131" s="43"/>
      <c r="C1131" s="44"/>
      <c r="D1131" s="222" t="s">
        <v>194</v>
      </c>
      <c r="E1131" s="44"/>
      <c r="F1131" s="223" t="s">
        <v>3647</v>
      </c>
      <c r="G1131" s="44"/>
      <c r="H1131" s="44"/>
      <c r="I1131" s="224"/>
      <c r="J1131" s="44"/>
      <c r="K1131" s="44"/>
      <c r="L1131" s="48"/>
      <c r="M1131" s="225"/>
      <c r="N1131" s="226"/>
      <c r="O1131" s="88"/>
      <c r="P1131" s="88"/>
      <c r="Q1131" s="88"/>
      <c r="R1131" s="88"/>
      <c r="S1131" s="88"/>
      <c r="T1131" s="89"/>
      <c r="U1131" s="42"/>
      <c r="V1131" s="42"/>
      <c r="W1131" s="42"/>
      <c r="X1131" s="42"/>
      <c r="Y1131" s="42"/>
      <c r="Z1131" s="42"/>
      <c r="AA1131" s="42"/>
      <c r="AB1131" s="42"/>
      <c r="AC1131" s="42"/>
      <c r="AD1131" s="42"/>
      <c r="AE1131" s="42"/>
      <c r="AT1131" s="20" t="s">
        <v>194</v>
      </c>
      <c r="AU1131" s="20" t="s">
        <v>86</v>
      </c>
    </row>
    <row r="1132" s="2" customFormat="1">
      <c r="A1132" s="42"/>
      <c r="B1132" s="43"/>
      <c r="C1132" s="44"/>
      <c r="D1132" s="222" t="s">
        <v>202</v>
      </c>
      <c r="E1132" s="44"/>
      <c r="F1132" s="227" t="s">
        <v>3649</v>
      </c>
      <c r="G1132" s="44"/>
      <c r="H1132" s="44"/>
      <c r="I1132" s="224"/>
      <c r="J1132" s="44"/>
      <c r="K1132" s="44"/>
      <c r="L1132" s="48"/>
      <c r="M1132" s="225"/>
      <c r="N1132" s="226"/>
      <c r="O1132" s="88"/>
      <c r="P1132" s="88"/>
      <c r="Q1132" s="88"/>
      <c r="R1132" s="88"/>
      <c r="S1132" s="88"/>
      <c r="T1132" s="89"/>
      <c r="U1132" s="42"/>
      <c r="V1132" s="42"/>
      <c r="W1132" s="42"/>
      <c r="X1132" s="42"/>
      <c r="Y1132" s="42"/>
      <c r="Z1132" s="42"/>
      <c r="AA1132" s="42"/>
      <c r="AB1132" s="42"/>
      <c r="AC1132" s="42"/>
      <c r="AD1132" s="42"/>
      <c r="AE1132" s="42"/>
      <c r="AT1132" s="20" t="s">
        <v>202</v>
      </c>
      <c r="AU1132" s="20" t="s">
        <v>86</v>
      </c>
    </row>
    <row r="1133" s="13" customFormat="1">
      <c r="A1133" s="13"/>
      <c r="B1133" s="241"/>
      <c r="C1133" s="242"/>
      <c r="D1133" s="222" t="s">
        <v>282</v>
      </c>
      <c r="E1133" s="243" t="s">
        <v>32</v>
      </c>
      <c r="F1133" s="244" t="s">
        <v>3650</v>
      </c>
      <c r="G1133" s="242"/>
      <c r="H1133" s="245">
        <v>14</v>
      </c>
      <c r="I1133" s="246"/>
      <c r="J1133" s="242"/>
      <c r="K1133" s="242"/>
      <c r="L1133" s="247"/>
      <c r="M1133" s="248"/>
      <c r="N1133" s="249"/>
      <c r="O1133" s="249"/>
      <c r="P1133" s="249"/>
      <c r="Q1133" s="249"/>
      <c r="R1133" s="249"/>
      <c r="S1133" s="249"/>
      <c r="T1133" s="250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51" t="s">
        <v>282</v>
      </c>
      <c r="AU1133" s="251" t="s">
        <v>86</v>
      </c>
      <c r="AV1133" s="13" t="s">
        <v>91</v>
      </c>
      <c r="AW1133" s="13" t="s">
        <v>39</v>
      </c>
      <c r="AX1133" s="13" t="s">
        <v>86</v>
      </c>
      <c r="AY1133" s="251" t="s">
        <v>188</v>
      </c>
    </row>
    <row r="1134" s="2" customFormat="1" ht="24.15" customHeight="1">
      <c r="A1134" s="42"/>
      <c r="B1134" s="43"/>
      <c r="C1134" s="209" t="s">
        <v>3651</v>
      </c>
      <c r="D1134" s="209" t="s">
        <v>189</v>
      </c>
      <c r="E1134" s="210" t="s">
        <v>3652</v>
      </c>
      <c r="F1134" s="211" t="s">
        <v>3653</v>
      </c>
      <c r="G1134" s="212" t="s">
        <v>900</v>
      </c>
      <c r="H1134" s="213">
        <v>6</v>
      </c>
      <c r="I1134" s="214"/>
      <c r="J1134" s="215">
        <f>ROUND(I1134*H1134,2)</f>
        <v>0</v>
      </c>
      <c r="K1134" s="211" t="s">
        <v>32</v>
      </c>
      <c r="L1134" s="48"/>
      <c r="M1134" s="216" t="s">
        <v>32</v>
      </c>
      <c r="N1134" s="217" t="s">
        <v>49</v>
      </c>
      <c r="O1134" s="88"/>
      <c r="P1134" s="218">
        <f>O1134*H1134</f>
        <v>0</v>
      </c>
      <c r="Q1134" s="218">
        <v>0</v>
      </c>
      <c r="R1134" s="218">
        <f>Q1134*H1134</f>
        <v>0</v>
      </c>
      <c r="S1134" s="218">
        <v>0</v>
      </c>
      <c r="T1134" s="219">
        <f>S1134*H1134</f>
        <v>0</v>
      </c>
      <c r="U1134" s="42"/>
      <c r="V1134" s="42"/>
      <c r="W1134" s="42"/>
      <c r="X1134" s="42"/>
      <c r="Y1134" s="42"/>
      <c r="Z1134" s="42"/>
      <c r="AA1134" s="42"/>
      <c r="AB1134" s="42"/>
      <c r="AC1134" s="42"/>
      <c r="AD1134" s="42"/>
      <c r="AE1134" s="42"/>
      <c r="AR1134" s="220" t="s">
        <v>901</v>
      </c>
      <c r="AT1134" s="220" t="s">
        <v>189</v>
      </c>
      <c r="AU1134" s="220" t="s">
        <v>86</v>
      </c>
      <c r="AY1134" s="20" t="s">
        <v>188</v>
      </c>
      <c r="BE1134" s="221">
        <f>IF(N1134="základní",J1134,0)</f>
        <v>0</v>
      </c>
      <c r="BF1134" s="221">
        <f>IF(N1134="snížená",J1134,0)</f>
        <v>0</v>
      </c>
      <c r="BG1134" s="221">
        <f>IF(N1134="zákl. přenesená",J1134,0)</f>
        <v>0</v>
      </c>
      <c r="BH1134" s="221">
        <f>IF(N1134="sníž. přenesená",J1134,0)</f>
        <v>0</v>
      </c>
      <c r="BI1134" s="221">
        <f>IF(N1134="nulová",J1134,0)</f>
        <v>0</v>
      </c>
      <c r="BJ1134" s="20" t="s">
        <v>86</v>
      </c>
      <c r="BK1134" s="221">
        <f>ROUND(I1134*H1134,2)</f>
        <v>0</v>
      </c>
      <c r="BL1134" s="20" t="s">
        <v>901</v>
      </c>
      <c r="BM1134" s="220" t="s">
        <v>3654</v>
      </c>
    </row>
    <row r="1135" s="2" customFormat="1">
      <c r="A1135" s="42"/>
      <c r="B1135" s="43"/>
      <c r="C1135" s="44"/>
      <c r="D1135" s="222" t="s">
        <v>194</v>
      </c>
      <c r="E1135" s="44"/>
      <c r="F1135" s="223" t="s">
        <v>3653</v>
      </c>
      <c r="G1135" s="44"/>
      <c r="H1135" s="44"/>
      <c r="I1135" s="224"/>
      <c r="J1135" s="44"/>
      <c r="K1135" s="44"/>
      <c r="L1135" s="48"/>
      <c r="M1135" s="225"/>
      <c r="N1135" s="226"/>
      <c r="O1135" s="88"/>
      <c r="P1135" s="88"/>
      <c r="Q1135" s="88"/>
      <c r="R1135" s="88"/>
      <c r="S1135" s="88"/>
      <c r="T1135" s="89"/>
      <c r="U1135" s="42"/>
      <c r="V1135" s="42"/>
      <c r="W1135" s="42"/>
      <c r="X1135" s="42"/>
      <c r="Y1135" s="42"/>
      <c r="Z1135" s="42"/>
      <c r="AA1135" s="42"/>
      <c r="AB1135" s="42"/>
      <c r="AC1135" s="42"/>
      <c r="AD1135" s="42"/>
      <c r="AE1135" s="42"/>
      <c r="AT1135" s="20" t="s">
        <v>194</v>
      </c>
      <c r="AU1135" s="20" t="s">
        <v>86</v>
      </c>
    </row>
    <row r="1136" s="2" customFormat="1">
      <c r="A1136" s="42"/>
      <c r="B1136" s="43"/>
      <c r="C1136" s="44"/>
      <c r="D1136" s="222" t="s">
        <v>202</v>
      </c>
      <c r="E1136" s="44"/>
      <c r="F1136" s="227" t="s">
        <v>3655</v>
      </c>
      <c r="G1136" s="44"/>
      <c r="H1136" s="44"/>
      <c r="I1136" s="224"/>
      <c r="J1136" s="44"/>
      <c r="K1136" s="44"/>
      <c r="L1136" s="48"/>
      <c r="M1136" s="225"/>
      <c r="N1136" s="226"/>
      <c r="O1136" s="88"/>
      <c r="P1136" s="88"/>
      <c r="Q1136" s="88"/>
      <c r="R1136" s="88"/>
      <c r="S1136" s="88"/>
      <c r="T1136" s="89"/>
      <c r="U1136" s="42"/>
      <c r="V1136" s="42"/>
      <c r="W1136" s="42"/>
      <c r="X1136" s="42"/>
      <c r="Y1136" s="42"/>
      <c r="Z1136" s="42"/>
      <c r="AA1136" s="42"/>
      <c r="AB1136" s="42"/>
      <c r="AC1136" s="42"/>
      <c r="AD1136" s="42"/>
      <c r="AE1136" s="42"/>
      <c r="AT1136" s="20" t="s">
        <v>202</v>
      </c>
      <c r="AU1136" s="20" t="s">
        <v>86</v>
      </c>
    </row>
    <row r="1137" s="13" customFormat="1">
      <c r="A1137" s="13"/>
      <c r="B1137" s="241"/>
      <c r="C1137" s="242"/>
      <c r="D1137" s="222" t="s">
        <v>282</v>
      </c>
      <c r="E1137" s="243" t="s">
        <v>32</v>
      </c>
      <c r="F1137" s="244" t="s">
        <v>3656</v>
      </c>
      <c r="G1137" s="242"/>
      <c r="H1137" s="245">
        <v>6</v>
      </c>
      <c r="I1137" s="246"/>
      <c r="J1137" s="242"/>
      <c r="K1137" s="242"/>
      <c r="L1137" s="247"/>
      <c r="M1137" s="248"/>
      <c r="N1137" s="249"/>
      <c r="O1137" s="249"/>
      <c r="P1137" s="249"/>
      <c r="Q1137" s="249"/>
      <c r="R1137" s="249"/>
      <c r="S1137" s="249"/>
      <c r="T1137" s="250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51" t="s">
        <v>282</v>
      </c>
      <c r="AU1137" s="251" t="s">
        <v>86</v>
      </c>
      <c r="AV1137" s="13" t="s">
        <v>91</v>
      </c>
      <c r="AW1137" s="13" t="s">
        <v>39</v>
      </c>
      <c r="AX1137" s="13" t="s">
        <v>86</v>
      </c>
      <c r="AY1137" s="251" t="s">
        <v>188</v>
      </c>
    </row>
    <row r="1138" s="2" customFormat="1" ht="24.15" customHeight="1">
      <c r="A1138" s="42"/>
      <c r="B1138" s="43"/>
      <c r="C1138" s="209" t="s">
        <v>3657</v>
      </c>
      <c r="D1138" s="209" t="s">
        <v>189</v>
      </c>
      <c r="E1138" s="210" t="s">
        <v>3658</v>
      </c>
      <c r="F1138" s="211" t="s">
        <v>3659</v>
      </c>
      <c r="G1138" s="212" t="s">
        <v>900</v>
      </c>
      <c r="H1138" s="213">
        <v>6</v>
      </c>
      <c r="I1138" s="214"/>
      <c r="J1138" s="215">
        <f>ROUND(I1138*H1138,2)</f>
        <v>0</v>
      </c>
      <c r="K1138" s="211" t="s">
        <v>32</v>
      </c>
      <c r="L1138" s="48"/>
      <c r="M1138" s="216" t="s">
        <v>32</v>
      </c>
      <c r="N1138" s="217" t="s">
        <v>49</v>
      </c>
      <c r="O1138" s="88"/>
      <c r="P1138" s="218">
        <f>O1138*H1138</f>
        <v>0</v>
      </c>
      <c r="Q1138" s="218">
        <v>0</v>
      </c>
      <c r="R1138" s="218">
        <f>Q1138*H1138</f>
        <v>0</v>
      </c>
      <c r="S1138" s="218">
        <v>0</v>
      </c>
      <c r="T1138" s="219">
        <f>S1138*H1138</f>
        <v>0</v>
      </c>
      <c r="U1138" s="42"/>
      <c r="V1138" s="42"/>
      <c r="W1138" s="42"/>
      <c r="X1138" s="42"/>
      <c r="Y1138" s="42"/>
      <c r="Z1138" s="42"/>
      <c r="AA1138" s="42"/>
      <c r="AB1138" s="42"/>
      <c r="AC1138" s="42"/>
      <c r="AD1138" s="42"/>
      <c r="AE1138" s="42"/>
      <c r="AR1138" s="220" t="s">
        <v>901</v>
      </c>
      <c r="AT1138" s="220" t="s">
        <v>189</v>
      </c>
      <c r="AU1138" s="220" t="s">
        <v>86</v>
      </c>
      <c r="AY1138" s="20" t="s">
        <v>188</v>
      </c>
      <c r="BE1138" s="221">
        <f>IF(N1138="základní",J1138,0)</f>
        <v>0</v>
      </c>
      <c r="BF1138" s="221">
        <f>IF(N1138="snížená",J1138,0)</f>
        <v>0</v>
      </c>
      <c r="BG1138" s="221">
        <f>IF(N1138="zákl. přenesená",J1138,0)</f>
        <v>0</v>
      </c>
      <c r="BH1138" s="221">
        <f>IF(N1138="sníž. přenesená",J1138,0)</f>
        <v>0</v>
      </c>
      <c r="BI1138" s="221">
        <f>IF(N1138="nulová",J1138,0)</f>
        <v>0</v>
      </c>
      <c r="BJ1138" s="20" t="s">
        <v>86</v>
      </c>
      <c r="BK1138" s="221">
        <f>ROUND(I1138*H1138,2)</f>
        <v>0</v>
      </c>
      <c r="BL1138" s="20" t="s">
        <v>901</v>
      </c>
      <c r="BM1138" s="220" t="s">
        <v>3660</v>
      </c>
    </row>
    <row r="1139" s="2" customFormat="1">
      <c r="A1139" s="42"/>
      <c r="B1139" s="43"/>
      <c r="C1139" s="44"/>
      <c r="D1139" s="222" t="s">
        <v>194</v>
      </c>
      <c r="E1139" s="44"/>
      <c r="F1139" s="223" t="s">
        <v>3659</v>
      </c>
      <c r="G1139" s="44"/>
      <c r="H1139" s="44"/>
      <c r="I1139" s="224"/>
      <c r="J1139" s="44"/>
      <c r="K1139" s="44"/>
      <c r="L1139" s="48"/>
      <c r="M1139" s="225"/>
      <c r="N1139" s="226"/>
      <c r="O1139" s="88"/>
      <c r="P1139" s="88"/>
      <c r="Q1139" s="88"/>
      <c r="R1139" s="88"/>
      <c r="S1139" s="88"/>
      <c r="T1139" s="89"/>
      <c r="U1139" s="42"/>
      <c r="V1139" s="42"/>
      <c r="W1139" s="42"/>
      <c r="X1139" s="42"/>
      <c r="Y1139" s="42"/>
      <c r="Z1139" s="42"/>
      <c r="AA1139" s="42"/>
      <c r="AB1139" s="42"/>
      <c r="AC1139" s="42"/>
      <c r="AD1139" s="42"/>
      <c r="AE1139" s="42"/>
      <c r="AT1139" s="20" t="s">
        <v>194</v>
      </c>
      <c r="AU1139" s="20" t="s">
        <v>86</v>
      </c>
    </row>
    <row r="1140" s="2" customFormat="1">
      <c r="A1140" s="42"/>
      <c r="B1140" s="43"/>
      <c r="C1140" s="44"/>
      <c r="D1140" s="222" t="s">
        <v>202</v>
      </c>
      <c r="E1140" s="44"/>
      <c r="F1140" s="227" t="s">
        <v>3661</v>
      </c>
      <c r="G1140" s="44"/>
      <c r="H1140" s="44"/>
      <c r="I1140" s="224"/>
      <c r="J1140" s="44"/>
      <c r="K1140" s="44"/>
      <c r="L1140" s="48"/>
      <c r="M1140" s="225"/>
      <c r="N1140" s="226"/>
      <c r="O1140" s="88"/>
      <c r="P1140" s="88"/>
      <c r="Q1140" s="88"/>
      <c r="R1140" s="88"/>
      <c r="S1140" s="88"/>
      <c r="T1140" s="89"/>
      <c r="U1140" s="42"/>
      <c r="V1140" s="42"/>
      <c r="W1140" s="42"/>
      <c r="X1140" s="42"/>
      <c r="Y1140" s="42"/>
      <c r="Z1140" s="42"/>
      <c r="AA1140" s="42"/>
      <c r="AB1140" s="42"/>
      <c r="AC1140" s="42"/>
      <c r="AD1140" s="42"/>
      <c r="AE1140" s="42"/>
      <c r="AT1140" s="20" t="s">
        <v>202</v>
      </c>
      <c r="AU1140" s="20" t="s">
        <v>86</v>
      </c>
    </row>
    <row r="1141" s="13" customFormat="1">
      <c r="A1141" s="13"/>
      <c r="B1141" s="241"/>
      <c r="C1141" s="242"/>
      <c r="D1141" s="222" t="s">
        <v>282</v>
      </c>
      <c r="E1141" s="243" t="s">
        <v>32</v>
      </c>
      <c r="F1141" s="244" t="s">
        <v>3662</v>
      </c>
      <c r="G1141" s="242"/>
      <c r="H1141" s="245">
        <v>6</v>
      </c>
      <c r="I1141" s="246"/>
      <c r="J1141" s="242"/>
      <c r="K1141" s="242"/>
      <c r="L1141" s="247"/>
      <c r="M1141" s="283"/>
      <c r="N1141" s="284"/>
      <c r="O1141" s="284"/>
      <c r="P1141" s="284"/>
      <c r="Q1141" s="284"/>
      <c r="R1141" s="284"/>
      <c r="S1141" s="284"/>
      <c r="T1141" s="285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51" t="s">
        <v>282</v>
      </c>
      <c r="AU1141" s="251" t="s">
        <v>86</v>
      </c>
      <c r="AV1141" s="13" t="s">
        <v>91</v>
      </c>
      <c r="AW1141" s="13" t="s">
        <v>39</v>
      </c>
      <c r="AX1141" s="13" t="s">
        <v>86</v>
      </c>
      <c r="AY1141" s="251" t="s">
        <v>188</v>
      </c>
    </row>
    <row r="1142" s="2" customFormat="1" ht="6.96" customHeight="1">
      <c r="A1142" s="42"/>
      <c r="B1142" s="63"/>
      <c r="C1142" s="64"/>
      <c r="D1142" s="64"/>
      <c r="E1142" s="64"/>
      <c r="F1142" s="64"/>
      <c r="G1142" s="64"/>
      <c r="H1142" s="64"/>
      <c r="I1142" s="64"/>
      <c r="J1142" s="64"/>
      <c r="K1142" s="64"/>
      <c r="L1142" s="48"/>
      <c r="M1142" s="42"/>
      <c r="O1142" s="42"/>
      <c r="P1142" s="42"/>
      <c r="Q1142" s="42"/>
      <c r="R1142" s="42"/>
      <c r="S1142" s="42"/>
      <c r="T1142" s="42"/>
      <c r="U1142" s="42"/>
      <c r="V1142" s="42"/>
      <c r="W1142" s="42"/>
      <c r="X1142" s="42"/>
      <c r="Y1142" s="42"/>
      <c r="Z1142" s="42"/>
      <c r="AA1142" s="42"/>
      <c r="AB1142" s="42"/>
      <c r="AC1142" s="42"/>
      <c r="AD1142" s="42"/>
      <c r="AE1142" s="42"/>
    </row>
  </sheetData>
  <sheetProtection sheet="1" autoFilter="0" formatColumns="0" formatRows="0" objects="1" scenarios="1" spinCount="100000" saltValue="7weQjgyM+jybtdobWBHjOG5TSBm4iAKoyXYurmqQOa6Bxq/5WSgNQFapONu7KTYnIFRGXXdkUBIp+7moxqw0FQ==" hashValue="xfC5PMIA5SqxEexREcQrdwa+m0QfPGD2Oy+XD2BU5A2GFPvJ5b1fvlFQCXkdAu083YWAXvjAnjR20nIHHhMEUA==" algorithmName="SHA-512" password="EC2B"/>
  <autoFilter ref="C105:K114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4:H94"/>
    <mergeCell ref="E96:H96"/>
    <mergeCell ref="E98:H98"/>
    <mergeCell ref="L2:V2"/>
  </mergeCells>
  <hyperlinks>
    <hyperlink ref="F111" r:id="rId1" display="https://podminky.urs.cz/item/CS_URS_2023_02/317142420"/>
    <hyperlink ref="F116" r:id="rId2" display="https://podminky.urs.cz/item/CS_URS_2023_02/317142442"/>
    <hyperlink ref="F119" r:id="rId3" display="https://podminky.urs.cz/item/CS_URS_2023_02/317142444"/>
    <hyperlink ref="F122" r:id="rId4" display="https://podminky.urs.cz/item/CS_URS_2023_02/342272215"/>
    <hyperlink ref="F128" r:id="rId5" display="https://podminky.urs.cz/item/CS_URS_2023_02/342272225"/>
    <hyperlink ref="F133" r:id="rId6" display="https://podminky.urs.cz/item/CS_URS_2023_02/342272245"/>
    <hyperlink ref="F146" r:id="rId7" display="https://podminky.urs.cz/item/CS_URS_2023_02/612131121"/>
    <hyperlink ref="F160" r:id="rId8" display="https://podminky.urs.cz/item/CS_URS_2023_02/612142001"/>
    <hyperlink ref="F174" r:id="rId9" display="https://podminky.urs.cz/item/CS_URS_2023_02/612341121"/>
    <hyperlink ref="F188" r:id="rId10" display="https://podminky.urs.cz/item/CS_URS_2023_02/622143002"/>
    <hyperlink ref="F195" r:id="rId11" display="https://podminky.urs.cz/item/CS_URS_2023_02/634911111"/>
    <hyperlink ref="F204" r:id="rId12" display="https://podminky.urs.cz/item/CS_URS_2023_02/949101112"/>
    <hyperlink ref="F223" r:id="rId13" display="https://podminky.urs.cz/item/CS_URS_2023_02/952901114"/>
    <hyperlink ref="F242" r:id="rId14" display="https://podminky.urs.cz/item/CS_URS_2023_02/962032231"/>
    <hyperlink ref="F250" r:id="rId15" display="https://podminky.urs.cz/item/CS_URS_2023_02/968072455"/>
    <hyperlink ref="F254" r:id="rId16" display="https://podminky.urs.cz/item/CS_URS_2023_02/977343211"/>
    <hyperlink ref="F260" r:id="rId17" display="https://podminky.urs.cz/item/CS_URS_2023_02/997013211"/>
    <hyperlink ref="F263" r:id="rId18" display="https://podminky.urs.cz/item/CS_URS_2023_02/997013501"/>
    <hyperlink ref="F266" r:id="rId19" display="https://podminky.urs.cz/item/CS_URS_2023_02/997013509"/>
    <hyperlink ref="F270" r:id="rId20" display="https://podminky.urs.cz/item/CS_URS_2023_02/997013871"/>
    <hyperlink ref="F274" r:id="rId21" display="https://podminky.urs.cz/item/CS_URS_2023_02/998017001"/>
    <hyperlink ref="F279" r:id="rId22" display="https://podminky.urs.cz/item/CS_URS_2023_02/725291621"/>
    <hyperlink ref="F285" r:id="rId23" display="https://podminky.urs.cz/item/CS_URS_2023_02/725291631"/>
    <hyperlink ref="F315" r:id="rId24" display="https://podminky.urs.cz/item/CS_URS_2023_02/741110042"/>
    <hyperlink ref="F378" r:id="rId25" display="https://podminky.urs.cz/item/CS_URS_2023_02/763111811"/>
    <hyperlink ref="F385" r:id="rId26" display="https://podminky.urs.cz/item/CS_URS_2023_02/763121426"/>
    <hyperlink ref="F390" r:id="rId27" display="https://podminky.urs.cz/item/CS_URS_2023_02/763131451"/>
    <hyperlink ref="F395" r:id="rId28" display="https://podminky.urs.cz/item/CS_URS_2023_02/763131821"/>
    <hyperlink ref="F400" r:id="rId29" display="https://podminky.urs.cz/item/CS_URS_2023_02/763181811"/>
    <hyperlink ref="F404" r:id="rId30" display="https://podminky.urs.cz/item/CS_URS_2023_02/998763302"/>
    <hyperlink ref="F593" r:id="rId31" display="https://podminky.urs.cz/item/CS_URS_2023_02/771111011"/>
    <hyperlink ref="F609" r:id="rId32" display="https://podminky.urs.cz/item/CS_URS_2023_02/771121011"/>
    <hyperlink ref="F625" r:id="rId33" display="https://podminky.urs.cz/item/CS_URS_2023_02/771151014"/>
    <hyperlink ref="F641" r:id="rId34" display="https://podminky.urs.cz/item/CS_URS_2023_02/771161011"/>
    <hyperlink ref="F649" r:id="rId35" display="https://podminky.urs.cz/item/CS_URS_2023_02/771474113"/>
    <hyperlink ref="F659" r:id="rId36" display="https://podminky.urs.cz/item/CS_URS_2023_02/771574122"/>
    <hyperlink ref="F679" r:id="rId37" display="https://podminky.urs.cz/item/CS_URS_2023_02/771591112"/>
    <hyperlink ref="F688" r:id="rId38" display="https://podminky.urs.cz/item/CS_URS_2023_02/998771101"/>
    <hyperlink ref="F692" r:id="rId39" display="https://podminky.urs.cz/item/CS_URS_2023_02/773511260"/>
    <hyperlink ref="F697" r:id="rId40" display="https://podminky.urs.cz/item/CS_URS_2023_02/773591111"/>
    <hyperlink ref="F702" r:id="rId41" display="https://podminky.urs.cz/item/CS_URS_2023_02/773591171"/>
    <hyperlink ref="F707" r:id="rId42" display="https://podminky.urs.cz/item/CS_URS_2023_02/998773101"/>
    <hyperlink ref="F711" r:id="rId43" display="https://podminky.urs.cz/item/CS_URS_2023_02/775111311"/>
    <hyperlink ref="F722" r:id="rId44" display="https://podminky.urs.cz/item/CS_URS_2023_02/775121321"/>
    <hyperlink ref="F733" r:id="rId45" display="https://podminky.urs.cz/item/CS_URS_2023_02/775141121"/>
    <hyperlink ref="F744" r:id="rId46" display="https://podminky.urs.cz/item/CS_URS_2023_02/775413401"/>
    <hyperlink ref="F761" r:id="rId47" display="https://podminky.urs.cz/item/CS_URS_2023_02/775449121"/>
    <hyperlink ref="F773" r:id="rId48" display="https://podminky.urs.cz/item/CS_URS_2023_02/775511411"/>
    <hyperlink ref="F784" r:id="rId49" display="https://podminky.urs.cz/item/CS_URS_2023_02/775511800"/>
    <hyperlink ref="F790" r:id="rId50" display="https://podminky.urs.cz/item/CS_URS_2023_02/775591311"/>
    <hyperlink ref="F801" r:id="rId51" display="https://podminky.urs.cz/item/CS_URS_2023_02/775591314"/>
    <hyperlink ref="F812" r:id="rId52" display="https://podminky.urs.cz/item/CS_URS_2023_02/775591316"/>
    <hyperlink ref="F823" r:id="rId53" display="https://podminky.urs.cz/item/CS_URS_2023_02/998775101"/>
    <hyperlink ref="F827" r:id="rId54" display="https://podminky.urs.cz/item/CS_URS_2023_02/776201811"/>
    <hyperlink ref="F836" r:id="rId55" display="https://podminky.urs.cz/item/CS_URS_2023_02/776411112"/>
    <hyperlink ref="F851" r:id="rId56" display="https://podminky.urs.cz/item/CS_URS_2023_02/776421312"/>
    <hyperlink ref="F859" r:id="rId57" display="https://podminky.urs.cz/item/CS_URS_2023_02/998776102"/>
    <hyperlink ref="F863" r:id="rId58" display="https://podminky.urs.cz/item/CS_URS_2023_02/781121011"/>
    <hyperlink ref="F879" r:id="rId59" display="https://podminky.urs.cz/item/CS_URS_2023_02/781131112"/>
    <hyperlink ref="F884" r:id="rId60" display="https://podminky.urs.cz/item/CS_URS_2023_02/781131251"/>
    <hyperlink ref="F889" r:id="rId61" display="https://podminky.urs.cz/item/CS_URS_2023_02/781474120"/>
    <hyperlink ref="F909" r:id="rId62" display="https://podminky.urs.cz/item/CS_URS_2022_01/781491011"/>
    <hyperlink ref="F916" r:id="rId63" display="https://podminky.urs.cz/item/CS_URS_2023_02/781492351"/>
    <hyperlink ref="F930" r:id="rId64" display="https://podminky.urs.cz/item/CS_URS_2023_02/998781101"/>
    <hyperlink ref="F934" r:id="rId65" display="https://podminky.urs.cz/item/CS_URS_2023_02/783601715"/>
    <hyperlink ref="F940" r:id="rId66" display="https://podminky.urs.cz/item/CS_URS_2023_02/783614551"/>
    <hyperlink ref="F946" r:id="rId67" display="https://podminky.urs.cz/item/CS_URS_2023_02/783615561"/>
    <hyperlink ref="F952" r:id="rId68" display="https://podminky.urs.cz/item/CS_URS_2023_02/783617501"/>
    <hyperlink ref="F959" r:id="rId69" display="https://podminky.urs.cz/item/CS_URS_2023_02/784121005"/>
    <hyperlink ref="F1007" r:id="rId70" display="https://podminky.urs.cz/item/CS_URS_2023_02/784121015"/>
    <hyperlink ref="F1017" r:id="rId71" display="https://podminky.urs.cz/item/CS_URS_2023_02/784161415"/>
    <hyperlink ref="F1030" r:id="rId72" display="https://podminky.urs.cz/item/CS_URS_2023_02/784171115"/>
    <hyperlink ref="F1062" r:id="rId73" display="https://podminky.urs.cz/item/CS_URS_2023_02/784181105"/>
    <hyperlink ref="F1075" r:id="rId74" display="https://podminky.urs.cz/item/CS_URS_2023_02/784211105"/>
    <hyperlink ref="F1088" r:id="rId75" display="https://podminky.urs.cz/item/CS_URS_2023_02/784211165"/>
    <hyperlink ref="F1112" r:id="rId76" display="https://podminky.urs.cz/item/CS_URS_2023_02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7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91</v>
      </c>
    </row>
    <row r="4" s="1" customFormat="1" ht="24.96" customHeight="1">
      <c r="B4" s="23"/>
      <c r="D4" s="144" t="s">
        <v>164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26.25" customHeight="1">
      <c r="B7" s="23"/>
      <c r="E7" s="147" t="str">
        <f>'Rekapitulace stavby'!K6</f>
        <v>Dům kultury v Ostrově - vybudování kulturního a kreativního centra (interiér)</v>
      </c>
      <c r="F7" s="146"/>
      <c r="G7" s="146"/>
      <c r="H7" s="146"/>
      <c r="L7" s="23"/>
    </row>
    <row r="8" s="1" customFormat="1" ht="12" customHeight="1">
      <c r="B8" s="23"/>
      <c r="D8" s="146" t="s">
        <v>165</v>
      </c>
      <c r="L8" s="23"/>
    </row>
    <row r="9" s="2" customFormat="1" ht="16.5" customHeight="1">
      <c r="A9" s="42"/>
      <c r="B9" s="48"/>
      <c r="C9" s="42"/>
      <c r="D9" s="42"/>
      <c r="E9" s="147" t="s">
        <v>3663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255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3664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32</v>
      </c>
      <c r="G13" s="42"/>
      <c r="H13" s="42"/>
      <c r="I13" s="146" t="s">
        <v>20</v>
      </c>
      <c r="J13" s="137" t="s">
        <v>32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23</v>
      </c>
      <c r="G14" s="42"/>
      <c r="H14" s="42"/>
      <c r="I14" s="146" t="s">
        <v>24</v>
      </c>
      <c r="J14" s="150" t="str">
        <f>'Rekapitulace stavby'!AN8</f>
        <v>13. 3. 2024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30</v>
      </c>
      <c r="E16" s="42"/>
      <c r="F16" s="42"/>
      <c r="G16" s="42"/>
      <c r="H16" s="42"/>
      <c r="I16" s="146" t="s">
        <v>31</v>
      </c>
      <c r="J16" s="137" t="s">
        <v>32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33</v>
      </c>
      <c r="F17" s="42"/>
      <c r="G17" s="42"/>
      <c r="H17" s="42"/>
      <c r="I17" s="146" t="s">
        <v>34</v>
      </c>
      <c r="J17" s="137" t="s">
        <v>32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35</v>
      </c>
      <c r="E19" s="42"/>
      <c r="F19" s="42"/>
      <c r="G19" s="42"/>
      <c r="H19" s="42"/>
      <c r="I19" s="146" t="s">
        <v>31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34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37</v>
      </c>
      <c r="E22" s="42"/>
      <c r="F22" s="42"/>
      <c r="G22" s="42"/>
      <c r="H22" s="42"/>
      <c r="I22" s="146" t="s">
        <v>31</v>
      </c>
      <c r="J22" s="137" t="s">
        <v>32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38</v>
      </c>
      <c r="F23" s="42"/>
      <c r="G23" s="42"/>
      <c r="H23" s="42"/>
      <c r="I23" s="146" t="s">
        <v>34</v>
      </c>
      <c r="J23" s="137" t="s">
        <v>32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40</v>
      </c>
      <c r="E25" s="42"/>
      <c r="F25" s="42"/>
      <c r="G25" s="42"/>
      <c r="H25" s="42"/>
      <c r="I25" s="146" t="s">
        <v>31</v>
      </c>
      <c r="J25" s="137" t="str">
        <f>IF('Rekapitulace stavby'!AN19="","",'Rekapitulace stavby'!AN19)</f>
        <v/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>Jakub Vilingr</v>
      </c>
      <c r="F26" s="42"/>
      <c r="G26" s="42"/>
      <c r="H26" s="42"/>
      <c r="I26" s="146" t="s">
        <v>34</v>
      </c>
      <c r="J26" s="137" t="str">
        <f>IF('Rekapitulace stavby'!AN20="","",'Rekapitulace stavby'!AN20)</f>
        <v/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42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71.25" customHeight="1">
      <c r="A29" s="151"/>
      <c r="B29" s="152"/>
      <c r="C29" s="151"/>
      <c r="D29" s="151"/>
      <c r="E29" s="153" t="s">
        <v>43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44</v>
      </c>
      <c r="E32" s="42"/>
      <c r="F32" s="42"/>
      <c r="G32" s="42"/>
      <c r="H32" s="42"/>
      <c r="I32" s="42"/>
      <c r="J32" s="157">
        <f>ROUND(J93,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46</v>
      </c>
      <c r="G34" s="42"/>
      <c r="H34" s="42"/>
      <c r="I34" s="158" t="s">
        <v>45</v>
      </c>
      <c r="J34" s="158" t="s">
        <v>47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48</v>
      </c>
      <c r="E35" s="146" t="s">
        <v>49</v>
      </c>
      <c r="F35" s="160">
        <f>ROUND((SUM(BE93:BE296)),  2)</f>
        <v>0</v>
      </c>
      <c r="G35" s="42"/>
      <c r="H35" s="42"/>
      <c r="I35" s="161">
        <v>0.20999999999999999</v>
      </c>
      <c r="J35" s="160">
        <f>ROUND(((SUM(BE93:BE296))*I35),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50</v>
      </c>
      <c r="F36" s="160">
        <f>ROUND((SUM(BF93:BF296)),  2)</f>
        <v>0</v>
      </c>
      <c r="G36" s="42"/>
      <c r="H36" s="42"/>
      <c r="I36" s="161">
        <v>0.14999999999999999</v>
      </c>
      <c r="J36" s="160">
        <f>ROUND(((SUM(BF93:BF296))*I36),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51</v>
      </c>
      <c r="F37" s="160">
        <f>ROUND((SUM(BG93:BG296)),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52</v>
      </c>
      <c r="F38" s="160">
        <f>ROUND((SUM(BH93:BH296)),  2)</f>
        <v>0</v>
      </c>
      <c r="G38" s="42"/>
      <c r="H38" s="42"/>
      <c r="I38" s="161">
        <v>0.14999999999999999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53</v>
      </c>
      <c r="F39" s="160">
        <f>ROUND((SUM(BI93:BI296)),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54</v>
      </c>
      <c r="E41" s="164"/>
      <c r="F41" s="164"/>
      <c r="G41" s="165" t="s">
        <v>55</v>
      </c>
      <c r="H41" s="166" t="s">
        <v>56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167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26.25" customHeight="1">
      <c r="A50" s="42"/>
      <c r="B50" s="43"/>
      <c r="C50" s="44"/>
      <c r="D50" s="44"/>
      <c r="E50" s="173" t="str">
        <f>E7</f>
        <v>Dům kultury v Ostrově - vybudování kulturního a kreativního centra (interiér)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165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3" t="s">
        <v>3663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255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EIS-RO - Elektroinstalace - rozvaděče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>Ostrov</v>
      </c>
      <c r="G56" s="44"/>
      <c r="H56" s="44"/>
      <c r="I56" s="35" t="s">
        <v>24</v>
      </c>
      <c r="J56" s="76" t="str">
        <f>IF(J14="","",J14)</f>
        <v>13. 3. 2024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54.45" customHeight="1">
      <c r="A58" s="42"/>
      <c r="B58" s="43"/>
      <c r="C58" s="35" t="s">
        <v>30</v>
      </c>
      <c r="D58" s="44"/>
      <c r="E58" s="44"/>
      <c r="F58" s="30" t="str">
        <f>E17</f>
        <v>Město Ostrov, Jáchymovská 1 , 363 01 Ostrov</v>
      </c>
      <c r="G58" s="44"/>
      <c r="H58" s="44"/>
      <c r="I58" s="35" t="s">
        <v>37</v>
      </c>
      <c r="J58" s="40" t="str">
        <f>E23</f>
        <v>Ing arch Olga Růžičková, Gagarinova, Karlovy Vary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5" t="s">
        <v>35</v>
      </c>
      <c r="D59" s="44"/>
      <c r="E59" s="44"/>
      <c r="F59" s="30" t="str">
        <f>IF(E20="","",E20)</f>
        <v>Vyplň údaj</v>
      </c>
      <c r="G59" s="44"/>
      <c r="H59" s="44"/>
      <c r="I59" s="35" t="s">
        <v>40</v>
      </c>
      <c r="J59" s="40" t="str">
        <f>E26</f>
        <v>Jakub Vilingr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168</v>
      </c>
      <c r="D61" s="175"/>
      <c r="E61" s="175"/>
      <c r="F61" s="175"/>
      <c r="G61" s="175"/>
      <c r="H61" s="175"/>
      <c r="I61" s="175"/>
      <c r="J61" s="176" t="s">
        <v>169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76</v>
      </c>
      <c r="D63" s="44"/>
      <c r="E63" s="44"/>
      <c r="F63" s="44"/>
      <c r="G63" s="44"/>
      <c r="H63" s="44"/>
      <c r="I63" s="44"/>
      <c r="J63" s="106">
        <f>J93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170</v>
      </c>
    </row>
    <row r="64" s="9" customFormat="1" ht="24.96" customHeight="1">
      <c r="A64" s="9"/>
      <c r="B64" s="178"/>
      <c r="C64" s="179"/>
      <c r="D64" s="180" t="s">
        <v>3665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2" customFormat="1" ht="19.92" customHeight="1">
      <c r="A65" s="12"/>
      <c r="B65" s="232"/>
      <c r="C65" s="129"/>
      <c r="D65" s="233" t="s">
        <v>3666</v>
      </c>
      <c r="E65" s="234"/>
      <c r="F65" s="234"/>
      <c r="G65" s="234"/>
      <c r="H65" s="234"/>
      <c r="I65" s="234"/>
      <c r="J65" s="235">
        <f>J95</f>
        <v>0</v>
      </c>
      <c r="K65" s="129"/>
      <c r="L65" s="236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9.92" customHeight="1">
      <c r="A66" s="12"/>
      <c r="B66" s="232"/>
      <c r="C66" s="129"/>
      <c r="D66" s="233" t="s">
        <v>3667</v>
      </c>
      <c r="E66" s="234"/>
      <c r="F66" s="234"/>
      <c r="G66" s="234"/>
      <c r="H66" s="234"/>
      <c r="I66" s="234"/>
      <c r="J66" s="235">
        <f>J159</f>
        <v>0</v>
      </c>
      <c r="K66" s="129"/>
      <c r="L66" s="236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12" customFormat="1" ht="19.92" customHeight="1">
      <c r="A67" s="12"/>
      <c r="B67" s="232"/>
      <c r="C67" s="129"/>
      <c r="D67" s="233" t="s">
        <v>3668</v>
      </c>
      <c r="E67" s="234"/>
      <c r="F67" s="234"/>
      <c r="G67" s="234"/>
      <c r="H67" s="234"/>
      <c r="I67" s="234"/>
      <c r="J67" s="235">
        <f>J190</f>
        <v>0</v>
      </c>
      <c r="K67" s="129"/>
      <c r="L67" s="236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="12" customFormat="1" ht="19.92" customHeight="1">
      <c r="A68" s="12"/>
      <c r="B68" s="232"/>
      <c r="C68" s="129"/>
      <c r="D68" s="233" t="s">
        <v>3669</v>
      </c>
      <c r="E68" s="234"/>
      <c r="F68" s="234"/>
      <c r="G68" s="234"/>
      <c r="H68" s="234"/>
      <c r="I68" s="234"/>
      <c r="J68" s="235">
        <f>J257</f>
        <v>0</v>
      </c>
      <c r="K68" s="129"/>
      <c r="L68" s="236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="12" customFormat="1" ht="19.92" customHeight="1">
      <c r="A69" s="12"/>
      <c r="B69" s="232"/>
      <c r="C69" s="129"/>
      <c r="D69" s="233" t="s">
        <v>3670</v>
      </c>
      <c r="E69" s="234"/>
      <c r="F69" s="234"/>
      <c r="G69" s="234"/>
      <c r="H69" s="234"/>
      <c r="I69" s="234"/>
      <c r="J69" s="235">
        <f>J282</f>
        <v>0</v>
      </c>
      <c r="K69" s="129"/>
      <c r="L69" s="236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s="12" customFormat="1" ht="19.92" customHeight="1">
      <c r="A70" s="12"/>
      <c r="B70" s="232"/>
      <c r="C70" s="129"/>
      <c r="D70" s="233" t="s">
        <v>3671</v>
      </c>
      <c r="E70" s="234"/>
      <c r="F70" s="234"/>
      <c r="G70" s="234"/>
      <c r="H70" s="234"/>
      <c r="I70" s="234"/>
      <c r="J70" s="235">
        <f>J289</f>
        <v>0</v>
      </c>
      <c r="K70" s="129"/>
      <c r="L70" s="236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s="12" customFormat="1" ht="19.92" customHeight="1">
      <c r="A71" s="12"/>
      <c r="B71" s="232"/>
      <c r="C71" s="129"/>
      <c r="D71" s="233" t="s">
        <v>3672</v>
      </c>
      <c r="E71" s="234"/>
      <c r="F71" s="234"/>
      <c r="G71" s="234"/>
      <c r="H71" s="234"/>
      <c r="I71" s="234"/>
      <c r="J71" s="235">
        <f>J293</f>
        <v>0</v>
      </c>
      <c r="K71" s="129"/>
      <c r="L71" s="236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="2" customFormat="1" ht="21.84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4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7" s="2" customFormat="1" ht="6.96" customHeight="1">
      <c r="A77" s="42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14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4.96" customHeight="1">
      <c r="A78" s="42"/>
      <c r="B78" s="43"/>
      <c r="C78" s="26" t="s">
        <v>172</v>
      </c>
      <c r="D78" s="44"/>
      <c r="E78" s="44"/>
      <c r="F78" s="44"/>
      <c r="G78" s="44"/>
      <c r="H78" s="44"/>
      <c r="I78" s="44"/>
      <c r="J78" s="44"/>
      <c r="K78" s="44"/>
      <c r="L78" s="14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4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16</v>
      </c>
      <c r="D80" s="44"/>
      <c r="E80" s="44"/>
      <c r="F80" s="44"/>
      <c r="G80" s="44"/>
      <c r="H80" s="44"/>
      <c r="I80" s="44"/>
      <c r="J80" s="44"/>
      <c r="K80" s="44"/>
      <c r="L80" s="14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26.25" customHeight="1">
      <c r="A81" s="42"/>
      <c r="B81" s="43"/>
      <c r="C81" s="44"/>
      <c r="D81" s="44"/>
      <c r="E81" s="173" t="str">
        <f>E7</f>
        <v>Dům kultury v Ostrově - vybudování kulturního a kreativního centra (interiér)</v>
      </c>
      <c r="F81" s="35"/>
      <c r="G81" s="35"/>
      <c r="H81" s="35"/>
      <c r="I81" s="44"/>
      <c r="J81" s="44"/>
      <c r="K81" s="44"/>
      <c r="L81" s="14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1" customFormat="1" ht="12" customHeight="1">
      <c r="B82" s="24"/>
      <c r="C82" s="35" t="s">
        <v>165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2"/>
      <c r="B83" s="43"/>
      <c r="C83" s="44"/>
      <c r="D83" s="44"/>
      <c r="E83" s="173" t="s">
        <v>3663</v>
      </c>
      <c r="F83" s="44"/>
      <c r="G83" s="44"/>
      <c r="H83" s="44"/>
      <c r="I83" s="44"/>
      <c r="J83" s="44"/>
      <c r="K83" s="44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5" t="s">
        <v>255</v>
      </c>
      <c r="D84" s="44"/>
      <c r="E84" s="44"/>
      <c r="F84" s="44"/>
      <c r="G84" s="44"/>
      <c r="H84" s="44"/>
      <c r="I84" s="44"/>
      <c r="J84" s="44"/>
      <c r="K84" s="44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6.5" customHeight="1">
      <c r="A85" s="42"/>
      <c r="B85" s="43"/>
      <c r="C85" s="44"/>
      <c r="D85" s="44"/>
      <c r="E85" s="73" t="str">
        <f>E11</f>
        <v>EIS-RO - Elektroinstalace - rozvaděče</v>
      </c>
      <c r="F85" s="44"/>
      <c r="G85" s="44"/>
      <c r="H85" s="44"/>
      <c r="I85" s="44"/>
      <c r="J85" s="44"/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2" customHeight="1">
      <c r="A87" s="42"/>
      <c r="B87" s="43"/>
      <c r="C87" s="35" t="s">
        <v>22</v>
      </c>
      <c r="D87" s="44"/>
      <c r="E87" s="44"/>
      <c r="F87" s="30" t="str">
        <f>F14</f>
        <v>Ostrov</v>
      </c>
      <c r="G87" s="44"/>
      <c r="H87" s="44"/>
      <c r="I87" s="35" t="s">
        <v>24</v>
      </c>
      <c r="J87" s="76" t="str">
        <f>IF(J14="","",J14)</f>
        <v>13. 3. 2024</v>
      </c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6.96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54.45" customHeight="1">
      <c r="A89" s="42"/>
      <c r="B89" s="43"/>
      <c r="C89" s="35" t="s">
        <v>30</v>
      </c>
      <c r="D89" s="44"/>
      <c r="E89" s="44"/>
      <c r="F89" s="30" t="str">
        <f>E17</f>
        <v>Město Ostrov, Jáchymovská 1 , 363 01 Ostrov</v>
      </c>
      <c r="G89" s="44"/>
      <c r="H89" s="44"/>
      <c r="I89" s="35" t="s">
        <v>37</v>
      </c>
      <c r="J89" s="40" t="str">
        <f>E23</f>
        <v>Ing arch Olga Růžičková, Gagarinova, Karlovy Vary</v>
      </c>
      <c r="K89" s="44"/>
      <c r="L89" s="14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5.15" customHeight="1">
      <c r="A90" s="42"/>
      <c r="B90" s="43"/>
      <c r="C90" s="35" t="s">
        <v>35</v>
      </c>
      <c r="D90" s="44"/>
      <c r="E90" s="44"/>
      <c r="F90" s="30" t="str">
        <f>IF(E20="","",E20)</f>
        <v>Vyplň údaj</v>
      </c>
      <c r="G90" s="44"/>
      <c r="H90" s="44"/>
      <c r="I90" s="35" t="s">
        <v>40</v>
      </c>
      <c r="J90" s="40" t="str">
        <f>E26</f>
        <v>Jakub Vilingr</v>
      </c>
      <c r="K90" s="44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0.32" customHeight="1">
      <c r="A91" s="42"/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14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10" customFormat="1" ht="29.28" customHeight="1">
      <c r="A92" s="184"/>
      <c r="B92" s="185"/>
      <c r="C92" s="186" t="s">
        <v>173</v>
      </c>
      <c r="D92" s="187" t="s">
        <v>63</v>
      </c>
      <c r="E92" s="187" t="s">
        <v>59</v>
      </c>
      <c r="F92" s="187" t="s">
        <v>60</v>
      </c>
      <c r="G92" s="187" t="s">
        <v>174</v>
      </c>
      <c r="H92" s="187" t="s">
        <v>175</v>
      </c>
      <c r="I92" s="187" t="s">
        <v>176</v>
      </c>
      <c r="J92" s="187" t="s">
        <v>169</v>
      </c>
      <c r="K92" s="188" t="s">
        <v>177</v>
      </c>
      <c r="L92" s="189"/>
      <c r="M92" s="96" t="s">
        <v>32</v>
      </c>
      <c r="N92" s="97" t="s">
        <v>48</v>
      </c>
      <c r="O92" s="97" t="s">
        <v>178</v>
      </c>
      <c r="P92" s="97" t="s">
        <v>179</v>
      </c>
      <c r="Q92" s="97" t="s">
        <v>180</v>
      </c>
      <c r="R92" s="97" t="s">
        <v>181</v>
      </c>
      <c r="S92" s="97" t="s">
        <v>182</v>
      </c>
      <c r="T92" s="98" t="s">
        <v>183</v>
      </c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</row>
    <row r="93" s="2" customFormat="1" ht="22.8" customHeight="1">
      <c r="A93" s="42"/>
      <c r="B93" s="43"/>
      <c r="C93" s="103" t="s">
        <v>184</v>
      </c>
      <c r="D93" s="44"/>
      <c r="E93" s="44"/>
      <c r="F93" s="44"/>
      <c r="G93" s="44"/>
      <c r="H93" s="44"/>
      <c r="I93" s="44"/>
      <c r="J93" s="190">
        <f>BK93</f>
        <v>0</v>
      </c>
      <c r="K93" s="44"/>
      <c r="L93" s="48"/>
      <c r="M93" s="99"/>
      <c r="N93" s="191"/>
      <c r="O93" s="100"/>
      <c r="P93" s="192">
        <f>P94</f>
        <v>0</v>
      </c>
      <c r="Q93" s="100"/>
      <c r="R93" s="192">
        <f>R94</f>
        <v>0</v>
      </c>
      <c r="S93" s="100"/>
      <c r="T93" s="193">
        <f>T94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77</v>
      </c>
      <c r="AU93" s="20" t="s">
        <v>170</v>
      </c>
      <c r="BK93" s="194">
        <f>BK94</f>
        <v>0</v>
      </c>
    </row>
    <row r="94" s="11" customFormat="1" ht="25.92" customHeight="1">
      <c r="A94" s="11"/>
      <c r="B94" s="195"/>
      <c r="C94" s="196"/>
      <c r="D94" s="197" t="s">
        <v>77</v>
      </c>
      <c r="E94" s="198" t="s">
        <v>421</v>
      </c>
      <c r="F94" s="198" t="s">
        <v>3070</v>
      </c>
      <c r="G94" s="196"/>
      <c r="H94" s="196"/>
      <c r="I94" s="199"/>
      <c r="J94" s="200">
        <f>BK94</f>
        <v>0</v>
      </c>
      <c r="K94" s="196"/>
      <c r="L94" s="201"/>
      <c r="M94" s="202"/>
      <c r="N94" s="203"/>
      <c r="O94" s="203"/>
      <c r="P94" s="204">
        <f>P95+P159+P190+P257+P282+P289+P293</f>
        <v>0</v>
      </c>
      <c r="Q94" s="203"/>
      <c r="R94" s="204">
        <f>R95+R159+R190+R257+R282+R289+R293</f>
        <v>0</v>
      </c>
      <c r="S94" s="203"/>
      <c r="T94" s="205">
        <f>T95+T159+T190+T257+T282+T289+T293</f>
        <v>0</v>
      </c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R94" s="206" t="s">
        <v>91</v>
      </c>
      <c r="AT94" s="207" t="s">
        <v>77</v>
      </c>
      <c r="AU94" s="207" t="s">
        <v>78</v>
      </c>
      <c r="AY94" s="206" t="s">
        <v>188</v>
      </c>
      <c r="BK94" s="208">
        <f>BK95+BK159+BK190+BK257+BK282+BK289+BK293</f>
        <v>0</v>
      </c>
    </row>
    <row r="95" s="11" customFormat="1" ht="22.8" customHeight="1">
      <c r="A95" s="11"/>
      <c r="B95" s="195"/>
      <c r="C95" s="196"/>
      <c r="D95" s="197" t="s">
        <v>77</v>
      </c>
      <c r="E95" s="237" t="s">
        <v>3673</v>
      </c>
      <c r="F95" s="237" t="s">
        <v>3674</v>
      </c>
      <c r="G95" s="196"/>
      <c r="H95" s="196"/>
      <c r="I95" s="199"/>
      <c r="J95" s="238">
        <f>BK95</f>
        <v>0</v>
      </c>
      <c r="K95" s="196"/>
      <c r="L95" s="201"/>
      <c r="M95" s="202"/>
      <c r="N95" s="203"/>
      <c r="O95" s="203"/>
      <c r="P95" s="204">
        <f>SUM(P96:P158)</f>
        <v>0</v>
      </c>
      <c r="Q95" s="203"/>
      <c r="R95" s="204">
        <f>SUM(R96:R158)</f>
        <v>0</v>
      </c>
      <c r="S95" s="203"/>
      <c r="T95" s="205">
        <f>SUM(T96:T158)</f>
        <v>0</v>
      </c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R95" s="206" t="s">
        <v>86</v>
      </c>
      <c r="AT95" s="207" t="s">
        <v>77</v>
      </c>
      <c r="AU95" s="207" t="s">
        <v>86</v>
      </c>
      <c r="AY95" s="206" t="s">
        <v>188</v>
      </c>
      <c r="BK95" s="208">
        <f>SUM(BK96:BK158)</f>
        <v>0</v>
      </c>
    </row>
    <row r="96" s="2" customFormat="1" ht="33" customHeight="1">
      <c r="A96" s="42"/>
      <c r="B96" s="43"/>
      <c r="C96" s="209" t="s">
        <v>86</v>
      </c>
      <c r="D96" s="209" t="s">
        <v>189</v>
      </c>
      <c r="E96" s="210" t="s">
        <v>86</v>
      </c>
      <c r="F96" s="211" t="s">
        <v>3675</v>
      </c>
      <c r="G96" s="212" t="s">
        <v>235</v>
      </c>
      <c r="H96" s="213">
        <v>1</v>
      </c>
      <c r="I96" s="214"/>
      <c r="J96" s="215">
        <f>ROUND(I96*H96,2)</f>
        <v>0</v>
      </c>
      <c r="K96" s="211" t="s">
        <v>32</v>
      </c>
      <c r="L96" s="48"/>
      <c r="M96" s="216" t="s">
        <v>32</v>
      </c>
      <c r="N96" s="217" t="s">
        <v>49</v>
      </c>
      <c r="O96" s="88"/>
      <c r="P96" s="218">
        <f>O96*H96</f>
        <v>0</v>
      </c>
      <c r="Q96" s="218">
        <v>0</v>
      </c>
      <c r="R96" s="218">
        <f>Q96*H96</f>
        <v>0</v>
      </c>
      <c r="S96" s="218">
        <v>0</v>
      </c>
      <c r="T96" s="219">
        <f>S96*H96</f>
        <v>0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R96" s="220" t="s">
        <v>187</v>
      </c>
      <c r="AT96" s="220" t="s">
        <v>189</v>
      </c>
      <c r="AU96" s="220" t="s">
        <v>91</v>
      </c>
      <c r="AY96" s="20" t="s">
        <v>188</v>
      </c>
      <c r="BE96" s="221">
        <f>IF(N96="základní",J96,0)</f>
        <v>0</v>
      </c>
      <c r="BF96" s="221">
        <f>IF(N96="snížená",J96,0)</f>
        <v>0</v>
      </c>
      <c r="BG96" s="221">
        <f>IF(N96="zákl. přenesená",J96,0)</f>
        <v>0</v>
      </c>
      <c r="BH96" s="221">
        <f>IF(N96="sníž. přenesená",J96,0)</f>
        <v>0</v>
      </c>
      <c r="BI96" s="221">
        <f>IF(N96="nulová",J96,0)</f>
        <v>0</v>
      </c>
      <c r="BJ96" s="20" t="s">
        <v>86</v>
      </c>
      <c r="BK96" s="221">
        <f>ROUND(I96*H96,2)</f>
        <v>0</v>
      </c>
      <c r="BL96" s="20" t="s">
        <v>187</v>
      </c>
      <c r="BM96" s="220" t="s">
        <v>91</v>
      </c>
    </row>
    <row r="97" s="2" customFormat="1">
      <c r="A97" s="42"/>
      <c r="B97" s="43"/>
      <c r="C97" s="44"/>
      <c r="D97" s="222" t="s">
        <v>194</v>
      </c>
      <c r="E97" s="44"/>
      <c r="F97" s="223" t="s">
        <v>3675</v>
      </c>
      <c r="G97" s="44"/>
      <c r="H97" s="44"/>
      <c r="I97" s="224"/>
      <c r="J97" s="44"/>
      <c r="K97" s="44"/>
      <c r="L97" s="48"/>
      <c r="M97" s="225"/>
      <c r="N97" s="226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194</v>
      </c>
      <c r="AU97" s="20" t="s">
        <v>91</v>
      </c>
    </row>
    <row r="98" s="2" customFormat="1">
      <c r="A98" s="42"/>
      <c r="B98" s="43"/>
      <c r="C98" s="44"/>
      <c r="D98" s="222" t="s">
        <v>202</v>
      </c>
      <c r="E98" s="44"/>
      <c r="F98" s="227" t="s">
        <v>3676</v>
      </c>
      <c r="G98" s="44"/>
      <c r="H98" s="44"/>
      <c r="I98" s="224"/>
      <c r="J98" s="44"/>
      <c r="K98" s="44"/>
      <c r="L98" s="48"/>
      <c r="M98" s="225"/>
      <c r="N98" s="226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202</v>
      </c>
      <c r="AU98" s="20" t="s">
        <v>91</v>
      </c>
    </row>
    <row r="99" s="2" customFormat="1" ht="16.5" customHeight="1">
      <c r="A99" s="42"/>
      <c r="B99" s="43"/>
      <c r="C99" s="209" t="s">
        <v>91</v>
      </c>
      <c r="D99" s="209" t="s">
        <v>189</v>
      </c>
      <c r="E99" s="210" t="s">
        <v>91</v>
      </c>
      <c r="F99" s="211" t="s">
        <v>3677</v>
      </c>
      <c r="G99" s="212" t="s">
        <v>235</v>
      </c>
      <c r="H99" s="213">
        <v>1</v>
      </c>
      <c r="I99" s="214"/>
      <c r="J99" s="215">
        <f>ROUND(I99*H99,2)</f>
        <v>0</v>
      </c>
      <c r="K99" s="211" t="s">
        <v>32</v>
      </c>
      <c r="L99" s="48"/>
      <c r="M99" s="216" t="s">
        <v>32</v>
      </c>
      <c r="N99" s="217" t="s">
        <v>49</v>
      </c>
      <c r="O99" s="88"/>
      <c r="P99" s="218">
        <f>O99*H99</f>
        <v>0</v>
      </c>
      <c r="Q99" s="218">
        <v>0</v>
      </c>
      <c r="R99" s="218">
        <f>Q99*H99</f>
        <v>0</v>
      </c>
      <c r="S99" s="218">
        <v>0</v>
      </c>
      <c r="T99" s="219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20" t="s">
        <v>187</v>
      </c>
      <c r="AT99" s="220" t="s">
        <v>189</v>
      </c>
      <c r="AU99" s="220" t="s">
        <v>91</v>
      </c>
      <c r="AY99" s="20" t="s">
        <v>188</v>
      </c>
      <c r="BE99" s="221">
        <f>IF(N99="základní",J99,0)</f>
        <v>0</v>
      </c>
      <c r="BF99" s="221">
        <f>IF(N99="snížená",J99,0)</f>
        <v>0</v>
      </c>
      <c r="BG99" s="221">
        <f>IF(N99="zákl. přenesená",J99,0)</f>
        <v>0</v>
      </c>
      <c r="BH99" s="221">
        <f>IF(N99="sníž. přenesená",J99,0)</f>
        <v>0</v>
      </c>
      <c r="BI99" s="221">
        <f>IF(N99="nulová",J99,0)</f>
        <v>0</v>
      </c>
      <c r="BJ99" s="20" t="s">
        <v>86</v>
      </c>
      <c r="BK99" s="221">
        <f>ROUND(I99*H99,2)</f>
        <v>0</v>
      </c>
      <c r="BL99" s="20" t="s">
        <v>187</v>
      </c>
      <c r="BM99" s="220" t="s">
        <v>187</v>
      </c>
    </row>
    <row r="100" s="2" customFormat="1">
      <c r="A100" s="42"/>
      <c r="B100" s="43"/>
      <c r="C100" s="44"/>
      <c r="D100" s="222" t="s">
        <v>194</v>
      </c>
      <c r="E100" s="44"/>
      <c r="F100" s="223" t="s">
        <v>3677</v>
      </c>
      <c r="G100" s="44"/>
      <c r="H100" s="44"/>
      <c r="I100" s="224"/>
      <c r="J100" s="44"/>
      <c r="K100" s="44"/>
      <c r="L100" s="48"/>
      <c r="M100" s="225"/>
      <c r="N100" s="226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194</v>
      </c>
      <c r="AU100" s="20" t="s">
        <v>91</v>
      </c>
    </row>
    <row r="101" s="2" customFormat="1">
      <c r="A101" s="42"/>
      <c r="B101" s="43"/>
      <c r="C101" s="44"/>
      <c r="D101" s="222" t="s">
        <v>202</v>
      </c>
      <c r="E101" s="44"/>
      <c r="F101" s="227" t="s">
        <v>3678</v>
      </c>
      <c r="G101" s="44"/>
      <c r="H101" s="44"/>
      <c r="I101" s="224"/>
      <c r="J101" s="44"/>
      <c r="K101" s="44"/>
      <c r="L101" s="48"/>
      <c r="M101" s="225"/>
      <c r="N101" s="226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202</v>
      </c>
      <c r="AU101" s="20" t="s">
        <v>91</v>
      </c>
    </row>
    <row r="102" s="2" customFormat="1" ht="24.15" customHeight="1">
      <c r="A102" s="42"/>
      <c r="B102" s="43"/>
      <c r="C102" s="209" t="s">
        <v>198</v>
      </c>
      <c r="D102" s="209" t="s">
        <v>189</v>
      </c>
      <c r="E102" s="210" t="s">
        <v>198</v>
      </c>
      <c r="F102" s="211" t="s">
        <v>3679</v>
      </c>
      <c r="G102" s="212" t="s">
        <v>235</v>
      </c>
      <c r="H102" s="213">
        <v>1</v>
      </c>
      <c r="I102" s="214"/>
      <c r="J102" s="215">
        <f>ROUND(I102*H102,2)</f>
        <v>0</v>
      </c>
      <c r="K102" s="211" t="s">
        <v>32</v>
      </c>
      <c r="L102" s="48"/>
      <c r="M102" s="216" t="s">
        <v>32</v>
      </c>
      <c r="N102" s="217" t="s">
        <v>49</v>
      </c>
      <c r="O102" s="88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20" t="s">
        <v>187</v>
      </c>
      <c r="AT102" s="220" t="s">
        <v>189</v>
      </c>
      <c r="AU102" s="220" t="s">
        <v>91</v>
      </c>
      <c r="AY102" s="20" t="s">
        <v>188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86</v>
      </c>
      <c r="BK102" s="221">
        <f>ROUND(I102*H102,2)</f>
        <v>0</v>
      </c>
      <c r="BL102" s="20" t="s">
        <v>187</v>
      </c>
      <c r="BM102" s="220" t="s">
        <v>213</v>
      </c>
    </row>
    <row r="103" s="2" customFormat="1">
      <c r="A103" s="42"/>
      <c r="B103" s="43"/>
      <c r="C103" s="44"/>
      <c r="D103" s="222" t="s">
        <v>194</v>
      </c>
      <c r="E103" s="44"/>
      <c r="F103" s="223" t="s">
        <v>3679</v>
      </c>
      <c r="G103" s="44"/>
      <c r="H103" s="44"/>
      <c r="I103" s="224"/>
      <c r="J103" s="44"/>
      <c r="K103" s="44"/>
      <c r="L103" s="48"/>
      <c r="M103" s="225"/>
      <c r="N103" s="226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194</v>
      </c>
      <c r="AU103" s="20" t="s">
        <v>91</v>
      </c>
    </row>
    <row r="104" s="2" customFormat="1">
      <c r="A104" s="42"/>
      <c r="B104" s="43"/>
      <c r="C104" s="44"/>
      <c r="D104" s="222" t="s">
        <v>202</v>
      </c>
      <c r="E104" s="44"/>
      <c r="F104" s="227" t="s">
        <v>3680</v>
      </c>
      <c r="G104" s="44"/>
      <c r="H104" s="44"/>
      <c r="I104" s="224"/>
      <c r="J104" s="44"/>
      <c r="K104" s="44"/>
      <c r="L104" s="48"/>
      <c r="M104" s="225"/>
      <c r="N104" s="226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202</v>
      </c>
      <c r="AU104" s="20" t="s">
        <v>91</v>
      </c>
    </row>
    <row r="105" s="2" customFormat="1" ht="16.5" customHeight="1">
      <c r="A105" s="42"/>
      <c r="B105" s="43"/>
      <c r="C105" s="209" t="s">
        <v>187</v>
      </c>
      <c r="D105" s="209" t="s">
        <v>189</v>
      </c>
      <c r="E105" s="210" t="s">
        <v>187</v>
      </c>
      <c r="F105" s="211" t="s">
        <v>3681</v>
      </c>
      <c r="G105" s="212" t="s">
        <v>235</v>
      </c>
      <c r="H105" s="213">
        <v>1</v>
      </c>
      <c r="I105" s="214"/>
      <c r="J105" s="215">
        <f>ROUND(I105*H105,2)</f>
        <v>0</v>
      </c>
      <c r="K105" s="211" t="s">
        <v>32</v>
      </c>
      <c r="L105" s="48"/>
      <c r="M105" s="216" t="s">
        <v>32</v>
      </c>
      <c r="N105" s="217" t="s">
        <v>49</v>
      </c>
      <c r="O105" s="88"/>
      <c r="P105" s="218">
        <f>O105*H105</f>
        <v>0</v>
      </c>
      <c r="Q105" s="218">
        <v>0</v>
      </c>
      <c r="R105" s="218">
        <f>Q105*H105</f>
        <v>0</v>
      </c>
      <c r="S105" s="218">
        <v>0</v>
      </c>
      <c r="T105" s="219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20" t="s">
        <v>187</v>
      </c>
      <c r="AT105" s="220" t="s">
        <v>189</v>
      </c>
      <c r="AU105" s="220" t="s">
        <v>91</v>
      </c>
      <c r="AY105" s="20" t="s">
        <v>188</v>
      </c>
      <c r="BE105" s="221">
        <f>IF(N105="základní",J105,0)</f>
        <v>0</v>
      </c>
      <c r="BF105" s="221">
        <f>IF(N105="snížená",J105,0)</f>
        <v>0</v>
      </c>
      <c r="BG105" s="221">
        <f>IF(N105="zákl. přenesená",J105,0)</f>
        <v>0</v>
      </c>
      <c r="BH105" s="221">
        <f>IF(N105="sníž. přenesená",J105,0)</f>
        <v>0</v>
      </c>
      <c r="BI105" s="221">
        <f>IF(N105="nulová",J105,0)</f>
        <v>0</v>
      </c>
      <c r="BJ105" s="20" t="s">
        <v>86</v>
      </c>
      <c r="BK105" s="221">
        <f>ROUND(I105*H105,2)</f>
        <v>0</v>
      </c>
      <c r="BL105" s="20" t="s">
        <v>187</v>
      </c>
      <c r="BM105" s="220" t="s">
        <v>221</v>
      </c>
    </row>
    <row r="106" s="2" customFormat="1">
      <c r="A106" s="42"/>
      <c r="B106" s="43"/>
      <c r="C106" s="44"/>
      <c r="D106" s="222" t="s">
        <v>194</v>
      </c>
      <c r="E106" s="44"/>
      <c r="F106" s="223" t="s">
        <v>3681</v>
      </c>
      <c r="G106" s="44"/>
      <c r="H106" s="44"/>
      <c r="I106" s="224"/>
      <c r="J106" s="44"/>
      <c r="K106" s="44"/>
      <c r="L106" s="48"/>
      <c r="M106" s="225"/>
      <c r="N106" s="226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194</v>
      </c>
      <c r="AU106" s="20" t="s">
        <v>91</v>
      </c>
    </row>
    <row r="107" s="2" customFormat="1">
      <c r="A107" s="42"/>
      <c r="B107" s="43"/>
      <c r="C107" s="44"/>
      <c r="D107" s="222" t="s">
        <v>202</v>
      </c>
      <c r="E107" s="44"/>
      <c r="F107" s="227" t="s">
        <v>3682</v>
      </c>
      <c r="G107" s="44"/>
      <c r="H107" s="44"/>
      <c r="I107" s="224"/>
      <c r="J107" s="44"/>
      <c r="K107" s="44"/>
      <c r="L107" s="48"/>
      <c r="M107" s="225"/>
      <c r="N107" s="226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202</v>
      </c>
      <c r="AU107" s="20" t="s">
        <v>91</v>
      </c>
    </row>
    <row r="108" s="2" customFormat="1" ht="24.15" customHeight="1">
      <c r="A108" s="42"/>
      <c r="B108" s="43"/>
      <c r="C108" s="209" t="s">
        <v>208</v>
      </c>
      <c r="D108" s="209" t="s">
        <v>189</v>
      </c>
      <c r="E108" s="210" t="s">
        <v>208</v>
      </c>
      <c r="F108" s="211" t="s">
        <v>3683</v>
      </c>
      <c r="G108" s="212" t="s">
        <v>235</v>
      </c>
      <c r="H108" s="213">
        <v>9</v>
      </c>
      <c r="I108" s="214"/>
      <c r="J108" s="215">
        <f>ROUND(I108*H108,2)</f>
        <v>0</v>
      </c>
      <c r="K108" s="211" t="s">
        <v>32</v>
      </c>
      <c r="L108" s="48"/>
      <c r="M108" s="216" t="s">
        <v>32</v>
      </c>
      <c r="N108" s="217" t="s">
        <v>49</v>
      </c>
      <c r="O108" s="88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20" t="s">
        <v>187</v>
      </c>
      <c r="AT108" s="220" t="s">
        <v>189</v>
      </c>
      <c r="AU108" s="220" t="s">
        <v>91</v>
      </c>
      <c r="AY108" s="20" t="s">
        <v>188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0" t="s">
        <v>86</v>
      </c>
      <c r="BK108" s="221">
        <f>ROUND(I108*H108,2)</f>
        <v>0</v>
      </c>
      <c r="BL108" s="20" t="s">
        <v>187</v>
      </c>
      <c r="BM108" s="220" t="s">
        <v>340</v>
      </c>
    </row>
    <row r="109" s="2" customFormat="1">
      <c r="A109" s="42"/>
      <c r="B109" s="43"/>
      <c r="C109" s="44"/>
      <c r="D109" s="222" t="s">
        <v>194</v>
      </c>
      <c r="E109" s="44"/>
      <c r="F109" s="223" t="s">
        <v>3683</v>
      </c>
      <c r="G109" s="44"/>
      <c r="H109" s="44"/>
      <c r="I109" s="224"/>
      <c r="J109" s="44"/>
      <c r="K109" s="44"/>
      <c r="L109" s="48"/>
      <c r="M109" s="225"/>
      <c r="N109" s="226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194</v>
      </c>
      <c r="AU109" s="20" t="s">
        <v>91</v>
      </c>
    </row>
    <row r="110" s="2" customFormat="1">
      <c r="A110" s="42"/>
      <c r="B110" s="43"/>
      <c r="C110" s="44"/>
      <c r="D110" s="222" t="s">
        <v>202</v>
      </c>
      <c r="E110" s="44"/>
      <c r="F110" s="227" t="s">
        <v>3684</v>
      </c>
      <c r="G110" s="44"/>
      <c r="H110" s="44"/>
      <c r="I110" s="224"/>
      <c r="J110" s="44"/>
      <c r="K110" s="44"/>
      <c r="L110" s="48"/>
      <c r="M110" s="225"/>
      <c r="N110" s="226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202</v>
      </c>
      <c r="AU110" s="20" t="s">
        <v>91</v>
      </c>
    </row>
    <row r="111" s="2" customFormat="1" ht="16.5" customHeight="1">
      <c r="A111" s="42"/>
      <c r="B111" s="43"/>
      <c r="C111" s="209" t="s">
        <v>213</v>
      </c>
      <c r="D111" s="209" t="s">
        <v>189</v>
      </c>
      <c r="E111" s="210" t="s">
        <v>213</v>
      </c>
      <c r="F111" s="211" t="s">
        <v>3685</v>
      </c>
      <c r="G111" s="212" t="s">
        <v>235</v>
      </c>
      <c r="H111" s="213">
        <v>5</v>
      </c>
      <c r="I111" s="214"/>
      <c r="J111" s="215">
        <f>ROUND(I111*H111,2)</f>
        <v>0</v>
      </c>
      <c r="K111" s="211" t="s">
        <v>32</v>
      </c>
      <c r="L111" s="48"/>
      <c r="M111" s="216" t="s">
        <v>32</v>
      </c>
      <c r="N111" s="217" t="s">
        <v>49</v>
      </c>
      <c r="O111" s="88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20" t="s">
        <v>187</v>
      </c>
      <c r="AT111" s="220" t="s">
        <v>189</v>
      </c>
      <c r="AU111" s="220" t="s">
        <v>91</v>
      </c>
      <c r="AY111" s="20" t="s">
        <v>188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86</v>
      </c>
      <c r="BK111" s="221">
        <f>ROUND(I111*H111,2)</f>
        <v>0</v>
      </c>
      <c r="BL111" s="20" t="s">
        <v>187</v>
      </c>
      <c r="BM111" s="220" t="s">
        <v>366</v>
      </c>
    </row>
    <row r="112" s="2" customFormat="1">
      <c r="A112" s="42"/>
      <c r="B112" s="43"/>
      <c r="C112" s="44"/>
      <c r="D112" s="222" t="s">
        <v>194</v>
      </c>
      <c r="E112" s="44"/>
      <c r="F112" s="223" t="s">
        <v>3685</v>
      </c>
      <c r="G112" s="44"/>
      <c r="H112" s="44"/>
      <c r="I112" s="224"/>
      <c r="J112" s="44"/>
      <c r="K112" s="44"/>
      <c r="L112" s="48"/>
      <c r="M112" s="225"/>
      <c r="N112" s="226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194</v>
      </c>
      <c r="AU112" s="20" t="s">
        <v>91</v>
      </c>
    </row>
    <row r="113" s="2" customFormat="1">
      <c r="A113" s="42"/>
      <c r="B113" s="43"/>
      <c r="C113" s="44"/>
      <c r="D113" s="222" t="s">
        <v>202</v>
      </c>
      <c r="E113" s="44"/>
      <c r="F113" s="227" t="s">
        <v>3686</v>
      </c>
      <c r="G113" s="44"/>
      <c r="H113" s="44"/>
      <c r="I113" s="224"/>
      <c r="J113" s="44"/>
      <c r="K113" s="44"/>
      <c r="L113" s="48"/>
      <c r="M113" s="225"/>
      <c r="N113" s="226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202</v>
      </c>
      <c r="AU113" s="20" t="s">
        <v>91</v>
      </c>
    </row>
    <row r="114" s="2" customFormat="1" ht="16.5" customHeight="1">
      <c r="A114" s="42"/>
      <c r="B114" s="43"/>
      <c r="C114" s="209" t="s">
        <v>217</v>
      </c>
      <c r="D114" s="209" t="s">
        <v>189</v>
      </c>
      <c r="E114" s="210" t="s">
        <v>217</v>
      </c>
      <c r="F114" s="211" t="s">
        <v>3687</v>
      </c>
      <c r="G114" s="212" t="s">
        <v>235</v>
      </c>
      <c r="H114" s="213">
        <v>5</v>
      </c>
      <c r="I114" s="214"/>
      <c r="J114" s="215">
        <f>ROUND(I114*H114,2)</f>
        <v>0</v>
      </c>
      <c r="K114" s="211" t="s">
        <v>32</v>
      </c>
      <c r="L114" s="48"/>
      <c r="M114" s="216" t="s">
        <v>32</v>
      </c>
      <c r="N114" s="217" t="s">
        <v>49</v>
      </c>
      <c r="O114" s="88"/>
      <c r="P114" s="218">
        <f>O114*H114</f>
        <v>0</v>
      </c>
      <c r="Q114" s="218">
        <v>0</v>
      </c>
      <c r="R114" s="218">
        <f>Q114*H114</f>
        <v>0</v>
      </c>
      <c r="S114" s="218">
        <v>0</v>
      </c>
      <c r="T114" s="219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20" t="s">
        <v>187</v>
      </c>
      <c r="AT114" s="220" t="s">
        <v>189</v>
      </c>
      <c r="AU114" s="220" t="s">
        <v>91</v>
      </c>
      <c r="AY114" s="20" t="s">
        <v>188</v>
      </c>
      <c r="BE114" s="221">
        <f>IF(N114="základní",J114,0)</f>
        <v>0</v>
      </c>
      <c r="BF114" s="221">
        <f>IF(N114="snížená",J114,0)</f>
        <v>0</v>
      </c>
      <c r="BG114" s="221">
        <f>IF(N114="zákl. přenesená",J114,0)</f>
        <v>0</v>
      </c>
      <c r="BH114" s="221">
        <f>IF(N114="sníž. přenesená",J114,0)</f>
        <v>0</v>
      </c>
      <c r="BI114" s="221">
        <f>IF(N114="nulová",J114,0)</f>
        <v>0</v>
      </c>
      <c r="BJ114" s="20" t="s">
        <v>86</v>
      </c>
      <c r="BK114" s="221">
        <f>ROUND(I114*H114,2)</f>
        <v>0</v>
      </c>
      <c r="BL114" s="20" t="s">
        <v>187</v>
      </c>
      <c r="BM114" s="220" t="s">
        <v>393</v>
      </c>
    </row>
    <row r="115" s="2" customFormat="1">
      <c r="A115" s="42"/>
      <c r="B115" s="43"/>
      <c r="C115" s="44"/>
      <c r="D115" s="222" t="s">
        <v>194</v>
      </c>
      <c r="E115" s="44"/>
      <c r="F115" s="223" t="s">
        <v>3687</v>
      </c>
      <c r="G115" s="44"/>
      <c r="H115" s="44"/>
      <c r="I115" s="224"/>
      <c r="J115" s="44"/>
      <c r="K115" s="44"/>
      <c r="L115" s="48"/>
      <c r="M115" s="225"/>
      <c r="N115" s="226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194</v>
      </c>
      <c r="AU115" s="20" t="s">
        <v>91</v>
      </c>
    </row>
    <row r="116" s="2" customFormat="1">
      <c r="A116" s="42"/>
      <c r="B116" s="43"/>
      <c r="C116" s="44"/>
      <c r="D116" s="222" t="s">
        <v>202</v>
      </c>
      <c r="E116" s="44"/>
      <c r="F116" s="227" t="s">
        <v>3688</v>
      </c>
      <c r="G116" s="44"/>
      <c r="H116" s="44"/>
      <c r="I116" s="224"/>
      <c r="J116" s="44"/>
      <c r="K116" s="44"/>
      <c r="L116" s="48"/>
      <c r="M116" s="225"/>
      <c r="N116" s="226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202</v>
      </c>
      <c r="AU116" s="20" t="s">
        <v>91</v>
      </c>
    </row>
    <row r="117" s="2" customFormat="1" ht="24.15" customHeight="1">
      <c r="A117" s="42"/>
      <c r="B117" s="43"/>
      <c r="C117" s="209" t="s">
        <v>221</v>
      </c>
      <c r="D117" s="209" t="s">
        <v>189</v>
      </c>
      <c r="E117" s="210" t="s">
        <v>221</v>
      </c>
      <c r="F117" s="211" t="s">
        <v>3689</v>
      </c>
      <c r="G117" s="212" t="s">
        <v>235</v>
      </c>
      <c r="H117" s="213">
        <v>7</v>
      </c>
      <c r="I117" s="214"/>
      <c r="J117" s="215">
        <f>ROUND(I117*H117,2)</f>
        <v>0</v>
      </c>
      <c r="K117" s="211" t="s">
        <v>32</v>
      </c>
      <c r="L117" s="48"/>
      <c r="M117" s="216" t="s">
        <v>32</v>
      </c>
      <c r="N117" s="217" t="s">
        <v>49</v>
      </c>
      <c r="O117" s="88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20" t="s">
        <v>187</v>
      </c>
      <c r="AT117" s="220" t="s">
        <v>189</v>
      </c>
      <c r="AU117" s="220" t="s">
        <v>91</v>
      </c>
      <c r="AY117" s="20" t="s">
        <v>188</v>
      </c>
      <c r="BE117" s="221">
        <f>IF(N117="základní",J117,0)</f>
        <v>0</v>
      </c>
      <c r="BF117" s="221">
        <f>IF(N117="snížená",J117,0)</f>
        <v>0</v>
      </c>
      <c r="BG117" s="221">
        <f>IF(N117="zákl. přenesená",J117,0)</f>
        <v>0</v>
      </c>
      <c r="BH117" s="221">
        <f>IF(N117="sníž. přenesená",J117,0)</f>
        <v>0</v>
      </c>
      <c r="BI117" s="221">
        <f>IF(N117="nulová",J117,0)</f>
        <v>0</v>
      </c>
      <c r="BJ117" s="20" t="s">
        <v>86</v>
      </c>
      <c r="BK117" s="221">
        <f>ROUND(I117*H117,2)</f>
        <v>0</v>
      </c>
      <c r="BL117" s="20" t="s">
        <v>187</v>
      </c>
      <c r="BM117" s="220" t="s">
        <v>405</v>
      </c>
    </row>
    <row r="118" s="2" customFormat="1">
      <c r="A118" s="42"/>
      <c r="B118" s="43"/>
      <c r="C118" s="44"/>
      <c r="D118" s="222" t="s">
        <v>194</v>
      </c>
      <c r="E118" s="44"/>
      <c r="F118" s="223" t="s">
        <v>3689</v>
      </c>
      <c r="G118" s="44"/>
      <c r="H118" s="44"/>
      <c r="I118" s="224"/>
      <c r="J118" s="44"/>
      <c r="K118" s="44"/>
      <c r="L118" s="48"/>
      <c r="M118" s="225"/>
      <c r="N118" s="226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194</v>
      </c>
      <c r="AU118" s="20" t="s">
        <v>91</v>
      </c>
    </row>
    <row r="119" s="2" customFormat="1">
      <c r="A119" s="42"/>
      <c r="B119" s="43"/>
      <c r="C119" s="44"/>
      <c r="D119" s="222" t="s">
        <v>202</v>
      </c>
      <c r="E119" s="44"/>
      <c r="F119" s="227" t="s">
        <v>3690</v>
      </c>
      <c r="G119" s="44"/>
      <c r="H119" s="44"/>
      <c r="I119" s="224"/>
      <c r="J119" s="44"/>
      <c r="K119" s="44"/>
      <c r="L119" s="48"/>
      <c r="M119" s="225"/>
      <c r="N119" s="226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202</v>
      </c>
      <c r="AU119" s="20" t="s">
        <v>91</v>
      </c>
    </row>
    <row r="120" s="2" customFormat="1" ht="21.75" customHeight="1">
      <c r="A120" s="42"/>
      <c r="B120" s="43"/>
      <c r="C120" s="209" t="s">
        <v>324</v>
      </c>
      <c r="D120" s="209" t="s">
        <v>189</v>
      </c>
      <c r="E120" s="210" t="s">
        <v>324</v>
      </c>
      <c r="F120" s="211" t="s">
        <v>3691</v>
      </c>
      <c r="G120" s="212" t="s">
        <v>235</v>
      </c>
      <c r="H120" s="213">
        <v>2</v>
      </c>
      <c r="I120" s="214"/>
      <c r="J120" s="215">
        <f>ROUND(I120*H120,2)</f>
        <v>0</v>
      </c>
      <c r="K120" s="211" t="s">
        <v>32</v>
      </c>
      <c r="L120" s="48"/>
      <c r="M120" s="216" t="s">
        <v>32</v>
      </c>
      <c r="N120" s="217" t="s">
        <v>49</v>
      </c>
      <c r="O120" s="88"/>
      <c r="P120" s="218">
        <f>O120*H120</f>
        <v>0</v>
      </c>
      <c r="Q120" s="218">
        <v>0</v>
      </c>
      <c r="R120" s="218">
        <f>Q120*H120</f>
        <v>0</v>
      </c>
      <c r="S120" s="218">
        <v>0</v>
      </c>
      <c r="T120" s="219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20" t="s">
        <v>187</v>
      </c>
      <c r="AT120" s="220" t="s">
        <v>189</v>
      </c>
      <c r="AU120" s="220" t="s">
        <v>91</v>
      </c>
      <c r="AY120" s="20" t="s">
        <v>188</v>
      </c>
      <c r="BE120" s="221">
        <f>IF(N120="základní",J120,0)</f>
        <v>0</v>
      </c>
      <c r="BF120" s="221">
        <f>IF(N120="snížená",J120,0)</f>
        <v>0</v>
      </c>
      <c r="BG120" s="221">
        <f>IF(N120="zákl. přenesená",J120,0)</f>
        <v>0</v>
      </c>
      <c r="BH120" s="221">
        <f>IF(N120="sníž. přenesená",J120,0)</f>
        <v>0</v>
      </c>
      <c r="BI120" s="221">
        <f>IF(N120="nulová",J120,0)</f>
        <v>0</v>
      </c>
      <c r="BJ120" s="20" t="s">
        <v>86</v>
      </c>
      <c r="BK120" s="221">
        <f>ROUND(I120*H120,2)</f>
        <v>0</v>
      </c>
      <c r="BL120" s="20" t="s">
        <v>187</v>
      </c>
      <c r="BM120" s="220" t="s">
        <v>423</v>
      </c>
    </row>
    <row r="121" s="2" customFormat="1">
      <c r="A121" s="42"/>
      <c r="B121" s="43"/>
      <c r="C121" s="44"/>
      <c r="D121" s="222" t="s">
        <v>194</v>
      </c>
      <c r="E121" s="44"/>
      <c r="F121" s="223" t="s">
        <v>3691</v>
      </c>
      <c r="G121" s="44"/>
      <c r="H121" s="44"/>
      <c r="I121" s="224"/>
      <c r="J121" s="44"/>
      <c r="K121" s="44"/>
      <c r="L121" s="48"/>
      <c r="M121" s="225"/>
      <c r="N121" s="226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194</v>
      </c>
      <c r="AU121" s="20" t="s">
        <v>91</v>
      </c>
    </row>
    <row r="122" s="2" customFormat="1">
      <c r="A122" s="42"/>
      <c r="B122" s="43"/>
      <c r="C122" s="44"/>
      <c r="D122" s="222" t="s">
        <v>202</v>
      </c>
      <c r="E122" s="44"/>
      <c r="F122" s="227" t="s">
        <v>3692</v>
      </c>
      <c r="G122" s="44"/>
      <c r="H122" s="44"/>
      <c r="I122" s="224"/>
      <c r="J122" s="44"/>
      <c r="K122" s="44"/>
      <c r="L122" s="48"/>
      <c r="M122" s="225"/>
      <c r="N122" s="226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202</v>
      </c>
      <c r="AU122" s="20" t="s">
        <v>91</v>
      </c>
    </row>
    <row r="123" s="2" customFormat="1" ht="21.75" customHeight="1">
      <c r="A123" s="42"/>
      <c r="B123" s="43"/>
      <c r="C123" s="209" t="s">
        <v>340</v>
      </c>
      <c r="D123" s="209" t="s">
        <v>189</v>
      </c>
      <c r="E123" s="210" t="s">
        <v>340</v>
      </c>
      <c r="F123" s="211" t="s">
        <v>3693</v>
      </c>
      <c r="G123" s="212" t="s">
        <v>235</v>
      </c>
      <c r="H123" s="213">
        <v>1</v>
      </c>
      <c r="I123" s="214"/>
      <c r="J123" s="215">
        <f>ROUND(I123*H123,2)</f>
        <v>0</v>
      </c>
      <c r="K123" s="211" t="s">
        <v>32</v>
      </c>
      <c r="L123" s="48"/>
      <c r="M123" s="216" t="s">
        <v>32</v>
      </c>
      <c r="N123" s="217" t="s">
        <v>49</v>
      </c>
      <c r="O123" s="88"/>
      <c r="P123" s="218">
        <f>O123*H123</f>
        <v>0</v>
      </c>
      <c r="Q123" s="218">
        <v>0</v>
      </c>
      <c r="R123" s="218">
        <f>Q123*H123</f>
        <v>0</v>
      </c>
      <c r="S123" s="218">
        <v>0</v>
      </c>
      <c r="T123" s="219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20" t="s">
        <v>187</v>
      </c>
      <c r="AT123" s="220" t="s">
        <v>189</v>
      </c>
      <c r="AU123" s="220" t="s">
        <v>91</v>
      </c>
      <c r="AY123" s="20" t="s">
        <v>188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20" t="s">
        <v>86</v>
      </c>
      <c r="BK123" s="221">
        <f>ROUND(I123*H123,2)</f>
        <v>0</v>
      </c>
      <c r="BL123" s="20" t="s">
        <v>187</v>
      </c>
      <c r="BM123" s="220" t="s">
        <v>434</v>
      </c>
    </row>
    <row r="124" s="2" customFormat="1">
      <c r="A124" s="42"/>
      <c r="B124" s="43"/>
      <c r="C124" s="44"/>
      <c r="D124" s="222" t="s">
        <v>194</v>
      </c>
      <c r="E124" s="44"/>
      <c r="F124" s="223" t="s">
        <v>3693</v>
      </c>
      <c r="G124" s="44"/>
      <c r="H124" s="44"/>
      <c r="I124" s="224"/>
      <c r="J124" s="44"/>
      <c r="K124" s="44"/>
      <c r="L124" s="48"/>
      <c r="M124" s="225"/>
      <c r="N124" s="226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194</v>
      </c>
      <c r="AU124" s="20" t="s">
        <v>91</v>
      </c>
    </row>
    <row r="125" s="2" customFormat="1">
      <c r="A125" s="42"/>
      <c r="B125" s="43"/>
      <c r="C125" s="44"/>
      <c r="D125" s="222" t="s">
        <v>202</v>
      </c>
      <c r="E125" s="44"/>
      <c r="F125" s="227" t="s">
        <v>3694</v>
      </c>
      <c r="G125" s="44"/>
      <c r="H125" s="44"/>
      <c r="I125" s="224"/>
      <c r="J125" s="44"/>
      <c r="K125" s="44"/>
      <c r="L125" s="48"/>
      <c r="M125" s="225"/>
      <c r="N125" s="226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202</v>
      </c>
      <c r="AU125" s="20" t="s">
        <v>91</v>
      </c>
    </row>
    <row r="126" s="2" customFormat="1" ht="21.75" customHeight="1">
      <c r="A126" s="42"/>
      <c r="B126" s="43"/>
      <c r="C126" s="209" t="s">
        <v>360</v>
      </c>
      <c r="D126" s="209" t="s">
        <v>189</v>
      </c>
      <c r="E126" s="210" t="s">
        <v>360</v>
      </c>
      <c r="F126" s="211" t="s">
        <v>3695</v>
      </c>
      <c r="G126" s="212" t="s">
        <v>235</v>
      </c>
      <c r="H126" s="213">
        <v>2</v>
      </c>
      <c r="I126" s="214"/>
      <c r="J126" s="215">
        <f>ROUND(I126*H126,2)</f>
        <v>0</v>
      </c>
      <c r="K126" s="211" t="s">
        <v>32</v>
      </c>
      <c r="L126" s="48"/>
      <c r="M126" s="216" t="s">
        <v>32</v>
      </c>
      <c r="N126" s="217" t="s">
        <v>49</v>
      </c>
      <c r="O126" s="88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20" t="s">
        <v>187</v>
      </c>
      <c r="AT126" s="220" t="s">
        <v>189</v>
      </c>
      <c r="AU126" s="220" t="s">
        <v>91</v>
      </c>
      <c r="AY126" s="20" t="s">
        <v>188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20" t="s">
        <v>86</v>
      </c>
      <c r="BK126" s="221">
        <f>ROUND(I126*H126,2)</f>
        <v>0</v>
      </c>
      <c r="BL126" s="20" t="s">
        <v>187</v>
      </c>
      <c r="BM126" s="220" t="s">
        <v>441</v>
      </c>
    </row>
    <row r="127" s="2" customFormat="1">
      <c r="A127" s="42"/>
      <c r="B127" s="43"/>
      <c r="C127" s="44"/>
      <c r="D127" s="222" t="s">
        <v>194</v>
      </c>
      <c r="E127" s="44"/>
      <c r="F127" s="223" t="s">
        <v>3695</v>
      </c>
      <c r="G127" s="44"/>
      <c r="H127" s="44"/>
      <c r="I127" s="224"/>
      <c r="J127" s="44"/>
      <c r="K127" s="44"/>
      <c r="L127" s="48"/>
      <c r="M127" s="225"/>
      <c r="N127" s="226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194</v>
      </c>
      <c r="AU127" s="20" t="s">
        <v>91</v>
      </c>
    </row>
    <row r="128" s="2" customFormat="1">
      <c r="A128" s="42"/>
      <c r="B128" s="43"/>
      <c r="C128" s="44"/>
      <c r="D128" s="222" t="s">
        <v>202</v>
      </c>
      <c r="E128" s="44"/>
      <c r="F128" s="227" t="s">
        <v>3696</v>
      </c>
      <c r="G128" s="44"/>
      <c r="H128" s="44"/>
      <c r="I128" s="224"/>
      <c r="J128" s="44"/>
      <c r="K128" s="44"/>
      <c r="L128" s="48"/>
      <c r="M128" s="225"/>
      <c r="N128" s="226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202</v>
      </c>
      <c r="AU128" s="20" t="s">
        <v>91</v>
      </c>
    </row>
    <row r="129" s="2" customFormat="1" ht="16.5" customHeight="1">
      <c r="A129" s="42"/>
      <c r="B129" s="43"/>
      <c r="C129" s="209" t="s">
        <v>366</v>
      </c>
      <c r="D129" s="209" t="s">
        <v>189</v>
      </c>
      <c r="E129" s="210" t="s">
        <v>366</v>
      </c>
      <c r="F129" s="211" t="s">
        <v>3697</v>
      </c>
      <c r="G129" s="212" t="s">
        <v>235</v>
      </c>
      <c r="H129" s="213">
        <v>2</v>
      </c>
      <c r="I129" s="214"/>
      <c r="J129" s="215">
        <f>ROUND(I129*H129,2)</f>
        <v>0</v>
      </c>
      <c r="K129" s="211" t="s">
        <v>32</v>
      </c>
      <c r="L129" s="48"/>
      <c r="M129" s="216" t="s">
        <v>32</v>
      </c>
      <c r="N129" s="217" t="s">
        <v>49</v>
      </c>
      <c r="O129" s="88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20" t="s">
        <v>187</v>
      </c>
      <c r="AT129" s="220" t="s">
        <v>189</v>
      </c>
      <c r="AU129" s="220" t="s">
        <v>91</v>
      </c>
      <c r="AY129" s="20" t="s">
        <v>188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20" t="s">
        <v>86</v>
      </c>
      <c r="BK129" s="221">
        <f>ROUND(I129*H129,2)</f>
        <v>0</v>
      </c>
      <c r="BL129" s="20" t="s">
        <v>187</v>
      </c>
      <c r="BM129" s="220" t="s">
        <v>449</v>
      </c>
    </row>
    <row r="130" s="2" customFormat="1">
      <c r="A130" s="42"/>
      <c r="B130" s="43"/>
      <c r="C130" s="44"/>
      <c r="D130" s="222" t="s">
        <v>194</v>
      </c>
      <c r="E130" s="44"/>
      <c r="F130" s="223" t="s">
        <v>3697</v>
      </c>
      <c r="G130" s="44"/>
      <c r="H130" s="44"/>
      <c r="I130" s="224"/>
      <c r="J130" s="44"/>
      <c r="K130" s="44"/>
      <c r="L130" s="48"/>
      <c r="M130" s="225"/>
      <c r="N130" s="226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194</v>
      </c>
      <c r="AU130" s="20" t="s">
        <v>91</v>
      </c>
    </row>
    <row r="131" s="2" customFormat="1">
      <c r="A131" s="42"/>
      <c r="B131" s="43"/>
      <c r="C131" s="44"/>
      <c r="D131" s="222" t="s">
        <v>202</v>
      </c>
      <c r="E131" s="44"/>
      <c r="F131" s="227" t="s">
        <v>3698</v>
      </c>
      <c r="G131" s="44"/>
      <c r="H131" s="44"/>
      <c r="I131" s="224"/>
      <c r="J131" s="44"/>
      <c r="K131" s="44"/>
      <c r="L131" s="48"/>
      <c r="M131" s="225"/>
      <c r="N131" s="226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202</v>
      </c>
      <c r="AU131" s="20" t="s">
        <v>91</v>
      </c>
    </row>
    <row r="132" s="2" customFormat="1" ht="16.5" customHeight="1">
      <c r="A132" s="42"/>
      <c r="B132" s="43"/>
      <c r="C132" s="209" t="s">
        <v>386</v>
      </c>
      <c r="D132" s="209" t="s">
        <v>189</v>
      </c>
      <c r="E132" s="210" t="s">
        <v>386</v>
      </c>
      <c r="F132" s="211" t="s">
        <v>3699</v>
      </c>
      <c r="G132" s="212" t="s">
        <v>235</v>
      </c>
      <c r="H132" s="213">
        <v>1</v>
      </c>
      <c r="I132" s="214"/>
      <c r="J132" s="215">
        <f>ROUND(I132*H132,2)</f>
        <v>0</v>
      </c>
      <c r="K132" s="211" t="s">
        <v>32</v>
      </c>
      <c r="L132" s="48"/>
      <c r="M132" s="216" t="s">
        <v>32</v>
      </c>
      <c r="N132" s="217" t="s">
        <v>49</v>
      </c>
      <c r="O132" s="88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20" t="s">
        <v>187</v>
      </c>
      <c r="AT132" s="220" t="s">
        <v>189</v>
      </c>
      <c r="AU132" s="220" t="s">
        <v>91</v>
      </c>
      <c r="AY132" s="20" t="s">
        <v>188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20" t="s">
        <v>86</v>
      </c>
      <c r="BK132" s="221">
        <f>ROUND(I132*H132,2)</f>
        <v>0</v>
      </c>
      <c r="BL132" s="20" t="s">
        <v>187</v>
      </c>
      <c r="BM132" s="220" t="s">
        <v>457</v>
      </c>
    </row>
    <row r="133" s="2" customFormat="1">
      <c r="A133" s="42"/>
      <c r="B133" s="43"/>
      <c r="C133" s="44"/>
      <c r="D133" s="222" t="s">
        <v>194</v>
      </c>
      <c r="E133" s="44"/>
      <c r="F133" s="223" t="s">
        <v>3699</v>
      </c>
      <c r="G133" s="44"/>
      <c r="H133" s="44"/>
      <c r="I133" s="224"/>
      <c r="J133" s="44"/>
      <c r="K133" s="44"/>
      <c r="L133" s="48"/>
      <c r="M133" s="225"/>
      <c r="N133" s="226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194</v>
      </c>
      <c r="AU133" s="20" t="s">
        <v>91</v>
      </c>
    </row>
    <row r="134" s="2" customFormat="1">
      <c r="A134" s="42"/>
      <c r="B134" s="43"/>
      <c r="C134" s="44"/>
      <c r="D134" s="222" t="s">
        <v>202</v>
      </c>
      <c r="E134" s="44"/>
      <c r="F134" s="227" t="s">
        <v>3700</v>
      </c>
      <c r="G134" s="44"/>
      <c r="H134" s="44"/>
      <c r="I134" s="224"/>
      <c r="J134" s="44"/>
      <c r="K134" s="44"/>
      <c r="L134" s="48"/>
      <c r="M134" s="225"/>
      <c r="N134" s="226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202</v>
      </c>
      <c r="AU134" s="20" t="s">
        <v>91</v>
      </c>
    </row>
    <row r="135" s="2" customFormat="1" ht="21.75" customHeight="1">
      <c r="A135" s="42"/>
      <c r="B135" s="43"/>
      <c r="C135" s="209" t="s">
        <v>393</v>
      </c>
      <c r="D135" s="209" t="s">
        <v>189</v>
      </c>
      <c r="E135" s="210" t="s">
        <v>393</v>
      </c>
      <c r="F135" s="211" t="s">
        <v>3701</v>
      </c>
      <c r="G135" s="212" t="s">
        <v>235</v>
      </c>
      <c r="H135" s="213">
        <v>1</v>
      </c>
      <c r="I135" s="214"/>
      <c r="J135" s="215">
        <f>ROUND(I135*H135,2)</f>
        <v>0</v>
      </c>
      <c r="K135" s="211" t="s">
        <v>32</v>
      </c>
      <c r="L135" s="48"/>
      <c r="M135" s="216" t="s">
        <v>32</v>
      </c>
      <c r="N135" s="217" t="s">
        <v>49</v>
      </c>
      <c r="O135" s="88"/>
      <c r="P135" s="218">
        <f>O135*H135</f>
        <v>0</v>
      </c>
      <c r="Q135" s="218">
        <v>0</v>
      </c>
      <c r="R135" s="218">
        <f>Q135*H135</f>
        <v>0</v>
      </c>
      <c r="S135" s="218">
        <v>0</v>
      </c>
      <c r="T135" s="219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20" t="s">
        <v>187</v>
      </c>
      <c r="AT135" s="220" t="s">
        <v>189</v>
      </c>
      <c r="AU135" s="220" t="s">
        <v>91</v>
      </c>
      <c r="AY135" s="20" t="s">
        <v>188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20" t="s">
        <v>86</v>
      </c>
      <c r="BK135" s="221">
        <f>ROUND(I135*H135,2)</f>
        <v>0</v>
      </c>
      <c r="BL135" s="20" t="s">
        <v>187</v>
      </c>
      <c r="BM135" s="220" t="s">
        <v>466</v>
      </c>
    </row>
    <row r="136" s="2" customFormat="1">
      <c r="A136" s="42"/>
      <c r="B136" s="43"/>
      <c r="C136" s="44"/>
      <c r="D136" s="222" t="s">
        <v>194</v>
      </c>
      <c r="E136" s="44"/>
      <c r="F136" s="223" t="s">
        <v>3701</v>
      </c>
      <c r="G136" s="44"/>
      <c r="H136" s="44"/>
      <c r="I136" s="224"/>
      <c r="J136" s="44"/>
      <c r="K136" s="44"/>
      <c r="L136" s="48"/>
      <c r="M136" s="225"/>
      <c r="N136" s="226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194</v>
      </c>
      <c r="AU136" s="20" t="s">
        <v>91</v>
      </c>
    </row>
    <row r="137" s="2" customFormat="1">
      <c r="A137" s="42"/>
      <c r="B137" s="43"/>
      <c r="C137" s="44"/>
      <c r="D137" s="222" t="s">
        <v>202</v>
      </c>
      <c r="E137" s="44"/>
      <c r="F137" s="227" t="s">
        <v>3702</v>
      </c>
      <c r="G137" s="44"/>
      <c r="H137" s="44"/>
      <c r="I137" s="224"/>
      <c r="J137" s="44"/>
      <c r="K137" s="44"/>
      <c r="L137" s="48"/>
      <c r="M137" s="225"/>
      <c r="N137" s="226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202</v>
      </c>
      <c r="AU137" s="20" t="s">
        <v>91</v>
      </c>
    </row>
    <row r="138" s="2" customFormat="1" ht="16.5" customHeight="1">
      <c r="A138" s="42"/>
      <c r="B138" s="43"/>
      <c r="C138" s="209" t="s">
        <v>8</v>
      </c>
      <c r="D138" s="209" t="s">
        <v>189</v>
      </c>
      <c r="E138" s="210" t="s">
        <v>8</v>
      </c>
      <c r="F138" s="211" t="s">
        <v>3703</v>
      </c>
      <c r="G138" s="212" t="s">
        <v>235</v>
      </c>
      <c r="H138" s="213">
        <v>4</v>
      </c>
      <c r="I138" s="214"/>
      <c r="J138" s="215">
        <f>ROUND(I138*H138,2)</f>
        <v>0</v>
      </c>
      <c r="K138" s="211" t="s">
        <v>32</v>
      </c>
      <c r="L138" s="48"/>
      <c r="M138" s="216" t="s">
        <v>32</v>
      </c>
      <c r="N138" s="217" t="s">
        <v>49</v>
      </c>
      <c r="O138" s="88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20" t="s">
        <v>187</v>
      </c>
      <c r="AT138" s="220" t="s">
        <v>189</v>
      </c>
      <c r="AU138" s="220" t="s">
        <v>91</v>
      </c>
      <c r="AY138" s="20" t="s">
        <v>188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20" t="s">
        <v>86</v>
      </c>
      <c r="BK138" s="221">
        <f>ROUND(I138*H138,2)</f>
        <v>0</v>
      </c>
      <c r="BL138" s="20" t="s">
        <v>187</v>
      </c>
      <c r="BM138" s="220" t="s">
        <v>476</v>
      </c>
    </row>
    <row r="139" s="2" customFormat="1">
      <c r="A139" s="42"/>
      <c r="B139" s="43"/>
      <c r="C139" s="44"/>
      <c r="D139" s="222" t="s">
        <v>194</v>
      </c>
      <c r="E139" s="44"/>
      <c r="F139" s="223" t="s">
        <v>3703</v>
      </c>
      <c r="G139" s="44"/>
      <c r="H139" s="44"/>
      <c r="I139" s="224"/>
      <c r="J139" s="44"/>
      <c r="K139" s="44"/>
      <c r="L139" s="48"/>
      <c r="M139" s="225"/>
      <c r="N139" s="226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0" t="s">
        <v>194</v>
      </c>
      <c r="AU139" s="20" t="s">
        <v>91</v>
      </c>
    </row>
    <row r="140" s="2" customFormat="1">
      <c r="A140" s="42"/>
      <c r="B140" s="43"/>
      <c r="C140" s="44"/>
      <c r="D140" s="222" t="s">
        <v>202</v>
      </c>
      <c r="E140" s="44"/>
      <c r="F140" s="227" t="s">
        <v>3704</v>
      </c>
      <c r="G140" s="44"/>
      <c r="H140" s="44"/>
      <c r="I140" s="224"/>
      <c r="J140" s="44"/>
      <c r="K140" s="44"/>
      <c r="L140" s="48"/>
      <c r="M140" s="225"/>
      <c r="N140" s="226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202</v>
      </c>
      <c r="AU140" s="20" t="s">
        <v>91</v>
      </c>
    </row>
    <row r="141" s="2" customFormat="1" ht="33" customHeight="1">
      <c r="A141" s="42"/>
      <c r="B141" s="43"/>
      <c r="C141" s="209" t="s">
        <v>405</v>
      </c>
      <c r="D141" s="209" t="s">
        <v>189</v>
      </c>
      <c r="E141" s="210" t="s">
        <v>405</v>
      </c>
      <c r="F141" s="211" t="s">
        <v>3705</v>
      </c>
      <c r="G141" s="212" t="s">
        <v>235</v>
      </c>
      <c r="H141" s="213">
        <v>3</v>
      </c>
      <c r="I141" s="214"/>
      <c r="J141" s="215">
        <f>ROUND(I141*H141,2)</f>
        <v>0</v>
      </c>
      <c r="K141" s="211" t="s">
        <v>32</v>
      </c>
      <c r="L141" s="48"/>
      <c r="M141" s="216" t="s">
        <v>32</v>
      </c>
      <c r="N141" s="217" t="s">
        <v>49</v>
      </c>
      <c r="O141" s="88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20" t="s">
        <v>187</v>
      </c>
      <c r="AT141" s="220" t="s">
        <v>189</v>
      </c>
      <c r="AU141" s="220" t="s">
        <v>91</v>
      </c>
      <c r="AY141" s="20" t="s">
        <v>188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20" t="s">
        <v>86</v>
      </c>
      <c r="BK141" s="221">
        <f>ROUND(I141*H141,2)</f>
        <v>0</v>
      </c>
      <c r="BL141" s="20" t="s">
        <v>187</v>
      </c>
      <c r="BM141" s="220" t="s">
        <v>484</v>
      </c>
    </row>
    <row r="142" s="2" customFormat="1">
      <c r="A142" s="42"/>
      <c r="B142" s="43"/>
      <c r="C142" s="44"/>
      <c r="D142" s="222" t="s">
        <v>194</v>
      </c>
      <c r="E142" s="44"/>
      <c r="F142" s="223" t="s">
        <v>3705</v>
      </c>
      <c r="G142" s="44"/>
      <c r="H142" s="44"/>
      <c r="I142" s="224"/>
      <c r="J142" s="44"/>
      <c r="K142" s="44"/>
      <c r="L142" s="48"/>
      <c r="M142" s="225"/>
      <c r="N142" s="226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194</v>
      </c>
      <c r="AU142" s="20" t="s">
        <v>91</v>
      </c>
    </row>
    <row r="143" s="2" customFormat="1">
      <c r="A143" s="42"/>
      <c r="B143" s="43"/>
      <c r="C143" s="44"/>
      <c r="D143" s="222" t="s">
        <v>202</v>
      </c>
      <c r="E143" s="44"/>
      <c r="F143" s="227" t="s">
        <v>3706</v>
      </c>
      <c r="G143" s="44"/>
      <c r="H143" s="44"/>
      <c r="I143" s="224"/>
      <c r="J143" s="44"/>
      <c r="K143" s="44"/>
      <c r="L143" s="48"/>
      <c r="M143" s="225"/>
      <c r="N143" s="226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202</v>
      </c>
      <c r="AU143" s="20" t="s">
        <v>91</v>
      </c>
    </row>
    <row r="144" s="2" customFormat="1" ht="16.5" customHeight="1">
      <c r="A144" s="42"/>
      <c r="B144" s="43"/>
      <c r="C144" s="209" t="s">
        <v>413</v>
      </c>
      <c r="D144" s="209" t="s">
        <v>189</v>
      </c>
      <c r="E144" s="210" t="s">
        <v>413</v>
      </c>
      <c r="F144" s="211" t="s">
        <v>3707</v>
      </c>
      <c r="G144" s="212" t="s">
        <v>235</v>
      </c>
      <c r="H144" s="213">
        <v>2</v>
      </c>
      <c r="I144" s="214"/>
      <c r="J144" s="215">
        <f>ROUND(I144*H144,2)</f>
        <v>0</v>
      </c>
      <c r="K144" s="211" t="s">
        <v>32</v>
      </c>
      <c r="L144" s="48"/>
      <c r="M144" s="216" t="s">
        <v>32</v>
      </c>
      <c r="N144" s="217" t="s">
        <v>49</v>
      </c>
      <c r="O144" s="88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20" t="s">
        <v>187</v>
      </c>
      <c r="AT144" s="220" t="s">
        <v>189</v>
      </c>
      <c r="AU144" s="220" t="s">
        <v>91</v>
      </c>
      <c r="AY144" s="20" t="s">
        <v>188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20" t="s">
        <v>86</v>
      </c>
      <c r="BK144" s="221">
        <f>ROUND(I144*H144,2)</f>
        <v>0</v>
      </c>
      <c r="BL144" s="20" t="s">
        <v>187</v>
      </c>
      <c r="BM144" s="220" t="s">
        <v>500</v>
      </c>
    </row>
    <row r="145" s="2" customFormat="1">
      <c r="A145" s="42"/>
      <c r="B145" s="43"/>
      <c r="C145" s="44"/>
      <c r="D145" s="222" t="s">
        <v>194</v>
      </c>
      <c r="E145" s="44"/>
      <c r="F145" s="223" t="s">
        <v>3707</v>
      </c>
      <c r="G145" s="44"/>
      <c r="H145" s="44"/>
      <c r="I145" s="224"/>
      <c r="J145" s="44"/>
      <c r="K145" s="44"/>
      <c r="L145" s="48"/>
      <c r="M145" s="225"/>
      <c r="N145" s="226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194</v>
      </c>
      <c r="AU145" s="20" t="s">
        <v>91</v>
      </c>
    </row>
    <row r="146" s="2" customFormat="1">
      <c r="A146" s="42"/>
      <c r="B146" s="43"/>
      <c r="C146" s="44"/>
      <c r="D146" s="222" t="s">
        <v>202</v>
      </c>
      <c r="E146" s="44"/>
      <c r="F146" s="227" t="s">
        <v>3708</v>
      </c>
      <c r="G146" s="44"/>
      <c r="H146" s="44"/>
      <c r="I146" s="224"/>
      <c r="J146" s="44"/>
      <c r="K146" s="44"/>
      <c r="L146" s="48"/>
      <c r="M146" s="225"/>
      <c r="N146" s="226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202</v>
      </c>
      <c r="AU146" s="20" t="s">
        <v>91</v>
      </c>
    </row>
    <row r="147" s="2" customFormat="1" ht="16.5" customHeight="1">
      <c r="A147" s="42"/>
      <c r="B147" s="43"/>
      <c r="C147" s="209" t="s">
        <v>423</v>
      </c>
      <c r="D147" s="209" t="s">
        <v>189</v>
      </c>
      <c r="E147" s="210" t="s">
        <v>423</v>
      </c>
      <c r="F147" s="211" t="s">
        <v>3709</v>
      </c>
      <c r="G147" s="212" t="s">
        <v>235</v>
      </c>
      <c r="H147" s="213">
        <v>3</v>
      </c>
      <c r="I147" s="214"/>
      <c r="J147" s="215">
        <f>ROUND(I147*H147,2)</f>
        <v>0</v>
      </c>
      <c r="K147" s="211" t="s">
        <v>32</v>
      </c>
      <c r="L147" s="48"/>
      <c r="M147" s="216" t="s">
        <v>32</v>
      </c>
      <c r="N147" s="217" t="s">
        <v>49</v>
      </c>
      <c r="O147" s="88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20" t="s">
        <v>187</v>
      </c>
      <c r="AT147" s="220" t="s">
        <v>189</v>
      </c>
      <c r="AU147" s="220" t="s">
        <v>91</v>
      </c>
      <c r="AY147" s="20" t="s">
        <v>188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20" t="s">
        <v>86</v>
      </c>
      <c r="BK147" s="221">
        <f>ROUND(I147*H147,2)</f>
        <v>0</v>
      </c>
      <c r="BL147" s="20" t="s">
        <v>187</v>
      </c>
      <c r="BM147" s="220" t="s">
        <v>513</v>
      </c>
    </row>
    <row r="148" s="2" customFormat="1">
      <c r="A148" s="42"/>
      <c r="B148" s="43"/>
      <c r="C148" s="44"/>
      <c r="D148" s="222" t="s">
        <v>194</v>
      </c>
      <c r="E148" s="44"/>
      <c r="F148" s="223" t="s">
        <v>3709</v>
      </c>
      <c r="G148" s="44"/>
      <c r="H148" s="44"/>
      <c r="I148" s="224"/>
      <c r="J148" s="44"/>
      <c r="K148" s="44"/>
      <c r="L148" s="48"/>
      <c r="M148" s="225"/>
      <c r="N148" s="226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194</v>
      </c>
      <c r="AU148" s="20" t="s">
        <v>91</v>
      </c>
    </row>
    <row r="149" s="2" customFormat="1">
      <c r="A149" s="42"/>
      <c r="B149" s="43"/>
      <c r="C149" s="44"/>
      <c r="D149" s="222" t="s">
        <v>202</v>
      </c>
      <c r="E149" s="44"/>
      <c r="F149" s="227" t="s">
        <v>3710</v>
      </c>
      <c r="G149" s="44"/>
      <c r="H149" s="44"/>
      <c r="I149" s="224"/>
      <c r="J149" s="44"/>
      <c r="K149" s="44"/>
      <c r="L149" s="48"/>
      <c r="M149" s="225"/>
      <c r="N149" s="226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202</v>
      </c>
      <c r="AU149" s="20" t="s">
        <v>91</v>
      </c>
    </row>
    <row r="150" s="2" customFormat="1" ht="16.5" customHeight="1">
      <c r="A150" s="42"/>
      <c r="B150" s="43"/>
      <c r="C150" s="209" t="s">
        <v>429</v>
      </c>
      <c r="D150" s="209" t="s">
        <v>189</v>
      </c>
      <c r="E150" s="210" t="s">
        <v>429</v>
      </c>
      <c r="F150" s="211" t="s">
        <v>3711</v>
      </c>
      <c r="G150" s="212" t="s">
        <v>235</v>
      </c>
      <c r="H150" s="213">
        <v>12</v>
      </c>
      <c r="I150" s="214"/>
      <c r="J150" s="215">
        <f>ROUND(I150*H150,2)</f>
        <v>0</v>
      </c>
      <c r="K150" s="211" t="s">
        <v>32</v>
      </c>
      <c r="L150" s="48"/>
      <c r="M150" s="216" t="s">
        <v>32</v>
      </c>
      <c r="N150" s="217" t="s">
        <v>49</v>
      </c>
      <c r="O150" s="88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20" t="s">
        <v>187</v>
      </c>
      <c r="AT150" s="220" t="s">
        <v>189</v>
      </c>
      <c r="AU150" s="220" t="s">
        <v>91</v>
      </c>
      <c r="AY150" s="20" t="s">
        <v>188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20" t="s">
        <v>86</v>
      </c>
      <c r="BK150" s="221">
        <f>ROUND(I150*H150,2)</f>
        <v>0</v>
      </c>
      <c r="BL150" s="20" t="s">
        <v>187</v>
      </c>
      <c r="BM150" s="220" t="s">
        <v>525</v>
      </c>
    </row>
    <row r="151" s="2" customFormat="1">
      <c r="A151" s="42"/>
      <c r="B151" s="43"/>
      <c r="C151" s="44"/>
      <c r="D151" s="222" t="s">
        <v>194</v>
      </c>
      <c r="E151" s="44"/>
      <c r="F151" s="223" t="s">
        <v>3711</v>
      </c>
      <c r="G151" s="44"/>
      <c r="H151" s="44"/>
      <c r="I151" s="224"/>
      <c r="J151" s="44"/>
      <c r="K151" s="44"/>
      <c r="L151" s="48"/>
      <c r="M151" s="225"/>
      <c r="N151" s="226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194</v>
      </c>
      <c r="AU151" s="20" t="s">
        <v>91</v>
      </c>
    </row>
    <row r="152" s="2" customFormat="1">
      <c r="A152" s="42"/>
      <c r="B152" s="43"/>
      <c r="C152" s="44"/>
      <c r="D152" s="222" t="s">
        <v>202</v>
      </c>
      <c r="E152" s="44"/>
      <c r="F152" s="227" t="s">
        <v>3712</v>
      </c>
      <c r="G152" s="44"/>
      <c r="H152" s="44"/>
      <c r="I152" s="224"/>
      <c r="J152" s="44"/>
      <c r="K152" s="44"/>
      <c r="L152" s="48"/>
      <c r="M152" s="225"/>
      <c r="N152" s="226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202</v>
      </c>
      <c r="AU152" s="20" t="s">
        <v>91</v>
      </c>
    </row>
    <row r="153" s="2" customFormat="1" ht="16.5" customHeight="1">
      <c r="A153" s="42"/>
      <c r="B153" s="43"/>
      <c r="C153" s="209" t="s">
        <v>434</v>
      </c>
      <c r="D153" s="209" t="s">
        <v>189</v>
      </c>
      <c r="E153" s="210" t="s">
        <v>434</v>
      </c>
      <c r="F153" s="211" t="s">
        <v>3713</v>
      </c>
      <c r="G153" s="212" t="s">
        <v>235</v>
      </c>
      <c r="H153" s="213">
        <v>3</v>
      </c>
      <c r="I153" s="214"/>
      <c r="J153" s="215">
        <f>ROUND(I153*H153,2)</f>
        <v>0</v>
      </c>
      <c r="K153" s="211" t="s">
        <v>32</v>
      </c>
      <c r="L153" s="48"/>
      <c r="M153" s="216" t="s">
        <v>32</v>
      </c>
      <c r="N153" s="217" t="s">
        <v>49</v>
      </c>
      <c r="O153" s="88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20" t="s">
        <v>187</v>
      </c>
      <c r="AT153" s="220" t="s">
        <v>189</v>
      </c>
      <c r="AU153" s="220" t="s">
        <v>91</v>
      </c>
      <c r="AY153" s="20" t="s">
        <v>188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20" t="s">
        <v>86</v>
      </c>
      <c r="BK153" s="221">
        <f>ROUND(I153*H153,2)</f>
        <v>0</v>
      </c>
      <c r="BL153" s="20" t="s">
        <v>187</v>
      </c>
      <c r="BM153" s="220" t="s">
        <v>536</v>
      </c>
    </row>
    <row r="154" s="2" customFormat="1">
      <c r="A154" s="42"/>
      <c r="B154" s="43"/>
      <c r="C154" s="44"/>
      <c r="D154" s="222" t="s">
        <v>194</v>
      </c>
      <c r="E154" s="44"/>
      <c r="F154" s="223" t="s">
        <v>3713</v>
      </c>
      <c r="G154" s="44"/>
      <c r="H154" s="44"/>
      <c r="I154" s="224"/>
      <c r="J154" s="44"/>
      <c r="K154" s="44"/>
      <c r="L154" s="48"/>
      <c r="M154" s="225"/>
      <c r="N154" s="226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194</v>
      </c>
      <c r="AU154" s="20" t="s">
        <v>91</v>
      </c>
    </row>
    <row r="155" s="2" customFormat="1">
      <c r="A155" s="42"/>
      <c r="B155" s="43"/>
      <c r="C155" s="44"/>
      <c r="D155" s="222" t="s">
        <v>202</v>
      </c>
      <c r="E155" s="44"/>
      <c r="F155" s="227" t="s">
        <v>3714</v>
      </c>
      <c r="G155" s="44"/>
      <c r="H155" s="44"/>
      <c r="I155" s="224"/>
      <c r="J155" s="44"/>
      <c r="K155" s="44"/>
      <c r="L155" s="48"/>
      <c r="M155" s="225"/>
      <c r="N155" s="226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202</v>
      </c>
      <c r="AU155" s="20" t="s">
        <v>91</v>
      </c>
    </row>
    <row r="156" s="2" customFormat="1" ht="16.5" customHeight="1">
      <c r="A156" s="42"/>
      <c r="B156" s="43"/>
      <c r="C156" s="209" t="s">
        <v>7</v>
      </c>
      <c r="D156" s="209" t="s">
        <v>189</v>
      </c>
      <c r="E156" s="210" t="s">
        <v>7</v>
      </c>
      <c r="F156" s="211" t="s">
        <v>3715</v>
      </c>
      <c r="G156" s="212" t="s">
        <v>235</v>
      </c>
      <c r="H156" s="213">
        <v>2</v>
      </c>
      <c r="I156" s="214"/>
      <c r="J156" s="215">
        <f>ROUND(I156*H156,2)</f>
        <v>0</v>
      </c>
      <c r="K156" s="211" t="s">
        <v>32</v>
      </c>
      <c r="L156" s="48"/>
      <c r="M156" s="216" t="s">
        <v>32</v>
      </c>
      <c r="N156" s="217" t="s">
        <v>49</v>
      </c>
      <c r="O156" s="88"/>
      <c r="P156" s="218">
        <f>O156*H156</f>
        <v>0</v>
      </c>
      <c r="Q156" s="218">
        <v>0</v>
      </c>
      <c r="R156" s="218">
        <f>Q156*H156</f>
        <v>0</v>
      </c>
      <c r="S156" s="218">
        <v>0</v>
      </c>
      <c r="T156" s="219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20" t="s">
        <v>187</v>
      </c>
      <c r="AT156" s="220" t="s">
        <v>189</v>
      </c>
      <c r="AU156" s="220" t="s">
        <v>91</v>
      </c>
      <c r="AY156" s="20" t="s">
        <v>188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20" t="s">
        <v>86</v>
      </c>
      <c r="BK156" s="221">
        <f>ROUND(I156*H156,2)</f>
        <v>0</v>
      </c>
      <c r="BL156" s="20" t="s">
        <v>187</v>
      </c>
      <c r="BM156" s="220" t="s">
        <v>546</v>
      </c>
    </row>
    <row r="157" s="2" customFormat="1">
      <c r="A157" s="42"/>
      <c r="B157" s="43"/>
      <c r="C157" s="44"/>
      <c r="D157" s="222" t="s">
        <v>194</v>
      </c>
      <c r="E157" s="44"/>
      <c r="F157" s="223" t="s">
        <v>3715</v>
      </c>
      <c r="G157" s="44"/>
      <c r="H157" s="44"/>
      <c r="I157" s="224"/>
      <c r="J157" s="44"/>
      <c r="K157" s="44"/>
      <c r="L157" s="48"/>
      <c r="M157" s="225"/>
      <c r="N157" s="226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194</v>
      </c>
      <c r="AU157" s="20" t="s">
        <v>91</v>
      </c>
    </row>
    <row r="158" s="2" customFormat="1">
      <c r="A158" s="42"/>
      <c r="B158" s="43"/>
      <c r="C158" s="44"/>
      <c r="D158" s="222" t="s">
        <v>202</v>
      </c>
      <c r="E158" s="44"/>
      <c r="F158" s="227" t="s">
        <v>3716</v>
      </c>
      <c r="G158" s="44"/>
      <c r="H158" s="44"/>
      <c r="I158" s="224"/>
      <c r="J158" s="44"/>
      <c r="K158" s="44"/>
      <c r="L158" s="48"/>
      <c r="M158" s="225"/>
      <c r="N158" s="226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202</v>
      </c>
      <c r="AU158" s="20" t="s">
        <v>91</v>
      </c>
    </row>
    <row r="159" s="11" customFormat="1" ht="22.8" customHeight="1">
      <c r="A159" s="11"/>
      <c r="B159" s="195"/>
      <c r="C159" s="196"/>
      <c r="D159" s="197" t="s">
        <v>77</v>
      </c>
      <c r="E159" s="237" t="s">
        <v>3717</v>
      </c>
      <c r="F159" s="237" t="s">
        <v>3718</v>
      </c>
      <c r="G159" s="196"/>
      <c r="H159" s="196"/>
      <c r="I159" s="199"/>
      <c r="J159" s="238">
        <f>BK159</f>
        <v>0</v>
      </c>
      <c r="K159" s="196"/>
      <c r="L159" s="201"/>
      <c r="M159" s="202"/>
      <c r="N159" s="203"/>
      <c r="O159" s="203"/>
      <c r="P159" s="204">
        <f>SUM(P160:P189)</f>
        <v>0</v>
      </c>
      <c r="Q159" s="203"/>
      <c r="R159" s="204">
        <f>SUM(R160:R189)</f>
        <v>0</v>
      </c>
      <c r="S159" s="203"/>
      <c r="T159" s="205">
        <f>SUM(T160:T189)</f>
        <v>0</v>
      </c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R159" s="206" t="s">
        <v>86</v>
      </c>
      <c r="AT159" s="207" t="s">
        <v>77</v>
      </c>
      <c r="AU159" s="207" t="s">
        <v>86</v>
      </c>
      <c r="AY159" s="206" t="s">
        <v>188</v>
      </c>
      <c r="BK159" s="208">
        <f>SUM(BK160:BK189)</f>
        <v>0</v>
      </c>
    </row>
    <row r="160" s="2" customFormat="1" ht="24.15" customHeight="1">
      <c r="A160" s="42"/>
      <c r="B160" s="43"/>
      <c r="C160" s="209" t="s">
        <v>441</v>
      </c>
      <c r="D160" s="209" t="s">
        <v>189</v>
      </c>
      <c r="E160" s="210" t="s">
        <v>3719</v>
      </c>
      <c r="F160" s="211" t="s">
        <v>3720</v>
      </c>
      <c r="G160" s="212" t="s">
        <v>235</v>
      </c>
      <c r="H160" s="213">
        <v>1</v>
      </c>
      <c r="I160" s="214"/>
      <c r="J160" s="215">
        <f>ROUND(I160*H160,2)</f>
        <v>0</v>
      </c>
      <c r="K160" s="211" t="s">
        <v>32</v>
      </c>
      <c r="L160" s="48"/>
      <c r="M160" s="216" t="s">
        <v>32</v>
      </c>
      <c r="N160" s="217" t="s">
        <v>49</v>
      </c>
      <c r="O160" s="88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20" t="s">
        <v>187</v>
      </c>
      <c r="AT160" s="220" t="s">
        <v>189</v>
      </c>
      <c r="AU160" s="220" t="s">
        <v>91</v>
      </c>
      <c r="AY160" s="20" t="s">
        <v>188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20" t="s">
        <v>86</v>
      </c>
      <c r="BK160" s="221">
        <f>ROUND(I160*H160,2)</f>
        <v>0</v>
      </c>
      <c r="BL160" s="20" t="s">
        <v>187</v>
      </c>
      <c r="BM160" s="220" t="s">
        <v>557</v>
      </c>
    </row>
    <row r="161" s="2" customFormat="1">
      <c r="A161" s="42"/>
      <c r="B161" s="43"/>
      <c r="C161" s="44"/>
      <c r="D161" s="222" t="s">
        <v>194</v>
      </c>
      <c r="E161" s="44"/>
      <c r="F161" s="223" t="s">
        <v>3720</v>
      </c>
      <c r="G161" s="44"/>
      <c r="H161" s="44"/>
      <c r="I161" s="224"/>
      <c r="J161" s="44"/>
      <c r="K161" s="44"/>
      <c r="L161" s="48"/>
      <c r="M161" s="225"/>
      <c r="N161" s="226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194</v>
      </c>
      <c r="AU161" s="20" t="s">
        <v>91</v>
      </c>
    </row>
    <row r="162" s="2" customFormat="1">
      <c r="A162" s="42"/>
      <c r="B162" s="43"/>
      <c r="C162" s="44"/>
      <c r="D162" s="222" t="s">
        <v>202</v>
      </c>
      <c r="E162" s="44"/>
      <c r="F162" s="227" t="s">
        <v>3721</v>
      </c>
      <c r="G162" s="44"/>
      <c r="H162" s="44"/>
      <c r="I162" s="224"/>
      <c r="J162" s="44"/>
      <c r="K162" s="44"/>
      <c r="L162" s="48"/>
      <c r="M162" s="225"/>
      <c r="N162" s="226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202</v>
      </c>
      <c r="AU162" s="20" t="s">
        <v>91</v>
      </c>
    </row>
    <row r="163" s="2" customFormat="1" ht="21.75" customHeight="1">
      <c r="A163" s="42"/>
      <c r="B163" s="43"/>
      <c r="C163" s="209" t="s">
        <v>445</v>
      </c>
      <c r="D163" s="209" t="s">
        <v>189</v>
      </c>
      <c r="E163" s="210" t="s">
        <v>3722</v>
      </c>
      <c r="F163" s="211" t="s">
        <v>3695</v>
      </c>
      <c r="G163" s="212" t="s">
        <v>235</v>
      </c>
      <c r="H163" s="213">
        <v>1</v>
      </c>
      <c r="I163" s="214"/>
      <c r="J163" s="215">
        <f>ROUND(I163*H163,2)</f>
        <v>0</v>
      </c>
      <c r="K163" s="211" t="s">
        <v>32</v>
      </c>
      <c r="L163" s="48"/>
      <c r="M163" s="216" t="s">
        <v>32</v>
      </c>
      <c r="N163" s="217" t="s">
        <v>49</v>
      </c>
      <c r="O163" s="88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20" t="s">
        <v>187</v>
      </c>
      <c r="AT163" s="220" t="s">
        <v>189</v>
      </c>
      <c r="AU163" s="220" t="s">
        <v>91</v>
      </c>
      <c r="AY163" s="20" t="s">
        <v>188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20" t="s">
        <v>86</v>
      </c>
      <c r="BK163" s="221">
        <f>ROUND(I163*H163,2)</f>
        <v>0</v>
      </c>
      <c r="BL163" s="20" t="s">
        <v>187</v>
      </c>
      <c r="BM163" s="220" t="s">
        <v>570</v>
      </c>
    </row>
    <row r="164" s="2" customFormat="1">
      <c r="A164" s="42"/>
      <c r="B164" s="43"/>
      <c r="C164" s="44"/>
      <c r="D164" s="222" t="s">
        <v>194</v>
      </c>
      <c r="E164" s="44"/>
      <c r="F164" s="223" t="s">
        <v>3695</v>
      </c>
      <c r="G164" s="44"/>
      <c r="H164" s="44"/>
      <c r="I164" s="224"/>
      <c r="J164" s="44"/>
      <c r="K164" s="44"/>
      <c r="L164" s="48"/>
      <c r="M164" s="225"/>
      <c r="N164" s="226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194</v>
      </c>
      <c r="AU164" s="20" t="s">
        <v>91</v>
      </c>
    </row>
    <row r="165" s="2" customFormat="1">
      <c r="A165" s="42"/>
      <c r="B165" s="43"/>
      <c r="C165" s="44"/>
      <c r="D165" s="222" t="s">
        <v>202</v>
      </c>
      <c r="E165" s="44"/>
      <c r="F165" s="227" t="s">
        <v>3696</v>
      </c>
      <c r="G165" s="44"/>
      <c r="H165" s="44"/>
      <c r="I165" s="224"/>
      <c r="J165" s="44"/>
      <c r="K165" s="44"/>
      <c r="L165" s="48"/>
      <c r="M165" s="225"/>
      <c r="N165" s="226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202</v>
      </c>
      <c r="AU165" s="20" t="s">
        <v>91</v>
      </c>
    </row>
    <row r="166" s="2" customFormat="1" ht="16.5" customHeight="1">
      <c r="A166" s="42"/>
      <c r="B166" s="43"/>
      <c r="C166" s="209" t="s">
        <v>449</v>
      </c>
      <c r="D166" s="209" t="s">
        <v>189</v>
      </c>
      <c r="E166" s="210" t="s">
        <v>3723</v>
      </c>
      <c r="F166" s="211" t="s">
        <v>3697</v>
      </c>
      <c r="G166" s="212" t="s">
        <v>235</v>
      </c>
      <c r="H166" s="213">
        <v>2</v>
      </c>
      <c r="I166" s="214"/>
      <c r="J166" s="215">
        <f>ROUND(I166*H166,2)</f>
        <v>0</v>
      </c>
      <c r="K166" s="211" t="s">
        <v>32</v>
      </c>
      <c r="L166" s="48"/>
      <c r="M166" s="216" t="s">
        <v>32</v>
      </c>
      <c r="N166" s="217" t="s">
        <v>49</v>
      </c>
      <c r="O166" s="88"/>
      <c r="P166" s="218">
        <f>O166*H166</f>
        <v>0</v>
      </c>
      <c r="Q166" s="218">
        <v>0</v>
      </c>
      <c r="R166" s="218">
        <f>Q166*H166</f>
        <v>0</v>
      </c>
      <c r="S166" s="218">
        <v>0</v>
      </c>
      <c r="T166" s="219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20" t="s">
        <v>187</v>
      </c>
      <c r="AT166" s="220" t="s">
        <v>189</v>
      </c>
      <c r="AU166" s="220" t="s">
        <v>91</v>
      </c>
      <c r="AY166" s="20" t="s">
        <v>188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20" t="s">
        <v>86</v>
      </c>
      <c r="BK166" s="221">
        <f>ROUND(I166*H166,2)</f>
        <v>0</v>
      </c>
      <c r="BL166" s="20" t="s">
        <v>187</v>
      </c>
      <c r="BM166" s="220" t="s">
        <v>580</v>
      </c>
    </row>
    <row r="167" s="2" customFormat="1">
      <c r="A167" s="42"/>
      <c r="B167" s="43"/>
      <c r="C167" s="44"/>
      <c r="D167" s="222" t="s">
        <v>194</v>
      </c>
      <c r="E167" s="44"/>
      <c r="F167" s="223" t="s">
        <v>3697</v>
      </c>
      <c r="G167" s="44"/>
      <c r="H167" s="44"/>
      <c r="I167" s="224"/>
      <c r="J167" s="44"/>
      <c r="K167" s="44"/>
      <c r="L167" s="48"/>
      <c r="M167" s="225"/>
      <c r="N167" s="226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194</v>
      </c>
      <c r="AU167" s="20" t="s">
        <v>91</v>
      </c>
    </row>
    <row r="168" s="2" customFormat="1">
      <c r="A168" s="42"/>
      <c r="B168" s="43"/>
      <c r="C168" s="44"/>
      <c r="D168" s="222" t="s">
        <v>202</v>
      </c>
      <c r="E168" s="44"/>
      <c r="F168" s="227" t="s">
        <v>3698</v>
      </c>
      <c r="G168" s="44"/>
      <c r="H168" s="44"/>
      <c r="I168" s="224"/>
      <c r="J168" s="44"/>
      <c r="K168" s="44"/>
      <c r="L168" s="48"/>
      <c r="M168" s="225"/>
      <c r="N168" s="226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202</v>
      </c>
      <c r="AU168" s="20" t="s">
        <v>91</v>
      </c>
    </row>
    <row r="169" s="2" customFormat="1" ht="16.5" customHeight="1">
      <c r="A169" s="42"/>
      <c r="B169" s="43"/>
      <c r="C169" s="209" t="s">
        <v>453</v>
      </c>
      <c r="D169" s="209" t="s">
        <v>189</v>
      </c>
      <c r="E169" s="210" t="s">
        <v>3724</v>
      </c>
      <c r="F169" s="211" t="s">
        <v>3699</v>
      </c>
      <c r="G169" s="212" t="s">
        <v>235</v>
      </c>
      <c r="H169" s="213">
        <v>1</v>
      </c>
      <c r="I169" s="214"/>
      <c r="J169" s="215">
        <f>ROUND(I169*H169,2)</f>
        <v>0</v>
      </c>
      <c r="K169" s="211" t="s">
        <v>32</v>
      </c>
      <c r="L169" s="48"/>
      <c r="M169" s="216" t="s">
        <v>32</v>
      </c>
      <c r="N169" s="217" t="s">
        <v>49</v>
      </c>
      <c r="O169" s="88"/>
      <c r="P169" s="218">
        <f>O169*H169</f>
        <v>0</v>
      </c>
      <c r="Q169" s="218">
        <v>0</v>
      </c>
      <c r="R169" s="218">
        <f>Q169*H169</f>
        <v>0</v>
      </c>
      <c r="S169" s="218">
        <v>0</v>
      </c>
      <c r="T169" s="219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20" t="s">
        <v>187</v>
      </c>
      <c r="AT169" s="220" t="s">
        <v>189</v>
      </c>
      <c r="AU169" s="220" t="s">
        <v>91</v>
      </c>
      <c r="AY169" s="20" t="s">
        <v>188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20" t="s">
        <v>86</v>
      </c>
      <c r="BK169" s="221">
        <f>ROUND(I169*H169,2)</f>
        <v>0</v>
      </c>
      <c r="BL169" s="20" t="s">
        <v>187</v>
      </c>
      <c r="BM169" s="220" t="s">
        <v>591</v>
      </c>
    </row>
    <row r="170" s="2" customFormat="1">
      <c r="A170" s="42"/>
      <c r="B170" s="43"/>
      <c r="C170" s="44"/>
      <c r="D170" s="222" t="s">
        <v>194</v>
      </c>
      <c r="E170" s="44"/>
      <c r="F170" s="223" t="s">
        <v>3699</v>
      </c>
      <c r="G170" s="44"/>
      <c r="H170" s="44"/>
      <c r="I170" s="224"/>
      <c r="J170" s="44"/>
      <c r="K170" s="44"/>
      <c r="L170" s="48"/>
      <c r="M170" s="225"/>
      <c r="N170" s="226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194</v>
      </c>
      <c r="AU170" s="20" t="s">
        <v>91</v>
      </c>
    </row>
    <row r="171" s="2" customFormat="1">
      <c r="A171" s="42"/>
      <c r="B171" s="43"/>
      <c r="C171" s="44"/>
      <c r="D171" s="222" t="s">
        <v>202</v>
      </c>
      <c r="E171" s="44"/>
      <c r="F171" s="227" t="s">
        <v>3700</v>
      </c>
      <c r="G171" s="44"/>
      <c r="H171" s="44"/>
      <c r="I171" s="224"/>
      <c r="J171" s="44"/>
      <c r="K171" s="44"/>
      <c r="L171" s="48"/>
      <c r="M171" s="225"/>
      <c r="N171" s="226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202</v>
      </c>
      <c r="AU171" s="20" t="s">
        <v>91</v>
      </c>
    </row>
    <row r="172" s="2" customFormat="1" ht="21.75" customHeight="1">
      <c r="A172" s="42"/>
      <c r="B172" s="43"/>
      <c r="C172" s="209" t="s">
        <v>457</v>
      </c>
      <c r="D172" s="209" t="s">
        <v>189</v>
      </c>
      <c r="E172" s="210" t="s">
        <v>3725</v>
      </c>
      <c r="F172" s="211" t="s">
        <v>3701</v>
      </c>
      <c r="G172" s="212" t="s">
        <v>235</v>
      </c>
      <c r="H172" s="213">
        <v>1</v>
      </c>
      <c r="I172" s="214"/>
      <c r="J172" s="215">
        <f>ROUND(I172*H172,2)</f>
        <v>0</v>
      </c>
      <c r="K172" s="211" t="s">
        <v>32</v>
      </c>
      <c r="L172" s="48"/>
      <c r="M172" s="216" t="s">
        <v>32</v>
      </c>
      <c r="N172" s="217" t="s">
        <v>49</v>
      </c>
      <c r="O172" s="88"/>
      <c r="P172" s="218">
        <f>O172*H172</f>
        <v>0</v>
      </c>
      <c r="Q172" s="218">
        <v>0</v>
      </c>
      <c r="R172" s="218">
        <f>Q172*H172</f>
        <v>0</v>
      </c>
      <c r="S172" s="218">
        <v>0</v>
      </c>
      <c r="T172" s="219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20" t="s">
        <v>187</v>
      </c>
      <c r="AT172" s="220" t="s">
        <v>189</v>
      </c>
      <c r="AU172" s="220" t="s">
        <v>91</v>
      </c>
      <c r="AY172" s="20" t="s">
        <v>188</v>
      </c>
      <c r="BE172" s="221">
        <f>IF(N172="základní",J172,0)</f>
        <v>0</v>
      </c>
      <c r="BF172" s="221">
        <f>IF(N172="snížená",J172,0)</f>
        <v>0</v>
      </c>
      <c r="BG172" s="221">
        <f>IF(N172="zákl. přenesená",J172,0)</f>
        <v>0</v>
      </c>
      <c r="BH172" s="221">
        <f>IF(N172="sníž. přenesená",J172,0)</f>
        <v>0</v>
      </c>
      <c r="BI172" s="221">
        <f>IF(N172="nulová",J172,0)</f>
        <v>0</v>
      </c>
      <c r="BJ172" s="20" t="s">
        <v>86</v>
      </c>
      <c r="BK172" s="221">
        <f>ROUND(I172*H172,2)</f>
        <v>0</v>
      </c>
      <c r="BL172" s="20" t="s">
        <v>187</v>
      </c>
      <c r="BM172" s="220" t="s">
        <v>601</v>
      </c>
    </row>
    <row r="173" s="2" customFormat="1">
      <c r="A173" s="42"/>
      <c r="B173" s="43"/>
      <c r="C173" s="44"/>
      <c r="D173" s="222" t="s">
        <v>194</v>
      </c>
      <c r="E173" s="44"/>
      <c r="F173" s="223" t="s">
        <v>3701</v>
      </c>
      <c r="G173" s="44"/>
      <c r="H173" s="44"/>
      <c r="I173" s="224"/>
      <c r="J173" s="44"/>
      <c r="K173" s="44"/>
      <c r="L173" s="48"/>
      <c r="M173" s="225"/>
      <c r="N173" s="226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194</v>
      </c>
      <c r="AU173" s="20" t="s">
        <v>91</v>
      </c>
    </row>
    <row r="174" s="2" customFormat="1">
      <c r="A174" s="42"/>
      <c r="B174" s="43"/>
      <c r="C174" s="44"/>
      <c r="D174" s="222" t="s">
        <v>202</v>
      </c>
      <c r="E174" s="44"/>
      <c r="F174" s="227" t="s">
        <v>3702</v>
      </c>
      <c r="G174" s="44"/>
      <c r="H174" s="44"/>
      <c r="I174" s="224"/>
      <c r="J174" s="44"/>
      <c r="K174" s="44"/>
      <c r="L174" s="48"/>
      <c r="M174" s="225"/>
      <c r="N174" s="226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202</v>
      </c>
      <c r="AU174" s="20" t="s">
        <v>91</v>
      </c>
    </row>
    <row r="175" s="2" customFormat="1" ht="33" customHeight="1">
      <c r="A175" s="42"/>
      <c r="B175" s="43"/>
      <c r="C175" s="209" t="s">
        <v>461</v>
      </c>
      <c r="D175" s="209" t="s">
        <v>189</v>
      </c>
      <c r="E175" s="210" t="s">
        <v>3726</v>
      </c>
      <c r="F175" s="211" t="s">
        <v>3705</v>
      </c>
      <c r="G175" s="212" t="s">
        <v>235</v>
      </c>
      <c r="H175" s="213">
        <v>2</v>
      </c>
      <c r="I175" s="214"/>
      <c r="J175" s="215">
        <f>ROUND(I175*H175,2)</f>
        <v>0</v>
      </c>
      <c r="K175" s="211" t="s">
        <v>32</v>
      </c>
      <c r="L175" s="48"/>
      <c r="M175" s="216" t="s">
        <v>32</v>
      </c>
      <c r="N175" s="217" t="s">
        <v>49</v>
      </c>
      <c r="O175" s="88"/>
      <c r="P175" s="218">
        <f>O175*H175</f>
        <v>0</v>
      </c>
      <c r="Q175" s="218">
        <v>0</v>
      </c>
      <c r="R175" s="218">
        <f>Q175*H175</f>
        <v>0</v>
      </c>
      <c r="S175" s="218">
        <v>0</v>
      </c>
      <c r="T175" s="219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20" t="s">
        <v>187</v>
      </c>
      <c r="AT175" s="220" t="s">
        <v>189</v>
      </c>
      <c r="AU175" s="220" t="s">
        <v>91</v>
      </c>
      <c r="AY175" s="20" t="s">
        <v>188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20" t="s">
        <v>86</v>
      </c>
      <c r="BK175" s="221">
        <f>ROUND(I175*H175,2)</f>
        <v>0</v>
      </c>
      <c r="BL175" s="20" t="s">
        <v>187</v>
      </c>
      <c r="BM175" s="220" t="s">
        <v>612</v>
      </c>
    </row>
    <row r="176" s="2" customFormat="1">
      <c r="A176" s="42"/>
      <c r="B176" s="43"/>
      <c r="C176" s="44"/>
      <c r="D176" s="222" t="s">
        <v>194</v>
      </c>
      <c r="E176" s="44"/>
      <c r="F176" s="223" t="s">
        <v>3705</v>
      </c>
      <c r="G176" s="44"/>
      <c r="H176" s="44"/>
      <c r="I176" s="224"/>
      <c r="J176" s="44"/>
      <c r="K176" s="44"/>
      <c r="L176" s="48"/>
      <c r="M176" s="225"/>
      <c r="N176" s="226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194</v>
      </c>
      <c r="AU176" s="20" t="s">
        <v>91</v>
      </c>
    </row>
    <row r="177" s="2" customFormat="1">
      <c r="A177" s="42"/>
      <c r="B177" s="43"/>
      <c r="C177" s="44"/>
      <c r="D177" s="222" t="s">
        <v>202</v>
      </c>
      <c r="E177" s="44"/>
      <c r="F177" s="227" t="s">
        <v>3706</v>
      </c>
      <c r="G177" s="44"/>
      <c r="H177" s="44"/>
      <c r="I177" s="224"/>
      <c r="J177" s="44"/>
      <c r="K177" s="44"/>
      <c r="L177" s="48"/>
      <c r="M177" s="225"/>
      <c r="N177" s="226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202</v>
      </c>
      <c r="AU177" s="20" t="s">
        <v>91</v>
      </c>
    </row>
    <row r="178" s="2" customFormat="1" ht="16.5" customHeight="1">
      <c r="A178" s="42"/>
      <c r="B178" s="43"/>
      <c r="C178" s="209" t="s">
        <v>466</v>
      </c>
      <c r="D178" s="209" t="s">
        <v>189</v>
      </c>
      <c r="E178" s="210" t="s">
        <v>3727</v>
      </c>
      <c r="F178" s="211" t="s">
        <v>3707</v>
      </c>
      <c r="G178" s="212" t="s">
        <v>235</v>
      </c>
      <c r="H178" s="213">
        <v>2</v>
      </c>
      <c r="I178" s="214"/>
      <c r="J178" s="215">
        <f>ROUND(I178*H178,2)</f>
        <v>0</v>
      </c>
      <c r="K178" s="211" t="s">
        <v>32</v>
      </c>
      <c r="L178" s="48"/>
      <c r="M178" s="216" t="s">
        <v>32</v>
      </c>
      <c r="N178" s="217" t="s">
        <v>49</v>
      </c>
      <c r="O178" s="88"/>
      <c r="P178" s="218">
        <f>O178*H178</f>
        <v>0</v>
      </c>
      <c r="Q178" s="218">
        <v>0</v>
      </c>
      <c r="R178" s="218">
        <f>Q178*H178</f>
        <v>0</v>
      </c>
      <c r="S178" s="218">
        <v>0</v>
      </c>
      <c r="T178" s="219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20" t="s">
        <v>187</v>
      </c>
      <c r="AT178" s="220" t="s">
        <v>189</v>
      </c>
      <c r="AU178" s="220" t="s">
        <v>91</v>
      </c>
      <c r="AY178" s="20" t="s">
        <v>188</v>
      </c>
      <c r="BE178" s="221">
        <f>IF(N178="základní",J178,0)</f>
        <v>0</v>
      </c>
      <c r="BF178" s="221">
        <f>IF(N178="snížená",J178,0)</f>
        <v>0</v>
      </c>
      <c r="BG178" s="221">
        <f>IF(N178="zákl. přenesená",J178,0)</f>
        <v>0</v>
      </c>
      <c r="BH178" s="221">
        <f>IF(N178="sníž. přenesená",J178,0)</f>
        <v>0</v>
      </c>
      <c r="BI178" s="221">
        <f>IF(N178="nulová",J178,0)</f>
        <v>0</v>
      </c>
      <c r="BJ178" s="20" t="s">
        <v>86</v>
      </c>
      <c r="BK178" s="221">
        <f>ROUND(I178*H178,2)</f>
        <v>0</v>
      </c>
      <c r="BL178" s="20" t="s">
        <v>187</v>
      </c>
      <c r="BM178" s="220" t="s">
        <v>627</v>
      </c>
    </row>
    <row r="179" s="2" customFormat="1">
      <c r="A179" s="42"/>
      <c r="B179" s="43"/>
      <c r="C179" s="44"/>
      <c r="D179" s="222" t="s">
        <v>194</v>
      </c>
      <c r="E179" s="44"/>
      <c r="F179" s="223" t="s">
        <v>3707</v>
      </c>
      <c r="G179" s="44"/>
      <c r="H179" s="44"/>
      <c r="I179" s="224"/>
      <c r="J179" s="44"/>
      <c r="K179" s="44"/>
      <c r="L179" s="48"/>
      <c r="M179" s="225"/>
      <c r="N179" s="226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194</v>
      </c>
      <c r="AU179" s="20" t="s">
        <v>91</v>
      </c>
    </row>
    <row r="180" s="2" customFormat="1">
      <c r="A180" s="42"/>
      <c r="B180" s="43"/>
      <c r="C180" s="44"/>
      <c r="D180" s="222" t="s">
        <v>202</v>
      </c>
      <c r="E180" s="44"/>
      <c r="F180" s="227" t="s">
        <v>3708</v>
      </c>
      <c r="G180" s="44"/>
      <c r="H180" s="44"/>
      <c r="I180" s="224"/>
      <c r="J180" s="44"/>
      <c r="K180" s="44"/>
      <c r="L180" s="48"/>
      <c r="M180" s="225"/>
      <c r="N180" s="226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202</v>
      </c>
      <c r="AU180" s="20" t="s">
        <v>91</v>
      </c>
    </row>
    <row r="181" s="2" customFormat="1" ht="16.5" customHeight="1">
      <c r="A181" s="42"/>
      <c r="B181" s="43"/>
      <c r="C181" s="209" t="s">
        <v>471</v>
      </c>
      <c r="D181" s="209" t="s">
        <v>189</v>
      </c>
      <c r="E181" s="210" t="s">
        <v>3728</v>
      </c>
      <c r="F181" s="211" t="s">
        <v>3709</v>
      </c>
      <c r="G181" s="212" t="s">
        <v>235</v>
      </c>
      <c r="H181" s="213">
        <v>1</v>
      </c>
      <c r="I181" s="214"/>
      <c r="J181" s="215">
        <f>ROUND(I181*H181,2)</f>
        <v>0</v>
      </c>
      <c r="K181" s="211" t="s">
        <v>32</v>
      </c>
      <c r="L181" s="48"/>
      <c r="M181" s="216" t="s">
        <v>32</v>
      </c>
      <c r="N181" s="217" t="s">
        <v>49</v>
      </c>
      <c r="O181" s="88"/>
      <c r="P181" s="218">
        <f>O181*H181</f>
        <v>0</v>
      </c>
      <c r="Q181" s="218">
        <v>0</v>
      </c>
      <c r="R181" s="218">
        <f>Q181*H181</f>
        <v>0</v>
      </c>
      <c r="S181" s="218">
        <v>0</v>
      </c>
      <c r="T181" s="219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20" t="s">
        <v>187</v>
      </c>
      <c r="AT181" s="220" t="s">
        <v>189</v>
      </c>
      <c r="AU181" s="220" t="s">
        <v>91</v>
      </c>
      <c r="AY181" s="20" t="s">
        <v>188</v>
      </c>
      <c r="BE181" s="221">
        <f>IF(N181="základní",J181,0)</f>
        <v>0</v>
      </c>
      <c r="BF181" s="221">
        <f>IF(N181="snížená",J181,0)</f>
        <v>0</v>
      </c>
      <c r="BG181" s="221">
        <f>IF(N181="zákl. přenesená",J181,0)</f>
        <v>0</v>
      </c>
      <c r="BH181" s="221">
        <f>IF(N181="sníž. přenesená",J181,0)</f>
        <v>0</v>
      </c>
      <c r="BI181" s="221">
        <f>IF(N181="nulová",J181,0)</f>
        <v>0</v>
      </c>
      <c r="BJ181" s="20" t="s">
        <v>86</v>
      </c>
      <c r="BK181" s="221">
        <f>ROUND(I181*H181,2)</f>
        <v>0</v>
      </c>
      <c r="BL181" s="20" t="s">
        <v>187</v>
      </c>
      <c r="BM181" s="220" t="s">
        <v>638</v>
      </c>
    </row>
    <row r="182" s="2" customFormat="1">
      <c r="A182" s="42"/>
      <c r="B182" s="43"/>
      <c r="C182" s="44"/>
      <c r="D182" s="222" t="s">
        <v>194</v>
      </c>
      <c r="E182" s="44"/>
      <c r="F182" s="223" t="s">
        <v>3709</v>
      </c>
      <c r="G182" s="44"/>
      <c r="H182" s="44"/>
      <c r="I182" s="224"/>
      <c r="J182" s="44"/>
      <c r="K182" s="44"/>
      <c r="L182" s="48"/>
      <c r="M182" s="225"/>
      <c r="N182" s="226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194</v>
      </c>
      <c r="AU182" s="20" t="s">
        <v>91</v>
      </c>
    </row>
    <row r="183" s="2" customFormat="1">
      <c r="A183" s="42"/>
      <c r="B183" s="43"/>
      <c r="C183" s="44"/>
      <c r="D183" s="222" t="s">
        <v>202</v>
      </c>
      <c r="E183" s="44"/>
      <c r="F183" s="227" t="s">
        <v>3710</v>
      </c>
      <c r="G183" s="44"/>
      <c r="H183" s="44"/>
      <c r="I183" s="224"/>
      <c r="J183" s="44"/>
      <c r="K183" s="44"/>
      <c r="L183" s="48"/>
      <c r="M183" s="225"/>
      <c r="N183" s="226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202</v>
      </c>
      <c r="AU183" s="20" t="s">
        <v>91</v>
      </c>
    </row>
    <row r="184" s="2" customFormat="1" ht="16.5" customHeight="1">
      <c r="A184" s="42"/>
      <c r="B184" s="43"/>
      <c r="C184" s="209" t="s">
        <v>476</v>
      </c>
      <c r="D184" s="209" t="s">
        <v>189</v>
      </c>
      <c r="E184" s="210" t="s">
        <v>3729</v>
      </c>
      <c r="F184" s="211" t="s">
        <v>3711</v>
      </c>
      <c r="G184" s="212" t="s">
        <v>235</v>
      </c>
      <c r="H184" s="213">
        <v>12</v>
      </c>
      <c r="I184" s="214"/>
      <c r="J184" s="215">
        <f>ROUND(I184*H184,2)</f>
        <v>0</v>
      </c>
      <c r="K184" s="211" t="s">
        <v>32</v>
      </c>
      <c r="L184" s="48"/>
      <c r="M184" s="216" t="s">
        <v>32</v>
      </c>
      <c r="N184" s="217" t="s">
        <v>49</v>
      </c>
      <c r="O184" s="88"/>
      <c r="P184" s="218">
        <f>O184*H184</f>
        <v>0</v>
      </c>
      <c r="Q184" s="218">
        <v>0</v>
      </c>
      <c r="R184" s="218">
        <f>Q184*H184</f>
        <v>0</v>
      </c>
      <c r="S184" s="218">
        <v>0</v>
      </c>
      <c r="T184" s="219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20" t="s">
        <v>187</v>
      </c>
      <c r="AT184" s="220" t="s">
        <v>189</v>
      </c>
      <c r="AU184" s="220" t="s">
        <v>91</v>
      </c>
      <c r="AY184" s="20" t="s">
        <v>188</v>
      </c>
      <c r="BE184" s="221">
        <f>IF(N184="základní",J184,0)</f>
        <v>0</v>
      </c>
      <c r="BF184" s="221">
        <f>IF(N184="snížená",J184,0)</f>
        <v>0</v>
      </c>
      <c r="BG184" s="221">
        <f>IF(N184="zákl. přenesená",J184,0)</f>
        <v>0</v>
      </c>
      <c r="BH184" s="221">
        <f>IF(N184="sníž. přenesená",J184,0)</f>
        <v>0</v>
      </c>
      <c r="BI184" s="221">
        <f>IF(N184="nulová",J184,0)</f>
        <v>0</v>
      </c>
      <c r="BJ184" s="20" t="s">
        <v>86</v>
      </c>
      <c r="BK184" s="221">
        <f>ROUND(I184*H184,2)</f>
        <v>0</v>
      </c>
      <c r="BL184" s="20" t="s">
        <v>187</v>
      </c>
      <c r="BM184" s="220" t="s">
        <v>643</v>
      </c>
    </row>
    <row r="185" s="2" customFormat="1">
      <c r="A185" s="42"/>
      <c r="B185" s="43"/>
      <c r="C185" s="44"/>
      <c r="D185" s="222" t="s">
        <v>194</v>
      </c>
      <c r="E185" s="44"/>
      <c r="F185" s="223" t="s">
        <v>3711</v>
      </c>
      <c r="G185" s="44"/>
      <c r="H185" s="44"/>
      <c r="I185" s="224"/>
      <c r="J185" s="44"/>
      <c r="K185" s="44"/>
      <c r="L185" s="48"/>
      <c r="M185" s="225"/>
      <c r="N185" s="226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194</v>
      </c>
      <c r="AU185" s="20" t="s">
        <v>91</v>
      </c>
    </row>
    <row r="186" s="2" customFormat="1">
      <c r="A186" s="42"/>
      <c r="B186" s="43"/>
      <c r="C186" s="44"/>
      <c r="D186" s="222" t="s">
        <v>202</v>
      </c>
      <c r="E186" s="44"/>
      <c r="F186" s="227" t="s">
        <v>3712</v>
      </c>
      <c r="G186" s="44"/>
      <c r="H186" s="44"/>
      <c r="I186" s="224"/>
      <c r="J186" s="44"/>
      <c r="K186" s="44"/>
      <c r="L186" s="48"/>
      <c r="M186" s="225"/>
      <c r="N186" s="226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202</v>
      </c>
      <c r="AU186" s="20" t="s">
        <v>91</v>
      </c>
    </row>
    <row r="187" s="2" customFormat="1" ht="16.5" customHeight="1">
      <c r="A187" s="42"/>
      <c r="B187" s="43"/>
      <c r="C187" s="209" t="s">
        <v>480</v>
      </c>
      <c r="D187" s="209" t="s">
        <v>189</v>
      </c>
      <c r="E187" s="210" t="s">
        <v>3730</v>
      </c>
      <c r="F187" s="211" t="s">
        <v>3713</v>
      </c>
      <c r="G187" s="212" t="s">
        <v>235</v>
      </c>
      <c r="H187" s="213">
        <v>1</v>
      </c>
      <c r="I187" s="214"/>
      <c r="J187" s="215">
        <f>ROUND(I187*H187,2)</f>
        <v>0</v>
      </c>
      <c r="K187" s="211" t="s">
        <v>32</v>
      </c>
      <c r="L187" s="48"/>
      <c r="M187" s="216" t="s">
        <v>32</v>
      </c>
      <c r="N187" s="217" t="s">
        <v>49</v>
      </c>
      <c r="O187" s="88"/>
      <c r="P187" s="218">
        <f>O187*H187</f>
        <v>0</v>
      </c>
      <c r="Q187" s="218">
        <v>0</v>
      </c>
      <c r="R187" s="218">
        <f>Q187*H187</f>
        <v>0</v>
      </c>
      <c r="S187" s="218">
        <v>0</v>
      </c>
      <c r="T187" s="219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20" t="s">
        <v>187</v>
      </c>
      <c r="AT187" s="220" t="s">
        <v>189</v>
      </c>
      <c r="AU187" s="220" t="s">
        <v>91</v>
      </c>
      <c r="AY187" s="20" t="s">
        <v>188</v>
      </c>
      <c r="BE187" s="221">
        <f>IF(N187="základní",J187,0)</f>
        <v>0</v>
      </c>
      <c r="BF187" s="221">
        <f>IF(N187="snížená",J187,0)</f>
        <v>0</v>
      </c>
      <c r="BG187" s="221">
        <f>IF(N187="zákl. přenesená",J187,0)</f>
        <v>0</v>
      </c>
      <c r="BH187" s="221">
        <f>IF(N187="sníž. přenesená",J187,0)</f>
        <v>0</v>
      </c>
      <c r="BI187" s="221">
        <f>IF(N187="nulová",J187,0)</f>
        <v>0</v>
      </c>
      <c r="BJ187" s="20" t="s">
        <v>86</v>
      </c>
      <c r="BK187" s="221">
        <f>ROUND(I187*H187,2)</f>
        <v>0</v>
      </c>
      <c r="BL187" s="20" t="s">
        <v>187</v>
      </c>
      <c r="BM187" s="220" t="s">
        <v>656</v>
      </c>
    </row>
    <row r="188" s="2" customFormat="1">
      <c r="A188" s="42"/>
      <c r="B188" s="43"/>
      <c r="C188" s="44"/>
      <c r="D188" s="222" t="s">
        <v>194</v>
      </c>
      <c r="E188" s="44"/>
      <c r="F188" s="223" t="s">
        <v>3713</v>
      </c>
      <c r="G188" s="44"/>
      <c r="H188" s="44"/>
      <c r="I188" s="224"/>
      <c r="J188" s="44"/>
      <c r="K188" s="44"/>
      <c r="L188" s="48"/>
      <c r="M188" s="225"/>
      <c r="N188" s="226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194</v>
      </c>
      <c r="AU188" s="20" t="s">
        <v>91</v>
      </c>
    </row>
    <row r="189" s="2" customFormat="1">
      <c r="A189" s="42"/>
      <c r="B189" s="43"/>
      <c r="C189" s="44"/>
      <c r="D189" s="222" t="s">
        <v>202</v>
      </c>
      <c r="E189" s="44"/>
      <c r="F189" s="227" t="s">
        <v>3714</v>
      </c>
      <c r="G189" s="44"/>
      <c r="H189" s="44"/>
      <c r="I189" s="224"/>
      <c r="J189" s="44"/>
      <c r="K189" s="44"/>
      <c r="L189" s="48"/>
      <c r="M189" s="225"/>
      <c r="N189" s="226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202</v>
      </c>
      <c r="AU189" s="20" t="s">
        <v>91</v>
      </c>
    </row>
    <row r="190" s="11" customFormat="1" ht="22.8" customHeight="1">
      <c r="A190" s="11"/>
      <c r="B190" s="195"/>
      <c r="C190" s="196"/>
      <c r="D190" s="197" t="s">
        <v>77</v>
      </c>
      <c r="E190" s="237" t="s">
        <v>3731</v>
      </c>
      <c r="F190" s="237" t="s">
        <v>3732</v>
      </c>
      <c r="G190" s="196"/>
      <c r="H190" s="196"/>
      <c r="I190" s="199"/>
      <c r="J190" s="238">
        <f>BK190</f>
        <v>0</v>
      </c>
      <c r="K190" s="196"/>
      <c r="L190" s="201"/>
      <c r="M190" s="202"/>
      <c r="N190" s="203"/>
      <c r="O190" s="203"/>
      <c r="P190" s="204">
        <f>SUM(P191:P256)</f>
        <v>0</v>
      </c>
      <c r="Q190" s="203"/>
      <c r="R190" s="204">
        <f>SUM(R191:R256)</f>
        <v>0</v>
      </c>
      <c r="S190" s="203"/>
      <c r="T190" s="205">
        <f>SUM(T191:T256)</f>
        <v>0</v>
      </c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R190" s="206" t="s">
        <v>86</v>
      </c>
      <c r="AT190" s="207" t="s">
        <v>77</v>
      </c>
      <c r="AU190" s="207" t="s">
        <v>86</v>
      </c>
      <c r="AY190" s="206" t="s">
        <v>188</v>
      </c>
      <c r="BK190" s="208">
        <f>SUM(BK191:BK256)</f>
        <v>0</v>
      </c>
    </row>
    <row r="191" s="2" customFormat="1" ht="33" customHeight="1">
      <c r="A191" s="42"/>
      <c r="B191" s="43"/>
      <c r="C191" s="209" t="s">
        <v>484</v>
      </c>
      <c r="D191" s="209" t="s">
        <v>189</v>
      </c>
      <c r="E191" s="210" t="s">
        <v>3733</v>
      </c>
      <c r="F191" s="211" t="s">
        <v>3734</v>
      </c>
      <c r="G191" s="212" t="s">
        <v>235</v>
      </c>
      <c r="H191" s="213">
        <v>1</v>
      </c>
      <c r="I191" s="214"/>
      <c r="J191" s="215">
        <f>ROUND(I191*H191,2)</f>
        <v>0</v>
      </c>
      <c r="K191" s="211" t="s">
        <v>32</v>
      </c>
      <c r="L191" s="48"/>
      <c r="M191" s="216" t="s">
        <v>32</v>
      </c>
      <c r="N191" s="217" t="s">
        <v>49</v>
      </c>
      <c r="O191" s="88"/>
      <c r="P191" s="218">
        <f>O191*H191</f>
        <v>0</v>
      </c>
      <c r="Q191" s="218">
        <v>0</v>
      </c>
      <c r="R191" s="218">
        <f>Q191*H191</f>
        <v>0</v>
      </c>
      <c r="S191" s="218">
        <v>0</v>
      </c>
      <c r="T191" s="219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20" t="s">
        <v>187</v>
      </c>
      <c r="AT191" s="220" t="s">
        <v>189</v>
      </c>
      <c r="AU191" s="220" t="s">
        <v>91</v>
      </c>
      <c r="AY191" s="20" t="s">
        <v>188</v>
      </c>
      <c r="BE191" s="221">
        <f>IF(N191="základní",J191,0)</f>
        <v>0</v>
      </c>
      <c r="BF191" s="221">
        <f>IF(N191="snížená",J191,0)</f>
        <v>0</v>
      </c>
      <c r="BG191" s="221">
        <f>IF(N191="zákl. přenesená",J191,0)</f>
        <v>0</v>
      </c>
      <c r="BH191" s="221">
        <f>IF(N191="sníž. přenesená",J191,0)</f>
        <v>0</v>
      </c>
      <c r="BI191" s="221">
        <f>IF(N191="nulová",J191,0)</f>
        <v>0</v>
      </c>
      <c r="BJ191" s="20" t="s">
        <v>86</v>
      </c>
      <c r="BK191" s="221">
        <f>ROUND(I191*H191,2)</f>
        <v>0</v>
      </c>
      <c r="BL191" s="20" t="s">
        <v>187</v>
      </c>
      <c r="BM191" s="220" t="s">
        <v>669</v>
      </c>
    </row>
    <row r="192" s="2" customFormat="1">
      <c r="A192" s="42"/>
      <c r="B192" s="43"/>
      <c r="C192" s="44"/>
      <c r="D192" s="222" t="s">
        <v>194</v>
      </c>
      <c r="E192" s="44"/>
      <c r="F192" s="223" t="s">
        <v>3734</v>
      </c>
      <c r="G192" s="44"/>
      <c r="H192" s="44"/>
      <c r="I192" s="224"/>
      <c r="J192" s="44"/>
      <c r="K192" s="44"/>
      <c r="L192" s="48"/>
      <c r="M192" s="225"/>
      <c r="N192" s="226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194</v>
      </c>
      <c r="AU192" s="20" t="s">
        <v>91</v>
      </c>
    </row>
    <row r="193" s="2" customFormat="1">
      <c r="A193" s="42"/>
      <c r="B193" s="43"/>
      <c r="C193" s="44"/>
      <c r="D193" s="222" t="s">
        <v>202</v>
      </c>
      <c r="E193" s="44"/>
      <c r="F193" s="227" t="s">
        <v>3735</v>
      </c>
      <c r="G193" s="44"/>
      <c r="H193" s="44"/>
      <c r="I193" s="224"/>
      <c r="J193" s="44"/>
      <c r="K193" s="44"/>
      <c r="L193" s="48"/>
      <c r="M193" s="225"/>
      <c r="N193" s="226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202</v>
      </c>
      <c r="AU193" s="20" t="s">
        <v>91</v>
      </c>
    </row>
    <row r="194" s="2" customFormat="1" ht="16.5" customHeight="1">
      <c r="A194" s="42"/>
      <c r="B194" s="43"/>
      <c r="C194" s="209" t="s">
        <v>494</v>
      </c>
      <c r="D194" s="209" t="s">
        <v>189</v>
      </c>
      <c r="E194" s="210" t="s">
        <v>3736</v>
      </c>
      <c r="F194" s="211" t="s">
        <v>3737</v>
      </c>
      <c r="G194" s="212" t="s">
        <v>235</v>
      </c>
      <c r="H194" s="213">
        <v>1</v>
      </c>
      <c r="I194" s="214"/>
      <c r="J194" s="215">
        <f>ROUND(I194*H194,2)</f>
        <v>0</v>
      </c>
      <c r="K194" s="211" t="s">
        <v>32</v>
      </c>
      <c r="L194" s="48"/>
      <c r="M194" s="216" t="s">
        <v>32</v>
      </c>
      <c r="N194" s="217" t="s">
        <v>49</v>
      </c>
      <c r="O194" s="88"/>
      <c r="P194" s="218">
        <f>O194*H194</f>
        <v>0</v>
      </c>
      <c r="Q194" s="218">
        <v>0</v>
      </c>
      <c r="R194" s="218">
        <f>Q194*H194</f>
        <v>0</v>
      </c>
      <c r="S194" s="218">
        <v>0</v>
      </c>
      <c r="T194" s="219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20" t="s">
        <v>187</v>
      </c>
      <c r="AT194" s="220" t="s">
        <v>189</v>
      </c>
      <c r="AU194" s="220" t="s">
        <v>91</v>
      </c>
      <c r="AY194" s="20" t="s">
        <v>188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20" t="s">
        <v>86</v>
      </c>
      <c r="BK194" s="221">
        <f>ROUND(I194*H194,2)</f>
        <v>0</v>
      </c>
      <c r="BL194" s="20" t="s">
        <v>187</v>
      </c>
      <c r="BM194" s="220" t="s">
        <v>681</v>
      </c>
    </row>
    <row r="195" s="2" customFormat="1">
      <c r="A195" s="42"/>
      <c r="B195" s="43"/>
      <c r="C195" s="44"/>
      <c r="D195" s="222" t="s">
        <v>194</v>
      </c>
      <c r="E195" s="44"/>
      <c r="F195" s="223" t="s">
        <v>3737</v>
      </c>
      <c r="G195" s="44"/>
      <c r="H195" s="44"/>
      <c r="I195" s="224"/>
      <c r="J195" s="44"/>
      <c r="K195" s="44"/>
      <c r="L195" s="48"/>
      <c r="M195" s="225"/>
      <c r="N195" s="226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194</v>
      </c>
      <c r="AU195" s="20" t="s">
        <v>91</v>
      </c>
    </row>
    <row r="196" s="2" customFormat="1">
      <c r="A196" s="42"/>
      <c r="B196" s="43"/>
      <c r="C196" s="44"/>
      <c r="D196" s="222" t="s">
        <v>202</v>
      </c>
      <c r="E196" s="44"/>
      <c r="F196" s="227" t="s">
        <v>3738</v>
      </c>
      <c r="G196" s="44"/>
      <c r="H196" s="44"/>
      <c r="I196" s="224"/>
      <c r="J196" s="44"/>
      <c r="K196" s="44"/>
      <c r="L196" s="48"/>
      <c r="M196" s="225"/>
      <c r="N196" s="226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T196" s="20" t="s">
        <v>202</v>
      </c>
      <c r="AU196" s="20" t="s">
        <v>91</v>
      </c>
    </row>
    <row r="197" s="2" customFormat="1" ht="24.15" customHeight="1">
      <c r="A197" s="42"/>
      <c r="B197" s="43"/>
      <c r="C197" s="209" t="s">
        <v>500</v>
      </c>
      <c r="D197" s="209" t="s">
        <v>189</v>
      </c>
      <c r="E197" s="210" t="s">
        <v>3739</v>
      </c>
      <c r="F197" s="211" t="s">
        <v>3740</v>
      </c>
      <c r="G197" s="212" t="s">
        <v>235</v>
      </c>
      <c r="H197" s="213">
        <v>1</v>
      </c>
      <c r="I197" s="214"/>
      <c r="J197" s="215">
        <f>ROUND(I197*H197,2)</f>
        <v>0</v>
      </c>
      <c r="K197" s="211" t="s">
        <v>32</v>
      </c>
      <c r="L197" s="48"/>
      <c r="M197" s="216" t="s">
        <v>32</v>
      </c>
      <c r="N197" s="217" t="s">
        <v>49</v>
      </c>
      <c r="O197" s="88"/>
      <c r="P197" s="218">
        <f>O197*H197</f>
        <v>0</v>
      </c>
      <c r="Q197" s="218">
        <v>0</v>
      </c>
      <c r="R197" s="218">
        <f>Q197*H197</f>
        <v>0</v>
      </c>
      <c r="S197" s="218">
        <v>0</v>
      </c>
      <c r="T197" s="219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20" t="s">
        <v>187</v>
      </c>
      <c r="AT197" s="220" t="s">
        <v>189</v>
      </c>
      <c r="AU197" s="220" t="s">
        <v>91</v>
      </c>
      <c r="AY197" s="20" t="s">
        <v>188</v>
      </c>
      <c r="BE197" s="221">
        <f>IF(N197="základní",J197,0)</f>
        <v>0</v>
      </c>
      <c r="BF197" s="221">
        <f>IF(N197="snížená",J197,0)</f>
        <v>0</v>
      </c>
      <c r="BG197" s="221">
        <f>IF(N197="zákl. přenesená",J197,0)</f>
        <v>0</v>
      </c>
      <c r="BH197" s="221">
        <f>IF(N197="sníž. přenesená",J197,0)</f>
        <v>0</v>
      </c>
      <c r="BI197" s="221">
        <f>IF(N197="nulová",J197,0)</f>
        <v>0</v>
      </c>
      <c r="BJ197" s="20" t="s">
        <v>86</v>
      </c>
      <c r="BK197" s="221">
        <f>ROUND(I197*H197,2)</f>
        <v>0</v>
      </c>
      <c r="BL197" s="20" t="s">
        <v>187</v>
      </c>
      <c r="BM197" s="220" t="s">
        <v>693</v>
      </c>
    </row>
    <row r="198" s="2" customFormat="1">
      <c r="A198" s="42"/>
      <c r="B198" s="43"/>
      <c r="C198" s="44"/>
      <c r="D198" s="222" t="s">
        <v>194</v>
      </c>
      <c r="E198" s="44"/>
      <c r="F198" s="223" t="s">
        <v>3740</v>
      </c>
      <c r="G198" s="44"/>
      <c r="H198" s="44"/>
      <c r="I198" s="224"/>
      <c r="J198" s="44"/>
      <c r="K198" s="44"/>
      <c r="L198" s="48"/>
      <c r="M198" s="225"/>
      <c r="N198" s="226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194</v>
      </c>
      <c r="AU198" s="20" t="s">
        <v>91</v>
      </c>
    </row>
    <row r="199" s="2" customFormat="1">
      <c r="A199" s="42"/>
      <c r="B199" s="43"/>
      <c r="C199" s="44"/>
      <c r="D199" s="222" t="s">
        <v>202</v>
      </c>
      <c r="E199" s="44"/>
      <c r="F199" s="227" t="s">
        <v>3741</v>
      </c>
      <c r="G199" s="44"/>
      <c r="H199" s="44"/>
      <c r="I199" s="224"/>
      <c r="J199" s="44"/>
      <c r="K199" s="44"/>
      <c r="L199" s="48"/>
      <c r="M199" s="225"/>
      <c r="N199" s="226"/>
      <c r="O199" s="88"/>
      <c r="P199" s="88"/>
      <c r="Q199" s="88"/>
      <c r="R199" s="88"/>
      <c r="S199" s="88"/>
      <c r="T199" s="89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T199" s="20" t="s">
        <v>202</v>
      </c>
      <c r="AU199" s="20" t="s">
        <v>91</v>
      </c>
    </row>
    <row r="200" s="2" customFormat="1" ht="16.5" customHeight="1">
      <c r="A200" s="42"/>
      <c r="B200" s="43"/>
      <c r="C200" s="209" t="s">
        <v>506</v>
      </c>
      <c r="D200" s="209" t="s">
        <v>189</v>
      </c>
      <c r="E200" s="210" t="s">
        <v>3742</v>
      </c>
      <c r="F200" s="211" t="s">
        <v>3743</v>
      </c>
      <c r="G200" s="212" t="s">
        <v>235</v>
      </c>
      <c r="H200" s="213">
        <v>1</v>
      </c>
      <c r="I200" s="214"/>
      <c r="J200" s="215">
        <f>ROUND(I200*H200,2)</f>
        <v>0</v>
      </c>
      <c r="K200" s="211" t="s">
        <v>32</v>
      </c>
      <c r="L200" s="48"/>
      <c r="M200" s="216" t="s">
        <v>32</v>
      </c>
      <c r="N200" s="217" t="s">
        <v>49</v>
      </c>
      <c r="O200" s="88"/>
      <c r="P200" s="218">
        <f>O200*H200</f>
        <v>0</v>
      </c>
      <c r="Q200" s="218">
        <v>0</v>
      </c>
      <c r="R200" s="218">
        <f>Q200*H200</f>
        <v>0</v>
      </c>
      <c r="S200" s="218">
        <v>0</v>
      </c>
      <c r="T200" s="219">
        <f>S200*H200</f>
        <v>0</v>
      </c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R200" s="220" t="s">
        <v>187</v>
      </c>
      <c r="AT200" s="220" t="s">
        <v>189</v>
      </c>
      <c r="AU200" s="220" t="s">
        <v>91</v>
      </c>
      <c r="AY200" s="20" t="s">
        <v>188</v>
      </c>
      <c r="BE200" s="221">
        <f>IF(N200="základní",J200,0)</f>
        <v>0</v>
      </c>
      <c r="BF200" s="221">
        <f>IF(N200="snížená",J200,0)</f>
        <v>0</v>
      </c>
      <c r="BG200" s="221">
        <f>IF(N200="zákl. přenesená",J200,0)</f>
        <v>0</v>
      </c>
      <c r="BH200" s="221">
        <f>IF(N200="sníž. přenesená",J200,0)</f>
        <v>0</v>
      </c>
      <c r="BI200" s="221">
        <f>IF(N200="nulová",J200,0)</f>
        <v>0</v>
      </c>
      <c r="BJ200" s="20" t="s">
        <v>86</v>
      </c>
      <c r="BK200" s="221">
        <f>ROUND(I200*H200,2)</f>
        <v>0</v>
      </c>
      <c r="BL200" s="20" t="s">
        <v>187</v>
      </c>
      <c r="BM200" s="220" t="s">
        <v>705</v>
      </c>
    </row>
    <row r="201" s="2" customFormat="1">
      <c r="A201" s="42"/>
      <c r="B201" s="43"/>
      <c r="C201" s="44"/>
      <c r="D201" s="222" t="s">
        <v>194</v>
      </c>
      <c r="E201" s="44"/>
      <c r="F201" s="223" t="s">
        <v>3743</v>
      </c>
      <c r="G201" s="44"/>
      <c r="H201" s="44"/>
      <c r="I201" s="224"/>
      <c r="J201" s="44"/>
      <c r="K201" s="44"/>
      <c r="L201" s="48"/>
      <c r="M201" s="225"/>
      <c r="N201" s="226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194</v>
      </c>
      <c r="AU201" s="20" t="s">
        <v>91</v>
      </c>
    </row>
    <row r="202" s="2" customFormat="1">
      <c r="A202" s="42"/>
      <c r="B202" s="43"/>
      <c r="C202" s="44"/>
      <c r="D202" s="222" t="s">
        <v>202</v>
      </c>
      <c r="E202" s="44"/>
      <c r="F202" s="227" t="s">
        <v>3744</v>
      </c>
      <c r="G202" s="44"/>
      <c r="H202" s="44"/>
      <c r="I202" s="224"/>
      <c r="J202" s="44"/>
      <c r="K202" s="44"/>
      <c r="L202" s="48"/>
      <c r="M202" s="225"/>
      <c r="N202" s="226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202</v>
      </c>
      <c r="AU202" s="20" t="s">
        <v>91</v>
      </c>
    </row>
    <row r="203" s="2" customFormat="1" ht="16.5" customHeight="1">
      <c r="A203" s="42"/>
      <c r="B203" s="43"/>
      <c r="C203" s="209" t="s">
        <v>513</v>
      </c>
      <c r="D203" s="209" t="s">
        <v>189</v>
      </c>
      <c r="E203" s="210" t="s">
        <v>3745</v>
      </c>
      <c r="F203" s="211" t="s">
        <v>3681</v>
      </c>
      <c r="G203" s="212" t="s">
        <v>235</v>
      </c>
      <c r="H203" s="213">
        <v>1</v>
      </c>
      <c r="I203" s="214"/>
      <c r="J203" s="215">
        <f>ROUND(I203*H203,2)</f>
        <v>0</v>
      </c>
      <c r="K203" s="211" t="s">
        <v>32</v>
      </c>
      <c r="L203" s="48"/>
      <c r="M203" s="216" t="s">
        <v>32</v>
      </c>
      <c r="N203" s="217" t="s">
        <v>49</v>
      </c>
      <c r="O203" s="88"/>
      <c r="P203" s="218">
        <f>O203*H203</f>
        <v>0</v>
      </c>
      <c r="Q203" s="218">
        <v>0</v>
      </c>
      <c r="R203" s="218">
        <f>Q203*H203</f>
        <v>0</v>
      </c>
      <c r="S203" s="218">
        <v>0</v>
      </c>
      <c r="T203" s="219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20" t="s">
        <v>187</v>
      </c>
      <c r="AT203" s="220" t="s">
        <v>189</v>
      </c>
      <c r="AU203" s="220" t="s">
        <v>91</v>
      </c>
      <c r="AY203" s="20" t="s">
        <v>188</v>
      </c>
      <c r="BE203" s="221">
        <f>IF(N203="základní",J203,0)</f>
        <v>0</v>
      </c>
      <c r="BF203" s="221">
        <f>IF(N203="snížená",J203,0)</f>
        <v>0</v>
      </c>
      <c r="BG203" s="221">
        <f>IF(N203="zákl. přenesená",J203,0)</f>
        <v>0</v>
      </c>
      <c r="BH203" s="221">
        <f>IF(N203="sníž. přenesená",J203,0)</f>
        <v>0</v>
      </c>
      <c r="BI203" s="221">
        <f>IF(N203="nulová",J203,0)</f>
        <v>0</v>
      </c>
      <c r="BJ203" s="20" t="s">
        <v>86</v>
      </c>
      <c r="BK203" s="221">
        <f>ROUND(I203*H203,2)</f>
        <v>0</v>
      </c>
      <c r="BL203" s="20" t="s">
        <v>187</v>
      </c>
      <c r="BM203" s="220" t="s">
        <v>729</v>
      </c>
    </row>
    <row r="204" s="2" customFormat="1">
      <c r="A204" s="42"/>
      <c r="B204" s="43"/>
      <c r="C204" s="44"/>
      <c r="D204" s="222" t="s">
        <v>194</v>
      </c>
      <c r="E204" s="44"/>
      <c r="F204" s="223" t="s">
        <v>3681</v>
      </c>
      <c r="G204" s="44"/>
      <c r="H204" s="44"/>
      <c r="I204" s="224"/>
      <c r="J204" s="44"/>
      <c r="K204" s="44"/>
      <c r="L204" s="48"/>
      <c r="M204" s="225"/>
      <c r="N204" s="226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194</v>
      </c>
      <c r="AU204" s="20" t="s">
        <v>91</v>
      </c>
    </row>
    <row r="205" s="2" customFormat="1">
      <c r="A205" s="42"/>
      <c r="B205" s="43"/>
      <c r="C205" s="44"/>
      <c r="D205" s="222" t="s">
        <v>202</v>
      </c>
      <c r="E205" s="44"/>
      <c r="F205" s="227" t="s">
        <v>3682</v>
      </c>
      <c r="G205" s="44"/>
      <c r="H205" s="44"/>
      <c r="I205" s="224"/>
      <c r="J205" s="44"/>
      <c r="K205" s="44"/>
      <c r="L205" s="48"/>
      <c r="M205" s="225"/>
      <c r="N205" s="226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0" t="s">
        <v>202</v>
      </c>
      <c r="AU205" s="20" t="s">
        <v>91</v>
      </c>
    </row>
    <row r="206" s="2" customFormat="1" ht="16.5" customHeight="1">
      <c r="A206" s="42"/>
      <c r="B206" s="43"/>
      <c r="C206" s="209" t="s">
        <v>519</v>
      </c>
      <c r="D206" s="209" t="s">
        <v>189</v>
      </c>
      <c r="E206" s="210" t="s">
        <v>3746</v>
      </c>
      <c r="F206" s="211" t="s">
        <v>3747</v>
      </c>
      <c r="G206" s="212" t="s">
        <v>235</v>
      </c>
      <c r="H206" s="213">
        <v>1</v>
      </c>
      <c r="I206" s="214"/>
      <c r="J206" s="215">
        <f>ROUND(I206*H206,2)</f>
        <v>0</v>
      </c>
      <c r="K206" s="211" t="s">
        <v>32</v>
      </c>
      <c r="L206" s="48"/>
      <c r="M206" s="216" t="s">
        <v>32</v>
      </c>
      <c r="N206" s="217" t="s">
        <v>49</v>
      </c>
      <c r="O206" s="88"/>
      <c r="P206" s="218">
        <f>O206*H206</f>
        <v>0</v>
      </c>
      <c r="Q206" s="218">
        <v>0</v>
      </c>
      <c r="R206" s="218">
        <f>Q206*H206</f>
        <v>0</v>
      </c>
      <c r="S206" s="218">
        <v>0</v>
      </c>
      <c r="T206" s="219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20" t="s">
        <v>187</v>
      </c>
      <c r="AT206" s="220" t="s">
        <v>189</v>
      </c>
      <c r="AU206" s="220" t="s">
        <v>91</v>
      </c>
      <c r="AY206" s="20" t="s">
        <v>188</v>
      </c>
      <c r="BE206" s="221">
        <f>IF(N206="základní",J206,0)</f>
        <v>0</v>
      </c>
      <c r="BF206" s="221">
        <f>IF(N206="snížená",J206,0)</f>
        <v>0</v>
      </c>
      <c r="BG206" s="221">
        <f>IF(N206="zákl. přenesená",J206,0)</f>
        <v>0</v>
      </c>
      <c r="BH206" s="221">
        <f>IF(N206="sníž. přenesená",J206,0)</f>
        <v>0</v>
      </c>
      <c r="BI206" s="221">
        <f>IF(N206="nulová",J206,0)</f>
        <v>0</v>
      </c>
      <c r="BJ206" s="20" t="s">
        <v>86</v>
      </c>
      <c r="BK206" s="221">
        <f>ROUND(I206*H206,2)</f>
        <v>0</v>
      </c>
      <c r="BL206" s="20" t="s">
        <v>187</v>
      </c>
      <c r="BM206" s="220" t="s">
        <v>752</v>
      </c>
    </row>
    <row r="207" s="2" customFormat="1">
      <c r="A207" s="42"/>
      <c r="B207" s="43"/>
      <c r="C207" s="44"/>
      <c r="D207" s="222" t="s">
        <v>194</v>
      </c>
      <c r="E207" s="44"/>
      <c r="F207" s="223" t="s">
        <v>3747</v>
      </c>
      <c r="G207" s="44"/>
      <c r="H207" s="44"/>
      <c r="I207" s="224"/>
      <c r="J207" s="44"/>
      <c r="K207" s="44"/>
      <c r="L207" s="48"/>
      <c r="M207" s="225"/>
      <c r="N207" s="226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194</v>
      </c>
      <c r="AU207" s="20" t="s">
        <v>91</v>
      </c>
    </row>
    <row r="208" s="2" customFormat="1">
      <c r="A208" s="42"/>
      <c r="B208" s="43"/>
      <c r="C208" s="44"/>
      <c r="D208" s="222" t="s">
        <v>202</v>
      </c>
      <c r="E208" s="44"/>
      <c r="F208" s="227" t="s">
        <v>3748</v>
      </c>
      <c r="G208" s="44"/>
      <c r="H208" s="44"/>
      <c r="I208" s="224"/>
      <c r="J208" s="44"/>
      <c r="K208" s="44"/>
      <c r="L208" s="48"/>
      <c r="M208" s="225"/>
      <c r="N208" s="226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T208" s="20" t="s">
        <v>202</v>
      </c>
      <c r="AU208" s="20" t="s">
        <v>91</v>
      </c>
    </row>
    <row r="209" s="2" customFormat="1" ht="16.5" customHeight="1">
      <c r="A209" s="42"/>
      <c r="B209" s="43"/>
      <c r="C209" s="209" t="s">
        <v>525</v>
      </c>
      <c r="D209" s="209" t="s">
        <v>189</v>
      </c>
      <c r="E209" s="210" t="s">
        <v>3749</v>
      </c>
      <c r="F209" s="211" t="s">
        <v>3750</v>
      </c>
      <c r="G209" s="212" t="s">
        <v>235</v>
      </c>
      <c r="H209" s="213">
        <v>1</v>
      </c>
      <c r="I209" s="214"/>
      <c r="J209" s="215">
        <f>ROUND(I209*H209,2)</f>
        <v>0</v>
      </c>
      <c r="K209" s="211" t="s">
        <v>32</v>
      </c>
      <c r="L209" s="48"/>
      <c r="M209" s="216" t="s">
        <v>32</v>
      </c>
      <c r="N209" s="217" t="s">
        <v>49</v>
      </c>
      <c r="O209" s="88"/>
      <c r="P209" s="218">
        <f>O209*H209</f>
        <v>0</v>
      </c>
      <c r="Q209" s="218">
        <v>0</v>
      </c>
      <c r="R209" s="218">
        <f>Q209*H209</f>
        <v>0</v>
      </c>
      <c r="S209" s="218">
        <v>0</v>
      </c>
      <c r="T209" s="219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20" t="s">
        <v>187</v>
      </c>
      <c r="AT209" s="220" t="s">
        <v>189</v>
      </c>
      <c r="AU209" s="220" t="s">
        <v>91</v>
      </c>
      <c r="AY209" s="20" t="s">
        <v>188</v>
      </c>
      <c r="BE209" s="221">
        <f>IF(N209="základní",J209,0)</f>
        <v>0</v>
      </c>
      <c r="BF209" s="221">
        <f>IF(N209="snížená",J209,0)</f>
        <v>0</v>
      </c>
      <c r="BG209" s="221">
        <f>IF(N209="zákl. přenesená",J209,0)</f>
        <v>0</v>
      </c>
      <c r="BH209" s="221">
        <f>IF(N209="sníž. přenesená",J209,0)</f>
        <v>0</v>
      </c>
      <c r="BI209" s="221">
        <f>IF(N209="nulová",J209,0)</f>
        <v>0</v>
      </c>
      <c r="BJ209" s="20" t="s">
        <v>86</v>
      </c>
      <c r="BK209" s="221">
        <f>ROUND(I209*H209,2)</f>
        <v>0</v>
      </c>
      <c r="BL209" s="20" t="s">
        <v>187</v>
      </c>
      <c r="BM209" s="220" t="s">
        <v>765</v>
      </c>
    </row>
    <row r="210" s="2" customFormat="1">
      <c r="A210" s="42"/>
      <c r="B210" s="43"/>
      <c r="C210" s="44"/>
      <c r="D210" s="222" t="s">
        <v>194</v>
      </c>
      <c r="E210" s="44"/>
      <c r="F210" s="223" t="s">
        <v>3750</v>
      </c>
      <c r="G210" s="44"/>
      <c r="H210" s="44"/>
      <c r="I210" s="224"/>
      <c r="J210" s="44"/>
      <c r="K210" s="44"/>
      <c r="L210" s="48"/>
      <c r="M210" s="225"/>
      <c r="N210" s="226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194</v>
      </c>
      <c r="AU210" s="20" t="s">
        <v>91</v>
      </c>
    </row>
    <row r="211" s="2" customFormat="1">
      <c r="A211" s="42"/>
      <c r="B211" s="43"/>
      <c r="C211" s="44"/>
      <c r="D211" s="222" t="s">
        <v>202</v>
      </c>
      <c r="E211" s="44"/>
      <c r="F211" s="227" t="s">
        <v>3751</v>
      </c>
      <c r="G211" s="44"/>
      <c r="H211" s="44"/>
      <c r="I211" s="224"/>
      <c r="J211" s="44"/>
      <c r="K211" s="44"/>
      <c r="L211" s="48"/>
      <c r="M211" s="225"/>
      <c r="N211" s="226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202</v>
      </c>
      <c r="AU211" s="20" t="s">
        <v>91</v>
      </c>
    </row>
    <row r="212" s="2" customFormat="1" ht="21.75" customHeight="1">
      <c r="A212" s="42"/>
      <c r="B212" s="43"/>
      <c r="C212" s="209" t="s">
        <v>530</v>
      </c>
      <c r="D212" s="209" t="s">
        <v>189</v>
      </c>
      <c r="E212" s="210" t="s">
        <v>3752</v>
      </c>
      <c r="F212" s="211" t="s">
        <v>3753</v>
      </c>
      <c r="G212" s="212" t="s">
        <v>235</v>
      </c>
      <c r="H212" s="213">
        <v>2</v>
      </c>
      <c r="I212" s="214"/>
      <c r="J212" s="215">
        <f>ROUND(I212*H212,2)</f>
        <v>0</v>
      </c>
      <c r="K212" s="211" t="s">
        <v>32</v>
      </c>
      <c r="L212" s="48"/>
      <c r="M212" s="216" t="s">
        <v>32</v>
      </c>
      <c r="N212" s="217" t="s">
        <v>49</v>
      </c>
      <c r="O212" s="88"/>
      <c r="P212" s="218">
        <f>O212*H212</f>
        <v>0</v>
      </c>
      <c r="Q212" s="218">
        <v>0</v>
      </c>
      <c r="R212" s="218">
        <f>Q212*H212</f>
        <v>0</v>
      </c>
      <c r="S212" s="218">
        <v>0</v>
      </c>
      <c r="T212" s="219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20" t="s">
        <v>187</v>
      </c>
      <c r="AT212" s="220" t="s">
        <v>189</v>
      </c>
      <c r="AU212" s="220" t="s">
        <v>91</v>
      </c>
      <c r="AY212" s="20" t="s">
        <v>188</v>
      </c>
      <c r="BE212" s="221">
        <f>IF(N212="základní",J212,0)</f>
        <v>0</v>
      </c>
      <c r="BF212" s="221">
        <f>IF(N212="snížená",J212,0)</f>
        <v>0</v>
      </c>
      <c r="BG212" s="221">
        <f>IF(N212="zákl. přenesená",J212,0)</f>
        <v>0</v>
      </c>
      <c r="BH212" s="221">
        <f>IF(N212="sníž. přenesená",J212,0)</f>
        <v>0</v>
      </c>
      <c r="BI212" s="221">
        <f>IF(N212="nulová",J212,0)</f>
        <v>0</v>
      </c>
      <c r="BJ212" s="20" t="s">
        <v>86</v>
      </c>
      <c r="BK212" s="221">
        <f>ROUND(I212*H212,2)</f>
        <v>0</v>
      </c>
      <c r="BL212" s="20" t="s">
        <v>187</v>
      </c>
      <c r="BM212" s="220" t="s">
        <v>782</v>
      </c>
    </row>
    <row r="213" s="2" customFormat="1">
      <c r="A213" s="42"/>
      <c r="B213" s="43"/>
      <c r="C213" s="44"/>
      <c r="D213" s="222" t="s">
        <v>194</v>
      </c>
      <c r="E213" s="44"/>
      <c r="F213" s="223" t="s">
        <v>3753</v>
      </c>
      <c r="G213" s="44"/>
      <c r="H213" s="44"/>
      <c r="I213" s="224"/>
      <c r="J213" s="44"/>
      <c r="K213" s="44"/>
      <c r="L213" s="48"/>
      <c r="M213" s="225"/>
      <c r="N213" s="226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0" t="s">
        <v>194</v>
      </c>
      <c r="AU213" s="20" t="s">
        <v>91</v>
      </c>
    </row>
    <row r="214" s="2" customFormat="1">
      <c r="A214" s="42"/>
      <c r="B214" s="43"/>
      <c r="C214" s="44"/>
      <c r="D214" s="222" t="s">
        <v>202</v>
      </c>
      <c r="E214" s="44"/>
      <c r="F214" s="227" t="s">
        <v>3754</v>
      </c>
      <c r="G214" s="44"/>
      <c r="H214" s="44"/>
      <c r="I214" s="224"/>
      <c r="J214" s="44"/>
      <c r="K214" s="44"/>
      <c r="L214" s="48"/>
      <c r="M214" s="225"/>
      <c r="N214" s="226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202</v>
      </c>
      <c r="AU214" s="20" t="s">
        <v>91</v>
      </c>
    </row>
    <row r="215" s="2" customFormat="1" ht="24.15" customHeight="1">
      <c r="A215" s="42"/>
      <c r="B215" s="43"/>
      <c r="C215" s="209" t="s">
        <v>536</v>
      </c>
      <c r="D215" s="209" t="s">
        <v>189</v>
      </c>
      <c r="E215" s="210" t="s">
        <v>3755</v>
      </c>
      <c r="F215" s="211" t="s">
        <v>3756</v>
      </c>
      <c r="G215" s="212" t="s">
        <v>235</v>
      </c>
      <c r="H215" s="213">
        <v>3</v>
      </c>
      <c r="I215" s="214"/>
      <c r="J215" s="215">
        <f>ROUND(I215*H215,2)</f>
        <v>0</v>
      </c>
      <c r="K215" s="211" t="s">
        <v>32</v>
      </c>
      <c r="L215" s="48"/>
      <c r="M215" s="216" t="s">
        <v>32</v>
      </c>
      <c r="N215" s="217" t="s">
        <v>49</v>
      </c>
      <c r="O215" s="88"/>
      <c r="P215" s="218">
        <f>O215*H215</f>
        <v>0</v>
      </c>
      <c r="Q215" s="218">
        <v>0</v>
      </c>
      <c r="R215" s="218">
        <f>Q215*H215</f>
        <v>0</v>
      </c>
      <c r="S215" s="218">
        <v>0</v>
      </c>
      <c r="T215" s="219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20" t="s">
        <v>187</v>
      </c>
      <c r="AT215" s="220" t="s">
        <v>189</v>
      </c>
      <c r="AU215" s="220" t="s">
        <v>91</v>
      </c>
      <c r="AY215" s="20" t="s">
        <v>188</v>
      </c>
      <c r="BE215" s="221">
        <f>IF(N215="základní",J215,0)</f>
        <v>0</v>
      </c>
      <c r="BF215" s="221">
        <f>IF(N215="snížená",J215,0)</f>
        <v>0</v>
      </c>
      <c r="BG215" s="221">
        <f>IF(N215="zákl. přenesená",J215,0)</f>
        <v>0</v>
      </c>
      <c r="BH215" s="221">
        <f>IF(N215="sníž. přenesená",J215,0)</f>
        <v>0</v>
      </c>
      <c r="BI215" s="221">
        <f>IF(N215="nulová",J215,0)</f>
        <v>0</v>
      </c>
      <c r="BJ215" s="20" t="s">
        <v>86</v>
      </c>
      <c r="BK215" s="221">
        <f>ROUND(I215*H215,2)</f>
        <v>0</v>
      </c>
      <c r="BL215" s="20" t="s">
        <v>187</v>
      </c>
      <c r="BM215" s="220" t="s">
        <v>807</v>
      </c>
    </row>
    <row r="216" s="2" customFormat="1">
      <c r="A216" s="42"/>
      <c r="B216" s="43"/>
      <c r="C216" s="44"/>
      <c r="D216" s="222" t="s">
        <v>194</v>
      </c>
      <c r="E216" s="44"/>
      <c r="F216" s="223" t="s">
        <v>3756</v>
      </c>
      <c r="G216" s="44"/>
      <c r="H216" s="44"/>
      <c r="I216" s="224"/>
      <c r="J216" s="44"/>
      <c r="K216" s="44"/>
      <c r="L216" s="48"/>
      <c r="M216" s="225"/>
      <c r="N216" s="226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194</v>
      </c>
      <c r="AU216" s="20" t="s">
        <v>91</v>
      </c>
    </row>
    <row r="217" s="2" customFormat="1">
      <c r="A217" s="42"/>
      <c r="B217" s="43"/>
      <c r="C217" s="44"/>
      <c r="D217" s="222" t="s">
        <v>202</v>
      </c>
      <c r="E217" s="44"/>
      <c r="F217" s="227" t="s">
        <v>3757</v>
      </c>
      <c r="G217" s="44"/>
      <c r="H217" s="44"/>
      <c r="I217" s="224"/>
      <c r="J217" s="44"/>
      <c r="K217" s="44"/>
      <c r="L217" s="48"/>
      <c r="M217" s="225"/>
      <c r="N217" s="226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202</v>
      </c>
      <c r="AU217" s="20" t="s">
        <v>91</v>
      </c>
    </row>
    <row r="218" s="2" customFormat="1" ht="24.15" customHeight="1">
      <c r="A218" s="42"/>
      <c r="B218" s="43"/>
      <c r="C218" s="209" t="s">
        <v>541</v>
      </c>
      <c r="D218" s="209" t="s">
        <v>189</v>
      </c>
      <c r="E218" s="210" t="s">
        <v>3758</v>
      </c>
      <c r="F218" s="211" t="s">
        <v>3759</v>
      </c>
      <c r="G218" s="212" t="s">
        <v>235</v>
      </c>
      <c r="H218" s="213">
        <v>7</v>
      </c>
      <c r="I218" s="214"/>
      <c r="J218" s="215">
        <f>ROUND(I218*H218,2)</f>
        <v>0</v>
      </c>
      <c r="K218" s="211" t="s">
        <v>32</v>
      </c>
      <c r="L218" s="48"/>
      <c r="M218" s="216" t="s">
        <v>32</v>
      </c>
      <c r="N218" s="217" t="s">
        <v>49</v>
      </c>
      <c r="O218" s="88"/>
      <c r="P218" s="218">
        <f>O218*H218</f>
        <v>0</v>
      </c>
      <c r="Q218" s="218">
        <v>0</v>
      </c>
      <c r="R218" s="218">
        <f>Q218*H218</f>
        <v>0</v>
      </c>
      <c r="S218" s="218">
        <v>0</v>
      </c>
      <c r="T218" s="219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20" t="s">
        <v>187</v>
      </c>
      <c r="AT218" s="220" t="s">
        <v>189</v>
      </c>
      <c r="AU218" s="220" t="s">
        <v>91</v>
      </c>
      <c r="AY218" s="20" t="s">
        <v>188</v>
      </c>
      <c r="BE218" s="221">
        <f>IF(N218="základní",J218,0)</f>
        <v>0</v>
      </c>
      <c r="BF218" s="221">
        <f>IF(N218="snížená",J218,0)</f>
        <v>0</v>
      </c>
      <c r="BG218" s="221">
        <f>IF(N218="zákl. přenesená",J218,0)</f>
        <v>0</v>
      </c>
      <c r="BH218" s="221">
        <f>IF(N218="sníž. přenesená",J218,0)</f>
        <v>0</v>
      </c>
      <c r="BI218" s="221">
        <f>IF(N218="nulová",J218,0)</f>
        <v>0</v>
      </c>
      <c r="BJ218" s="20" t="s">
        <v>86</v>
      </c>
      <c r="BK218" s="221">
        <f>ROUND(I218*H218,2)</f>
        <v>0</v>
      </c>
      <c r="BL218" s="20" t="s">
        <v>187</v>
      </c>
      <c r="BM218" s="220" t="s">
        <v>827</v>
      </c>
    </row>
    <row r="219" s="2" customFormat="1">
      <c r="A219" s="42"/>
      <c r="B219" s="43"/>
      <c r="C219" s="44"/>
      <c r="D219" s="222" t="s">
        <v>194</v>
      </c>
      <c r="E219" s="44"/>
      <c r="F219" s="223" t="s">
        <v>3759</v>
      </c>
      <c r="G219" s="44"/>
      <c r="H219" s="44"/>
      <c r="I219" s="224"/>
      <c r="J219" s="44"/>
      <c r="K219" s="44"/>
      <c r="L219" s="48"/>
      <c r="M219" s="225"/>
      <c r="N219" s="226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194</v>
      </c>
      <c r="AU219" s="20" t="s">
        <v>91</v>
      </c>
    </row>
    <row r="220" s="2" customFormat="1">
      <c r="A220" s="42"/>
      <c r="B220" s="43"/>
      <c r="C220" s="44"/>
      <c r="D220" s="222" t="s">
        <v>202</v>
      </c>
      <c r="E220" s="44"/>
      <c r="F220" s="227" t="s">
        <v>3760</v>
      </c>
      <c r="G220" s="44"/>
      <c r="H220" s="44"/>
      <c r="I220" s="224"/>
      <c r="J220" s="44"/>
      <c r="K220" s="44"/>
      <c r="L220" s="48"/>
      <c r="M220" s="225"/>
      <c r="N220" s="226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202</v>
      </c>
      <c r="AU220" s="20" t="s">
        <v>91</v>
      </c>
    </row>
    <row r="221" s="2" customFormat="1" ht="16.5" customHeight="1">
      <c r="A221" s="42"/>
      <c r="B221" s="43"/>
      <c r="C221" s="209" t="s">
        <v>546</v>
      </c>
      <c r="D221" s="209" t="s">
        <v>189</v>
      </c>
      <c r="E221" s="210" t="s">
        <v>3761</v>
      </c>
      <c r="F221" s="211" t="s">
        <v>3762</v>
      </c>
      <c r="G221" s="212" t="s">
        <v>235</v>
      </c>
      <c r="H221" s="213">
        <v>7</v>
      </c>
      <c r="I221" s="214"/>
      <c r="J221" s="215">
        <f>ROUND(I221*H221,2)</f>
        <v>0</v>
      </c>
      <c r="K221" s="211" t="s">
        <v>32</v>
      </c>
      <c r="L221" s="48"/>
      <c r="M221" s="216" t="s">
        <v>32</v>
      </c>
      <c r="N221" s="217" t="s">
        <v>49</v>
      </c>
      <c r="O221" s="88"/>
      <c r="P221" s="218">
        <f>O221*H221</f>
        <v>0</v>
      </c>
      <c r="Q221" s="218">
        <v>0</v>
      </c>
      <c r="R221" s="218">
        <f>Q221*H221</f>
        <v>0</v>
      </c>
      <c r="S221" s="218">
        <v>0</v>
      </c>
      <c r="T221" s="219">
        <f>S221*H221</f>
        <v>0</v>
      </c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R221" s="220" t="s">
        <v>187</v>
      </c>
      <c r="AT221" s="220" t="s">
        <v>189</v>
      </c>
      <c r="AU221" s="220" t="s">
        <v>91</v>
      </c>
      <c r="AY221" s="20" t="s">
        <v>188</v>
      </c>
      <c r="BE221" s="221">
        <f>IF(N221="základní",J221,0)</f>
        <v>0</v>
      </c>
      <c r="BF221" s="221">
        <f>IF(N221="snížená",J221,0)</f>
        <v>0</v>
      </c>
      <c r="BG221" s="221">
        <f>IF(N221="zákl. přenesená",J221,0)</f>
        <v>0</v>
      </c>
      <c r="BH221" s="221">
        <f>IF(N221="sníž. přenesená",J221,0)</f>
        <v>0</v>
      </c>
      <c r="BI221" s="221">
        <f>IF(N221="nulová",J221,0)</f>
        <v>0</v>
      </c>
      <c r="BJ221" s="20" t="s">
        <v>86</v>
      </c>
      <c r="BK221" s="221">
        <f>ROUND(I221*H221,2)</f>
        <v>0</v>
      </c>
      <c r="BL221" s="20" t="s">
        <v>187</v>
      </c>
      <c r="BM221" s="220" t="s">
        <v>840</v>
      </c>
    </row>
    <row r="222" s="2" customFormat="1">
      <c r="A222" s="42"/>
      <c r="B222" s="43"/>
      <c r="C222" s="44"/>
      <c r="D222" s="222" t="s">
        <v>194</v>
      </c>
      <c r="E222" s="44"/>
      <c r="F222" s="223" t="s">
        <v>3762</v>
      </c>
      <c r="G222" s="44"/>
      <c r="H222" s="44"/>
      <c r="I222" s="224"/>
      <c r="J222" s="44"/>
      <c r="K222" s="44"/>
      <c r="L222" s="48"/>
      <c r="M222" s="225"/>
      <c r="N222" s="226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194</v>
      </c>
      <c r="AU222" s="20" t="s">
        <v>91</v>
      </c>
    </row>
    <row r="223" s="2" customFormat="1">
      <c r="A223" s="42"/>
      <c r="B223" s="43"/>
      <c r="C223" s="44"/>
      <c r="D223" s="222" t="s">
        <v>202</v>
      </c>
      <c r="E223" s="44"/>
      <c r="F223" s="227" t="s">
        <v>3763</v>
      </c>
      <c r="G223" s="44"/>
      <c r="H223" s="44"/>
      <c r="I223" s="224"/>
      <c r="J223" s="44"/>
      <c r="K223" s="44"/>
      <c r="L223" s="48"/>
      <c r="M223" s="225"/>
      <c r="N223" s="226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202</v>
      </c>
      <c r="AU223" s="20" t="s">
        <v>91</v>
      </c>
    </row>
    <row r="224" s="2" customFormat="1" ht="24.15" customHeight="1">
      <c r="A224" s="42"/>
      <c r="B224" s="43"/>
      <c r="C224" s="209" t="s">
        <v>552</v>
      </c>
      <c r="D224" s="209" t="s">
        <v>189</v>
      </c>
      <c r="E224" s="210" t="s">
        <v>3764</v>
      </c>
      <c r="F224" s="211" t="s">
        <v>3765</v>
      </c>
      <c r="G224" s="212" t="s">
        <v>235</v>
      </c>
      <c r="H224" s="213">
        <v>7</v>
      </c>
      <c r="I224" s="214"/>
      <c r="J224" s="215">
        <f>ROUND(I224*H224,2)</f>
        <v>0</v>
      </c>
      <c r="K224" s="211" t="s">
        <v>32</v>
      </c>
      <c r="L224" s="48"/>
      <c r="M224" s="216" t="s">
        <v>32</v>
      </c>
      <c r="N224" s="217" t="s">
        <v>49</v>
      </c>
      <c r="O224" s="88"/>
      <c r="P224" s="218">
        <f>O224*H224</f>
        <v>0</v>
      </c>
      <c r="Q224" s="218">
        <v>0</v>
      </c>
      <c r="R224" s="218">
        <f>Q224*H224</f>
        <v>0</v>
      </c>
      <c r="S224" s="218">
        <v>0</v>
      </c>
      <c r="T224" s="219">
        <f>S224*H224</f>
        <v>0</v>
      </c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R224" s="220" t="s">
        <v>187</v>
      </c>
      <c r="AT224" s="220" t="s">
        <v>189</v>
      </c>
      <c r="AU224" s="220" t="s">
        <v>91</v>
      </c>
      <c r="AY224" s="20" t="s">
        <v>188</v>
      </c>
      <c r="BE224" s="221">
        <f>IF(N224="základní",J224,0)</f>
        <v>0</v>
      </c>
      <c r="BF224" s="221">
        <f>IF(N224="snížená",J224,0)</f>
        <v>0</v>
      </c>
      <c r="BG224" s="221">
        <f>IF(N224="zákl. přenesená",J224,0)</f>
        <v>0</v>
      </c>
      <c r="BH224" s="221">
        <f>IF(N224="sníž. přenesená",J224,0)</f>
        <v>0</v>
      </c>
      <c r="BI224" s="221">
        <f>IF(N224="nulová",J224,0)</f>
        <v>0</v>
      </c>
      <c r="BJ224" s="20" t="s">
        <v>86</v>
      </c>
      <c r="BK224" s="221">
        <f>ROUND(I224*H224,2)</f>
        <v>0</v>
      </c>
      <c r="BL224" s="20" t="s">
        <v>187</v>
      </c>
      <c r="BM224" s="220" t="s">
        <v>851</v>
      </c>
    </row>
    <row r="225" s="2" customFormat="1">
      <c r="A225" s="42"/>
      <c r="B225" s="43"/>
      <c r="C225" s="44"/>
      <c r="D225" s="222" t="s">
        <v>194</v>
      </c>
      <c r="E225" s="44"/>
      <c r="F225" s="223" t="s">
        <v>3765</v>
      </c>
      <c r="G225" s="44"/>
      <c r="H225" s="44"/>
      <c r="I225" s="224"/>
      <c r="J225" s="44"/>
      <c r="K225" s="44"/>
      <c r="L225" s="48"/>
      <c r="M225" s="225"/>
      <c r="N225" s="226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194</v>
      </c>
      <c r="AU225" s="20" t="s">
        <v>91</v>
      </c>
    </row>
    <row r="226" s="2" customFormat="1">
      <c r="A226" s="42"/>
      <c r="B226" s="43"/>
      <c r="C226" s="44"/>
      <c r="D226" s="222" t="s">
        <v>202</v>
      </c>
      <c r="E226" s="44"/>
      <c r="F226" s="227" t="s">
        <v>3766</v>
      </c>
      <c r="G226" s="44"/>
      <c r="H226" s="44"/>
      <c r="I226" s="224"/>
      <c r="J226" s="44"/>
      <c r="K226" s="44"/>
      <c r="L226" s="48"/>
      <c r="M226" s="225"/>
      <c r="N226" s="226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202</v>
      </c>
      <c r="AU226" s="20" t="s">
        <v>91</v>
      </c>
    </row>
    <row r="227" s="2" customFormat="1" ht="21.75" customHeight="1">
      <c r="A227" s="42"/>
      <c r="B227" s="43"/>
      <c r="C227" s="209" t="s">
        <v>557</v>
      </c>
      <c r="D227" s="209" t="s">
        <v>189</v>
      </c>
      <c r="E227" s="210" t="s">
        <v>3767</v>
      </c>
      <c r="F227" s="211" t="s">
        <v>3768</v>
      </c>
      <c r="G227" s="212" t="s">
        <v>235</v>
      </c>
      <c r="H227" s="213">
        <v>1</v>
      </c>
      <c r="I227" s="214"/>
      <c r="J227" s="215">
        <f>ROUND(I227*H227,2)</f>
        <v>0</v>
      </c>
      <c r="K227" s="211" t="s">
        <v>32</v>
      </c>
      <c r="L227" s="48"/>
      <c r="M227" s="216" t="s">
        <v>32</v>
      </c>
      <c r="N227" s="217" t="s">
        <v>49</v>
      </c>
      <c r="O227" s="88"/>
      <c r="P227" s="218">
        <f>O227*H227</f>
        <v>0</v>
      </c>
      <c r="Q227" s="218">
        <v>0</v>
      </c>
      <c r="R227" s="218">
        <f>Q227*H227</f>
        <v>0</v>
      </c>
      <c r="S227" s="218">
        <v>0</v>
      </c>
      <c r="T227" s="219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20" t="s">
        <v>187</v>
      </c>
      <c r="AT227" s="220" t="s">
        <v>189</v>
      </c>
      <c r="AU227" s="220" t="s">
        <v>91</v>
      </c>
      <c r="AY227" s="20" t="s">
        <v>188</v>
      </c>
      <c r="BE227" s="221">
        <f>IF(N227="základní",J227,0)</f>
        <v>0</v>
      </c>
      <c r="BF227" s="221">
        <f>IF(N227="snížená",J227,0)</f>
        <v>0</v>
      </c>
      <c r="BG227" s="221">
        <f>IF(N227="zákl. přenesená",J227,0)</f>
        <v>0</v>
      </c>
      <c r="BH227" s="221">
        <f>IF(N227="sníž. přenesená",J227,0)</f>
        <v>0</v>
      </c>
      <c r="BI227" s="221">
        <f>IF(N227="nulová",J227,0)</f>
        <v>0</v>
      </c>
      <c r="BJ227" s="20" t="s">
        <v>86</v>
      </c>
      <c r="BK227" s="221">
        <f>ROUND(I227*H227,2)</f>
        <v>0</v>
      </c>
      <c r="BL227" s="20" t="s">
        <v>187</v>
      </c>
      <c r="BM227" s="220" t="s">
        <v>863</v>
      </c>
    </row>
    <row r="228" s="2" customFormat="1">
      <c r="A228" s="42"/>
      <c r="B228" s="43"/>
      <c r="C228" s="44"/>
      <c r="D228" s="222" t="s">
        <v>194</v>
      </c>
      <c r="E228" s="44"/>
      <c r="F228" s="223" t="s">
        <v>3768</v>
      </c>
      <c r="G228" s="44"/>
      <c r="H228" s="44"/>
      <c r="I228" s="224"/>
      <c r="J228" s="44"/>
      <c r="K228" s="44"/>
      <c r="L228" s="48"/>
      <c r="M228" s="225"/>
      <c r="N228" s="226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194</v>
      </c>
      <c r="AU228" s="20" t="s">
        <v>91</v>
      </c>
    </row>
    <row r="229" s="2" customFormat="1">
      <c r="A229" s="42"/>
      <c r="B229" s="43"/>
      <c r="C229" s="44"/>
      <c r="D229" s="222" t="s">
        <v>202</v>
      </c>
      <c r="E229" s="44"/>
      <c r="F229" s="227" t="s">
        <v>3769</v>
      </c>
      <c r="G229" s="44"/>
      <c r="H229" s="44"/>
      <c r="I229" s="224"/>
      <c r="J229" s="44"/>
      <c r="K229" s="44"/>
      <c r="L229" s="48"/>
      <c r="M229" s="225"/>
      <c r="N229" s="226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0" t="s">
        <v>202</v>
      </c>
      <c r="AU229" s="20" t="s">
        <v>91</v>
      </c>
    </row>
    <row r="230" s="2" customFormat="1" ht="21.75" customHeight="1">
      <c r="A230" s="42"/>
      <c r="B230" s="43"/>
      <c r="C230" s="209" t="s">
        <v>565</v>
      </c>
      <c r="D230" s="209" t="s">
        <v>189</v>
      </c>
      <c r="E230" s="210" t="s">
        <v>3770</v>
      </c>
      <c r="F230" s="211" t="s">
        <v>3771</v>
      </c>
      <c r="G230" s="212" t="s">
        <v>235</v>
      </c>
      <c r="H230" s="213">
        <v>1</v>
      </c>
      <c r="I230" s="214"/>
      <c r="J230" s="215">
        <f>ROUND(I230*H230,2)</f>
        <v>0</v>
      </c>
      <c r="K230" s="211" t="s">
        <v>32</v>
      </c>
      <c r="L230" s="48"/>
      <c r="M230" s="216" t="s">
        <v>32</v>
      </c>
      <c r="N230" s="217" t="s">
        <v>49</v>
      </c>
      <c r="O230" s="88"/>
      <c r="P230" s="218">
        <f>O230*H230</f>
        <v>0</v>
      </c>
      <c r="Q230" s="218">
        <v>0</v>
      </c>
      <c r="R230" s="218">
        <f>Q230*H230</f>
        <v>0</v>
      </c>
      <c r="S230" s="218">
        <v>0</v>
      </c>
      <c r="T230" s="219">
        <f>S230*H230</f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R230" s="220" t="s">
        <v>187</v>
      </c>
      <c r="AT230" s="220" t="s">
        <v>189</v>
      </c>
      <c r="AU230" s="220" t="s">
        <v>91</v>
      </c>
      <c r="AY230" s="20" t="s">
        <v>188</v>
      </c>
      <c r="BE230" s="221">
        <f>IF(N230="základní",J230,0)</f>
        <v>0</v>
      </c>
      <c r="BF230" s="221">
        <f>IF(N230="snížená",J230,0)</f>
        <v>0</v>
      </c>
      <c r="BG230" s="221">
        <f>IF(N230="zákl. přenesená",J230,0)</f>
        <v>0</v>
      </c>
      <c r="BH230" s="221">
        <f>IF(N230="sníž. přenesená",J230,0)</f>
        <v>0</v>
      </c>
      <c r="BI230" s="221">
        <f>IF(N230="nulová",J230,0)</f>
        <v>0</v>
      </c>
      <c r="BJ230" s="20" t="s">
        <v>86</v>
      </c>
      <c r="BK230" s="221">
        <f>ROUND(I230*H230,2)</f>
        <v>0</v>
      </c>
      <c r="BL230" s="20" t="s">
        <v>187</v>
      </c>
      <c r="BM230" s="220" t="s">
        <v>875</v>
      </c>
    </row>
    <row r="231" s="2" customFormat="1">
      <c r="A231" s="42"/>
      <c r="B231" s="43"/>
      <c r="C231" s="44"/>
      <c r="D231" s="222" t="s">
        <v>194</v>
      </c>
      <c r="E231" s="44"/>
      <c r="F231" s="223" t="s">
        <v>3771</v>
      </c>
      <c r="G231" s="44"/>
      <c r="H231" s="44"/>
      <c r="I231" s="224"/>
      <c r="J231" s="44"/>
      <c r="K231" s="44"/>
      <c r="L231" s="48"/>
      <c r="M231" s="225"/>
      <c r="N231" s="226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194</v>
      </c>
      <c r="AU231" s="20" t="s">
        <v>91</v>
      </c>
    </row>
    <row r="232" s="2" customFormat="1">
      <c r="A232" s="42"/>
      <c r="B232" s="43"/>
      <c r="C232" s="44"/>
      <c r="D232" s="222" t="s">
        <v>202</v>
      </c>
      <c r="E232" s="44"/>
      <c r="F232" s="227" t="s">
        <v>3772</v>
      </c>
      <c r="G232" s="44"/>
      <c r="H232" s="44"/>
      <c r="I232" s="224"/>
      <c r="J232" s="44"/>
      <c r="K232" s="44"/>
      <c r="L232" s="48"/>
      <c r="M232" s="225"/>
      <c r="N232" s="226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0" t="s">
        <v>202</v>
      </c>
      <c r="AU232" s="20" t="s">
        <v>91</v>
      </c>
    </row>
    <row r="233" s="2" customFormat="1" ht="16.5" customHeight="1">
      <c r="A233" s="42"/>
      <c r="B233" s="43"/>
      <c r="C233" s="209" t="s">
        <v>570</v>
      </c>
      <c r="D233" s="209" t="s">
        <v>189</v>
      </c>
      <c r="E233" s="210" t="s">
        <v>3773</v>
      </c>
      <c r="F233" s="211" t="s">
        <v>3697</v>
      </c>
      <c r="G233" s="212" t="s">
        <v>235</v>
      </c>
      <c r="H233" s="213">
        <v>2</v>
      </c>
      <c r="I233" s="214"/>
      <c r="J233" s="215">
        <f>ROUND(I233*H233,2)</f>
        <v>0</v>
      </c>
      <c r="K233" s="211" t="s">
        <v>32</v>
      </c>
      <c r="L233" s="48"/>
      <c r="M233" s="216" t="s">
        <v>32</v>
      </c>
      <c r="N233" s="217" t="s">
        <v>49</v>
      </c>
      <c r="O233" s="88"/>
      <c r="P233" s="218">
        <f>O233*H233</f>
        <v>0</v>
      </c>
      <c r="Q233" s="218">
        <v>0</v>
      </c>
      <c r="R233" s="218">
        <f>Q233*H233</f>
        <v>0</v>
      </c>
      <c r="S233" s="218">
        <v>0</v>
      </c>
      <c r="T233" s="219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20" t="s">
        <v>187</v>
      </c>
      <c r="AT233" s="220" t="s">
        <v>189</v>
      </c>
      <c r="AU233" s="220" t="s">
        <v>91</v>
      </c>
      <c r="AY233" s="20" t="s">
        <v>188</v>
      </c>
      <c r="BE233" s="221">
        <f>IF(N233="základní",J233,0)</f>
        <v>0</v>
      </c>
      <c r="BF233" s="221">
        <f>IF(N233="snížená",J233,0)</f>
        <v>0</v>
      </c>
      <c r="BG233" s="221">
        <f>IF(N233="zákl. přenesená",J233,0)</f>
        <v>0</v>
      </c>
      <c r="BH233" s="221">
        <f>IF(N233="sníž. přenesená",J233,0)</f>
        <v>0</v>
      </c>
      <c r="BI233" s="221">
        <f>IF(N233="nulová",J233,0)</f>
        <v>0</v>
      </c>
      <c r="BJ233" s="20" t="s">
        <v>86</v>
      </c>
      <c r="BK233" s="221">
        <f>ROUND(I233*H233,2)</f>
        <v>0</v>
      </c>
      <c r="BL233" s="20" t="s">
        <v>187</v>
      </c>
      <c r="BM233" s="220" t="s">
        <v>897</v>
      </c>
    </row>
    <row r="234" s="2" customFormat="1">
      <c r="A234" s="42"/>
      <c r="B234" s="43"/>
      <c r="C234" s="44"/>
      <c r="D234" s="222" t="s">
        <v>194</v>
      </c>
      <c r="E234" s="44"/>
      <c r="F234" s="223" t="s">
        <v>3697</v>
      </c>
      <c r="G234" s="44"/>
      <c r="H234" s="44"/>
      <c r="I234" s="224"/>
      <c r="J234" s="44"/>
      <c r="K234" s="44"/>
      <c r="L234" s="48"/>
      <c r="M234" s="225"/>
      <c r="N234" s="226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194</v>
      </c>
      <c r="AU234" s="20" t="s">
        <v>91</v>
      </c>
    </row>
    <row r="235" s="2" customFormat="1">
      <c r="A235" s="42"/>
      <c r="B235" s="43"/>
      <c r="C235" s="44"/>
      <c r="D235" s="222" t="s">
        <v>202</v>
      </c>
      <c r="E235" s="44"/>
      <c r="F235" s="227" t="s">
        <v>3698</v>
      </c>
      <c r="G235" s="44"/>
      <c r="H235" s="44"/>
      <c r="I235" s="224"/>
      <c r="J235" s="44"/>
      <c r="K235" s="44"/>
      <c r="L235" s="48"/>
      <c r="M235" s="225"/>
      <c r="N235" s="226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202</v>
      </c>
      <c r="AU235" s="20" t="s">
        <v>91</v>
      </c>
    </row>
    <row r="236" s="2" customFormat="1" ht="16.5" customHeight="1">
      <c r="A236" s="42"/>
      <c r="B236" s="43"/>
      <c r="C236" s="209" t="s">
        <v>575</v>
      </c>
      <c r="D236" s="209" t="s">
        <v>189</v>
      </c>
      <c r="E236" s="210" t="s">
        <v>3774</v>
      </c>
      <c r="F236" s="211" t="s">
        <v>3775</v>
      </c>
      <c r="G236" s="212" t="s">
        <v>235</v>
      </c>
      <c r="H236" s="213">
        <v>1</v>
      </c>
      <c r="I236" s="214"/>
      <c r="J236" s="215">
        <f>ROUND(I236*H236,2)</f>
        <v>0</v>
      </c>
      <c r="K236" s="211" t="s">
        <v>32</v>
      </c>
      <c r="L236" s="48"/>
      <c r="M236" s="216" t="s">
        <v>32</v>
      </c>
      <c r="N236" s="217" t="s">
        <v>49</v>
      </c>
      <c r="O236" s="88"/>
      <c r="P236" s="218">
        <f>O236*H236</f>
        <v>0</v>
      </c>
      <c r="Q236" s="218">
        <v>0</v>
      </c>
      <c r="R236" s="218">
        <f>Q236*H236</f>
        <v>0</v>
      </c>
      <c r="S236" s="218">
        <v>0</v>
      </c>
      <c r="T236" s="219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20" t="s">
        <v>187</v>
      </c>
      <c r="AT236" s="220" t="s">
        <v>189</v>
      </c>
      <c r="AU236" s="220" t="s">
        <v>91</v>
      </c>
      <c r="AY236" s="20" t="s">
        <v>188</v>
      </c>
      <c r="BE236" s="221">
        <f>IF(N236="základní",J236,0)</f>
        <v>0</v>
      </c>
      <c r="BF236" s="221">
        <f>IF(N236="snížená",J236,0)</f>
        <v>0</v>
      </c>
      <c r="BG236" s="221">
        <f>IF(N236="zákl. přenesená",J236,0)</f>
        <v>0</v>
      </c>
      <c r="BH236" s="221">
        <f>IF(N236="sníž. přenesená",J236,0)</f>
        <v>0</v>
      </c>
      <c r="BI236" s="221">
        <f>IF(N236="nulová",J236,0)</f>
        <v>0</v>
      </c>
      <c r="BJ236" s="20" t="s">
        <v>86</v>
      </c>
      <c r="BK236" s="221">
        <f>ROUND(I236*H236,2)</f>
        <v>0</v>
      </c>
      <c r="BL236" s="20" t="s">
        <v>187</v>
      </c>
      <c r="BM236" s="220" t="s">
        <v>910</v>
      </c>
    </row>
    <row r="237" s="2" customFormat="1">
      <c r="A237" s="42"/>
      <c r="B237" s="43"/>
      <c r="C237" s="44"/>
      <c r="D237" s="222" t="s">
        <v>194</v>
      </c>
      <c r="E237" s="44"/>
      <c r="F237" s="223" t="s">
        <v>3775</v>
      </c>
      <c r="G237" s="44"/>
      <c r="H237" s="44"/>
      <c r="I237" s="224"/>
      <c r="J237" s="44"/>
      <c r="K237" s="44"/>
      <c r="L237" s="48"/>
      <c r="M237" s="225"/>
      <c r="N237" s="226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194</v>
      </c>
      <c r="AU237" s="20" t="s">
        <v>91</v>
      </c>
    </row>
    <row r="238" s="2" customFormat="1">
      <c r="A238" s="42"/>
      <c r="B238" s="43"/>
      <c r="C238" s="44"/>
      <c r="D238" s="222" t="s">
        <v>202</v>
      </c>
      <c r="E238" s="44"/>
      <c r="F238" s="227" t="s">
        <v>3776</v>
      </c>
      <c r="G238" s="44"/>
      <c r="H238" s="44"/>
      <c r="I238" s="224"/>
      <c r="J238" s="44"/>
      <c r="K238" s="44"/>
      <c r="L238" s="48"/>
      <c r="M238" s="225"/>
      <c r="N238" s="226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0" t="s">
        <v>202</v>
      </c>
      <c r="AU238" s="20" t="s">
        <v>91</v>
      </c>
    </row>
    <row r="239" s="2" customFormat="1" ht="21.75" customHeight="1">
      <c r="A239" s="42"/>
      <c r="B239" s="43"/>
      <c r="C239" s="209" t="s">
        <v>580</v>
      </c>
      <c r="D239" s="209" t="s">
        <v>189</v>
      </c>
      <c r="E239" s="210" t="s">
        <v>3777</v>
      </c>
      <c r="F239" s="211" t="s">
        <v>3701</v>
      </c>
      <c r="G239" s="212" t="s">
        <v>235</v>
      </c>
      <c r="H239" s="213">
        <v>1</v>
      </c>
      <c r="I239" s="214"/>
      <c r="J239" s="215">
        <f>ROUND(I239*H239,2)</f>
        <v>0</v>
      </c>
      <c r="K239" s="211" t="s">
        <v>32</v>
      </c>
      <c r="L239" s="48"/>
      <c r="M239" s="216" t="s">
        <v>32</v>
      </c>
      <c r="N239" s="217" t="s">
        <v>49</v>
      </c>
      <c r="O239" s="88"/>
      <c r="P239" s="218">
        <f>O239*H239</f>
        <v>0</v>
      </c>
      <c r="Q239" s="218">
        <v>0</v>
      </c>
      <c r="R239" s="218">
        <f>Q239*H239</f>
        <v>0</v>
      </c>
      <c r="S239" s="218">
        <v>0</v>
      </c>
      <c r="T239" s="219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20" t="s">
        <v>187</v>
      </c>
      <c r="AT239" s="220" t="s">
        <v>189</v>
      </c>
      <c r="AU239" s="220" t="s">
        <v>91</v>
      </c>
      <c r="AY239" s="20" t="s">
        <v>188</v>
      </c>
      <c r="BE239" s="221">
        <f>IF(N239="základní",J239,0)</f>
        <v>0</v>
      </c>
      <c r="BF239" s="221">
        <f>IF(N239="snížená",J239,0)</f>
        <v>0</v>
      </c>
      <c r="BG239" s="221">
        <f>IF(N239="zákl. přenesená",J239,0)</f>
        <v>0</v>
      </c>
      <c r="BH239" s="221">
        <f>IF(N239="sníž. přenesená",J239,0)</f>
        <v>0</v>
      </c>
      <c r="BI239" s="221">
        <f>IF(N239="nulová",J239,0)</f>
        <v>0</v>
      </c>
      <c r="BJ239" s="20" t="s">
        <v>86</v>
      </c>
      <c r="BK239" s="221">
        <f>ROUND(I239*H239,2)</f>
        <v>0</v>
      </c>
      <c r="BL239" s="20" t="s">
        <v>187</v>
      </c>
      <c r="BM239" s="220" t="s">
        <v>488</v>
      </c>
    </row>
    <row r="240" s="2" customFormat="1">
      <c r="A240" s="42"/>
      <c r="B240" s="43"/>
      <c r="C240" s="44"/>
      <c r="D240" s="222" t="s">
        <v>194</v>
      </c>
      <c r="E240" s="44"/>
      <c r="F240" s="223" t="s">
        <v>3701</v>
      </c>
      <c r="G240" s="44"/>
      <c r="H240" s="44"/>
      <c r="I240" s="224"/>
      <c r="J240" s="44"/>
      <c r="K240" s="44"/>
      <c r="L240" s="48"/>
      <c r="M240" s="225"/>
      <c r="N240" s="226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194</v>
      </c>
      <c r="AU240" s="20" t="s">
        <v>91</v>
      </c>
    </row>
    <row r="241" s="2" customFormat="1">
      <c r="A241" s="42"/>
      <c r="B241" s="43"/>
      <c r="C241" s="44"/>
      <c r="D241" s="222" t="s">
        <v>202</v>
      </c>
      <c r="E241" s="44"/>
      <c r="F241" s="227" t="s">
        <v>3702</v>
      </c>
      <c r="G241" s="44"/>
      <c r="H241" s="44"/>
      <c r="I241" s="224"/>
      <c r="J241" s="44"/>
      <c r="K241" s="44"/>
      <c r="L241" s="48"/>
      <c r="M241" s="225"/>
      <c r="N241" s="226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0" t="s">
        <v>202</v>
      </c>
      <c r="AU241" s="20" t="s">
        <v>91</v>
      </c>
    </row>
    <row r="242" s="2" customFormat="1" ht="33" customHeight="1">
      <c r="A242" s="42"/>
      <c r="B242" s="43"/>
      <c r="C242" s="209" t="s">
        <v>586</v>
      </c>
      <c r="D242" s="209" t="s">
        <v>189</v>
      </c>
      <c r="E242" s="210" t="s">
        <v>3778</v>
      </c>
      <c r="F242" s="211" t="s">
        <v>3705</v>
      </c>
      <c r="G242" s="212" t="s">
        <v>235</v>
      </c>
      <c r="H242" s="213">
        <v>4</v>
      </c>
      <c r="I242" s="214"/>
      <c r="J242" s="215">
        <f>ROUND(I242*H242,2)</f>
        <v>0</v>
      </c>
      <c r="K242" s="211" t="s">
        <v>32</v>
      </c>
      <c r="L242" s="48"/>
      <c r="M242" s="216" t="s">
        <v>32</v>
      </c>
      <c r="N242" s="217" t="s">
        <v>49</v>
      </c>
      <c r="O242" s="88"/>
      <c r="P242" s="218">
        <f>O242*H242</f>
        <v>0</v>
      </c>
      <c r="Q242" s="218">
        <v>0</v>
      </c>
      <c r="R242" s="218">
        <f>Q242*H242</f>
        <v>0</v>
      </c>
      <c r="S242" s="218">
        <v>0</v>
      </c>
      <c r="T242" s="219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R242" s="220" t="s">
        <v>187</v>
      </c>
      <c r="AT242" s="220" t="s">
        <v>189</v>
      </c>
      <c r="AU242" s="220" t="s">
        <v>91</v>
      </c>
      <c r="AY242" s="20" t="s">
        <v>188</v>
      </c>
      <c r="BE242" s="221">
        <f>IF(N242="základní",J242,0)</f>
        <v>0</v>
      </c>
      <c r="BF242" s="221">
        <f>IF(N242="snížená",J242,0)</f>
        <v>0</v>
      </c>
      <c r="BG242" s="221">
        <f>IF(N242="zákl. přenesená",J242,0)</f>
        <v>0</v>
      </c>
      <c r="BH242" s="221">
        <f>IF(N242="sníž. přenesená",J242,0)</f>
        <v>0</v>
      </c>
      <c r="BI242" s="221">
        <f>IF(N242="nulová",J242,0)</f>
        <v>0</v>
      </c>
      <c r="BJ242" s="20" t="s">
        <v>86</v>
      </c>
      <c r="BK242" s="221">
        <f>ROUND(I242*H242,2)</f>
        <v>0</v>
      </c>
      <c r="BL242" s="20" t="s">
        <v>187</v>
      </c>
      <c r="BM242" s="220" t="s">
        <v>1720</v>
      </c>
    </row>
    <row r="243" s="2" customFormat="1">
      <c r="A243" s="42"/>
      <c r="B243" s="43"/>
      <c r="C243" s="44"/>
      <c r="D243" s="222" t="s">
        <v>194</v>
      </c>
      <c r="E243" s="44"/>
      <c r="F243" s="223" t="s">
        <v>3705</v>
      </c>
      <c r="G243" s="44"/>
      <c r="H243" s="44"/>
      <c r="I243" s="224"/>
      <c r="J243" s="44"/>
      <c r="K243" s="44"/>
      <c r="L243" s="48"/>
      <c r="M243" s="225"/>
      <c r="N243" s="226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0" t="s">
        <v>194</v>
      </c>
      <c r="AU243" s="20" t="s">
        <v>91</v>
      </c>
    </row>
    <row r="244" s="2" customFormat="1">
      <c r="A244" s="42"/>
      <c r="B244" s="43"/>
      <c r="C244" s="44"/>
      <c r="D244" s="222" t="s">
        <v>202</v>
      </c>
      <c r="E244" s="44"/>
      <c r="F244" s="227" t="s">
        <v>3706</v>
      </c>
      <c r="G244" s="44"/>
      <c r="H244" s="44"/>
      <c r="I244" s="224"/>
      <c r="J244" s="44"/>
      <c r="K244" s="44"/>
      <c r="L244" s="48"/>
      <c r="M244" s="225"/>
      <c r="N244" s="226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202</v>
      </c>
      <c r="AU244" s="20" t="s">
        <v>91</v>
      </c>
    </row>
    <row r="245" s="2" customFormat="1" ht="16.5" customHeight="1">
      <c r="A245" s="42"/>
      <c r="B245" s="43"/>
      <c r="C245" s="209" t="s">
        <v>591</v>
      </c>
      <c r="D245" s="209" t="s">
        <v>189</v>
      </c>
      <c r="E245" s="210" t="s">
        <v>3779</v>
      </c>
      <c r="F245" s="211" t="s">
        <v>3709</v>
      </c>
      <c r="G245" s="212" t="s">
        <v>235</v>
      </c>
      <c r="H245" s="213">
        <v>1</v>
      </c>
      <c r="I245" s="214"/>
      <c r="J245" s="215">
        <f>ROUND(I245*H245,2)</f>
        <v>0</v>
      </c>
      <c r="K245" s="211" t="s">
        <v>32</v>
      </c>
      <c r="L245" s="48"/>
      <c r="M245" s="216" t="s">
        <v>32</v>
      </c>
      <c r="N245" s="217" t="s">
        <v>49</v>
      </c>
      <c r="O245" s="88"/>
      <c r="P245" s="218">
        <f>O245*H245</f>
        <v>0</v>
      </c>
      <c r="Q245" s="218">
        <v>0</v>
      </c>
      <c r="R245" s="218">
        <f>Q245*H245</f>
        <v>0</v>
      </c>
      <c r="S245" s="218">
        <v>0</v>
      </c>
      <c r="T245" s="219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20" t="s">
        <v>187</v>
      </c>
      <c r="AT245" s="220" t="s">
        <v>189</v>
      </c>
      <c r="AU245" s="220" t="s">
        <v>91</v>
      </c>
      <c r="AY245" s="20" t="s">
        <v>188</v>
      </c>
      <c r="BE245" s="221">
        <f>IF(N245="základní",J245,0)</f>
        <v>0</v>
      </c>
      <c r="BF245" s="221">
        <f>IF(N245="snížená",J245,0)</f>
        <v>0</v>
      </c>
      <c r="BG245" s="221">
        <f>IF(N245="zákl. přenesená",J245,0)</f>
        <v>0</v>
      </c>
      <c r="BH245" s="221">
        <f>IF(N245="sníž. přenesená",J245,0)</f>
        <v>0</v>
      </c>
      <c r="BI245" s="221">
        <f>IF(N245="nulová",J245,0)</f>
        <v>0</v>
      </c>
      <c r="BJ245" s="20" t="s">
        <v>86</v>
      </c>
      <c r="BK245" s="221">
        <f>ROUND(I245*H245,2)</f>
        <v>0</v>
      </c>
      <c r="BL245" s="20" t="s">
        <v>187</v>
      </c>
      <c r="BM245" s="220" t="s">
        <v>1734</v>
      </c>
    </row>
    <row r="246" s="2" customFormat="1">
      <c r="A246" s="42"/>
      <c r="B246" s="43"/>
      <c r="C246" s="44"/>
      <c r="D246" s="222" t="s">
        <v>194</v>
      </c>
      <c r="E246" s="44"/>
      <c r="F246" s="223" t="s">
        <v>3709</v>
      </c>
      <c r="G246" s="44"/>
      <c r="H246" s="44"/>
      <c r="I246" s="224"/>
      <c r="J246" s="44"/>
      <c r="K246" s="44"/>
      <c r="L246" s="48"/>
      <c r="M246" s="225"/>
      <c r="N246" s="226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194</v>
      </c>
      <c r="AU246" s="20" t="s">
        <v>91</v>
      </c>
    </row>
    <row r="247" s="2" customFormat="1">
      <c r="A247" s="42"/>
      <c r="B247" s="43"/>
      <c r="C247" s="44"/>
      <c r="D247" s="222" t="s">
        <v>202</v>
      </c>
      <c r="E247" s="44"/>
      <c r="F247" s="227" t="s">
        <v>3710</v>
      </c>
      <c r="G247" s="44"/>
      <c r="H247" s="44"/>
      <c r="I247" s="224"/>
      <c r="J247" s="44"/>
      <c r="K247" s="44"/>
      <c r="L247" s="48"/>
      <c r="M247" s="225"/>
      <c r="N247" s="226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202</v>
      </c>
      <c r="AU247" s="20" t="s">
        <v>91</v>
      </c>
    </row>
    <row r="248" s="2" customFormat="1" ht="16.5" customHeight="1">
      <c r="A248" s="42"/>
      <c r="B248" s="43"/>
      <c r="C248" s="209" t="s">
        <v>596</v>
      </c>
      <c r="D248" s="209" t="s">
        <v>189</v>
      </c>
      <c r="E248" s="210" t="s">
        <v>3780</v>
      </c>
      <c r="F248" s="211" t="s">
        <v>3781</v>
      </c>
      <c r="G248" s="212" t="s">
        <v>235</v>
      </c>
      <c r="H248" s="213">
        <v>2</v>
      </c>
      <c r="I248" s="214"/>
      <c r="J248" s="215">
        <f>ROUND(I248*H248,2)</f>
        <v>0</v>
      </c>
      <c r="K248" s="211" t="s">
        <v>32</v>
      </c>
      <c r="L248" s="48"/>
      <c r="M248" s="216" t="s">
        <v>32</v>
      </c>
      <c r="N248" s="217" t="s">
        <v>49</v>
      </c>
      <c r="O248" s="88"/>
      <c r="P248" s="218">
        <f>O248*H248</f>
        <v>0</v>
      </c>
      <c r="Q248" s="218">
        <v>0</v>
      </c>
      <c r="R248" s="218">
        <f>Q248*H248</f>
        <v>0</v>
      </c>
      <c r="S248" s="218">
        <v>0</v>
      </c>
      <c r="T248" s="219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20" t="s">
        <v>187</v>
      </c>
      <c r="AT248" s="220" t="s">
        <v>189</v>
      </c>
      <c r="AU248" s="220" t="s">
        <v>91</v>
      </c>
      <c r="AY248" s="20" t="s">
        <v>188</v>
      </c>
      <c r="BE248" s="221">
        <f>IF(N248="základní",J248,0)</f>
        <v>0</v>
      </c>
      <c r="BF248" s="221">
        <f>IF(N248="snížená",J248,0)</f>
        <v>0</v>
      </c>
      <c r="BG248" s="221">
        <f>IF(N248="zákl. přenesená",J248,0)</f>
        <v>0</v>
      </c>
      <c r="BH248" s="221">
        <f>IF(N248="sníž. přenesená",J248,0)</f>
        <v>0</v>
      </c>
      <c r="BI248" s="221">
        <f>IF(N248="nulová",J248,0)</f>
        <v>0</v>
      </c>
      <c r="BJ248" s="20" t="s">
        <v>86</v>
      </c>
      <c r="BK248" s="221">
        <f>ROUND(I248*H248,2)</f>
        <v>0</v>
      </c>
      <c r="BL248" s="20" t="s">
        <v>187</v>
      </c>
      <c r="BM248" s="220" t="s">
        <v>1750</v>
      </c>
    </row>
    <row r="249" s="2" customFormat="1">
      <c r="A249" s="42"/>
      <c r="B249" s="43"/>
      <c r="C249" s="44"/>
      <c r="D249" s="222" t="s">
        <v>194</v>
      </c>
      <c r="E249" s="44"/>
      <c r="F249" s="223" t="s">
        <v>3781</v>
      </c>
      <c r="G249" s="44"/>
      <c r="H249" s="44"/>
      <c r="I249" s="224"/>
      <c r="J249" s="44"/>
      <c r="K249" s="44"/>
      <c r="L249" s="48"/>
      <c r="M249" s="225"/>
      <c r="N249" s="226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194</v>
      </c>
      <c r="AU249" s="20" t="s">
        <v>91</v>
      </c>
    </row>
    <row r="250" s="2" customFormat="1">
      <c r="A250" s="42"/>
      <c r="B250" s="43"/>
      <c r="C250" s="44"/>
      <c r="D250" s="222" t="s">
        <v>202</v>
      </c>
      <c r="E250" s="44"/>
      <c r="F250" s="227" t="s">
        <v>3782</v>
      </c>
      <c r="G250" s="44"/>
      <c r="H250" s="44"/>
      <c r="I250" s="224"/>
      <c r="J250" s="44"/>
      <c r="K250" s="44"/>
      <c r="L250" s="48"/>
      <c r="M250" s="225"/>
      <c r="N250" s="226"/>
      <c r="O250" s="88"/>
      <c r="P250" s="88"/>
      <c r="Q250" s="88"/>
      <c r="R250" s="88"/>
      <c r="S250" s="88"/>
      <c r="T250" s="89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T250" s="20" t="s">
        <v>202</v>
      </c>
      <c r="AU250" s="20" t="s">
        <v>91</v>
      </c>
    </row>
    <row r="251" s="2" customFormat="1" ht="16.5" customHeight="1">
      <c r="A251" s="42"/>
      <c r="B251" s="43"/>
      <c r="C251" s="209" t="s">
        <v>601</v>
      </c>
      <c r="D251" s="209" t="s">
        <v>189</v>
      </c>
      <c r="E251" s="210" t="s">
        <v>3783</v>
      </c>
      <c r="F251" s="211" t="s">
        <v>3711</v>
      </c>
      <c r="G251" s="212" t="s">
        <v>235</v>
      </c>
      <c r="H251" s="213">
        <v>12</v>
      </c>
      <c r="I251" s="214"/>
      <c r="J251" s="215">
        <f>ROUND(I251*H251,2)</f>
        <v>0</v>
      </c>
      <c r="K251" s="211" t="s">
        <v>32</v>
      </c>
      <c r="L251" s="48"/>
      <c r="M251" s="216" t="s">
        <v>32</v>
      </c>
      <c r="N251" s="217" t="s">
        <v>49</v>
      </c>
      <c r="O251" s="88"/>
      <c r="P251" s="218">
        <f>O251*H251</f>
        <v>0</v>
      </c>
      <c r="Q251" s="218">
        <v>0</v>
      </c>
      <c r="R251" s="218">
        <f>Q251*H251</f>
        <v>0</v>
      </c>
      <c r="S251" s="218">
        <v>0</v>
      </c>
      <c r="T251" s="219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20" t="s">
        <v>187</v>
      </c>
      <c r="AT251" s="220" t="s">
        <v>189</v>
      </c>
      <c r="AU251" s="220" t="s">
        <v>91</v>
      </c>
      <c r="AY251" s="20" t="s">
        <v>188</v>
      </c>
      <c r="BE251" s="221">
        <f>IF(N251="základní",J251,0)</f>
        <v>0</v>
      </c>
      <c r="BF251" s="221">
        <f>IF(N251="snížená",J251,0)</f>
        <v>0</v>
      </c>
      <c r="BG251" s="221">
        <f>IF(N251="zákl. přenesená",J251,0)</f>
        <v>0</v>
      </c>
      <c r="BH251" s="221">
        <f>IF(N251="sníž. přenesená",J251,0)</f>
        <v>0</v>
      </c>
      <c r="BI251" s="221">
        <f>IF(N251="nulová",J251,0)</f>
        <v>0</v>
      </c>
      <c r="BJ251" s="20" t="s">
        <v>86</v>
      </c>
      <c r="BK251" s="221">
        <f>ROUND(I251*H251,2)</f>
        <v>0</v>
      </c>
      <c r="BL251" s="20" t="s">
        <v>187</v>
      </c>
      <c r="BM251" s="220" t="s">
        <v>1759</v>
      </c>
    </row>
    <row r="252" s="2" customFormat="1">
      <c r="A252" s="42"/>
      <c r="B252" s="43"/>
      <c r="C252" s="44"/>
      <c r="D252" s="222" t="s">
        <v>194</v>
      </c>
      <c r="E252" s="44"/>
      <c r="F252" s="223" t="s">
        <v>3711</v>
      </c>
      <c r="G252" s="44"/>
      <c r="H252" s="44"/>
      <c r="I252" s="224"/>
      <c r="J252" s="44"/>
      <c r="K252" s="44"/>
      <c r="L252" s="48"/>
      <c r="M252" s="225"/>
      <c r="N252" s="226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194</v>
      </c>
      <c r="AU252" s="20" t="s">
        <v>91</v>
      </c>
    </row>
    <row r="253" s="2" customFormat="1">
      <c r="A253" s="42"/>
      <c r="B253" s="43"/>
      <c r="C253" s="44"/>
      <c r="D253" s="222" t="s">
        <v>202</v>
      </c>
      <c r="E253" s="44"/>
      <c r="F253" s="227" t="s">
        <v>3712</v>
      </c>
      <c r="G253" s="44"/>
      <c r="H253" s="44"/>
      <c r="I253" s="224"/>
      <c r="J253" s="44"/>
      <c r="K253" s="44"/>
      <c r="L253" s="48"/>
      <c r="M253" s="225"/>
      <c r="N253" s="226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202</v>
      </c>
      <c r="AU253" s="20" t="s">
        <v>91</v>
      </c>
    </row>
    <row r="254" s="2" customFormat="1" ht="16.5" customHeight="1">
      <c r="A254" s="42"/>
      <c r="B254" s="43"/>
      <c r="C254" s="209" t="s">
        <v>606</v>
      </c>
      <c r="D254" s="209" t="s">
        <v>189</v>
      </c>
      <c r="E254" s="210" t="s">
        <v>441</v>
      </c>
      <c r="F254" s="211" t="s">
        <v>3713</v>
      </c>
      <c r="G254" s="212" t="s">
        <v>235</v>
      </c>
      <c r="H254" s="213">
        <v>1</v>
      </c>
      <c r="I254" s="214"/>
      <c r="J254" s="215">
        <f>ROUND(I254*H254,2)</f>
        <v>0</v>
      </c>
      <c r="K254" s="211" t="s">
        <v>32</v>
      </c>
      <c r="L254" s="48"/>
      <c r="M254" s="216" t="s">
        <v>32</v>
      </c>
      <c r="N254" s="217" t="s">
        <v>49</v>
      </c>
      <c r="O254" s="88"/>
      <c r="P254" s="218">
        <f>O254*H254</f>
        <v>0</v>
      </c>
      <c r="Q254" s="218">
        <v>0</v>
      </c>
      <c r="R254" s="218">
        <f>Q254*H254</f>
        <v>0</v>
      </c>
      <c r="S254" s="218">
        <v>0</v>
      </c>
      <c r="T254" s="219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20" t="s">
        <v>187</v>
      </c>
      <c r="AT254" s="220" t="s">
        <v>189</v>
      </c>
      <c r="AU254" s="220" t="s">
        <v>91</v>
      </c>
      <c r="AY254" s="20" t="s">
        <v>188</v>
      </c>
      <c r="BE254" s="221">
        <f>IF(N254="základní",J254,0)</f>
        <v>0</v>
      </c>
      <c r="BF254" s="221">
        <f>IF(N254="snížená",J254,0)</f>
        <v>0</v>
      </c>
      <c r="BG254" s="221">
        <f>IF(N254="zákl. přenesená",J254,0)</f>
        <v>0</v>
      </c>
      <c r="BH254" s="221">
        <f>IF(N254="sníž. přenesená",J254,0)</f>
        <v>0</v>
      </c>
      <c r="BI254" s="221">
        <f>IF(N254="nulová",J254,0)</f>
        <v>0</v>
      </c>
      <c r="BJ254" s="20" t="s">
        <v>86</v>
      </c>
      <c r="BK254" s="221">
        <f>ROUND(I254*H254,2)</f>
        <v>0</v>
      </c>
      <c r="BL254" s="20" t="s">
        <v>187</v>
      </c>
      <c r="BM254" s="220" t="s">
        <v>1771</v>
      </c>
    </row>
    <row r="255" s="2" customFormat="1">
      <c r="A255" s="42"/>
      <c r="B255" s="43"/>
      <c r="C255" s="44"/>
      <c r="D255" s="222" t="s">
        <v>194</v>
      </c>
      <c r="E255" s="44"/>
      <c r="F255" s="223" t="s">
        <v>3713</v>
      </c>
      <c r="G255" s="44"/>
      <c r="H255" s="44"/>
      <c r="I255" s="224"/>
      <c r="J255" s="44"/>
      <c r="K255" s="44"/>
      <c r="L255" s="48"/>
      <c r="M255" s="225"/>
      <c r="N255" s="226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194</v>
      </c>
      <c r="AU255" s="20" t="s">
        <v>91</v>
      </c>
    </row>
    <row r="256" s="2" customFormat="1">
      <c r="A256" s="42"/>
      <c r="B256" s="43"/>
      <c r="C256" s="44"/>
      <c r="D256" s="222" t="s">
        <v>202</v>
      </c>
      <c r="E256" s="44"/>
      <c r="F256" s="227" t="s">
        <v>3714</v>
      </c>
      <c r="G256" s="44"/>
      <c r="H256" s="44"/>
      <c r="I256" s="224"/>
      <c r="J256" s="44"/>
      <c r="K256" s="44"/>
      <c r="L256" s="48"/>
      <c r="M256" s="225"/>
      <c r="N256" s="226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0" t="s">
        <v>202</v>
      </c>
      <c r="AU256" s="20" t="s">
        <v>91</v>
      </c>
    </row>
    <row r="257" s="11" customFormat="1" ht="22.8" customHeight="1">
      <c r="A257" s="11"/>
      <c r="B257" s="195"/>
      <c r="C257" s="196"/>
      <c r="D257" s="197" t="s">
        <v>77</v>
      </c>
      <c r="E257" s="237" t="s">
        <v>3784</v>
      </c>
      <c r="F257" s="237" t="s">
        <v>3785</v>
      </c>
      <c r="G257" s="196"/>
      <c r="H257" s="196"/>
      <c r="I257" s="199"/>
      <c r="J257" s="238">
        <f>BK257</f>
        <v>0</v>
      </c>
      <c r="K257" s="196"/>
      <c r="L257" s="201"/>
      <c r="M257" s="202"/>
      <c r="N257" s="203"/>
      <c r="O257" s="203"/>
      <c r="P257" s="204">
        <f>SUM(P258:P281)</f>
        <v>0</v>
      </c>
      <c r="Q257" s="203"/>
      <c r="R257" s="204">
        <f>SUM(R258:R281)</f>
        <v>0</v>
      </c>
      <c r="S257" s="203"/>
      <c r="T257" s="205">
        <f>SUM(T258:T281)</f>
        <v>0</v>
      </c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R257" s="206" t="s">
        <v>86</v>
      </c>
      <c r="AT257" s="207" t="s">
        <v>77</v>
      </c>
      <c r="AU257" s="207" t="s">
        <v>86</v>
      </c>
      <c r="AY257" s="206" t="s">
        <v>188</v>
      </c>
      <c r="BK257" s="208">
        <f>SUM(BK258:BK281)</f>
        <v>0</v>
      </c>
    </row>
    <row r="258" s="2" customFormat="1" ht="24.15" customHeight="1">
      <c r="A258" s="42"/>
      <c r="B258" s="43"/>
      <c r="C258" s="209" t="s">
        <v>656</v>
      </c>
      <c r="D258" s="209" t="s">
        <v>189</v>
      </c>
      <c r="E258" s="210" t="s">
        <v>3786</v>
      </c>
      <c r="F258" s="211" t="s">
        <v>3787</v>
      </c>
      <c r="G258" s="212" t="s">
        <v>235</v>
      </c>
      <c r="H258" s="213">
        <v>1</v>
      </c>
      <c r="I258" s="214"/>
      <c r="J258" s="215">
        <f>ROUND(I258*H258,2)</f>
        <v>0</v>
      </c>
      <c r="K258" s="211" t="s">
        <v>32</v>
      </c>
      <c r="L258" s="48"/>
      <c r="M258" s="216" t="s">
        <v>32</v>
      </c>
      <c r="N258" s="217" t="s">
        <v>49</v>
      </c>
      <c r="O258" s="88"/>
      <c r="P258" s="218">
        <f>O258*H258</f>
        <v>0</v>
      </c>
      <c r="Q258" s="218">
        <v>0</v>
      </c>
      <c r="R258" s="218">
        <f>Q258*H258</f>
        <v>0</v>
      </c>
      <c r="S258" s="218">
        <v>0</v>
      </c>
      <c r="T258" s="219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20" t="s">
        <v>187</v>
      </c>
      <c r="AT258" s="220" t="s">
        <v>189</v>
      </c>
      <c r="AU258" s="220" t="s">
        <v>91</v>
      </c>
      <c r="AY258" s="20" t="s">
        <v>188</v>
      </c>
      <c r="BE258" s="221">
        <f>IF(N258="základní",J258,0)</f>
        <v>0</v>
      </c>
      <c r="BF258" s="221">
        <f>IF(N258="snížená",J258,0)</f>
        <v>0</v>
      </c>
      <c r="BG258" s="221">
        <f>IF(N258="zákl. přenesená",J258,0)</f>
        <v>0</v>
      </c>
      <c r="BH258" s="221">
        <f>IF(N258="sníž. přenesená",J258,0)</f>
        <v>0</v>
      </c>
      <c r="BI258" s="221">
        <f>IF(N258="nulová",J258,0)</f>
        <v>0</v>
      </c>
      <c r="BJ258" s="20" t="s">
        <v>86</v>
      </c>
      <c r="BK258" s="221">
        <f>ROUND(I258*H258,2)</f>
        <v>0</v>
      </c>
      <c r="BL258" s="20" t="s">
        <v>187</v>
      </c>
      <c r="BM258" s="220" t="s">
        <v>2886</v>
      </c>
    </row>
    <row r="259" s="2" customFormat="1">
      <c r="A259" s="42"/>
      <c r="B259" s="43"/>
      <c r="C259" s="44"/>
      <c r="D259" s="222" t="s">
        <v>194</v>
      </c>
      <c r="E259" s="44"/>
      <c r="F259" s="223" t="s">
        <v>3787</v>
      </c>
      <c r="G259" s="44"/>
      <c r="H259" s="44"/>
      <c r="I259" s="224"/>
      <c r="J259" s="44"/>
      <c r="K259" s="44"/>
      <c r="L259" s="48"/>
      <c r="M259" s="225"/>
      <c r="N259" s="226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194</v>
      </c>
      <c r="AU259" s="20" t="s">
        <v>91</v>
      </c>
    </row>
    <row r="260" s="2" customFormat="1">
      <c r="A260" s="42"/>
      <c r="B260" s="43"/>
      <c r="C260" s="44"/>
      <c r="D260" s="222" t="s">
        <v>202</v>
      </c>
      <c r="E260" s="44"/>
      <c r="F260" s="227" t="s">
        <v>3788</v>
      </c>
      <c r="G260" s="44"/>
      <c r="H260" s="44"/>
      <c r="I260" s="224"/>
      <c r="J260" s="44"/>
      <c r="K260" s="44"/>
      <c r="L260" s="48"/>
      <c r="M260" s="225"/>
      <c r="N260" s="226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202</v>
      </c>
      <c r="AU260" s="20" t="s">
        <v>91</v>
      </c>
    </row>
    <row r="261" s="2" customFormat="1" ht="21.75" customHeight="1">
      <c r="A261" s="42"/>
      <c r="B261" s="43"/>
      <c r="C261" s="209" t="s">
        <v>663</v>
      </c>
      <c r="D261" s="209" t="s">
        <v>189</v>
      </c>
      <c r="E261" s="210" t="s">
        <v>3722</v>
      </c>
      <c r="F261" s="211" t="s">
        <v>3695</v>
      </c>
      <c r="G261" s="212" t="s">
        <v>235</v>
      </c>
      <c r="H261" s="213">
        <v>1</v>
      </c>
      <c r="I261" s="214"/>
      <c r="J261" s="215">
        <f>ROUND(I261*H261,2)</f>
        <v>0</v>
      </c>
      <c r="K261" s="211" t="s">
        <v>32</v>
      </c>
      <c r="L261" s="48"/>
      <c r="M261" s="216" t="s">
        <v>32</v>
      </c>
      <c r="N261" s="217" t="s">
        <v>49</v>
      </c>
      <c r="O261" s="88"/>
      <c r="P261" s="218">
        <f>O261*H261</f>
        <v>0</v>
      </c>
      <c r="Q261" s="218">
        <v>0</v>
      </c>
      <c r="R261" s="218">
        <f>Q261*H261</f>
        <v>0</v>
      </c>
      <c r="S261" s="218">
        <v>0</v>
      </c>
      <c r="T261" s="219">
        <f>S261*H261</f>
        <v>0</v>
      </c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R261" s="220" t="s">
        <v>187</v>
      </c>
      <c r="AT261" s="220" t="s">
        <v>189</v>
      </c>
      <c r="AU261" s="220" t="s">
        <v>91</v>
      </c>
      <c r="AY261" s="20" t="s">
        <v>188</v>
      </c>
      <c r="BE261" s="221">
        <f>IF(N261="základní",J261,0)</f>
        <v>0</v>
      </c>
      <c r="BF261" s="221">
        <f>IF(N261="snížená",J261,0)</f>
        <v>0</v>
      </c>
      <c r="BG261" s="221">
        <f>IF(N261="zákl. přenesená",J261,0)</f>
        <v>0</v>
      </c>
      <c r="BH261" s="221">
        <f>IF(N261="sníž. přenesená",J261,0)</f>
        <v>0</v>
      </c>
      <c r="BI261" s="221">
        <f>IF(N261="nulová",J261,0)</f>
        <v>0</v>
      </c>
      <c r="BJ261" s="20" t="s">
        <v>86</v>
      </c>
      <c r="BK261" s="221">
        <f>ROUND(I261*H261,2)</f>
        <v>0</v>
      </c>
      <c r="BL261" s="20" t="s">
        <v>187</v>
      </c>
      <c r="BM261" s="220" t="s">
        <v>2892</v>
      </c>
    </row>
    <row r="262" s="2" customFormat="1">
      <c r="A262" s="42"/>
      <c r="B262" s="43"/>
      <c r="C262" s="44"/>
      <c r="D262" s="222" t="s">
        <v>194</v>
      </c>
      <c r="E262" s="44"/>
      <c r="F262" s="223" t="s">
        <v>3695</v>
      </c>
      <c r="G262" s="44"/>
      <c r="H262" s="44"/>
      <c r="I262" s="224"/>
      <c r="J262" s="44"/>
      <c r="K262" s="44"/>
      <c r="L262" s="48"/>
      <c r="M262" s="225"/>
      <c r="N262" s="226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194</v>
      </c>
      <c r="AU262" s="20" t="s">
        <v>91</v>
      </c>
    </row>
    <row r="263" s="2" customFormat="1">
      <c r="A263" s="42"/>
      <c r="B263" s="43"/>
      <c r="C263" s="44"/>
      <c r="D263" s="222" t="s">
        <v>202</v>
      </c>
      <c r="E263" s="44"/>
      <c r="F263" s="227" t="s">
        <v>3696</v>
      </c>
      <c r="G263" s="44"/>
      <c r="H263" s="44"/>
      <c r="I263" s="224"/>
      <c r="J263" s="44"/>
      <c r="K263" s="44"/>
      <c r="L263" s="48"/>
      <c r="M263" s="225"/>
      <c r="N263" s="226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202</v>
      </c>
      <c r="AU263" s="20" t="s">
        <v>91</v>
      </c>
    </row>
    <row r="264" s="2" customFormat="1" ht="16.5" customHeight="1">
      <c r="A264" s="42"/>
      <c r="B264" s="43"/>
      <c r="C264" s="209" t="s">
        <v>669</v>
      </c>
      <c r="D264" s="209" t="s">
        <v>189</v>
      </c>
      <c r="E264" s="210" t="s">
        <v>3723</v>
      </c>
      <c r="F264" s="211" t="s">
        <v>3697</v>
      </c>
      <c r="G264" s="212" t="s">
        <v>235</v>
      </c>
      <c r="H264" s="213">
        <v>1</v>
      </c>
      <c r="I264" s="214"/>
      <c r="J264" s="215">
        <f>ROUND(I264*H264,2)</f>
        <v>0</v>
      </c>
      <c r="K264" s="211" t="s">
        <v>32</v>
      </c>
      <c r="L264" s="48"/>
      <c r="M264" s="216" t="s">
        <v>32</v>
      </c>
      <c r="N264" s="217" t="s">
        <v>49</v>
      </c>
      <c r="O264" s="88"/>
      <c r="P264" s="218">
        <f>O264*H264</f>
        <v>0</v>
      </c>
      <c r="Q264" s="218">
        <v>0</v>
      </c>
      <c r="R264" s="218">
        <f>Q264*H264</f>
        <v>0</v>
      </c>
      <c r="S264" s="218">
        <v>0</v>
      </c>
      <c r="T264" s="219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20" t="s">
        <v>187</v>
      </c>
      <c r="AT264" s="220" t="s">
        <v>189</v>
      </c>
      <c r="AU264" s="220" t="s">
        <v>91</v>
      </c>
      <c r="AY264" s="20" t="s">
        <v>188</v>
      </c>
      <c r="BE264" s="221">
        <f>IF(N264="základní",J264,0)</f>
        <v>0</v>
      </c>
      <c r="BF264" s="221">
        <f>IF(N264="snížená",J264,0)</f>
        <v>0</v>
      </c>
      <c r="BG264" s="221">
        <f>IF(N264="zákl. přenesená",J264,0)</f>
        <v>0</v>
      </c>
      <c r="BH264" s="221">
        <f>IF(N264="sníž. přenesená",J264,0)</f>
        <v>0</v>
      </c>
      <c r="BI264" s="221">
        <f>IF(N264="nulová",J264,0)</f>
        <v>0</v>
      </c>
      <c r="BJ264" s="20" t="s">
        <v>86</v>
      </c>
      <c r="BK264" s="221">
        <f>ROUND(I264*H264,2)</f>
        <v>0</v>
      </c>
      <c r="BL264" s="20" t="s">
        <v>187</v>
      </c>
      <c r="BM264" s="220" t="s">
        <v>2898</v>
      </c>
    </row>
    <row r="265" s="2" customFormat="1">
      <c r="A265" s="42"/>
      <c r="B265" s="43"/>
      <c r="C265" s="44"/>
      <c r="D265" s="222" t="s">
        <v>194</v>
      </c>
      <c r="E265" s="44"/>
      <c r="F265" s="223" t="s">
        <v>3697</v>
      </c>
      <c r="G265" s="44"/>
      <c r="H265" s="44"/>
      <c r="I265" s="224"/>
      <c r="J265" s="44"/>
      <c r="K265" s="44"/>
      <c r="L265" s="48"/>
      <c r="M265" s="225"/>
      <c r="N265" s="226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0" t="s">
        <v>194</v>
      </c>
      <c r="AU265" s="20" t="s">
        <v>91</v>
      </c>
    </row>
    <row r="266" s="2" customFormat="1">
      <c r="A266" s="42"/>
      <c r="B266" s="43"/>
      <c r="C266" s="44"/>
      <c r="D266" s="222" t="s">
        <v>202</v>
      </c>
      <c r="E266" s="44"/>
      <c r="F266" s="227" t="s">
        <v>3698</v>
      </c>
      <c r="G266" s="44"/>
      <c r="H266" s="44"/>
      <c r="I266" s="224"/>
      <c r="J266" s="44"/>
      <c r="K266" s="44"/>
      <c r="L266" s="48"/>
      <c r="M266" s="225"/>
      <c r="N266" s="226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202</v>
      </c>
      <c r="AU266" s="20" t="s">
        <v>91</v>
      </c>
    </row>
    <row r="267" s="2" customFormat="1" ht="16.5" customHeight="1">
      <c r="A267" s="42"/>
      <c r="B267" s="43"/>
      <c r="C267" s="209" t="s">
        <v>675</v>
      </c>
      <c r="D267" s="209" t="s">
        <v>189</v>
      </c>
      <c r="E267" s="210" t="s">
        <v>3789</v>
      </c>
      <c r="F267" s="211" t="s">
        <v>3790</v>
      </c>
      <c r="G267" s="212" t="s">
        <v>235</v>
      </c>
      <c r="H267" s="213">
        <v>1</v>
      </c>
      <c r="I267" s="214"/>
      <c r="J267" s="215">
        <f>ROUND(I267*H267,2)</f>
        <v>0</v>
      </c>
      <c r="K267" s="211" t="s">
        <v>32</v>
      </c>
      <c r="L267" s="48"/>
      <c r="M267" s="216" t="s">
        <v>32</v>
      </c>
      <c r="N267" s="217" t="s">
        <v>49</v>
      </c>
      <c r="O267" s="88"/>
      <c r="P267" s="218">
        <f>O267*H267</f>
        <v>0</v>
      </c>
      <c r="Q267" s="218">
        <v>0</v>
      </c>
      <c r="R267" s="218">
        <f>Q267*H267</f>
        <v>0</v>
      </c>
      <c r="S267" s="218">
        <v>0</v>
      </c>
      <c r="T267" s="219">
        <f>S267*H267</f>
        <v>0</v>
      </c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R267" s="220" t="s">
        <v>187</v>
      </c>
      <c r="AT267" s="220" t="s">
        <v>189</v>
      </c>
      <c r="AU267" s="220" t="s">
        <v>91</v>
      </c>
      <c r="AY267" s="20" t="s">
        <v>188</v>
      </c>
      <c r="BE267" s="221">
        <f>IF(N267="základní",J267,0)</f>
        <v>0</v>
      </c>
      <c r="BF267" s="221">
        <f>IF(N267="snížená",J267,0)</f>
        <v>0</v>
      </c>
      <c r="BG267" s="221">
        <f>IF(N267="zákl. přenesená",J267,0)</f>
        <v>0</v>
      </c>
      <c r="BH267" s="221">
        <f>IF(N267="sníž. přenesená",J267,0)</f>
        <v>0</v>
      </c>
      <c r="BI267" s="221">
        <f>IF(N267="nulová",J267,0)</f>
        <v>0</v>
      </c>
      <c r="BJ267" s="20" t="s">
        <v>86</v>
      </c>
      <c r="BK267" s="221">
        <f>ROUND(I267*H267,2)</f>
        <v>0</v>
      </c>
      <c r="BL267" s="20" t="s">
        <v>187</v>
      </c>
      <c r="BM267" s="220" t="s">
        <v>2906</v>
      </c>
    </row>
    <row r="268" s="2" customFormat="1">
      <c r="A268" s="42"/>
      <c r="B268" s="43"/>
      <c r="C268" s="44"/>
      <c r="D268" s="222" t="s">
        <v>194</v>
      </c>
      <c r="E268" s="44"/>
      <c r="F268" s="223" t="s">
        <v>3790</v>
      </c>
      <c r="G268" s="44"/>
      <c r="H268" s="44"/>
      <c r="I268" s="224"/>
      <c r="J268" s="44"/>
      <c r="K268" s="44"/>
      <c r="L268" s="48"/>
      <c r="M268" s="225"/>
      <c r="N268" s="226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T268" s="20" t="s">
        <v>194</v>
      </c>
      <c r="AU268" s="20" t="s">
        <v>91</v>
      </c>
    </row>
    <row r="269" s="2" customFormat="1">
      <c r="A269" s="42"/>
      <c r="B269" s="43"/>
      <c r="C269" s="44"/>
      <c r="D269" s="222" t="s">
        <v>202</v>
      </c>
      <c r="E269" s="44"/>
      <c r="F269" s="227" t="s">
        <v>3791</v>
      </c>
      <c r="G269" s="44"/>
      <c r="H269" s="44"/>
      <c r="I269" s="224"/>
      <c r="J269" s="44"/>
      <c r="K269" s="44"/>
      <c r="L269" s="48"/>
      <c r="M269" s="225"/>
      <c r="N269" s="226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202</v>
      </c>
      <c r="AU269" s="20" t="s">
        <v>91</v>
      </c>
    </row>
    <row r="270" s="2" customFormat="1" ht="21.75" customHeight="1">
      <c r="A270" s="42"/>
      <c r="B270" s="43"/>
      <c r="C270" s="209" t="s">
        <v>681</v>
      </c>
      <c r="D270" s="209" t="s">
        <v>189</v>
      </c>
      <c r="E270" s="210" t="s">
        <v>3725</v>
      </c>
      <c r="F270" s="211" t="s">
        <v>3701</v>
      </c>
      <c r="G270" s="212" t="s">
        <v>235</v>
      </c>
      <c r="H270" s="213">
        <v>1</v>
      </c>
      <c r="I270" s="214"/>
      <c r="J270" s="215">
        <f>ROUND(I270*H270,2)</f>
        <v>0</v>
      </c>
      <c r="K270" s="211" t="s">
        <v>32</v>
      </c>
      <c r="L270" s="48"/>
      <c r="M270" s="216" t="s">
        <v>32</v>
      </c>
      <c r="N270" s="217" t="s">
        <v>49</v>
      </c>
      <c r="O270" s="88"/>
      <c r="P270" s="218">
        <f>O270*H270</f>
        <v>0</v>
      </c>
      <c r="Q270" s="218">
        <v>0</v>
      </c>
      <c r="R270" s="218">
        <f>Q270*H270</f>
        <v>0</v>
      </c>
      <c r="S270" s="218">
        <v>0</v>
      </c>
      <c r="T270" s="219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20" t="s">
        <v>187</v>
      </c>
      <c r="AT270" s="220" t="s">
        <v>189</v>
      </c>
      <c r="AU270" s="220" t="s">
        <v>91</v>
      </c>
      <c r="AY270" s="20" t="s">
        <v>188</v>
      </c>
      <c r="BE270" s="221">
        <f>IF(N270="základní",J270,0)</f>
        <v>0</v>
      </c>
      <c r="BF270" s="221">
        <f>IF(N270="snížená",J270,0)</f>
        <v>0</v>
      </c>
      <c r="BG270" s="221">
        <f>IF(N270="zákl. přenesená",J270,0)</f>
        <v>0</v>
      </c>
      <c r="BH270" s="221">
        <f>IF(N270="sníž. přenesená",J270,0)</f>
        <v>0</v>
      </c>
      <c r="BI270" s="221">
        <f>IF(N270="nulová",J270,0)</f>
        <v>0</v>
      </c>
      <c r="BJ270" s="20" t="s">
        <v>86</v>
      </c>
      <c r="BK270" s="221">
        <f>ROUND(I270*H270,2)</f>
        <v>0</v>
      </c>
      <c r="BL270" s="20" t="s">
        <v>187</v>
      </c>
      <c r="BM270" s="220" t="s">
        <v>2910</v>
      </c>
    </row>
    <row r="271" s="2" customFormat="1">
      <c r="A271" s="42"/>
      <c r="B271" s="43"/>
      <c r="C271" s="44"/>
      <c r="D271" s="222" t="s">
        <v>194</v>
      </c>
      <c r="E271" s="44"/>
      <c r="F271" s="223" t="s">
        <v>3701</v>
      </c>
      <c r="G271" s="44"/>
      <c r="H271" s="44"/>
      <c r="I271" s="224"/>
      <c r="J271" s="44"/>
      <c r="K271" s="44"/>
      <c r="L271" s="48"/>
      <c r="M271" s="225"/>
      <c r="N271" s="226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194</v>
      </c>
      <c r="AU271" s="20" t="s">
        <v>91</v>
      </c>
    </row>
    <row r="272" s="2" customFormat="1">
      <c r="A272" s="42"/>
      <c r="B272" s="43"/>
      <c r="C272" s="44"/>
      <c r="D272" s="222" t="s">
        <v>202</v>
      </c>
      <c r="E272" s="44"/>
      <c r="F272" s="227" t="s">
        <v>3702</v>
      </c>
      <c r="G272" s="44"/>
      <c r="H272" s="44"/>
      <c r="I272" s="224"/>
      <c r="J272" s="44"/>
      <c r="K272" s="44"/>
      <c r="L272" s="48"/>
      <c r="M272" s="225"/>
      <c r="N272" s="226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0" t="s">
        <v>202</v>
      </c>
      <c r="AU272" s="20" t="s">
        <v>91</v>
      </c>
    </row>
    <row r="273" s="2" customFormat="1" ht="33" customHeight="1">
      <c r="A273" s="42"/>
      <c r="B273" s="43"/>
      <c r="C273" s="209" t="s">
        <v>688</v>
      </c>
      <c r="D273" s="209" t="s">
        <v>189</v>
      </c>
      <c r="E273" s="210" t="s">
        <v>3726</v>
      </c>
      <c r="F273" s="211" t="s">
        <v>3705</v>
      </c>
      <c r="G273" s="212" t="s">
        <v>235</v>
      </c>
      <c r="H273" s="213">
        <v>4</v>
      </c>
      <c r="I273" s="214"/>
      <c r="J273" s="215">
        <f>ROUND(I273*H273,2)</f>
        <v>0</v>
      </c>
      <c r="K273" s="211" t="s">
        <v>32</v>
      </c>
      <c r="L273" s="48"/>
      <c r="M273" s="216" t="s">
        <v>32</v>
      </c>
      <c r="N273" s="217" t="s">
        <v>49</v>
      </c>
      <c r="O273" s="88"/>
      <c r="P273" s="218">
        <f>O273*H273</f>
        <v>0</v>
      </c>
      <c r="Q273" s="218">
        <v>0</v>
      </c>
      <c r="R273" s="218">
        <f>Q273*H273</f>
        <v>0</v>
      </c>
      <c r="S273" s="218">
        <v>0</v>
      </c>
      <c r="T273" s="219">
        <f>S273*H273</f>
        <v>0</v>
      </c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R273" s="220" t="s">
        <v>187</v>
      </c>
      <c r="AT273" s="220" t="s">
        <v>189</v>
      </c>
      <c r="AU273" s="220" t="s">
        <v>91</v>
      </c>
      <c r="AY273" s="20" t="s">
        <v>188</v>
      </c>
      <c r="BE273" s="221">
        <f>IF(N273="základní",J273,0)</f>
        <v>0</v>
      </c>
      <c r="BF273" s="221">
        <f>IF(N273="snížená",J273,0)</f>
        <v>0</v>
      </c>
      <c r="BG273" s="221">
        <f>IF(N273="zákl. přenesená",J273,0)</f>
        <v>0</v>
      </c>
      <c r="BH273" s="221">
        <f>IF(N273="sníž. přenesená",J273,0)</f>
        <v>0</v>
      </c>
      <c r="BI273" s="221">
        <f>IF(N273="nulová",J273,0)</f>
        <v>0</v>
      </c>
      <c r="BJ273" s="20" t="s">
        <v>86</v>
      </c>
      <c r="BK273" s="221">
        <f>ROUND(I273*H273,2)</f>
        <v>0</v>
      </c>
      <c r="BL273" s="20" t="s">
        <v>187</v>
      </c>
      <c r="BM273" s="220" t="s">
        <v>2920</v>
      </c>
    </row>
    <row r="274" s="2" customFormat="1">
      <c r="A274" s="42"/>
      <c r="B274" s="43"/>
      <c r="C274" s="44"/>
      <c r="D274" s="222" t="s">
        <v>194</v>
      </c>
      <c r="E274" s="44"/>
      <c r="F274" s="223" t="s">
        <v>3705</v>
      </c>
      <c r="G274" s="44"/>
      <c r="H274" s="44"/>
      <c r="I274" s="224"/>
      <c r="J274" s="44"/>
      <c r="K274" s="44"/>
      <c r="L274" s="48"/>
      <c r="M274" s="225"/>
      <c r="N274" s="226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T274" s="20" t="s">
        <v>194</v>
      </c>
      <c r="AU274" s="20" t="s">
        <v>91</v>
      </c>
    </row>
    <row r="275" s="2" customFormat="1">
      <c r="A275" s="42"/>
      <c r="B275" s="43"/>
      <c r="C275" s="44"/>
      <c r="D275" s="222" t="s">
        <v>202</v>
      </c>
      <c r="E275" s="44"/>
      <c r="F275" s="227" t="s">
        <v>3706</v>
      </c>
      <c r="G275" s="44"/>
      <c r="H275" s="44"/>
      <c r="I275" s="224"/>
      <c r="J275" s="44"/>
      <c r="K275" s="44"/>
      <c r="L275" s="48"/>
      <c r="M275" s="225"/>
      <c r="N275" s="226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0" t="s">
        <v>202</v>
      </c>
      <c r="AU275" s="20" t="s">
        <v>91</v>
      </c>
    </row>
    <row r="276" s="2" customFormat="1" ht="16.5" customHeight="1">
      <c r="A276" s="42"/>
      <c r="B276" s="43"/>
      <c r="C276" s="209" t="s">
        <v>693</v>
      </c>
      <c r="D276" s="209" t="s">
        <v>189</v>
      </c>
      <c r="E276" s="210" t="s">
        <v>3792</v>
      </c>
      <c r="F276" s="211" t="s">
        <v>3781</v>
      </c>
      <c r="G276" s="212" t="s">
        <v>235</v>
      </c>
      <c r="H276" s="213">
        <v>1</v>
      </c>
      <c r="I276" s="214"/>
      <c r="J276" s="215">
        <f>ROUND(I276*H276,2)</f>
        <v>0</v>
      </c>
      <c r="K276" s="211" t="s">
        <v>32</v>
      </c>
      <c r="L276" s="48"/>
      <c r="M276" s="216" t="s">
        <v>32</v>
      </c>
      <c r="N276" s="217" t="s">
        <v>49</v>
      </c>
      <c r="O276" s="88"/>
      <c r="P276" s="218">
        <f>O276*H276</f>
        <v>0</v>
      </c>
      <c r="Q276" s="218">
        <v>0</v>
      </c>
      <c r="R276" s="218">
        <f>Q276*H276</f>
        <v>0</v>
      </c>
      <c r="S276" s="218">
        <v>0</v>
      </c>
      <c r="T276" s="219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20" t="s">
        <v>187</v>
      </c>
      <c r="AT276" s="220" t="s">
        <v>189</v>
      </c>
      <c r="AU276" s="220" t="s">
        <v>91</v>
      </c>
      <c r="AY276" s="20" t="s">
        <v>188</v>
      </c>
      <c r="BE276" s="221">
        <f>IF(N276="základní",J276,0)</f>
        <v>0</v>
      </c>
      <c r="BF276" s="221">
        <f>IF(N276="snížená",J276,0)</f>
        <v>0</v>
      </c>
      <c r="BG276" s="221">
        <f>IF(N276="zákl. přenesená",J276,0)</f>
        <v>0</v>
      </c>
      <c r="BH276" s="221">
        <f>IF(N276="sníž. přenesená",J276,0)</f>
        <v>0</v>
      </c>
      <c r="BI276" s="221">
        <f>IF(N276="nulová",J276,0)</f>
        <v>0</v>
      </c>
      <c r="BJ276" s="20" t="s">
        <v>86</v>
      </c>
      <c r="BK276" s="221">
        <f>ROUND(I276*H276,2)</f>
        <v>0</v>
      </c>
      <c r="BL276" s="20" t="s">
        <v>187</v>
      </c>
      <c r="BM276" s="220" t="s">
        <v>3541</v>
      </c>
    </row>
    <row r="277" s="2" customFormat="1">
      <c r="A277" s="42"/>
      <c r="B277" s="43"/>
      <c r="C277" s="44"/>
      <c r="D277" s="222" t="s">
        <v>194</v>
      </c>
      <c r="E277" s="44"/>
      <c r="F277" s="223" t="s">
        <v>3781</v>
      </c>
      <c r="G277" s="44"/>
      <c r="H277" s="44"/>
      <c r="I277" s="224"/>
      <c r="J277" s="44"/>
      <c r="K277" s="44"/>
      <c r="L277" s="48"/>
      <c r="M277" s="225"/>
      <c r="N277" s="226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194</v>
      </c>
      <c r="AU277" s="20" t="s">
        <v>91</v>
      </c>
    </row>
    <row r="278" s="2" customFormat="1">
      <c r="A278" s="42"/>
      <c r="B278" s="43"/>
      <c r="C278" s="44"/>
      <c r="D278" s="222" t="s">
        <v>202</v>
      </c>
      <c r="E278" s="44"/>
      <c r="F278" s="227" t="s">
        <v>3782</v>
      </c>
      <c r="G278" s="44"/>
      <c r="H278" s="44"/>
      <c r="I278" s="224"/>
      <c r="J278" s="44"/>
      <c r="K278" s="44"/>
      <c r="L278" s="48"/>
      <c r="M278" s="225"/>
      <c r="N278" s="226"/>
      <c r="O278" s="88"/>
      <c r="P278" s="88"/>
      <c r="Q278" s="88"/>
      <c r="R278" s="88"/>
      <c r="S278" s="88"/>
      <c r="T278" s="89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T278" s="20" t="s">
        <v>202</v>
      </c>
      <c r="AU278" s="20" t="s">
        <v>91</v>
      </c>
    </row>
    <row r="279" s="2" customFormat="1" ht="16.5" customHeight="1">
      <c r="A279" s="42"/>
      <c r="B279" s="43"/>
      <c r="C279" s="209" t="s">
        <v>699</v>
      </c>
      <c r="D279" s="209" t="s">
        <v>189</v>
      </c>
      <c r="E279" s="210" t="s">
        <v>3793</v>
      </c>
      <c r="F279" s="211" t="s">
        <v>3711</v>
      </c>
      <c r="G279" s="212" t="s">
        <v>235</v>
      </c>
      <c r="H279" s="213">
        <v>5</v>
      </c>
      <c r="I279" s="214"/>
      <c r="J279" s="215">
        <f>ROUND(I279*H279,2)</f>
        <v>0</v>
      </c>
      <c r="K279" s="211" t="s">
        <v>32</v>
      </c>
      <c r="L279" s="48"/>
      <c r="M279" s="216" t="s">
        <v>32</v>
      </c>
      <c r="N279" s="217" t="s">
        <v>49</v>
      </c>
      <c r="O279" s="88"/>
      <c r="P279" s="218">
        <f>O279*H279</f>
        <v>0</v>
      </c>
      <c r="Q279" s="218">
        <v>0</v>
      </c>
      <c r="R279" s="218">
        <f>Q279*H279</f>
        <v>0</v>
      </c>
      <c r="S279" s="218">
        <v>0</v>
      </c>
      <c r="T279" s="219">
        <f>S279*H279</f>
        <v>0</v>
      </c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R279" s="220" t="s">
        <v>187</v>
      </c>
      <c r="AT279" s="220" t="s">
        <v>189</v>
      </c>
      <c r="AU279" s="220" t="s">
        <v>91</v>
      </c>
      <c r="AY279" s="20" t="s">
        <v>188</v>
      </c>
      <c r="BE279" s="221">
        <f>IF(N279="základní",J279,0)</f>
        <v>0</v>
      </c>
      <c r="BF279" s="221">
        <f>IF(N279="snížená",J279,0)</f>
        <v>0</v>
      </c>
      <c r="BG279" s="221">
        <f>IF(N279="zákl. přenesená",J279,0)</f>
        <v>0</v>
      </c>
      <c r="BH279" s="221">
        <f>IF(N279="sníž. přenesená",J279,0)</f>
        <v>0</v>
      </c>
      <c r="BI279" s="221">
        <f>IF(N279="nulová",J279,0)</f>
        <v>0</v>
      </c>
      <c r="BJ279" s="20" t="s">
        <v>86</v>
      </c>
      <c r="BK279" s="221">
        <f>ROUND(I279*H279,2)</f>
        <v>0</v>
      </c>
      <c r="BL279" s="20" t="s">
        <v>187</v>
      </c>
      <c r="BM279" s="220" t="s">
        <v>3547</v>
      </c>
    </row>
    <row r="280" s="2" customFormat="1">
      <c r="A280" s="42"/>
      <c r="B280" s="43"/>
      <c r="C280" s="44"/>
      <c r="D280" s="222" t="s">
        <v>194</v>
      </c>
      <c r="E280" s="44"/>
      <c r="F280" s="223" t="s">
        <v>3711</v>
      </c>
      <c r="G280" s="44"/>
      <c r="H280" s="44"/>
      <c r="I280" s="224"/>
      <c r="J280" s="44"/>
      <c r="K280" s="44"/>
      <c r="L280" s="48"/>
      <c r="M280" s="225"/>
      <c r="N280" s="226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0" t="s">
        <v>194</v>
      </c>
      <c r="AU280" s="20" t="s">
        <v>91</v>
      </c>
    </row>
    <row r="281" s="2" customFormat="1">
      <c r="A281" s="42"/>
      <c r="B281" s="43"/>
      <c r="C281" s="44"/>
      <c r="D281" s="222" t="s">
        <v>202</v>
      </c>
      <c r="E281" s="44"/>
      <c r="F281" s="227" t="s">
        <v>3712</v>
      </c>
      <c r="G281" s="44"/>
      <c r="H281" s="44"/>
      <c r="I281" s="224"/>
      <c r="J281" s="44"/>
      <c r="K281" s="44"/>
      <c r="L281" s="48"/>
      <c r="M281" s="225"/>
      <c r="N281" s="226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202</v>
      </c>
      <c r="AU281" s="20" t="s">
        <v>91</v>
      </c>
    </row>
    <row r="282" s="11" customFormat="1" ht="22.8" customHeight="1">
      <c r="A282" s="11"/>
      <c r="B282" s="195"/>
      <c r="C282" s="196"/>
      <c r="D282" s="197" t="s">
        <v>77</v>
      </c>
      <c r="E282" s="237" t="s">
        <v>3794</v>
      </c>
      <c r="F282" s="237" t="s">
        <v>3795</v>
      </c>
      <c r="G282" s="196"/>
      <c r="H282" s="196"/>
      <c r="I282" s="199"/>
      <c r="J282" s="238">
        <f>BK282</f>
        <v>0</v>
      </c>
      <c r="K282" s="196"/>
      <c r="L282" s="201"/>
      <c r="M282" s="202"/>
      <c r="N282" s="203"/>
      <c r="O282" s="203"/>
      <c r="P282" s="204">
        <f>SUM(P283:P288)</f>
        <v>0</v>
      </c>
      <c r="Q282" s="203"/>
      <c r="R282" s="204">
        <f>SUM(R283:R288)</f>
        <v>0</v>
      </c>
      <c r="S282" s="203"/>
      <c r="T282" s="205">
        <f>SUM(T283:T288)</f>
        <v>0</v>
      </c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R282" s="206" t="s">
        <v>86</v>
      </c>
      <c r="AT282" s="207" t="s">
        <v>77</v>
      </c>
      <c r="AU282" s="207" t="s">
        <v>86</v>
      </c>
      <c r="AY282" s="206" t="s">
        <v>188</v>
      </c>
      <c r="BK282" s="208">
        <f>SUM(BK283:BK288)</f>
        <v>0</v>
      </c>
    </row>
    <row r="283" s="2" customFormat="1" ht="33" customHeight="1">
      <c r="A283" s="42"/>
      <c r="B283" s="43"/>
      <c r="C283" s="209" t="s">
        <v>705</v>
      </c>
      <c r="D283" s="209" t="s">
        <v>189</v>
      </c>
      <c r="E283" s="210" t="s">
        <v>3796</v>
      </c>
      <c r="F283" s="211" t="s">
        <v>3705</v>
      </c>
      <c r="G283" s="212" t="s">
        <v>235</v>
      </c>
      <c r="H283" s="213">
        <v>1</v>
      </c>
      <c r="I283" s="214"/>
      <c r="J283" s="215">
        <f>ROUND(I283*H283,2)</f>
        <v>0</v>
      </c>
      <c r="K283" s="211" t="s">
        <v>32</v>
      </c>
      <c r="L283" s="48"/>
      <c r="M283" s="216" t="s">
        <v>32</v>
      </c>
      <c r="N283" s="217" t="s">
        <v>49</v>
      </c>
      <c r="O283" s="88"/>
      <c r="P283" s="218">
        <f>O283*H283</f>
        <v>0</v>
      </c>
      <c r="Q283" s="218">
        <v>0</v>
      </c>
      <c r="R283" s="218">
        <f>Q283*H283</f>
        <v>0</v>
      </c>
      <c r="S283" s="218">
        <v>0</v>
      </c>
      <c r="T283" s="219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20" t="s">
        <v>187</v>
      </c>
      <c r="AT283" s="220" t="s">
        <v>189</v>
      </c>
      <c r="AU283" s="220" t="s">
        <v>91</v>
      </c>
      <c r="AY283" s="20" t="s">
        <v>188</v>
      </c>
      <c r="BE283" s="221">
        <f>IF(N283="základní",J283,0)</f>
        <v>0</v>
      </c>
      <c r="BF283" s="221">
        <f>IF(N283="snížená",J283,0)</f>
        <v>0</v>
      </c>
      <c r="BG283" s="221">
        <f>IF(N283="zákl. přenesená",J283,0)</f>
        <v>0</v>
      </c>
      <c r="BH283" s="221">
        <f>IF(N283="sníž. přenesená",J283,0)</f>
        <v>0</v>
      </c>
      <c r="BI283" s="221">
        <f>IF(N283="nulová",J283,0)</f>
        <v>0</v>
      </c>
      <c r="BJ283" s="20" t="s">
        <v>86</v>
      </c>
      <c r="BK283" s="221">
        <f>ROUND(I283*H283,2)</f>
        <v>0</v>
      </c>
      <c r="BL283" s="20" t="s">
        <v>187</v>
      </c>
      <c r="BM283" s="220" t="s">
        <v>3582</v>
      </c>
    </row>
    <row r="284" s="2" customFormat="1">
      <c r="A284" s="42"/>
      <c r="B284" s="43"/>
      <c r="C284" s="44"/>
      <c r="D284" s="222" t="s">
        <v>194</v>
      </c>
      <c r="E284" s="44"/>
      <c r="F284" s="223" t="s">
        <v>3705</v>
      </c>
      <c r="G284" s="44"/>
      <c r="H284" s="44"/>
      <c r="I284" s="224"/>
      <c r="J284" s="44"/>
      <c r="K284" s="44"/>
      <c r="L284" s="48"/>
      <c r="M284" s="225"/>
      <c r="N284" s="226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0" t="s">
        <v>194</v>
      </c>
      <c r="AU284" s="20" t="s">
        <v>91</v>
      </c>
    </row>
    <row r="285" s="2" customFormat="1">
      <c r="A285" s="42"/>
      <c r="B285" s="43"/>
      <c r="C285" s="44"/>
      <c r="D285" s="222" t="s">
        <v>202</v>
      </c>
      <c r="E285" s="44"/>
      <c r="F285" s="227" t="s">
        <v>3706</v>
      </c>
      <c r="G285" s="44"/>
      <c r="H285" s="44"/>
      <c r="I285" s="224"/>
      <c r="J285" s="44"/>
      <c r="K285" s="44"/>
      <c r="L285" s="48"/>
      <c r="M285" s="225"/>
      <c r="N285" s="226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202</v>
      </c>
      <c r="AU285" s="20" t="s">
        <v>91</v>
      </c>
    </row>
    <row r="286" s="2" customFormat="1" ht="33" customHeight="1">
      <c r="A286" s="42"/>
      <c r="B286" s="43"/>
      <c r="C286" s="209" t="s">
        <v>721</v>
      </c>
      <c r="D286" s="209" t="s">
        <v>189</v>
      </c>
      <c r="E286" s="210" t="s">
        <v>3797</v>
      </c>
      <c r="F286" s="211" t="s">
        <v>3798</v>
      </c>
      <c r="G286" s="212" t="s">
        <v>235</v>
      </c>
      <c r="H286" s="213">
        <v>1</v>
      </c>
      <c r="I286" s="214"/>
      <c r="J286" s="215">
        <f>ROUND(I286*H286,2)</f>
        <v>0</v>
      </c>
      <c r="K286" s="211" t="s">
        <v>32</v>
      </c>
      <c r="L286" s="48"/>
      <c r="M286" s="216" t="s">
        <v>32</v>
      </c>
      <c r="N286" s="217" t="s">
        <v>49</v>
      </c>
      <c r="O286" s="88"/>
      <c r="P286" s="218">
        <f>O286*H286</f>
        <v>0</v>
      </c>
      <c r="Q286" s="218">
        <v>0</v>
      </c>
      <c r="R286" s="218">
        <f>Q286*H286</f>
        <v>0</v>
      </c>
      <c r="S286" s="218">
        <v>0</v>
      </c>
      <c r="T286" s="219">
        <f>S286*H286</f>
        <v>0</v>
      </c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R286" s="220" t="s">
        <v>187</v>
      </c>
      <c r="AT286" s="220" t="s">
        <v>189</v>
      </c>
      <c r="AU286" s="220" t="s">
        <v>91</v>
      </c>
      <c r="AY286" s="20" t="s">
        <v>188</v>
      </c>
      <c r="BE286" s="221">
        <f>IF(N286="základní",J286,0)</f>
        <v>0</v>
      </c>
      <c r="BF286" s="221">
        <f>IF(N286="snížená",J286,0)</f>
        <v>0</v>
      </c>
      <c r="BG286" s="221">
        <f>IF(N286="zákl. přenesená",J286,0)</f>
        <v>0</v>
      </c>
      <c r="BH286" s="221">
        <f>IF(N286="sníž. přenesená",J286,0)</f>
        <v>0</v>
      </c>
      <c r="BI286" s="221">
        <f>IF(N286="nulová",J286,0)</f>
        <v>0</v>
      </c>
      <c r="BJ286" s="20" t="s">
        <v>86</v>
      </c>
      <c r="BK286" s="221">
        <f>ROUND(I286*H286,2)</f>
        <v>0</v>
      </c>
      <c r="BL286" s="20" t="s">
        <v>187</v>
      </c>
      <c r="BM286" s="220" t="s">
        <v>2926</v>
      </c>
    </row>
    <row r="287" s="2" customFormat="1">
      <c r="A287" s="42"/>
      <c r="B287" s="43"/>
      <c r="C287" s="44"/>
      <c r="D287" s="222" t="s">
        <v>194</v>
      </c>
      <c r="E287" s="44"/>
      <c r="F287" s="223" t="s">
        <v>3798</v>
      </c>
      <c r="G287" s="44"/>
      <c r="H287" s="44"/>
      <c r="I287" s="224"/>
      <c r="J287" s="44"/>
      <c r="K287" s="44"/>
      <c r="L287" s="48"/>
      <c r="M287" s="225"/>
      <c r="N287" s="226"/>
      <c r="O287" s="88"/>
      <c r="P287" s="88"/>
      <c r="Q287" s="88"/>
      <c r="R287" s="88"/>
      <c r="S287" s="88"/>
      <c r="T287" s="89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T287" s="20" t="s">
        <v>194</v>
      </c>
      <c r="AU287" s="20" t="s">
        <v>91</v>
      </c>
    </row>
    <row r="288" s="2" customFormat="1">
      <c r="A288" s="42"/>
      <c r="B288" s="43"/>
      <c r="C288" s="44"/>
      <c r="D288" s="222" t="s">
        <v>202</v>
      </c>
      <c r="E288" s="44"/>
      <c r="F288" s="227" t="s">
        <v>3799</v>
      </c>
      <c r="G288" s="44"/>
      <c r="H288" s="44"/>
      <c r="I288" s="224"/>
      <c r="J288" s="44"/>
      <c r="K288" s="44"/>
      <c r="L288" s="48"/>
      <c r="M288" s="225"/>
      <c r="N288" s="226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202</v>
      </c>
      <c r="AU288" s="20" t="s">
        <v>91</v>
      </c>
    </row>
    <row r="289" s="11" customFormat="1" ht="22.8" customHeight="1">
      <c r="A289" s="11"/>
      <c r="B289" s="195"/>
      <c r="C289" s="196"/>
      <c r="D289" s="197" t="s">
        <v>77</v>
      </c>
      <c r="E289" s="237" t="s">
        <v>3800</v>
      </c>
      <c r="F289" s="237" t="s">
        <v>3801</v>
      </c>
      <c r="G289" s="196"/>
      <c r="H289" s="196"/>
      <c r="I289" s="199"/>
      <c r="J289" s="238">
        <f>BK289</f>
        <v>0</v>
      </c>
      <c r="K289" s="196"/>
      <c r="L289" s="201"/>
      <c r="M289" s="202"/>
      <c r="N289" s="203"/>
      <c r="O289" s="203"/>
      <c r="P289" s="204">
        <f>SUM(P290:P292)</f>
        <v>0</v>
      </c>
      <c r="Q289" s="203"/>
      <c r="R289" s="204">
        <f>SUM(R290:R292)</f>
        <v>0</v>
      </c>
      <c r="S289" s="203"/>
      <c r="T289" s="205">
        <f>SUM(T290:T292)</f>
        <v>0</v>
      </c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R289" s="206" t="s">
        <v>86</v>
      </c>
      <c r="AT289" s="207" t="s">
        <v>77</v>
      </c>
      <c r="AU289" s="207" t="s">
        <v>86</v>
      </c>
      <c r="AY289" s="206" t="s">
        <v>188</v>
      </c>
      <c r="BK289" s="208">
        <f>SUM(BK290:BK292)</f>
        <v>0</v>
      </c>
    </row>
    <row r="290" s="2" customFormat="1" ht="33" customHeight="1">
      <c r="A290" s="42"/>
      <c r="B290" s="43"/>
      <c r="C290" s="209" t="s">
        <v>729</v>
      </c>
      <c r="D290" s="209" t="s">
        <v>189</v>
      </c>
      <c r="E290" s="210" t="s">
        <v>3802</v>
      </c>
      <c r="F290" s="211" t="s">
        <v>3798</v>
      </c>
      <c r="G290" s="212" t="s">
        <v>235</v>
      </c>
      <c r="H290" s="213">
        <v>2</v>
      </c>
      <c r="I290" s="214"/>
      <c r="J290" s="215">
        <f>ROUND(I290*H290,2)</f>
        <v>0</v>
      </c>
      <c r="K290" s="211" t="s">
        <v>32</v>
      </c>
      <c r="L290" s="48"/>
      <c r="M290" s="216" t="s">
        <v>32</v>
      </c>
      <c r="N290" s="217" t="s">
        <v>49</v>
      </c>
      <c r="O290" s="88"/>
      <c r="P290" s="218">
        <f>O290*H290</f>
        <v>0</v>
      </c>
      <c r="Q290" s="218">
        <v>0</v>
      </c>
      <c r="R290" s="218">
        <f>Q290*H290</f>
        <v>0</v>
      </c>
      <c r="S290" s="218">
        <v>0</v>
      </c>
      <c r="T290" s="219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20" t="s">
        <v>187</v>
      </c>
      <c r="AT290" s="220" t="s">
        <v>189</v>
      </c>
      <c r="AU290" s="220" t="s">
        <v>91</v>
      </c>
      <c r="AY290" s="20" t="s">
        <v>188</v>
      </c>
      <c r="BE290" s="221">
        <f>IF(N290="základní",J290,0)</f>
        <v>0</v>
      </c>
      <c r="BF290" s="221">
        <f>IF(N290="snížená",J290,0)</f>
        <v>0</v>
      </c>
      <c r="BG290" s="221">
        <f>IF(N290="zákl. přenesená",J290,0)</f>
        <v>0</v>
      </c>
      <c r="BH290" s="221">
        <f>IF(N290="sníž. přenesená",J290,0)</f>
        <v>0</v>
      </c>
      <c r="BI290" s="221">
        <f>IF(N290="nulová",J290,0)</f>
        <v>0</v>
      </c>
      <c r="BJ290" s="20" t="s">
        <v>86</v>
      </c>
      <c r="BK290" s="221">
        <f>ROUND(I290*H290,2)</f>
        <v>0</v>
      </c>
      <c r="BL290" s="20" t="s">
        <v>187</v>
      </c>
      <c r="BM290" s="220" t="s">
        <v>3613</v>
      </c>
    </row>
    <row r="291" s="2" customFormat="1">
      <c r="A291" s="42"/>
      <c r="B291" s="43"/>
      <c r="C291" s="44"/>
      <c r="D291" s="222" t="s">
        <v>194</v>
      </c>
      <c r="E291" s="44"/>
      <c r="F291" s="223" t="s">
        <v>3798</v>
      </c>
      <c r="G291" s="44"/>
      <c r="H291" s="44"/>
      <c r="I291" s="224"/>
      <c r="J291" s="44"/>
      <c r="K291" s="44"/>
      <c r="L291" s="48"/>
      <c r="M291" s="225"/>
      <c r="N291" s="226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194</v>
      </c>
      <c r="AU291" s="20" t="s">
        <v>91</v>
      </c>
    </row>
    <row r="292" s="2" customFormat="1">
      <c r="A292" s="42"/>
      <c r="B292" s="43"/>
      <c r="C292" s="44"/>
      <c r="D292" s="222" t="s">
        <v>202</v>
      </c>
      <c r="E292" s="44"/>
      <c r="F292" s="227" t="s">
        <v>3799</v>
      </c>
      <c r="G292" s="44"/>
      <c r="H292" s="44"/>
      <c r="I292" s="224"/>
      <c r="J292" s="44"/>
      <c r="K292" s="44"/>
      <c r="L292" s="48"/>
      <c r="M292" s="225"/>
      <c r="N292" s="226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0" t="s">
        <v>202</v>
      </c>
      <c r="AU292" s="20" t="s">
        <v>91</v>
      </c>
    </row>
    <row r="293" s="11" customFormat="1" ht="22.8" customHeight="1">
      <c r="A293" s="11"/>
      <c r="B293" s="195"/>
      <c r="C293" s="196"/>
      <c r="D293" s="197" t="s">
        <v>77</v>
      </c>
      <c r="E293" s="237" t="s">
        <v>3803</v>
      </c>
      <c r="F293" s="237" t="s">
        <v>3804</v>
      </c>
      <c r="G293" s="196"/>
      <c r="H293" s="196"/>
      <c r="I293" s="199"/>
      <c r="J293" s="238">
        <f>BK293</f>
        <v>0</v>
      </c>
      <c r="K293" s="196"/>
      <c r="L293" s="201"/>
      <c r="M293" s="202"/>
      <c r="N293" s="203"/>
      <c r="O293" s="203"/>
      <c r="P293" s="204">
        <f>SUM(P294:P296)</f>
        <v>0</v>
      </c>
      <c r="Q293" s="203"/>
      <c r="R293" s="204">
        <f>SUM(R294:R296)</f>
        <v>0</v>
      </c>
      <c r="S293" s="203"/>
      <c r="T293" s="205">
        <f>SUM(T294:T296)</f>
        <v>0</v>
      </c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R293" s="206" t="s">
        <v>86</v>
      </c>
      <c r="AT293" s="207" t="s">
        <v>77</v>
      </c>
      <c r="AU293" s="207" t="s">
        <v>86</v>
      </c>
      <c r="AY293" s="206" t="s">
        <v>188</v>
      </c>
      <c r="BK293" s="208">
        <f>SUM(BK294:BK296)</f>
        <v>0</v>
      </c>
    </row>
    <row r="294" s="2" customFormat="1" ht="33" customHeight="1">
      <c r="A294" s="42"/>
      <c r="B294" s="43"/>
      <c r="C294" s="209" t="s">
        <v>744</v>
      </c>
      <c r="D294" s="209" t="s">
        <v>189</v>
      </c>
      <c r="E294" s="210" t="s">
        <v>3802</v>
      </c>
      <c r="F294" s="211" t="s">
        <v>3798</v>
      </c>
      <c r="G294" s="212" t="s">
        <v>235</v>
      </c>
      <c r="H294" s="213">
        <v>1</v>
      </c>
      <c r="I294" s="214"/>
      <c r="J294" s="215">
        <f>ROUND(I294*H294,2)</f>
        <v>0</v>
      </c>
      <c r="K294" s="211" t="s">
        <v>32</v>
      </c>
      <c r="L294" s="48"/>
      <c r="M294" s="216" t="s">
        <v>32</v>
      </c>
      <c r="N294" s="217" t="s">
        <v>49</v>
      </c>
      <c r="O294" s="88"/>
      <c r="P294" s="218">
        <f>O294*H294</f>
        <v>0</v>
      </c>
      <c r="Q294" s="218">
        <v>0</v>
      </c>
      <c r="R294" s="218">
        <f>Q294*H294</f>
        <v>0</v>
      </c>
      <c r="S294" s="218">
        <v>0</v>
      </c>
      <c r="T294" s="219">
        <f>S294*H294</f>
        <v>0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R294" s="220" t="s">
        <v>187</v>
      </c>
      <c r="AT294" s="220" t="s">
        <v>189</v>
      </c>
      <c r="AU294" s="220" t="s">
        <v>91</v>
      </c>
      <c r="AY294" s="20" t="s">
        <v>188</v>
      </c>
      <c r="BE294" s="221">
        <f>IF(N294="základní",J294,0)</f>
        <v>0</v>
      </c>
      <c r="BF294" s="221">
        <f>IF(N294="snížená",J294,0)</f>
        <v>0</v>
      </c>
      <c r="BG294" s="221">
        <f>IF(N294="zákl. přenesená",J294,0)</f>
        <v>0</v>
      </c>
      <c r="BH294" s="221">
        <f>IF(N294="sníž. přenesená",J294,0)</f>
        <v>0</v>
      </c>
      <c r="BI294" s="221">
        <f>IF(N294="nulová",J294,0)</f>
        <v>0</v>
      </c>
      <c r="BJ294" s="20" t="s">
        <v>86</v>
      </c>
      <c r="BK294" s="221">
        <f>ROUND(I294*H294,2)</f>
        <v>0</v>
      </c>
      <c r="BL294" s="20" t="s">
        <v>187</v>
      </c>
      <c r="BM294" s="220" t="s">
        <v>3619</v>
      </c>
    </row>
    <row r="295" s="2" customFormat="1">
      <c r="A295" s="42"/>
      <c r="B295" s="43"/>
      <c r="C295" s="44"/>
      <c r="D295" s="222" t="s">
        <v>194</v>
      </c>
      <c r="E295" s="44"/>
      <c r="F295" s="223" t="s">
        <v>3798</v>
      </c>
      <c r="G295" s="44"/>
      <c r="H295" s="44"/>
      <c r="I295" s="224"/>
      <c r="J295" s="44"/>
      <c r="K295" s="44"/>
      <c r="L295" s="48"/>
      <c r="M295" s="225"/>
      <c r="N295" s="226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194</v>
      </c>
      <c r="AU295" s="20" t="s">
        <v>91</v>
      </c>
    </row>
    <row r="296" s="2" customFormat="1">
      <c r="A296" s="42"/>
      <c r="B296" s="43"/>
      <c r="C296" s="44"/>
      <c r="D296" s="222" t="s">
        <v>202</v>
      </c>
      <c r="E296" s="44"/>
      <c r="F296" s="227" t="s">
        <v>3799</v>
      </c>
      <c r="G296" s="44"/>
      <c r="H296" s="44"/>
      <c r="I296" s="224"/>
      <c r="J296" s="44"/>
      <c r="K296" s="44"/>
      <c r="L296" s="48"/>
      <c r="M296" s="228"/>
      <c r="N296" s="229"/>
      <c r="O296" s="230"/>
      <c r="P296" s="230"/>
      <c r="Q296" s="230"/>
      <c r="R296" s="230"/>
      <c r="S296" s="230"/>
      <c r="T296" s="231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0" t="s">
        <v>202</v>
      </c>
      <c r="AU296" s="20" t="s">
        <v>91</v>
      </c>
    </row>
    <row r="297" s="2" customFormat="1" ht="6.96" customHeight="1">
      <c r="A297" s="42"/>
      <c r="B297" s="63"/>
      <c r="C297" s="64"/>
      <c r="D297" s="64"/>
      <c r="E297" s="64"/>
      <c r="F297" s="64"/>
      <c r="G297" s="64"/>
      <c r="H297" s="64"/>
      <c r="I297" s="64"/>
      <c r="J297" s="64"/>
      <c r="K297" s="64"/>
      <c r="L297" s="48"/>
      <c r="M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</row>
  </sheetData>
  <sheetProtection sheet="1" autoFilter="0" formatColumns="0" formatRows="0" objects="1" scenarios="1" spinCount="100000" saltValue="0pWv2Dd6wOgSQcjNYY5QVJXMbMdfZ4In4cf9iaID9xSkX4VKJcnax4eJk/MYHw4oyJ7yAZO25xkkxp0L2eKiJA==" hashValue="/B8fu9xhzcl1iMbHdgUS1O9ra3JbkeFkUWFhsb6pDM+4TqzWCC7cJgm6Veev+RbWZjPDAQgDTbEplVhhT0s5Xg==" algorithmName="SHA-512" password="EC2B"/>
  <autoFilter ref="C92:K29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91</v>
      </c>
    </row>
    <row r="4" s="1" customFormat="1" ht="24.96" customHeight="1">
      <c r="B4" s="23"/>
      <c r="D4" s="144" t="s">
        <v>164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26.25" customHeight="1">
      <c r="B7" s="23"/>
      <c r="E7" s="147" t="str">
        <f>'Rekapitulace stavby'!K6</f>
        <v>Dům kultury v Ostrově - vybudování kulturního a kreativního centra (interiér)</v>
      </c>
      <c r="F7" s="146"/>
      <c r="G7" s="146"/>
      <c r="H7" s="146"/>
      <c r="L7" s="23"/>
    </row>
    <row r="8" s="1" customFormat="1" ht="12" customHeight="1">
      <c r="B8" s="23"/>
      <c r="D8" s="146" t="s">
        <v>165</v>
      </c>
      <c r="L8" s="23"/>
    </row>
    <row r="9" s="2" customFormat="1" ht="16.5" customHeight="1">
      <c r="A9" s="42"/>
      <c r="B9" s="48"/>
      <c r="C9" s="42"/>
      <c r="D9" s="42"/>
      <c r="E9" s="147" t="s">
        <v>3663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255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3805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32</v>
      </c>
      <c r="G13" s="42"/>
      <c r="H13" s="42"/>
      <c r="I13" s="146" t="s">
        <v>20</v>
      </c>
      <c r="J13" s="137" t="s">
        <v>32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23</v>
      </c>
      <c r="G14" s="42"/>
      <c r="H14" s="42"/>
      <c r="I14" s="146" t="s">
        <v>24</v>
      </c>
      <c r="J14" s="150" t="str">
        <f>'Rekapitulace stavby'!AN8</f>
        <v>13. 3. 2024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30</v>
      </c>
      <c r="E16" s="42"/>
      <c r="F16" s="42"/>
      <c r="G16" s="42"/>
      <c r="H16" s="42"/>
      <c r="I16" s="146" t="s">
        <v>31</v>
      </c>
      <c r="J16" s="137" t="s">
        <v>32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33</v>
      </c>
      <c r="F17" s="42"/>
      <c r="G17" s="42"/>
      <c r="H17" s="42"/>
      <c r="I17" s="146" t="s">
        <v>34</v>
      </c>
      <c r="J17" s="137" t="s">
        <v>32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35</v>
      </c>
      <c r="E19" s="42"/>
      <c r="F19" s="42"/>
      <c r="G19" s="42"/>
      <c r="H19" s="42"/>
      <c r="I19" s="146" t="s">
        <v>31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34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37</v>
      </c>
      <c r="E22" s="42"/>
      <c r="F22" s="42"/>
      <c r="G22" s="42"/>
      <c r="H22" s="42"/>
      <c r="I22" s="146" t="s">
        <v>31</v>
      </c>
      <c r="J22" s="137" t="s">
        <v>32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38</v>
      </c>
      <c r="F23" s="42"/>
      <c r="G23" s="42"/>
      <c r="H23" s="42"/>
      <c r="I23" s="146" t="s">
        <v>34</v>
      </c>
      <c r="J23" s="137" t="s">
        <v>32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40</v>
      </c>
      <c r="E25" s="42"/>
      <c r="F25" s="42"/>
      <c r="G25" s="42"/>
      <c r="H25" s="42"/>
      <c r="I25" s="146" t="s">
        <v>31</v>
      </c>
      <c r="J25" s="137" t="str">
        <f>IF('Rekapitulace stavby'!AN19="","",'Rekapitulace stavby'!AN19)</f>
        <v/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>Jakub Vilingr</v>
      </c>
      <c r="F26" s="42"/>
      <c r="G26" s="42"/>
      <c r="H26" s="42"/>
      <c r="I26" s="146" t="s">
        <v>34</v>
      </c>
      <c r="J26" s="137" t="str">
        <f>IF('Rekapitulace stavby'!AN20="","",'Rekapitulace stavby'!AN20)</f>
        <v/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42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71.25" customHeight="1">
      <c r="A29" s="151"/>
      <c r="B29" s="152"/>
      <c r="C29" s="151"/>
      <c r="D29" s="151"/>
      <c r="E29" s="153" t="s">
        <v>43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44</v>
      </c>
      <c r="E32" s="42"/>
      <c r="F32" s="42"/>
      <c r="G32" s="42"/>
      <c r="H32" s="42"/>
      <c r="I32" s="42"/>
      <c r="J32" s="157">
        <f>ROUND(J104,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46</v>
      </c>
      <c r="G34" s="42"/>
      <c r="H34" s="42"/>
      <c r="I34" s="158" t="s">
        <v>45</v>
      </c>
      <c r="J34" s="158" t="s">
        <v>47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48</v>
      </c>
      <c r="E35" s="146" t="s">
        <v>49</v>
      </c>
      <c r="F35" s="160">
        <f>ROUND((SUM(BE104:BE213)),  2)</f>
        <v>0</v>
      </c>
      <c r="G35" s="42"/>
      <c r="H35" s="42"/>
      <c r="I35" s="161">
        <v>0.20999999999999999</v>
      </c>
      <c r="J35" s="160">
        <f>ROUND(((SUM(BE104:BE213))*I35),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50</v>
      </c>
      <c r="F36" s="160">
        <f>ROUND((SUM(BF104:BF213)),  2)</f>
        <v>0</v>
      </c>
      <c r="G36" s="42"/>
      <c r="H36" s="42"/>
      <c r="I36" s="161">
        <v>0.14999999999999999</v>
      </c>
      <c r="J36" s="160">
        <f>ROUND(((SUM(BF104:BF213))*I36),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51</v>
      </c>
      <c r="F37" s="160">
        <f>ROUND((SUM(BG104:BG213)),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52</v>
      </c>
      <c r="F38" s="160">
        <f>ROUND((SUM(BH104:BH213)),  2)</f>
        <v>0</v>
      </c>
      <c r="G38" s="42"/>
      <c r="H38" s="42"/>
      <c r="I38" s="161">
        <v>0.14999999999999999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53</v>
      </c>
      <c r="F39" s="160">
        <f>ROUND((SUM(BI104:BI213)),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54</v>
      </c>
      <c r="E41" s="164"/>
      <c r="F41" s="164"/>
      <c r="G41" s="165" t="s">
        <v>55</v>
      </c>
      <c r="H41" s="166" t="s">
        <v>56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167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26.25" customHeight="1">
      <c r="A50" s="42"/>
      <c r="B50" s="43"/>
      <c r="C50" s="44"/>
      <c r="D50" s="44"/>
      <c r="E50" s="173" t="str">
        <f>E7</f>
        <v>Dům kultury v Ostrově - vybudování kulturního a kreativního centra (interiér)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165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3" t="s">
        <v>3663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255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FO-EI - Silnoproud (Foyer)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>Ostrov</v>
      </c>
      <c r="G56" s="44"/>
      <c r="H56" s="44"/>
      <c r="I56" s="35" t="s">
        <v>24</v>
      </c>
      <c r="J56" s="76" t="str">
        <f>IF(J14="","",J14)</f>
        <v>13. 3. 2024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54.45" customHeight="1">
      <c r="A58" s="42"/>
      <c r="B58" s="43"/>
      <c r="C58" s="35" t="s">
        <v>30</v>
      </c>
      <c r="D58" s="44"/>
      <c r="E58" s="44"/>
      <c r="F58" s="30" t="str">
        <f>E17</f>
        <v>Město Ostrov, Jáchymovská 1 , 363 01 Ostrov</v>
      </c>
      <c r="G58" s="44"/>
      <c r="H58" s="44"/>
      <c r="I58" s="35" t="s">
        <v>37</v>
      </c>
      <c r="J58" s="40" t="str">
        <f>E23</f>
        <v>Ing arch Olga Růžičková, Gagarinova, Karlovy Vary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5" t="s">
        <v>35</v>
      </c>
      <c r="D59" s="44"/>
      <c r="E59" s="44"/>
      <c r="F59" s="30" t="str">
        <f>IF(E20="","",E20)</f>
        <v>Vyplň údaj</v>
      </c>
      <c r="G59" s="44"/>
      <c r="H59" s="44"/>
      <c r="I59" s="35" t="s">
        <v>40</v>
      </c>
      <c r="J59" s="40" t="str">
        <f>E26</f>
        <v>Jakub Vilingr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168</v>
      </c>
      <c r="D61" s="175"/>
      <c r="E61" s="175"/>
      <c r="F61" s="175"/>
      <c r="G61" s="175"/>
      <c r="H61" s="175"/>
      <c r="I61" s="175"/>
      <c r="J61" s="176" t="s">
        <v>169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76</v>
      </c>
      <c r="D63" s="44"/>
      <c r="E63" s="44"/>
      <c r="F63" s="44"/>
      <c r="G63" s="44"/>
      <c r="H63" s="44"/>
      <c r="I63" s="44"/>
      <c r="J63" s="106">
        <f>J104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170</v>
      </c>
    </row>
    <row r="64" s="9" customFormat="1" ht="24.96" customHeight="1">
      <c r="A64" s="9"/>
      <c r="B64" s="178"/>
      <c r="C64" s="179"/>
      <c r="D64" s="180" t="s">
        <v>3806</v>
      </c>
      <c r="E64" s="181"/>
      <c r="F64" s="181"/>
      <c r="G64" s="181"/>
      <c r="H64" s="181"/>
      <c r="I64" s="181"/>
      <c r="J64" s="182">
        <f>J105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2" customFormat="1" ht="19.92" customHeight="1">
      <c r="A65" s="12"/>
      <c r="B65" s="232"/>
      <c r="C65" s="129"/>
      <c r="D65" s="233" t="s">
        <v>258</v>
      </c>
      <c r="E65" s="234"/>
      <c r="F65" s="234"/>
      <c r="G65" s="234"/>
      <c r="H65" s="234"/>
      <c r="I65" s="234"/>
      <c r="J65" s="235">
        <f>J106</f>
        <v>0</v>
      </c>
      <c r="K65" s="129"/>
      <c r="L65" s="236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4.88" customHeight="1">
      <c r="A66" s="12"/>
      <c r="B66" s="232"/>
      <c r="C66" s="129"/>
      <c r="D66" s="233" t="s">
        <v>3807</v>
      </c>
      <c r="E66" s="234"/>
      <c r="F66" s="234"/>
      <c r="G66" s="234"/>
      <c r="H66" s="234"/>
      <c r="I66" s="234"/>
      <c r="J66" s="235">
        <f>J107</f>
        <v>0</v>
      </c>
      <c r="K66" s="129"/>
      <c r="L66" s="236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12" customFormat="1" ht="19.92" customHeight="1">
      <c r="A67" s="12"/>
      <c r="B67" s="232"/>
      <c r="C67" s="129"/>
      <c r="D67" s="233" t="s">
        <v>3808</v>
      </c>
      <c r="E67" s="234"/>
      <c r="F67" s="234"/>
      <c r="G67" s="234"/>
      <c r="H67" s="234"/>
      <c r="I67" s="234"/>
      <c r="J67" s="235">
        <f>J112</f>
        <v>0</v>
      </c>
      <c r="K67" s="129"/>
      <c r="L67" s="236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="12" customFormat="1" ht="19.92" customHeight="1">
      <c r="A68" s="12"/>
      <c r="B68" s="232"/>
      <c r="C68" s="129"/>
      <c r="D68" s="233" t="s">
        <v>260</v>
      </c>
      <c r="E68" s="234"/>
      <c r="F68" s="234"/>
      <c r="G68" s="234"/>
      <c r="H68" s="234"/>
      <c r="I68" s="234"/>
      <c r="J68" s="235">
        <f>J117</f>
        <v>0</v>
      </c>
      <c r="K68" s="129"/>
      <c r="L68" s="236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="12" customFormat="1" ht="19.92" customHeight="1">
      <c r="A69" s="12"/>
      <c r="B69" s="232"/>
      <c r="C69" s="129"/>
      <c r="D69" s="233" t="s">
        <v>261</v>
      </c>
      <c r="E69" s="234"/>
      <c r="F69" s="234"/>
      <c r="G69" s="234"/>
      <c r="H69" s="234"/>
      <c r="I69" s="234"/>
      <c r="J69" s="235">
        <f>J124</f>
        <v>0</v>
      </c>
      <c r="K69" s="129"/>
      <c r="L69" s="236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s="9" customFormat="1" ht="24.96" customHeight="1">
      <c r="A70" s="9"/>
      <c r="B70" s="178"/>
      <c r="C70" s="179"/>
      <c r="D70" s="180" t="s">
        <v>3809</v>
      </c>
      <c r="E70" s="181"/>
      <c r="F70" s="181"/>
      <c r="G70" s="181"/>
      <c r="H70" s="181"/>
      <c r="I70" s="181"/>
      <c r="J70" s="182">
        <f>J127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2" customFormat="1" ht="19.92" customHeight="1">
      <c r="A71" s="12"/>
      <c r="B71" s="232"/>
      <c r="C71" s="129"/>
      <c r="D71" s="233" t="s">
        <v>3810</v>
      </c>
      <c r="E71" s="234"/>
      <c r="F71" s="234"/>
      <c r="G71" s="234"/>
      <c r="H71" s="234"/>
      <c r="I71" s="234"/>
      <c r="J71" s="235">
        <f>J128</f>
        <v>0</v>
      </c>
      <c r="K71" s="129"/>
      <c r="L71" s="236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="12" customFormat="1" ht="14.88" customHeight="1">
      <c r="A72" s="12"/>
      <c r="B72" s="232"/>
      <c r="C72" s="129"/>
      <c r="D72" s="233" t="s">
        <v>3811</v>
      </c>
      <c r="E72" s="234"/>
      <c r="F72" s="234"/>
      <c r="G72" s="234"/>
      <c r="H72" s="234"/>
      <c r="I72" s="234"/>
      <c r="J72" s="235">
        <f>J129</f>
        <v>0</v>
      </c>
      <c r="K72" s="129"/>
      <c r="L72" s="236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</row>
    <row r="73" s="12" customFormat="1" ht="14.88" customHeight="1">
      <c r="A73" s="12"/>
      <c r="B73" s="232"/>
      <c r="C73" s="129"/>
      <c r="D73" s="233" t="s">
        <v>3812</v>
      </c>
      <c r="E73" s="234"/>
      <c r="F73" s="234"/>
      <c r="G73" s="234"/>
      <c r="H73" s="234"/>
      <c r="I73" s="234"/>
      <c r="J73" s="235">
        <f>J134</f>
        <v>0</v>
      </c>
      <c r="K73" s="129"/>
      <c r="L73" s="236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</row>
    <row r="74" s="12" customFormat="1" ht="14.88" customHeight="1">
      <c r="A74" s="12"/>
      <c r="B74" s="232"/>
      <c r="C74" s="129"/>
      <c r="D74" s="233" t="s">
        <v>3813</v>
      </c>
      <c r="E74" s="234"/>
      <c r="F74" s="234"/>
      <c r="G74" s="234"/>
      <c r="H74" s="234"/>
      <c r="I74" s="234"/>
      <c r="J74" s="235">
        <f>J137</f>
        <v>0</v>
      </c>
      <c r="K74" s="129"/>
      <c r="L74" s="236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</row>
    <row r="75" s="12" customFormat="1" ht="14.88" customHeight="1">
      <c r="A75" s="12"/>
      <c r="B75" s="232"/>
      <c r="C75" s="129"/>
      <c r="D75" s="233" t="s">
        <v>3814</v>
      </c>
      <c r="E75" s="234"/>
      <c r="F75" s="234"/>
      <c r="G75" s="234"/>
      <c r="H75" s="234"/>
      <c r="I75" s="234"/>
      <c r="J75" s="235">
        <f>J164</f>
        <v>0</v>
      </c>
      <c r="K75" s="129"/>
      <c r="L75" s="236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</row>
    <row r="76" s="12" customFormat="1" ht="14.88" customHeight="1">
      <c r="A76" s="12"/>
      <c r="B76" s="232"/>
      <c r="C76" s="129"/>
      <c r="D76" s="233" t="s">
        <v>3815</v>
      </c>
      <c r="E76" s="234"/>
      <c r="F76" s="234"/>
      <c r="G76" s="234"/>
      <c r="H76" s="234"/>
      <c r="I76" s="234"/>
      <c r="J76" s="235">
        <f>J169</f>
        <v>0</v>
      </c>
      <c r="K76" s="129"/>
      <c r="L76" s="236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</row>
    <row r="77" s="12" customFormat="1" ht="14.88" customHeight="1">
      <c r="A77" s="12"/>
      <c r="B77" s="232"/>
      <c r="C77" s="129"/>
      <c r="D77" s="233" t="s">
        <v>3816</v>
      </c>
      <c r="E77" s="234"/>
      <c r="F77" s="234"/>
      <c r="G77" s="234"/>
      <c r="H77" s="234"/>
      <c r="I77" s="234"/>
      <c r="J77" s="235">
        <f>J182</f>
        <v>0</v>
      </c>
      <c r="K77" s="129"/>
      <c r="L77" s="236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</row>
    <row r="78" s="12" customFormat="1" ht="14.88" customHeight="1">
      <c r="A78" s="12"/>
      <c r="B78" s="232"/>
      <c r="C78" s="129"/>
      <c r="D78" s="233" t="s">
        <v>3817</v>
      </c>
      <c r="E78" s="234"/>
      <c r="F78" s="234"/>
      <c r="G78" s="234"/>
      <c r="H78" s="234"/>
      <c r="I78" s="234"/>
      <c r="J78" s="235">
        <f>J189</f>
        <v>0</v>
      </c>
      <c r="K78" s="129"/>
      <c r="L78" s="236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</row>
    <row r="79" s="12" customFormat="1" ht="14.88" customHeight="1">
      <c r="A79" s="12"/>
      <c r="B79" s="232"/>
      <c r="C79" s="129"/>
      <c r="D79" s="233" t="s">
        <v>3818</v>
      </c>
      <c r="E79" s="234"/>
      <c r="F79" s="234"/>
      <c r="G79" s="234"/>
      <c r="H79" s="234"/>
      <c r="I79" s="234"/>
      <c r="J79" s="235">
        <f>J194</f>
        <v>0</v>
      </c>
      <c r="K79" s="129"/>
      <c r="L79" s="236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</row>
    <row r="80" s="12" customFormat="1" ht="14.88" customHeight="1">
      <c r="A80" s="12"/>
      <c r="B80" s="232"/>
      <c r="C80" s="129"/>
      <c r="D80" s="233" t="s">
        <v>3819</v>
      </c>
      <c r="E80" s="234"/>
      <c r="F80" s="234"/>
      <c r="G80" s="234"/>
      <c r="H80" s="234"/>
      <c r="I80" s="234"/>
      <c r="J80" s="235">
        <f>J197</f>
        <v>0</v>
      </c>
      <c r="K80" s="129"/>
      <c r="L80" s="236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</row>
    <row r="81" s="12" customFormat="1" ht="14.88" customHeight="1">
      <c r="A81" s="12"/>
      <c r="B81" s="232"/>
      <c r="C81" s="129"/>
      <c r="D81" s="233" t="s">
        <v>3820</v>
      </c>
      <c r="E81" s="234"/>
      <c r="F81" s="234"/>
      <c r="G81" s="234"/>
      <c r="H81" s="234"/>
      <c r="I81" s="234"/>
      <c r="J81" s="235">
        <f>J202</f>
        <v>0</v>
      </c>
      <c r="K81" s="129"/>
      <c r="L81" s="236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</row>
    <row r="82" s="9" customFormat="1" ht="24.96" customHeight="1">
      <c r="A82" s="9"/>
      <c r="B82" s="178"/>
      <c r="C82" s="179"/>
      <c r="D82" s="180" t="s">
        <v>226</v>
      </c>
      <c r="E82" s="181"/>
      <c r="F82" s="181"/>
      <c r="G82" s="181"/>
      <c r="H82" s="181"/>
      <c r="I82" s="181"/>
      <c r="J82" s="182">
        <f>J205</f>
        <v>0</v>
      </c>
      <c r="K82" s="179"/>
      <c r="L82" s="183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2" customFormat="1" ht="21.84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8" s="2" customFormat="1" ht="6.96" customHeight="1">
      <c r="A88" s="42"/>
      <c r="B88" s="65"/>
      <c r="C88" s="66"/>
      <c r="D88" s="66"/>
      <c r="E88" s="66"/>
      <c r="F88" s="66"/>
      <c r="G88" s="66"/>
      <c r="H88" s="66"/>
      <c r="I88" s="66"/>
      <c r="J88" s="66"/>
      <c r="K88" s="66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24.96" customHeight="1">
      <c r="A89" s="42"/>
      <c r="B89" s="43"/>
      <c r="C89" s="26" t="s">
        <v>172</v>
      </c>
      <c r="D89" s="44"/>
      <c r="E89" s="44"/>
      <c r="F89" s="44"/>
      <c r="G89" s="44"/>
      <c r="H89" s="44"/>
      <c r="I89" s="44"/>
      <c r="J89" s="44"/>
      <c r="K89" s="44"/>
      <c r="L89" s="14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6.96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2" customHeight="1">
      <c r="A91" s="42"/>
      <c r="B91" s="43"/>
      <c r="C91" s="35" t="s">
        <v>16</v>
      </c>
      <c r="D91" s="44"/>
      <c r="E91" s="44"/>
      <c r="F91" s="44"/>
      <c r="G91" s="44"/>
      <c r="H91" s="44"/>
      <c r="I91" s="44"/>
      <c r="J91" s="44"/>
      <c r="K91" s="44"/>
      <c r="L91" s="14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26.25" customHeight="1">
      <c r="A92" s="42"/>
      <c r="B92" s="43"/>
      <c r="C92" s="44"/>
      <c r="D92" s="44"/>
      <c r="E92" s="173" t="str">
        <f>E7</f>
        <v>Dům kultury v Ostrově - vybudování kulturního a kreativního centra (interiér)</v>
      </c>
      <c r="F92" s="35"/>
      <c r="G92" s="35"/>
      <c r="H92" s="35"/>
      <c r="I92" s="44"/>
      <c r="J92" s="44"/>
      <c r="K92" s="44"/>
      <c r="L92" s="14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1" customFormat="1" ht="12" customHeight="1">
      <c r="B93" s="24"/>
      <c r="C93" s="35" t="s">
        <v>165</v>
      </c>
      <c r="D93" s="25"/>
      <c r="E93" s="25"/>
      <c r="F93" s="25"/>
      <c r="G93" s="25"/>
      <c r="H93" s="25"/>
      <c r="I93" s="25"/>
      <c r="J93" s="25"/>
      <c r="K93" s="25"/>
      <c r="L93" s="23"/>
    </row>
    <row r="94" s="2" customFormat="1" ht="16.5" customHeight="1">
      <c r="A94" s="42"/>
      <c r="B94" s="43"/>
      <c r="C94" s="44"/>
      <c r="D94" s="44"/>
      <c r="E94" s="173" t="s">
        <v>3663</v>
      </c>
      <c r="F94" s="44"/>
      <c r="G94" s="44"/>
      <c r="H94" s="44"/>
      <c r="I94" s="44"/>
      <c r="J94" s="44"/>
      <c r="K94" s="44"/>
      <c r="L94" s="14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2" customHeight="1">
      <c r="A95" s="42"/>
      <c r="B95" s="43"/>
      <c r="C95" s="35" t="s">
        <v>255</v>
      </c>
      <c r="D95" s="44"/>
      <c r="E95" s="44"/>
      <c r="F95" s="44"/>
      <c r="G95" s="44"/>
      <c r="H95" s="44"/>
      <c r="I95" s="44"/>
      <c r="J95" s="44"/>
      <c r="K95" s="44"/>
      <c r="L95" s="14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6.5" customHeight="1">
      <c r="A96" s="42"/>
      <c r="B96" s="43"/>
      <c r="C96" s="44"/>
      <c r="D96" s="44"/>
      <c r="E96" s="73" t="str">
        <f>E11</f>
        <v>FO-EI - Silnoproud (Foyer)</v>
      </c>
      <c r="F96" s="44"/>
      <c r="G96" s="44"/>
      <c r="H96" s="44"/>
      <c r="I96" s="44"/>
      <c r="J96" s="44"/>
      <c r="K96" s="44"/>
      <c r="L96" s="14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6.96" customHeight="1">
      <c r="A97" s="42"/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14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12" customHeight="1">
      <c r="A98" s="42"/>
      <c r="B98" s="43"/>
      <c r="C98" s="35" t="s">
        <v>22</v>
      </c>
      <c r="D98" s="44"/>
      <c r="E98" s="44"/>
      <c r="F98" s="30" t="str">
        <f>F14</f>
        <v>Ostrov</v>
      </c>
      <c r="G98" s="44"/>
      <c r="H98" s="44"/>
      <c r="I98" s="35" t="s">
        <v>24</v>
      </c>
      <c r="J98" s="76" t="str">
        <f>IF(J14="","",J14)</f>
        <v>13. 3. 2024</v>
      </c>
      <c r="K98" s="44"/>
      <c r="L98" s="148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6.96" customHeight="1">
      <c r="A99" s="42"/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148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54.45" customHeight="1">
      <c r="A100" s="42"/>
      <c r="B100" s="43"/>
      <c r="C100" s="35" t="s">
        <v>30</v>
      </c>
      <c r="D100" s="44"/>
      <c r="E100" s="44"/>
      <c r="F100" s="30" t="str">
        <f>E17</f>
        <v>Město Ostrov, Jáchymovská 1 , 363 01 Ostrov</v>
      </c>
      <c r="G100" s="44"/>
      <c r="H100" s="44"/>
      <c r="I100" s="35" t="s">
        <v>37</v>
      </c>
      <c r="J100" s="40" t="str">
        <f>E23</f>
        <v>Ing arch Olga Růžičková, Gagarinova, Karlovy Vary</v>
      </c>
      <c r="K100" s="44"/>
      <c r="L100" s="148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2" customFormat="1" ht="15.15" customHeight="1">
      <c r="A101" s="42"/>
      <c r="B101" s="43"/>
      <c r="C101" s="35" t="s">
        <v>35</v>
      </c>
      <c r="D101" s="44"/>
      <c r="E101" s="44"/>
      <c r="F101" s="30" t="str">
        <f>IF(E20="","",E20)</f>
        <v>Vyplň údaj</v>
      </c>
      <c r="G101" s="44"/>
      <c r="H101" s="44"/>
      <c r="I101" s="35" t="s">
        <v>40</v>
      </c>
      <c r="J101" s="40" t="str">
        <f>E26</f>
        <v>Jakub Vilingr</v>
      </c>
      <c r="K101" s="44"/>
      <c r="L101" s="148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2" customFormat="1" ht="10.32" customHeight="1">
      <c r="A102" s="42"/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148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="10" customFormat="1" ht="29.28" customHeight="1">
      <c r="A103" s="184"/>
      <c r="B103" s="185"/>
      <c r="C103" s="186" t="s">
        <v>173</v>
      </c>
      <c r="D103" s="187" t="s">
        <v>63</v>
      </c>
      <c r="E103" s="187" t="s">
        <v>59</v>
      </c>
      <c r="F103" s="187" t="s">
        <v>60</v>
      </c>
      <c r="G103" s="187" t="s">
        <v>174</v>
      </c>
      <c r="H103" s="187" t="s">
        <v>175</v>
      </c>
      <c r="I103" s="187" t="s">
        <v>176</v>
      </c>
      <c r="J103" s="187" t="s">
        <v>169</v>
      </c>
      <c r="K103" s="188" t="s">
        <v>177</v>
      </c>
      <c r="L103" s="189"/>
      <c r="M103" s="96" t="s">
        <v>32</v>
      </c>
      <c r="N103" s="97" t="s">
        <v>48</v>
      </c>
      <c r="O103" s="97" t="s">
        <v>178</v>
      </c>
      <c r="P103" s="97" t="s">
        <v>179</v>
      </c>
      <c r="Q103" s="97" t="s">
        <v>180</v>
      </c>
      <c r="R103" s="97" t="s">
        <v>181</v>
      </c>
      <c r="S103" s="97" t="s">
        <v>182</v>
      </c>
      <c r="T103" s="98" t="s">
        <v>183</v>
      </c>
      <c r="U103" s="184"/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84"/>
    </row>
    <row r="104" s="2" customFormat="1" ht="22.8" customHeight="1">
      <c r="A104" s="42"/>
      <c r="B104" s="43"/>
      <c r="C104" s="103" t="s">
        <v>184</v>
      </c>
      <c r="D104" s="44"/>
      <c r="E104" s="44"/>
      <c r="F104" s="44"/>
      <c r="G104" s="44"/>
      <c r="H104" s="44"/>
      <c r="I104" s="44"/>
      <c r="J104" s="190">
        <f>BK104</f>
        <v>0</v>
      </c>
      <c r="K104" s="44"/>
      <c r="L104" s="48"/>
      <c r="M104" s="99"/>
      <c r="N104" s="191"/>
      <c r="O104" s="100"/>
      <c r="P104" s="192">
        <f>P105+P127+P205</f>
        <v>0</v>
      </c>
      <c r="Q104" s="100"/>
      <c r="R104" s="192">
        <f>R105+R127+R205</f>
        <v>0</v>
      </c>
      <c r="S104" s="100"/>
      <c r="T104" s="193">
        <f>T105+T127+T205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77</v>
      </c>
      <c r="AU104" s="20" t="s">
        <v>170</v>
      </c>
      <c r="BK104" s="194">
        <f>BK105+BK127+BK205</f>
        <v>0</v>
      </c>
    </row>
    <row r="105" s="11" customFormat="1" ht="25.92" customHeight="1">
      <c r="A105" s="11"/>
      <c r="B105" s="195"/>
      <c r="C105" s="196"/>
      <c r="D105" s="197" t="s">
        <v>77</v>
      </c>
      <c r="E105" s="198" t="s">
        <v>3821</v>
      </c>
      <c r="F105" s="198" t="s">
        <v>257</v>
      </c>
      <c r="G105" s="196"/>
      <c r="H105" s="196"/>
      <c r="I105" s="199"/>
      <c r="J105" s="200">
        <f>BK105</f>
        <v>0</v>
      </c>
      <c r="K105" s="196"/>
      <c r="L105" s="201"/>
      <c r="M105" s="202"/>
      <c r="N105" s="203"/>
      <c r="O105" s="203"/>
      <c r="P105" s="204">
        <f>P106+P112+P117+P124</f>
        <v>0</v>
      </c>
      <c r="Q105" s="203"/>
      <c r="R105" s="204">
        <f>R106+R112+R117+R124</f>
        <v>0</v>
      </c>
      <c r="S105" s="203"/>
      <c r="T105" s="205">
        <f>T106+T112+T117+T124</f>
        <v>0</v>
      </c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R105" s="206" t="s">
        <v>86</v>
      </c>
      <c r="AT105" s="207" t="s">
        <v>77</v>
      </c>
      <c r="AU105" s="207" t="s">
        <v>78</v>
      </c>
      <c r="AY105" s="206" t="s">
        <v>188</v>
      </c>
      <c r="BK105" s="208">
        <f>BK106+BK112+BK117+BK124</f>
        <v>0</v>
      </c>
    </row>
    <row r="106" s="11" customFormat="1" ht="22.8" customHeight="1">
      <c r="A106" s="11"/>
      <c r="B106" s="195"/>
      <c r="C106" s="196"/>
      <c r="D106" s="197" t="s">
        <v>77</v>
      </c>
      <c r="E106" s="237" t="s">
        <v>213</v>
      </c>
      <c r="F106" s="237" t="s">
        <v>275</v>
      </c>
      <c r="G106" s="196"/>
      <c r="H106" s="196"/>
      <c r="I106" s="199"/>
      <c r="J106" s="238">
        <f>BK106</f>
        <v>0</v>
      </c>
      <c r="K106" s="196"/>
      <c r="L106" s="201"/>
      <c r="M106" s="202"/>
      <c r="N106" s="203"/>
      <c r="O106" s="203"/>
      <c r="P106" s="204">
        <f>P107</f>
        <v>0</v>
      </c>
      <c r="Q106" s="203"/>
      <c r="R106" s="204">
        <f>R107</f>
        <v>0</v>
      </c>
      <c r="S106" s="203"/>
      <c r="T106" s="205">
        <f>T107</f>
        <v>0</v>
      </c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R106" s="206" t="s">
        <v>86</v>
      </c>
      <c r="AT106" s="207" t="s">
        <v>77</v>
      </c>
      <c r="AU106" s="207" t="s">
        <v>86</v>
      </c>
      <c r="AY106" s="206" t="s">
        <v>188</v>
      </c>
      <c r="BK106" s="208">
        <f>BK107</f>
        <v>0</v>
      </c>
    </row>
    <row r="107" s="11" customFormat="1" ht="20.88" customHeight="1">
      <c r="A107" s="11"/>
      <c r="B107" s="195"/>
      <c r="C107" s="196"/>
      <c r="D107" s="197" t="s">
        <v>77</v>
      </c>
      <c r="E107" s="237" t="s">
        <v>3822</v>
      </c>
      <c r="F107" s="237" t="s">
        <v>60</v>
      </c>
      <c r="G107" s="196"/>
      <c r="H107" s="196"/>
      <c r="I107" s="199"/>
      <c r="J107" s="238">
        <f>BK107</f>
        <v>0</v>
      </c>
      <c r="K107" s="196"/>
      <c r="L107" s="201"/>
      <c r="M107" s="202"/>
      <c r="N107" s="203"/>
      <c r="O107" s="203"/>
      <c r="P107" s="204">
        <f>SUM(P108:P111)</f>
        <v>0</v>
      </c>
      <c r="Q107" s="203"/>
      <c r="R107" s="204">
        <f>SUM(R108:R111)</f>
        <v>0</v>
      </c>
      <c r="S107" s="203"/>
      <c r="T107" s="205">
        <f>SUM(T108:T111)</f>
        <v>0</v>
      </c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R107" s="206" t="s">
        <v>86</v>
      </c>
      <c r="AT107" s="207" t="s">
        <v>77</v>
      </c>
      <c r="AU107" s="207" t="s">
        <v>91</v>
      </c>
      <c r="AY107" s="206" t="s">
        <v>188</v>
      </c>
      <c r="BK107" s="208">
        <f>SUM(BK108:BK111)</f>
        <v>0</v>
      </c>
    </row>
    <row r="108" s="2" customFormat="1" ht="21.75" customHeight="1">
      <c r="A108" s="42"/>
      <c r="B108" s="43"/>
      <c r="C108" s="209" t="s">
        <v>86</v>
      </c>
      <c r="D108" s="209" t="s">
        <v>189</v>
      </c>
      <c r="E108" s="210" t="s">
        <v>3823</v>
      </c>
      <c r="F108" s="211" t="s">
        <v>3824</v>
      </c>
      <c r="G108" s="212" t="s">
        <v>278</v>
      </c>
      <c r="H108" s="213">
        <v>7.5</v>
      </c>
      <c r="I108" s="214"/>
      <c r="J108" s="215">
        <f>ROUND(I108*H108,2)</f>
        <v>0</v>
      </c>
      <c r="K108" s="211" t="s">
        <v>32</v>
      </c>
      <c r="L108" s="48"/>
      <c r="M108" s="216" t="s">
        <v>32</v>
      </c>
      <c r="N108" s="217" t="s">
        <v>49</v>
      </c>
      <c r="O108" s="88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20" t="s">
        <v>187</v>
      </c>
      <c r="AT108" s="220" t="s">
        <v>189</v>
      </c>
      <c r="AU108" s="220" t="s">
        <v>198</v>
      </c>
      <c r="AY108" s="20" t="s">
        <v>188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0" t="s">
        <v>86</v>
      </c>
      <c r="BK108" s="221">
        <f>ROUND(I108*H108,2)</f>
        <v>0</v>
      </c>
      <c r="BL108" s="20" t="s">
        <v>187</v>
      </c>
      <c r="BM108" s="220" t="s">
        <v>91</v>
      </c>
    </row>
    <row r="109" s="2" customFormat="1">
      <c r="A109" s="42"/>
      <c r="B109" s="43"/>
      <c r="C109" s="44"/>
      <c r="D109" s="222" t="s">
        <v>194</v>
      </c>
      <c r="E109" s="44"/>
      <c r="F109" s="223" t="s">
        <v>3824</v>
      </c>
      <c r="G109" s="44"/>
      <c r="H109" s="44"/>
      <c r="I109" s="224"/>
      <c r="J109" s="44"/>
      <c r="K109" s="44"/>
      <c r="L109" s="48"/>
      <c r="M109" s="225"/>
      <c r="N109" s="226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194</v>
      </c>
      <c r="AU109" s="20" t="s">
        <v>198</v>
      </c>
    </row>
    <row r="110" s="2" customFormat="1" ht="21.75" customHeight="1">
      <c r="A110" s="42"/>
      <c r="B110" s="43"/>
      <c r="C110" s="209" t="s">
        <v>91</v>
      </c>
      <c r="D110" s="209" t="s">
        <v>189</v>
      </c>
      <c r="E110" s="210" t="s">
        <v>3825</v>
      </c>
      <c r="F110" s="211" t="s">
        <v>3826</v>
      </c>
      <c r="G110" s="212" t="s">
        <v>278</v>
      </c>
      <c r="H110" s="213">
        <v>7.5</v>
      </c>
      <c r="I110" s="214"/>
      <c r="J110" s="215">
        <f>ROUND(I110*H110,2)</f>
        <v>0</v>
      </c>
      <c r="K110" s="211" t="s">
        <v>32</v>
      </c>
      <c r="L110" s="48"/>
      <c r="M110" s="216" t="s">
        <v>32</v>
      </c>
      <c r="N110" s="217" t="s">
        <v>49</v>
      </c>
      <c r="O110" s="88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20" t="s">
        <v>187</v>
      </c>
      <c r="AT110" s="220" t="s">
        <v>189</v>
      </c>
      <c r="AU110" s="220" t="s">
        <v>198</v>
      </c>
      <c r="AY110" s="20" t="s">
        <v>188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20" t="s">
        <v>86</v>
      </c>
      <c r="BK110" s="221">
        <f>ROUND(I110*H110,2)</f>
        <v>0</v>
      </c>
      <c r="BL110" s="20" t="s">
        <v>187</v>
      </c>
      <c r="BM110" s="220" t="s">
        <v>187</v>
      </c>
    </row>
    <row r="111" s="2" customFormat="1">
      <c r="A111" s="42"/>
      <c r="B111" s="43"/>
      <c r="C111" s="44"/>
      <c r="D111" s="222" t="s">
        <v>194</v>
      </c>
      <c r="E111" s="44"/>
      <c r="F111" s="223" t="s">
        <v>3826</v>
      </c>
      <c r="G111" s="44"/>
      <c r="H111" s="44"/>
      <c r="I111" s="224"/>
      <c r="J111" s="44"/>
      <c r="K111" s="44"/>
      <c r="L111" s="48"/>
      <c r="M111" s="225"/>
      <c r="N111" s="226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194</v>
      </c>
      <c r="AU111" s="20" t="s">
        <v>198</v>
      </c>
    </row>
    <row r="112" s="11" customFormat="1" ht="22.8" customHeight="1">
      <c r="A112" s="11"/>
      <c r="B112" s="195"/>
      <c r="C112" s="196"/>
      <c r="D112" s="197" t="s">
        <v>77</v>
      </c>
      <c r="E112" s="237" t="s">
        <v>324</v>
      </c>
      <c r="F112" s="237" t="s">
        <v>3827</v>
      </c>
      <c r="G112" s="196"/>
      <c r="H112" s="196"/>
      <c r="I112" s="199"/>
      <c r="J112" s="238">
        <f>BK112</f>
        <v>0</v>
      </c>
      <c r="K112" s="196"/>
      <c r="L112" s="201"/>
      <c r="M112" s="202"/>
      <c r="N112" s="203"/>
      <c r="O112" s="203"/>
      <c r="P112" s="204">
        <f>SUM(P113:P116)</f>
        <v>0</v>
      </c>
      <c r="Q112" s="203"/>
      <c r="R112" s="204">
        <f>SUM(R113:R116)</f>
        <v>0</v>
      </c>
      <c r="S112" s="203"/>
      <c r="T112" s="205">
        <f>SUM(T113:T116)</f>
        <v>0</v>
      </c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R112" s="206" t="s">
        <v>86</v>
      </c>
      <c r="AT112" s="207" t="s">
        <v>77</v>
      </c>
      <c r="AU112" s="207" t="s">
        <v>86</v>
      </c>
      <c r="AY112" s="206" t="s">
        <v>188</v>
      </c>
      <c r="BK112" s="208">
        <f>SUM(BK113:BK116)</f>
        <v>0</v>
      </c>
    </row>
    <row r="113" s="2" customFormat="1" ht="24.15" customHeight="1">
      <c r="A113" s="42"/>
      <c r="B113" s="43"/>
      <c r="C113" s="209" t="s">
        <v>198</v>
      </c>
      <c r="D113" s="209" t="s">
        <v>189</v>
      </c>
      <c r="E113" s="210" t="s">
        <v>3828</v>
      </c>
      <c r="F113" s="211" t="s">
        <v>3829</v>
      </c>
      <c r="G113" s="212" t="s">
        <v>941</v>
      </c>
      <c r="H113" s="213">
        <v>0.5</v>
      </c>
      <c r="I113" s="214"/>
      <c r="J113" s="215">
        <f>ROUND(I113*H113,2)</f>
        <v>0</v>
      </c>
      <c r="K113" s="211" t="s">
        <v>32</v>
      </c>
      <c r="L113" s="48"/>
      <c r="M113" s="216" t="s">
        <v>32</v>
      </c>
      <c r="N113" s="217" t="s">
        <v>49</v>
      </c>
      <c r="O113" s="88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20" t="s">
        <v>187</v>
      </c>
      <c r="AT113" s="220" t="s">
        <v>189</v>
      </c>
      <c r="AU113" s="220" t="s">
        <v>91</v>
      </c>
      <c r="AY113" s="20" t="s">
        <v>188</v>
      </c>
      <c r="BE113" s="221">
        <f>IF(N113="základní",J113,0)</f>
        <v>0</v>
      </c>
      <c r="BF113" s="221">
        <f>IF(N113="snížená",J113,0)</f>
        <v>0</v>
      </c>
      <c r="BG113" s="221">
        <f>IF(N113="zákl. přenesená",J113,0)</f>
        <v>0</v>
      </c>
      <c r="BH113" s="221">
        <f>IF(N113="sníž. přenesená",J113,0)</f>
        <v>0</v>
      </c>
      <c r="BI113" s="221">
        <f>IF(N113="nulová",J113,0)</f>
        <v>0</v>
      </c>
      <c r="BJ113" s="20" t="s">
        <v>86</v>
      </c>
      <c r="BK113" s="221">
        <f>ROUND(I113*H113,2)</f>
        <v>0</v>
      </c>
      <c r="BL113" s="20" t="s">
        <v>187</v>
      </c>
      <c r="BM113" s="220" t="s">
        <v>213</v>
      </c>
    </row>
    <row r="114" s="2" customFormat="1">
      <c r="A114" s="42"/>
      <c r="B114" s="43"/>
      <c r="C114" s="44"/>
      <c r="D114" s="222" t="s">
        <v>194</v>
      </c>
      <c r="E114" s="44"/>
      <c r="F114" s="223" t="s">
        <v>3829</v>
      </c>
      <c r="G114" s="44"/>
      <c r="H114" s="44"/>
      <c r="I114" s="224"/>
      <c r="J114" s="44"/>
      <c r="K114" s="44"/>
      <c r="L114" s="48"/>
      <c r="M114" s="225"/>
      <c r="N114" s="226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194</v>
      </c>
      <c r="AU114" s="20" t="s">
        <v>91</v>
      </c>
    </row>
    <row r="115" s="2" customFormat="1" ht="24.15" customHeight="1">
      <c r="A115" s="42"/>
      <c r="B115" s="43"/>
      <c r="C115" s="209" t="s">
        <v>187</v>
      </c>
      <c r="D115" s="209" t="s">
        <v>189</v>
      </c>
      <c r="E115" s="210" t="s">
        <v>3830</v>
      </c>
      <c r="F115" s="211" t="s">
        <v>3831</v>
      </c>
      <c r="G115" s="212" t="s">
        <v>314</v>
      </c>
      <c r="H115" s="213">
        <v>145</v>
      </c>
      <c r="I115" s="214"/>
      <c r="J115" s="215">
        <f>ROUND(I115*H115,2)</f>
        <v>0</v>
      </c>
      <c r="K115" s="211" t="s">
        <v>32</v>
      </c>
      <c r="L115" s="48"/>
      <c r="M115" s="216" t="s">
        <v>32</v>
      </c>
      <c r="N115" s="217" t="s">
        <v>49</v>
      </c>
      <c r="O115" s="88"/>
      <c r="P115" s="218">
        <f>O115*H115</f>
        <v>0</v>
      </c>
      <c r="Q115" s="218">
        <v>0</v>
      </c>
      <c r="R115" s="218">
        <f>Q115*H115</f>
        <v>0</v>
      </c>
      <c r="S115" s="218">
        <v>0</v>
      </c>
      <c r="T115" s="219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20" t="s">
        <v>187</v>
      </c>
      <c r="AT115" s="220" t="s">
        <v>189</v>
      </c>
      <c r="AU115" s="220" t="s">
        <v>91</v>
      </c>
      <c r="AY115" s="20" t="s">
        <v>188</v>
      </c>
      <c r="BE115" s="221">
        <f>IF(N115="základní",J115,0)</f>
        <v>0</v>
      </c>
      <c r="BF115" s="221">
        <f>IF(N115="snížená",J115,0)</f>
        <v>0</v>
      </c>
      <c r="BG115" s="221">
        <f>IF(N115="zákl. přenesená",J115,0)</f>
        <v>0</v>
      </c>
      <c r="BH115" s="221">
        <f>IF(N115="sníž. přenesená",J115,0)</f>
        <v>0</v>
      </c>
      <c r="BI115" s="221">
        <f>IF(N115="nulová",J115,0)</f>
        <v>0</v>
      </c>
      <c r="BJ115" s="20" t="s">
        <v>86</v>
      </c>
      <c r="BK115" s="221">
        <f>ROUND(I115*H115,2)</f>
        <v>0</v>
      </c>
      <c r="BL115" s="20" t="s">
        <v>187</v>
      </c>
      <c r="BM115" s="220" t="s">
        <v>221</v>
      </c>
    </row>
    <row r="116" s="2" customFormat="1">
      <c r="A116" s="42"/>
      <c r="B116" s="43"/>
      <c r="C116" s="44"/>
      <c r="D116" s="222" t="s">
        <v>194</v>
      </c>
      <c r="E116" s="44"/>
      <c r="F116" s="223" t="s">
        <v>3831</v>
      </c>
      <c r="G116" s="44"/>
      <c r="H116" s="44"/>
      <c r="I116" s="224"/>
      <c r="J116" s="44"/>
      <c r="K116" s="44"/>
      <c r="L116" s="48"/>
      <c r="M116" s="225"/>
      <c r="N116" s="226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194</v>
      </c>
      <c r="AU116" s="20" t="s">
        <v>91</v>
      </c>
    </row>
    <row r="117" s="11" customFormat="1" ht="22.8" customHeight="1">
      <c r="A117" s="11"/>
      <c r="B117" s="195"/>
      <c r="C117" s="196"/>
      <c r="D117" s="197" t="s">
        <v>77</v>
      </c>
      <c r="E117" s="237" t="s">
        <v>384</v>
      </c>
      <c r="F117" s="237" t="s">
        <v>385</v>
      </c>
      <c r="G117" s="196"/>
      <c r="H117" s="196"/>
      <c r="I117" s="199"/>
      <c r="J117" s="238">
        <f>BK117</f>
        <v>0</v>
      </c>
      <c r="K117" s="196"/>
      <c r="L117" s="201"/>
      <c r="M117" s="202"/>
      <c r="N117" s="203"/>
      <c r="O117" s="203"/>
      <c r="P117" s="204">
        <f>SUM(P118:P123)</f>
        <v>0</v>
      </c>
      <c r="Q117" s="203"/>
      <c r="R117" s="204">
        <f>SUM(R118:R123)</f>
        <v>0</v>
      </c>
      <c r="S117" s="203"/>
      <c r="T117" s="205">
        <f>SUM(T118:T123)</f>
        <v>0</v>
      </c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R117" s="206" t="s">
        <v>86</v>
      </c>
      <c r="AT117" s="207" t="s">
        <v>77</v>
      </c>
      <c r="AU117" s="207" t="s">
        <v>86</v>
      </c>
      <c r="AY117" s="206" t="s">
        <v>188</v>
      </c>
      <c r="BK117" s="208">
        <f>SUM(BK118:BK123)</f>
        <v>0</v>
      </c>
    </row>
    <row r="118" s="2" customFormat="1" ht="24.15" customHeight="1">
      <c r="A118" s="42"/>
      <c r="B118" s="43"/>
      <c r="C118" s="209" t="s">
        <v>208</v>
      </c>
      <c r="D118" s="209" t="s">
        <v>189</v>
      </c>
      <c r="E118" s="210" t="s">
        <v>3832</v>
      </c>
      <c r="F118" s="211" t="s">
        <v>3833</v>
      </c>
      <c r="G118" s="212" t="s">
        <v>389</v>
      </c>
      <c r="H118" s="213">
        <v>3</v>
      </c>
      <c r="I118" s="214"/>
      <c r="J118" s="215">
        <f>ROUND(I118*H118,2)</f>
        <v>0</v>
      </c>
      <c r="K118" s="211" t="s">
        <v>32</v>
      </c>
      <c r="L118" s="48"/>
      <c r="M118" s="216" t="s">
        <v>32</v>
      </c>
      <c r="N118" s="217" t="s">
        <v>49</v>
      </c>
      <c r="O118" s="88"/>
      <c r="P118" s="218">
        <f>O118*H118</f>
        <v>0</v>
      </c>
      <c r="Q118" s="218">
        <v>0</v>
      </c>
      <c r="R118" s="218">
        <f>Q118*H118</f>
        <v>0</v>
      </c>
      <c r="S118" s="218">
        <v>0</v>
      </c>
      <c r="T118" s="219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20" t="s">
        <v>187</v>
      </c>
      <c r="AT118" s="220" t="s">
        <v>189</v>
      </c>
      <c r="AU118" s="220" t="s">
        <v>91</v>
      </c>
      <c r="AY118" s="20" t="s">
        <v>188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20" t="s">
        <v>86</v>
      </c>
      <c r="BK118" s="221">
        <f>ROUND(I118*H118,2)</f>
        <v>0</v>
      </c>
      <c r="BL118" s="20" t="s">
        <v>187</v>
      </c>
      <c r="BM118" s="220" t="s">
        <v>340</v>
      </c>
    </row>
    <row r="119" s="2" customFormat="1">
      <c r="A119" s="42"/>
      <c r="B119" s="43"/>
      <c r="C119" s="44"/>
      <c r="D119" s="222" t="s">
        <v>194</v>
      </c>
      <c r="E119" s="44"/>
      <c r="F119" s="223" t="s">
        <v>3833</v>
      </c>
      <c r="G119" s="44"/>
      <c r="H119" s="44"/>
      <c r="I119" s="224"/>
      <c r="J119" s="44"/>
      <c r="K119" s="44"/>
      <c r="L119" s="48"/>
      <c r="M119" s="225"/>
      <c r="N119" s="226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194</v>
      </c>
      <c r="AU119" s="20" t="s">
        <v>91</v>
      </c>
    </row>
    <row r="120" s="2" customFormat="1" ht="24.15" customHeight="1">
      <c r="A120" s="42"/>
      <c r="B120" s="43"/>
      <c r="C120" s="209" t="s">
        <v>213</v>
      </c>
      <c r="D120" s="209" t="s">
        <v>189</v>
      </c>
      <c r="E120" s="210" t="s">
        <v>3834</v>
      </c>
      <c r="F120" s="211" t="s">
        <v>3835</v>
      </c>
      <c r="G120" s="212" t="s">
        <v>3836</v>
      </c>
      <c r="H120" s="213">
        <v>5</v>
      </c>
      <c r="I120" s="214"/>
      <c r="J120" s="215">
        <f>ROUND(I120*H120,2)</f>
        <v>0</v>
      </c>
      <c r="K120" s="211" t="s">
        <v>32</v>
      </c>
      <c r="L120" s="48"/>
      <c r="M120" s="216" t="s">
        <v>32</v>
      </c>
      <c r="N120" s="217" t="s">
        <v>49</v>
      </c>
      <c r="O120" s="88"/>
      <c r="P120" s="218">
        <f>O120*H120</f>
        <v>0</v>
      </c>
      <c r="Q120" s="218">
        <v>0</v>
      </c>
      <c r="R120" s="218">
        <f>Q120*H120</f>
        <v>0</v>
      </c>
      <c r="S120" s="218">
        <v>0</v>
      </c>
      <c r="T120" s="219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20" t="s">
        <v>187</v>
      </c>
      <c r="AT120" s="220" t="s">
        <v>189</v>
      </c>
      <c r="AU120" s="220" t="s">
        <v>91</v>
      </c>
      <c r="AY120" s="20" t="s">
        <v>188</v>
      </c>
      <c r="BE120" s="221">
        <f>IF(N120="základní",J120,0)</f>
        <v>0</v>
      </c>
      <c r="BF120" s="221">
        <f>IF(N120="snížená",J120,0)</f>
        <v>0</v>
      </c>
      <c r="BG120" s="221">
        <f>IF(N120="zákl. přenesená",J120,0)</f>
        <v>0</v>
      </c>
      <c r="BH120" s="221">
        <f>IF(N120="sníž. přenesená",J120,0)</f>
        <v>0</v>
      </c>
      <c r="BI120" s="221">
        <f>IF(N120="nulová",J120,0)</f>
        <v>0</v>
      </c>
      <c r="BJ120" s="20" t="s">
        <v>86</v>
      </c>
      <c r="BK120" s="221">
        <f>ROUND(I120*H120,2)</f>
        <v>0</v>
      </c>
      <c r="BL120" s="20" t="s">
        <v>187</v>
      </c>
      <c r="BM120" s="220" t="s">
        <v>366</v>
      </c>
    </row>
    <row r="121" s="2" customFormat="1">
      <c r="A121" s="42"/>
      <c r="B121" s="43"/>
      <c r="C121" s="44"/>
      <c r="D121" s="222" t="s">
        <v>194</v>
      </c>
      <c r="E121" s="44"/>
      <c r="F121" s="223" t="s">
        <v>3835</v>
      </c>
      <c r="G121" s="44"/>
      <c r="H121" s="44"/>
      <c r="I121" s="224"/>
      <c r="J121" s="44"/>
      <c r="K121" s="44"/>
      <c r="L121" s="48"/>
      <c r="M121" s="225"/>
      <c r="N121" s="226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194</v>
      </c>
      <c r="AU121" s="20" t="s">
        <v>91</v>
      </c>
    </row>
    <row r="122" s="2" customFormat="1" ht="24.15" customHeight="1">
      <c r="A122" s="42"/>
      <c r="B122" s="43"/>
      <c r="C122" s="209" t="s">
        <v>217</v>
      </c>
      <c r="D122" s="209" t="s">
        <v>189</v>
      </c>
      <c r="E122" s="210" t="s">
        <v>3837</v>
      </c>
      <c r="F122" s="211" t="s">
        <v>3838</v>
      </c>
      <c r="G122" s="212" t="s">
        <v>389</v>
      </c>
      <c r="H122" s="213">
        <v>3</v>
      </c>
      <c r="I122" s="214"/>
      <c r="J122" s="215">
        <f>ROUND(I122*H122,2)</f>
        <v>0</v>
      </c>
      <c r="K122" s="211" t="s">
        <v>32</v>
      </c>
      <c r="L122" s="48"/>
      <c r="M122" s="216" t="s">
        <v>32</v>
      </c>
      <c r="N122" s="217" t="s">
        <v>49</v>
      </c>
      <c r="O122" s="88"/>
      <c r="P122" s="218">
        <f>O122*H122</f>
        <v>0</v>
      </c>
      <c r="Q122" s="218">
        <v>0</v>
      </c>
      <c r="R122" s="218">
        <f>Q122*H122</f>
        <v>0</v>
      </c>
      <c r="S122" s="218">
        <v>0</v>
      </c>
      <c r="T122" s="219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20" t="s">
        <v>187</v>
      </c>
      <c r="AT122" s="220" t="s">
        <v>189</v>
      </c>
      <c r="AU122" s="220" t="s">
        <v>91</v>
      </c>
      <c r="AY122" s="20" t="s">
        <v>188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86</v>
      </c>
      <c r="BK122" s="221">
        <f>ROUND(I122*H122,2)</f>
        <v>0</v>
      </c>
      <c r="BL122" s="20" t="s">
        <v>187</v>
      </c>
      <c r="BM122" s="220" t="s">
        <v>393</v>
      </c>
    </row>
    <row r="123" s="2" customFormat="1">
      <c r="A123" s="42"/>
      <c r="B123" s="43"/>
      <c r="C123" s="44"/>
      <c r="D123" s="222" t="s">
        <v>194</v>
      </c>
      <c r="E123" s="44"/>
      <c r="F123" s="223" t="s">
        <v>3838</v>
      </c>
      <c r="G123" s="44"/>
      <c r="H123" s="44"/>
      <c r="I123" s="224"/>
      <c r="J123" s="44"/>
      <c r="K123" s="44"/>
      <c r="L123" s="48"/>
      <c r="M123" s="225"/>
      <c r="N123" s="226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194</v>
      </c>
      <c r="AU123" s="20" t="s">
        <v>91</v>
      </c>
    </row>
    <row r="124" s="11" customFormat="1" ht="22.8" customHeight="1">
      <c r="A124" s="11"/>
      <c r="B124" s="195"/>
      <c r="C124" s="196"/>
      <c r="D124" s="197" t="s">
        <v>77</v>
      </c>
      <c r="E124" s="237" t="s">
        <v>411</v>
      </c>
      <c r="F124" s="237" t="s">
        <v>412</v>
      </c>
      <c r="G124" s="196"/>
      <c r="H124" s="196"/>
      <c r="I124" s="199"/>
      <c r="J124" s="238">
        <f>BK124</f>
        <v>0</v>
      </c>
      <c r="K124" s="196"/>
      <c r="L124" s="201"/>
      <c r="M124" s="202"/>
      <c r="N124" s="203"/>
      <c r="O124" s="203"/>
      <c r="P124" s="204">
        <f>SUM(P125:P126)</f>
        <v>0</v>
      </c>
      <c r="Q124" s="203"/>
      <c r="R124" s="204">
        <f>SUM(R125:R126)</f>
        <v>0</v>
      </c>
      <c r="S124" s="203"/>
      <c r="T124" s="205">
        <f>SUM(T125:T126)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06" t="s">
        <v>86</v>
      </c>
      <c r="AT124" s="207" t="s">
        <v>77</v>
      </c>
      <c r="AU124" s="207" t="s">
        <v>86</v>
      </c>
      <c r="AY124" s="206" t="s">
        <v>188</v>
      </c>
      <c r="BK124" s="208">
        <f>SUM(BK125:BK126)</f>
        <v>0</v>
      </c>
    </row>
    <row r="125" s="2" customFormat="1" ht="16.5" customHeight="1">
      <c r="A125" s="42"/>
      <c r="B125" s="43"/>
      <c r="C125" s="209" t="s">
        <v>221</v>
      </c>
      <c r="D125" s="209" t="s">
        <v>189</v>
      </c>
      <c r="E125" s="210" t="s">
        <v>3839</v>
      </c>
      <c r="F125" s="211" t="s">
        <v>3840</v>
      </c>
      <c r="G125" s="212" t="s">
        <v>389</v>
      </c>
      <c r="H125" s="213">
        <v>3</v>
      </c>
      <c r="I125" s="214"/>
      <c r="J125" s="215">
        <f>ROUND(I125*H125,2)</f>
        <v>0</v>
      </c>
      <c r="K125" s="211" t="s">
        <v>32</v>
      </c>
      <c r="L125" s="48"/>
      <c r="M125" s="216" t="s">
        <v>32</v>
      </c>
      <c r="N125" s="217" t="s">
        <v>49</v>
      </c>
      <c r="O125" s="88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20" t="s">
        <v>187</v>
      </c>
      <c r="AT125" s="220" t="s">
        <v>189</v>
      </c>
      <c r="AU125" s="220" t="s">
        <v>91</v>
      </c>
      <c r="AY125" s="20" t="s">
        <v>188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20" t="s">
        <v>86</v>
      </c>
      <c r="BK125" s="221">
        <f>ROUND(I125*H125,2)</f>
        <v>0</v>
      </c>
      <c r="BL125" s="20" t="s">
        <v>187</v>
      </c>
      <c r="BM125" s="220" t="s">
        <v>405</v>
      </c>
    </row>
    <row r="126" s="2" customFormat="1">
      <c r="A126" s="42"/>
      <c r="B126" s="43"/>
      <c r="C126" s="44"/>
      <c r="D126" s="222" t="s">
        <v>194</v>
      </c>
      <c r="E126" s="44"/>
      <c r="F126" s="223" t="s">
        <v>3840</v>
      </c>
      <c r="G126" s="44"/>
      <c r="H126" s="44"/>
      <c r="I126" s="224"/>
      <c r="J126" s="44"/>
      <c r="K126" s="44"/>
      <c r="L126" s="48"/>
      <c r="M126" s="225"/>
      <c r="N126" s="226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194</v>
      </c>
      <c r="AU126" s="20" t="s">
        <v>91</v>
      </c>
    </row>
    <row r="127" s="11" customFormat="1" ht="25.92" customHeight="1">
      <c r="A127" s="11"/>
      <c r="B127" s="195"/>
      <c r="C127" s="196"/>
      <c r="D127" s="197" t="s">
        <v>77</v>
      </c>
      <c r="E127" s="198" t="s">
        <v>3841</v>
      </c>
      <c r="F127" s="198" t="s">
        <v>262</v>
      </c>
      <c r="G127" s="196"/>
      <c r="H127" s="196"/>
      <c r="I127" s="199"/>
      <c r="J127" s="200">
        <f>BK127</f>
        <v>0</v>
      </c>
      <c r="K127" s="196"/>
      <c r="L127" s="201"/>
      <c r="M127" s="202"/>
      <c r="N127" s="203"/>
      <c r="O127" s="203"/>
      <c r="P127" s="204">
        <f>P128</f>
        <v>0</v>
      </c>
      <c r="Q127" s="203"/>
      <c r="R127" s="204">
        <f>R128</f>
        <v>0</v>
      </c>
      <c r="S127" s="203"/>
      <c r="T127" s="205">
        <f>T128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06" t="s">
        <v>86</v>
      </c>
      <c r="AT127" s="207" t="s">
        <v>77</v>
      </c>
      <c r="AU127" s="207" t="s">
        <v>78</v>
      </c>
      <c r="AY127" s="206" t="s">
        <v>188</v>
      </c>
      <c r="BK127" s="208">
        <f>BK128</f>
        <v>0</v>
      </c>
    </row>
    <row r="128" s="11" customFormat="1" ht="22.8" customHeight="1">
      <c r="A128" s="11"/>
      <c r="B128" s="195"/>
      <c r="C128" s="196"/>
      <c r="D128" s="197" t="s">
        <v>77</v>
      </c>
      <c r="E128" s="237" t="s">
        <v>421</v>
      </c>
      <c r="F128" s="237" t="s">
        <v>3842</v>
      </c>
      <c r="G128" s="196"/>
      <c r="H128" s="196"/>
      <c r="I128" s="199"/>
      <c r="J128" s="238">
        <f>BK128</f>
        <v>0</v>
      </c>
      <c r="K128" s="196"/>
      <c r="L128" s="201"/>
      <c r="M128" s="202"/>
      <c r="N128" s="203"/>
      <c r="O128" s="203"/>
      <c r="P128" s="204">
        <f>P129+P134+P137+P164+P169+P182+P189+P194+P197+P202</f>
        <v>0</v>
      </c>
      <c r="Q128" s="203"/>
      <c r="R128" s="204">
        <f>R129+R134+R137+R164+R169+R182+R189+R194+R197+R202</f>
        <v>0</v>
      </c>
      <c r="S128" s="203"/>
      <c r="T128" s="205">
        <f>T129+T134+T137+T164+T169+T182+T189+T194+T197+T202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06" t="s">
        <v>91</v>
      </c>
      <c r="AT128" s="207" t="s">
        <v>77</v>
      </c>
      <c r="AU128" s="207" t="s">
        <v>86</v>
      </c>
      <c r="AY128" s="206" t="s">
        <v>188</v>
      </c>
      <c r="BK128" s="208">
        <f>BK129+BK134+BK137+BK164+BK169+BK182+BK189+BK194+BK197+BK202</f>
        <v>0</v>
      </c>
    </row>
    <row r="129" s="11" customFormat="1" ht="20.88" customHeight="1">
      <c r="A129" s="11"/>
      <c r="B129" s="195"/>
      <c r="C129" s="196"/>
      <c r="D129" s="197" t="s">
        <v>77</v>
      </c>
      <c r="E129" s="237" t="s">
        <v>3843</v>
      </c>
      <c r="F129" s="237" t="s">
        <v>3844</v>
      </c>
      <c r="G129" s="196"/>
      <c r="H129" s="196"/>
      <c r="I129" s="199"/>
      <c r="J129" s="238">
        <f>BK129</f>
        <v>0</v>
      </c>
      <c r="K129" s="196"/>
      <c r="L129" s="201"/>
      <c r="M129" s="202"/>
      <c r="N129" s="203"/>
      <c r="O129" s="203"/>
      <c r="P129" s="204">
        <f>SUM(P130:P133)</f>
        <v>0</v>
      </c>
      <c r="Q129" s="203"/>
      <c r="R129" s="204">
        <f>SUM(R130:R133)</f>
        <v>0</v>
      </c>
      <c r="S129" s="203"/>
      <c r="T129" s="205">
        <f>SUM(T130:T133)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06" t="s">
        <v>86</v>
      </c>
      <c r="AT129" s="207" t="s">
        <v>77</v>
      </c>
      <c r="AU129" s="207" t="s">
        <v>91</v>
      </c>
      <c r="AY129" s="206" t="s">
        <v>188</v>
      </c>
      <c r="BK129" s="208">
        <f>SUM(BK130:BK133)</f>
        <v>0</v>
      </c>
    </row>
    <row r="130" s="2" customFormat="1" ht="16.5" customHeight="1">
      <c r="A130" s="42"/>
      <c r="B130" s="43"/>
      <c r="C130" s="209" t="s">
        <v>324</v>
      </c>
      <c r="D130" s="209" t="s">
        <v>189</v>
      </c>
      <c r="E130" s="210" t="s">
        <v>3845</v>
      </c>
      <c r="F130" s="211" t="s">
        <v>3846</v>
      </c>
      <c r="G130" s="212" t="s">
        <v>235</v>
      </c>
      <c r="H130" s="213">
        <v>1</v>
      </c>
      <c r="I130" s="214"/>
      <c r="J130" s="215">
        <f>ROUND(I130*H130,2)</f>
        <v>0</v>
      </c>
      <c r="K130" s="211" t="s">
        <v>32</v>
      </c>
      <c r="L130" s="48"/>
      <c r="M130" s="216" t="s">
        <v>32</v>
      </c>
      <c r="N130" s="217" t="s">
        <v>49</v>
      </c>
      <c r="O130" s="88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20" t="s">
        <v>405</v>
      </c>
      <c r="AT130" s="220" t="s">
        <v>189</v>
      </c>
      <c r="AU130" s="220" t="s">
        <v>198</v>
      </c>
      <c r="AY130" s="20" t="s">
        <v>188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20" t="s">
        <v>86</v>
      </c>
      <c r="BK130" s="221">
        <f>ROUND(I130*H130,2)</f>
        <v>0</v>
      </c>
      <c r="BL130" s="20" t="s">
        <v>405</v>
      </c>
      <c r="BM130" s="220" t="s">
        <v>423</v>
      </c>
    </row>
    <row r="131" s="2" customFormat="1">
      <c r="A131" s="42"/>
      <c r="B131" s="43"/>
      <c r="C131" s="44"/>
      <c r="D131" s="222" t="s">
        <v>194</v>
      </c>
      <c r="E131" s="44"/>
      <c r="F131" s="223" t="s">
        <v>3846</v>
      </c>
      <c r="G131" s="44"/>
      <c r="H131" s="44"/>
      <c r="I131" s="224"/>
      <c r="J131" s="44"/>
      <c r="K131" s="44"/>
      <c r="L131" s="48"/>
      <c r="M131" s="225"/>
      <c r="N131" s="226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194</v>
      </c>
      <c r="AU131" s="20" t="s">
        <v>198</v>
      </c>
    </row>
    <row r="132" s="2" customFormat="1" ht="16.5" customHeight="1">
      <c r="A132" s="42"/>
      <c r="B132" s="43"/>
      <c r="C132" s="209" t="s">
        <v>340</v>
      </c>
      <c r="D132" s="209" t="s">
        <v>189</v>
      </c>
      <c r="E132" s="210" t="s">
        <v>3847</v>
      </c>
      <c r="F132" s="211" t="s">
        <v>3848</v>
      </c>
      <c r="G132" s="212" t="s">
        <v>235</v>
      </c>
      <c r="H132" s="213">
        <v>1</v>
      </c>
      <c r="I132" s="214"/>
      <c r="J132" s="215">
        <f>ROUND(I132*H132,2)</f>
        <v>0</v>
      </c>
      <c r="K132" s="211" t="s">
        <v>32</v>
      </c>
      <c r="L132" s="48"/>
      <c r="M132" s="216" t="s">
        <v>32</v>
      </c>
      <c r="N132" s="217" t="s">
        <v>49</v>
      </c>
      <c r="O132" s="88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20" t="s">
        <v>405</v>
      </c>
      <c r="AT132" s="220" t="s">
        <v>189</v>
      </c>
      <c r="AU132" s="220" t="s">
        <v>198</v>
      </c>
      <c r="AY132" s="20" t="s">
        <v>188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20" t="s">
        <v>86</v>
      </c>
      <c r="BK132" s="221">
        <f>ROUND(I132*H132,2)</f>
        <v>0</v>
      </c>
      <c r="BL132" s="20" t="s">
        <v>405</v>
      </c>
      <c r="BM132" s="220" t="s">
        <v>434</v>
      </c>
    </row>
    <row r="133" s="2" customFormat="1">
      <c r="A133" s="42"/>
      <c r="B133" s="43"/>
      <c r="C133" s="44"/>
      <c r="D133" s="222" t="s">
        <v>194</v>
      </c>
      <c r="E133" s="44"/>
      <c r="F133" s="223" t="s">
        <v>3848</v>
      </c>
      <c r="G133" s="44"/>
      <c r="H133" s="44"/>
      <c r="I133" s="224"/>
      <c r="J133" s="44"/>
      <c r="K133" s="44"/>
      <c r="L133" s="48"/>
      <c r="M133" s="225"/>
      <c r="N133" s="226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194</v>
      </c>
      <c r="AU133" s="20" t="s">
        <v>198</v>
      </c>
    </row>
    <row r="134" s="11" customFormat="1" ht="20.88" customHeight="1">
      <c r="A134" s="11"/>
      <c r="B134" s="195"/>
      <c r="C134" s="196"/>
      <c r="D134" s="197" t="s">
        <v>77</v>
      </c>
      <c r="E134" s="237" t="s">
        <v>3849</v>
      </c>
      <c r="F134" s="237" t="s">
        <v>3850</v>
      </c>
      <c r="G134" s="196"/>
      <c r="H134" s="196"/>
      <c r="I134" s="199"/>
      <c r="J134" s="238">
        <f>BK134</f>
        <v>0</v>
      </c>
      <c r="K134" s="196"/>
      <c r="L134" s="201"/>
      <c r="M134" s="202"/>
      <c r="N134" s="203"/>
      <c r="O134" s="203"/>
      <c r="P134" s="204">
        <f>SUM(P135:P136)</f>
        <v>0</v>
      </c>
      <c r="Q134" s="203"/>
      <c r="R134" s="204">
        <f>SUM(R135:R136)</f>
        <v>0</v>
      </c>
      <c r="S134" s="203"/>
      <c r="T134" s="205">
        <f>SUM(T135:T136)</f>
        <v>0</v>
      </c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R134" s="206" t="s">
        <v>86</v>
      </c>
      <c r="AT134" s="207" t="s">
        <v>77</v>
      </c>
      <c r="AU134" s="207" t="s">
        <v>91</v>
      </c>
      <c r="AY134" s="206" t="s">
        <v>188</v>
      </c>
      <c r="BK134" s="208">
        <f>SUM(BK135:BK136)</f>
        <v>0</v>
      </c>
    </row>
    <row r="135" s="2" customFormat="1" ht="24.15" customHeight="1">
      <c r="A135" s="42"/>
      <c r="B135" s="43"/>
      <c r="C135" s="209" t="s">
        <v>360</v>
      </c>
      <c r="D135" s="209" t="s">
        <v>189</v>
      </c>
      <c r="E135" s="210" t="s">
        <v>3851</v>
      </c>
      <c r="F135" s="211" t="s">
        <v>3852</v>
      </c>
      <c r="G135" s="212" t="s">
        <v>235</v>
      </c>
      <c r="H135" s="213">
        <v>2</v>
      </c>
      <c r="I135" s="214"/>
      <c r="J135" s="215">
        <f>ROUND(I135*H135,2)</f>
        <v>0</v>
      </c>
      <c r="K135" s="211" t="s">
        <v>32</v>
      </c>
      <c r="L135" s="48"/>
      <c r="M135" s="216" t="s">
        <v>32</v>
      </c>
      <c r="N135" s="217" t="s">
        <v>49</v>
      </c>
      <c r="O135" s="88"/>
      <c r="P135" s="218">
        <f>O135*H135</f>
        <v>0</v>
      </c>
      <c r="Q135" s="218">
        <v>0</v>
      </c>
      <c r="R135" s="218">
        <f>Q135*H135</f>
        <v>0</v>
      </c>
      <c r="S135" s="218">
        <v>0</v>
      </c>
      <c r="T135" s="219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20" t="s">
        <v>405</v>
      </c>
      <c r="AT135" s="220" t="s">
        <v>189</v>
      </c>
      <c r="AU135" s="220" t="s">
        <v>198</v>
      </c>
      <c r="AY135" s="20" t="s">
        <v>188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20" t="s">
        <v>86</v>
      </c>
      <c r="BK135" s="221">
        <f>ROUND(I135*H135,2)</f>
        <v>0</v>
      </c>
      <c r="BL135" s="20" t="s">
        <v>405</v>
      </c>
      <c r="BM135" s="220" t="s">
        <v>441</v>
      </c>
    </row>
    <row r="136" s="2" customFormat="1">
      <c r="A136" s="42"/>
      <c r="B136" s="43"/>
      <c r="C136" s="44"/>
      <c r="D136" s="222" t="s">
        <v>194</v>
      </c>
      <c r="E136" s="44"/>
      <c r="F136" s="223" t="s">
        <v>3852</v>
      </c>
      <c r="G136" s="44"/>
      <c r="H136" s="44"/>
      <c r="I136" s="224"/>
      <c r="J136" s="44"/>
      <c r="K136" s="44"/>
      <c r="L136" s="48"/>
      <c r="M136" s="225"/>
      <c r="N136" s="226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194</v>
      </c>
      <c r="AU136" s="20" t="s">
        <v>198</v>
      </c>
    </row>
    <row r="137" s="11" customFormat="1" ht="20.88" customHeight="1">
      <c r="A137" s="11"/>
      <c r="B137" s="195"/>
      <c r="C137" s="196"/>
      <c r="D137" s="197" t="s">
        <v>77</v>
      </c>
      <c r="E137" s="237" t="s">
        <v>3853</v>
      </c>
      <c r="F137" s="237" t="s">
        <v>3854</v>
      </c>
      <c r="G137" s="196"/>
      <c r="H137" s="196"/>
      <c r="I137" s="199"/>
      <c r="J137" s="238">
        <f>BK137</f>
        <v>0</v>
      </c>
      <c r="K137" s="196"/>
      <c r="L137" s="201"/>
      <c r="M137" s="202"/>
      <c r="N137" s="203"/>
      <c r="O137" s="203"/>
      <c r="P137" s="204">
        <f>SUM(P138:P163)</f>
        <v>0</v>
      </c>
      <c r="Q137" s="203"/>
      <c r="R137" s="204">
        <f>SUM(R138:R163)</f>
        <v>0</v>
      </c>
      <c r="S137" s="203"/>
      <c r="T137" s="205">
        <f>SUM(T138:T163)</f>
        <v>0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R137" s="206" t="s">
        <v>86</v>
      </c>
      <c r="AT137" s="207" t="s">
        <v>77</v>
      </c>
      <c r="AU137" s="207" t="s">
        <v>91</v>
      </c>
      <c r="AY137" s="206" t="s">
        <v>188</v>
      </c>
      <c r="BK137" s="208">
        <f>SUM(BK138:BK163)</f>
        <v>0</v>
      </c>
    </row>
    <row r="138" s="2" customFormat="1" ht="37.8" customHeight="1">
      <c r="A138" s="42"/>
      <c r="B138" s="43"/>
      <c r="C138" s="209" t="s">
        <v>366</v>
      </c>
      <c r="D138" s="209" t="s">
        <v>189</v>
      </c>
      <c r="E138" s="210" t="s">
        <v>3855</v>
      </c>
      <c r="F138" s="211" t="s">
        <v>3856</v>
      </c>
      <c r="G138" s="212" t="s">
        <v>235</v>
      </c>
      <c r="H138" s="213">
        <v>2</v>
      </c>
      <c r="I138" s="214"/>
      <c r="J138" s="215">
        <f>ROUND(I138*H138,2)</f>
        <v>0</v>
      </c>
      <c r="K138" s="211" t="s">
        <v>32</v>
      </c>
      <c r="L138" s="48"/>
      <c r="M138" s="216" t="s">
        <v>32</v>
      </c>
      <c r="N138" s="217" t="s">
        <v>49</v>
      </c>
      <c r="O138" s="88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20" t="s">
        <v>405</v>
      </c>
      <c r="AT138" s="220" t="s">
        <v>189</v>
      </c>
      <c r="AU138" s="220" t="s">
        <v>198</v>
      </c>
      <c r="AY138" s="20" t="s">
        <v>188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20" t="s">
        <v>86</v>
      </c>
      <c r="BK138" s="221">
        <f>ROUND(I138*H138,2)</f>
        <v>0</v>
      </c>
      <c r="BL138" s="20" t="s">
        <v>405</v>
      </c>
      <c r="BM138" s="220" t="s">
        <v>449</v>
      </c>
    </row>
    <row r="139" s="2" customFormat="1">
      <c r="A139" s="42"/>
      <c r="B139" s="43"/>
      <c r="C139" s="44"/>
      <c r="D139" s="222" t="s">
        <v>194</v>
      </c>
      <c r="E139" s="44"/>
      <c r="F139" s="223" t="s">
        <v>3856</v>
      </c>
      <c r="G139" s="44"/>
      <c r="H139" s="44"/>
      <c r="I139" s="224"/>
      <c r="J139" s="44"/>
      <c r="K139" s="44"/>
      <c r="L139" s="48"/>
      <c r="M139" s="225"/>
      <c r="N139" s="226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0" t="s">
        <v>194</v>
      </c>
      <c r="AU139" s="20" t="s">
        <v>198</v>
      </c>
    </row>
    <row r="140" s="2" customFormat="1" ht="37.8" customHeight="1">
      <c r="A140" s="42"/>
      <c r="B140" s="43"/>
      <c r="C140" s="209" t="s">
        <v>386</v>
      </c>
      <c r="D140" s="209" t="s">
        <v>189</v>
      </c>
      <c r="E140" s="210" t="s">
        <v>3857</v>
      </c>
      <c r="F140" s="211" t="s">
        <v>3858</v>
      </c>
      <c r="G140" s="212" t="s">
        <v>235</v>
      </c>
      <c r="H140" s="213">
        <v>4</v>
      </c>
      <c r="I140" s="214"/>
      <c r="J140" s="215">
        <f>ROUND(I140*H140,2)</f>
        <v>0</v>
      </c>
      <c r="K140" s="211" t="s">
        <v>32</v>
      </c>
      <c r="L140" s="48"/>
      <c r="M140" s="216" t="s">
        <v>32</v>
      </c>
      <c r="N140" s="217" t="s">
        <v>49</v>
      </c>
      <c r="O140" s="88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20" t="s">
        <v>405</v>
      </c>
      <c r="AT140" s="220" t="s">
        <v>189</v>
      </c>
      <c r="AU140" s="220" t="s">
        <v>198</v>
      </c>
      <c r="AY140" s="20" t="s">
        <v>188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20" t="s">
        <v>86</v>
      </c>
      <c r="BK140" s="221">
        <f>ROUND(I140*H140,2)</f>
        <v>0</v>
      </c>
      <c r="BL140" s="20" t="s">
        <v>405</v>
      </c>
      <c r="BM140" s="220" t="s">
        <v>457</v>
      </c>
    </row>
    <row r="141" s="2" customFormat="1">
      <c r="A141" s="42"/>
      <c r="B141" s="43"/>
      <c r="C141" s="44"/>
      <c r="D141" s="222" t="s">
        <v>194</v>
      </c>
      <c r="E141" s="44"/>
      <c r="F141" s="223" t="s">
        <v>3858</v>
      </c>
      <c r="G141" s="44"/>
      <c r="H141" s="44"/>
      <c r="I141" s="224"/>
      <c r="J141" s="44"/>
      <c r="K141" s="44"/>
      <c r="L141" s="48"/>
      <c r="M141" s="225"/>
      <c r="N141" s="226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194</v>
      </c>
      <c r="AU141" s="20" t="s">
        <v>198</v>
      </c>
    </row>
    <row r="142" s="2" customFormat="1" ht="37.8" customHeight="1">
      <c r="A142" s="42"/>
      <c r="B142" s="43"/>
      <c r="C142" s="209" t="s">
        <v>393</v>
      </c>
      <c r="D142" s="209" t="s">
        <v>189</v>
      </c>
      <c r="E142" s="210" t="s">
        <v>3859</v>
      </c>
      <c r="F142" s="211" t="s">
        <v>3860</v>
      </c>
      <c r="G142" s="212" t="s">
        <v>235</v>
      </c>
      <c r="H142" s="213">
        <v>2</v>
      </c>
      <c r="I142" s="214"/>
      <c r="J142" s="215">
        <f>ROUND(I142*H142,2)</f>
        <v>0</v>
      </c>
      <c r="K142" s="211" t="s">
        <v>32</v>
      </c>
      <c r="L142" s="48"/>
      <c r="M142" s="216" t="s">
        <v>32</v>
      </c>
      <c r="N142" s="217" t="s">
        <v>49</v>
      </c>
      <c r="O142" s="88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20" t="s">
        <v>405</v>
      </c>
      <c r="AT142" s="220" t="s">
        <v>189</v>
      </c>
      <c r="AU142" s="220" t="s">
        <v>198</v>
      </c>
      <c r="AY142" s="20" t="s">
        <v>188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20" t="s">
        <v>86</v>
      </c>
      <c r="BK142" s="221">
        <f>ROUND(I142*H142,2)</f>
        <v>0</v>
      </c>
      <c r="BL142" s="20" t="s">
        <v>405</v>
      </c>
      <c r="BM142" s="220" t="s">
        <v>466</v>
      </c>
    </row>
    <row r="143" s="2" customFormat="1">
      <c r="A143" s="42"/>
      <c r="B143" s="43"/>
      <c r="C143" s="44"/>
      <c r="D143" s="222" t="s">
        <v>194</v>
      </c>
      <c r="E143" s="44"/>
      <c r="F143" s="223" t="s">
        <v>3860</v>
      </c>
      <c r="G143" s="44"/>
      <c r="H143" s="44"/>
      <c r="I143" s="224"/>
      <c r="J143" s="44"/>
      <c r="K143" s="44"/>
      <c r="L143" s="48"/>
      <c r="M143" s="225"/>
      <c r="N143" s="226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194</v>
      </c>
      <c r="AU143" s="20" t="s">
        <v>198</v>
      </c>
    </row>
    <row r="144" s="2" customFormat="1" ht="37.8" customHeight="1">
      <c r="A144" s="42"/>
      <c r="B144" s="43"/>
      <c r="C144" s="209" t="s">
        <v>8</v>
      </c>
      <c r="D144" s="209" t="s">
        <v>189</v>
      </c>
      <c r="E144" s="210" t="s">
        <v>3861</v>
      </c>
      <c r="F144" s="211" t="s">
        <v>3862</v>
      </c>
      <c r="G144" s="212" t="s">
        <v>235</v>
      </c>
      <c r="H144" s="213">
        <v>4</v>
      </c>
      <c r="I144" s="214"/>
      <c r="J144" s="215">
        <f>ROUND(I144*H144,2)</f>
        <v>0</v>
      </c>
      <c r="K144" s="211" t="s">
        <v>32</v>
      </c>
      <c r="L144" s="48"/>
      <c r="M144" s="216" t="s">
        <v>32</v>
      </c>
      <c r="N144" s="217" t="s">
        <v>49</v>
      </c>
      <c r="O144" s="88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20" t="s">
        <v>405</v>
      </c>
      <c r="AT144" s="220" t="s">
        <v>189</v>
      </c>
      <c r="AU144" s="220" t="s">
        <v>198</v>
      </c>
      <c r="AY144" s="20" t="s">
        <v>188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20" t="s">
        <v>86</v>
      </c>
      <c r="BK144" s="221">
        <f>ROUND(I144*H144,2)</f>
        <v>0</v>
      </c>
      <c r="BL144" s="20" t="s">
        <v>405</v>
      </c>
      <c r="BM144" s="220" t="s">
        <v>476</v>
      </c>
    </row>
    <row r="145" s="2" customFormat="1">
      <c r="A145" s="42"/>
      <c r="B145" s="43"/>
      <c r="C145" s="44"/>
      <c r="D145" s="222" t="s">
        <v>194</v>
      </c>
      <c r="E145" s="44"/>
      <c r="F145" s="223" t="s">
        <v>3862</v>
      </c>
      <c r="G145" s="44"/>
      <c r="H145" s="44"/>
      <c r="I145" s="224"/>
      <c r="J145" s="44"/>
      <c r="K145" s="44"/>
      <c r="L145" s="48"/>
      <c r="M145" s="225"/>
      <c r="N145" s="226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194</v>
      </c>
      <c r="AU145" s="20" t="s">
        <v>198</v>
      </c>
    </row>
    <row r="146" s="2" customFormat="1" ht="37.8" customHeight="1">
      <c r="A146" s="42"/>
      <c r="B146" s="43"/>
      <c r="C146" s="209" t="s">
        <v>405</v>
      </c>
      <c r="D146" s="209" t="s">
        <v>189</v>
      </c>
      <c r="E146" s="210" t="s">
        <v>3863</v>
      </c>
      <c r="F146" s="211" t="s">
        <v>3864</v>
      </c>
      <c r="G146" s="212" t="s">
        <v>235</v>
      </c>
      <c r="H146" s="213">
        <v>4</v>
      </c>
      <c r="I146" s="214"/>
      <c r="J146" s="215">
        <f>ROUND(I146*H146,2)</f>
        <v>0</v>
      </c>
      <c r="K146" s="211" t="s">
        <v>32</v>
      </c>
      <c r="L146" s="48"/>
      <c r="M146" s="216" t="s">
        <v>32</v>
      </c>
      <c r="N146" s="217" t="s">
        <v>49</v>
      </c>
      <c r="O146" s="88"/>
      <c r="P146" s="218">
        <f>O146*H146</f>
        <v>0</v>
      </c>
      <c r="Q146" s="218">
        <v>0</v>
      </c>
      <c r="R146" s="218">
        <f>Q146*H146</f>
        <v>0</v>
      </c>
      <c r="S146" s="218">
        <v>0</v>
      </c>
      <c r="T146" s="219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20" t="s">
        <v>405</v>
      </c>
      <c r="AT146" s="220" t="s">
        <v>189</v>
      </c>
      <c r="AU146" s="220" t="s">
        <v>198</v>
      </c>
      <c r="AY146" s="20" t="s">
        <v>188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20" t="s">
        <v>86</v>
      </c>
      <c r="BK146" s="221">
        <f>ROUND(I146*H146,2)</f>
        <v>0</v>
      </c>
      <c r="BL146" s="20" t="s">
        <v>405</v>
      </c>
      <c r="BM146" s="220" t="s">
        <v>484</v>
      </c>
    </row>
    <row r="147" s="2" customFormat="1">
      <c r="A147" s="42"/>
      <c r="B147" s="43"/>
      <c r="C147" s="44"/>
      <c r="D147" s="222" t="s">
        <v>194</v>
      </c>
      <c r="E147" s="44"/>
      <c r="F147" s="223" t="s">
        <v>3864</v>
      </c>
      <c r="G147" s="44"/>
      <c r="H147" s="44"/>
      <c r="I147" s="224"/>
      <c r="J147" s="44"/>
      <c r="K147" s="44"/>
      <c r="L147" s="48"/>
      <c r="M147" s="225"/>
      <c r="N147" s="226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194</v>
      </c>
      <c r="AU147" s="20" t="s">
        <v>198</v>
      </c>
    </row>
    <row r="148" s="2" customFormat="1" ht="37.8" customHeight="1">
      <c r="A148" s="42"/>
      <c r="B148" s="43"/>
      <c r="C148" s="209" t="s">
        <v>413</v>
      </c>
      <c r="D148" s="209" t="s">
        <v>189</v>
      </c>
      <c r="E148" s="210" t="s">
        <v>3865</v>
      </c>
      <c r="F148" s="211" t="s">
        <v>3866</v>
      </c>
      <c r="G148" s="212" t="s">
        <v>235</v>
      </c>
      <c r="H148" s="213">
        <v>10</v>
      </c>
      <c r="I148" s="214"/>
      <c r="J148" s="215">
        <f>ROUND(I148*H148,2)</f>
        <v>0</v>
      </c>
      <c r="K148" s="211" t="s">
        <v>32</v>
      </c>
      <c r="L148" s="48"/>
      <c r="M148" s="216" t="s">
        <v>32</v>
      </c>
      <c r="N148" s="217" t="s">
        <v>49</v>
      </c>
      <c r="O148" s="88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20" t="s">
        <v>405</v>
      </c>
      <c r="AT148" s="220" t="s">
        <v>189</v>
      </c>
      <c r="AU148" s="220" t="s">
        <v>198</v>
      </c>
      <c r="AY148" s="20" t="s">
        <v>188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20" t="s">
        <v>86</v>
      </c>
      <c r="BK148" s="221">
        <f>ROUND(I148*H148,2)</f>
        <v>0</v>
      </c>
      <c r="BL148" s="20" t="s">
        <v>405</v>
      </c>
      <c r="BM148" s="220" t="s">
        <v>500</v>
      </c>
    </row>
    <row r="149" s="2" customFormat="1">
      <c r="A149" s="42"/>
      <c r="B149" s="43"/>
      <c r="C149" s="44"/>
      <c r="D149" s="222" t="s">
        <v>194</v>
      </c>
      <c r="E149" s="44"/>
      <c r="F149" s="223" t="s">
        <v>3866</v>
      </c>
      <c r="G149" s="44"/>
      <c r="H149" s="44"/>
      <c r="I149" s="224"/>
      <c r="J149" s="44"/>
      <c r="K149" s="44"/>
      <c r="L149" s="48"/>
      <c r="M149" s="225"/>
      <c r="N149" s="226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194</v>
      </c>
      <c r="AU149" s="20" t="s">
        <v>198</v>
      </c>
    </row>
    <row r="150" s="2" customFormat="1" ht="37.8" customHeight="1">
      <c r="A150" s="42"/>
      <c r="B150" s="43"/>
      <c r="C150" s="209" t="s">
        <v>423</v>
      </c>
      <c r="D150" s="209" t="s">
        <v>189</v>
      </c>
      <c r="E150" s="210" t="s">
        <v>3867</v>
      </c>
      <c r="F150" s="211" t="s">
        <v>3868</v>
      </c>
      <c r="G150" s="212" t="s">
        <v>235</v>
      </c>
      <c r="H150" s="213">
        <v>5</v>
      </c>
      <c r="I150" s="214"/>
      <c r="J150" s="215">
        <f>ROUND(I150*H150,2)</f>
        <v>0</v>
      </c>
      <c r="K150" s="211" t="s">
        <v>32</v>
      </c>
      <c r="L150" s="48"/>
      <c r="M150" s="216" t="s">
        <v>32</v>
      </c>
      <c r="N150" s="217" t="s">
        <v>49</v>
      </c>
      <c r="O150" s="88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20" t="s">
        <v>405</v>
      </c>
      <c r="AT150" s="220" t="s">
        <v>189</v>
      </c>
      <c r="AU150" s="220" t="s">
        <v>198</v>
      </c>
      <c r="AY150" s="20" t="s">
        <v>188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20" t="s">
        <v>86</v>
      </c>
      <c r="BK150" s="221">
        <f>ROUND(I150*H150,2)</f>
        <v>0</v>
      </c>
      <c r="BL150" s="20" t="s">
        <v>405</v>
      </c>
      <c r="BM150" s="220" t="s">
        <v>513</v>
      </c>
    </row>
    <row r="151" s="2" customFormat="1">
      <c r="A151" s="42"/>
      <c r="B151" s="43"/>
      <c r="C151" s="44"/>
      <c r="D151" s="222" t="s">
        <v>194</v>
      </c>
      <c r="E151" s="44"/>
      <c r="F151" s="223" t="s">
        <v>3868</v>
      </c>
      <c r="G151" s="44"/>
      <c r="H151" s="44"/>
      <c r="I151" s="224"/>
      <c r="J151" s="44"/>
      <c r="K151" s="44"/>
      <c r="L151" s="48"/>
      <c r="M151" s="225"/>
      <c r="N151" s="226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194</v>
      </c>
      <c r="AU151" s="20" t="s">
        <v>198</v>
      </c>
    </row>
    <row r="152" s="2" customFormat="1" ht="37.8" customHeight="1">
      <c r="A152" s="42"/>
      <c r="B152" s="43"/>
      <c r="C152" s="209" t="s">
        <v>429</v>
      </c>
      <c r="D152" s="209" t="s">
        <v>189</v>
      </c>
      <c r="E152" s="210" t="s">
        <v>3869</v>
      </c>
      <c r="F152" s="211" t="s">
        <v>3870</v>
      </c>
      <c r="G152" s="212" t="s">
        <v>235</v>
      </c>
      <c r="H152" s="213">
        <v>2</v>
      </c>
      <c r="I152" s="214"/>
      <c r="J152" s="215">
        <f>ROUND(I152*H152,2)</f>
        <v>0</v>
      </c>
      <c r="K152" s="211" t="s">
        <v>32</v>
      </c>
      <c r="L152" s="48"/>
      <c r="M152" s="216" t="s">
        <v>32</v>
      </c>
      <c r="N152" s="217" t="s">
        <v>49</v>
      </c>
      <c r="O152" s="88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20" t="s">
        <v>405</v>
      </c>
      <c r="AT152" s="220" t="s">
        <v>189</v>
      </c>
      <c r="AU152" s="220" t="s">
        <v>198</v>
      </c>
      <c r="AY152" s="20" t="s">
        <v>188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20" t="s">
        <v>86</v>
      </c>
      <c r="BK152" s="221">
        <f>ROUND(I152*H152,2)</f>
        <v>0</v>
      </c>
      <c r="BL152" s="20" t="s">
        <v>405</v>
      </c>
      <c r="BM152" s="220" t="s">
        <v>525</v>
      </c>
    </row>
    <row r="153" s="2" customFormat="1">
      <c r="A153" s="42"/>
      <c r="B153" s="43"/>
      <c r="C153" s="44"/>
      <c r="D153" s="222" t="s">
        <v>194</v>
      </c>
      <c r="E153" s="44"/>
      <c r="F153" s="223" t="s">
        <v>3870</v>
      </c>
      <c r="G153" s="44"/>
      <c r="H153" s="44"/>
      <c r="I153" s="224"/>
      <c r="J153" s="44"/>
      <c r="K153" s="44"/>
      <c r="L153" s="48"/>
      <c r="M153" s="225"/>
      <c r="N153" s="226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194</v>
      </c>
      <c r="AU153" s="20" t="s">
        <v>198</v>
      </c>
    </row>
    <row r="154" s="2" customFormat="1" ht="37.8" customHeight="1">
      <c r="A154" s="42"/>
      <c r="B154" s="43"/>
      <c r="C154" s="209" t="s">
        <v>434</v>
      </c>
      <c r="D154" s="209" t="s">
        <v>189</v>
      </c>
      <c r="E154" s="210" t="s">
        <v>3871</v>
      </c>
      <c r="F154" s="211" t="s">
        <v>3872</v>
      </c>
      <c r="G154" s="212" t="s">
        <v>235</v>
      </c>
      <c r="H154" s="213">
        <v>4</v>
      </c>
      <c r="I154" s="214"/>
      <c r="J154" s="215">
        <f>ROUND(I154*H154,2)</f>
        <v>0</v>
      </c>
      <c r="K154" s="211" t="s">
        <v>32</v>
      </c>
      <c r="L154" s="48"/>
      <c r="M154" s="216" t="s">
        <v>32</v>
      </c>
      <c r="N154" s="217" t="s">
        <v>49</v>
      </c>
      <c r="O154" s="88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20" t="s">
        <v>405</v>
      </c>
      <c r="AT154" s="220" t="s">
        <v>189</v>
      </c>
      <c r="AU154" s="220" t="s">
        <v>198</v>
      </c>
      <c r="AY154" s="20" t="s">
        <v>188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20" t="s">
        <v>86</v>
      </c>
      <c r="BK154" s="221">
        <f>ROUND(I154*H154,2)</f>
        <v>0</v>
      </c>
      <c r="BL154" s="20" t="s">
        <v>405</v>
      </c>
      <c r="BM154" s="220" t="s">
        <v>536</v>
      </c>
    </row>
    <row r="155" s="2" customFormat="1">
      <c r="A155" s="42"/>
      <c r="B155" s="43"/>
      <c r="C155" s="44"/>
      <c r="D155" s="222" t="s">
        <v>194</v>
      </c>
      <c r="E155" s="44"/>
      <c r="F155" s="223" t="s">
        <v>3872</v>
      </c>
      <c r="G155" s="44"/>
      <c r="H155" s="44"/>
      <c r="I155" s="224"/>
      <c r="J155" s="44"/>
      <c r="K155" s="44"/>
      <c r="L155" s="48"/>
      <c r="M155" s="225"/>
      <c r="N155" s="226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194</v>
      </c>
      <c r="AU155" s="20" t="s">
        <v>198</v>
      </c>
    </row>
    <row r="156" s="2" customFormat="1" ht="37.8" customHeight="1">
      <c r="A156" s="42"/>
      <c r="B156" s="43"/>
      <c r="C156" s="209" t="s">
        <v>7</v>
      </c>
      <c r="D156" s="209" t="s">
        <v>189</v>
      </c>
      <c r="E156" s="210" t="s">
        <v>3873</v>
      </c>
      <c r="F156" s="211" t="s">
        <v>3874</v>
      </c>
      <c r="G156" s="212" t="s">
        <v>235</v>
      </c>
      <c r="H156" s="213">
        <v>8</v>
      </c>
      <c r="I156" s="214"/>
      <c r="J156" s="215">
        <f>ROUND(I156*H156,2)</f>
        <v>0</v>
      </c>
      <c r="K156" s="211" t="s">
        <v>32</v>
      </c>
      <c r="L156" s="48"/>
      <c r="M156" s="216" t="s">
        <v>32</v>
      </c>
      <c r="N156" s="217" t="s">
        <v>49</v>
      </c>
      <c r="O156" s="88"/>
      <c r="P156" s="218">
        <f>O156*H156</f>
        <v>0</v>
      </c>
      <c r="Q156" s="218">
        <v>0</v>
      </c>
      <c r="R156" s="218">
        <f>Q156*H156</f>
        <v>0</v>
      </c>
      <c r="S156" s="218">
        <v>0</v>
      </c>
      <c r="T156" s="219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20" t="s">
        <v>405</v>
      </c>
      <c r="AT156" s="220" t="s">
        <v>189</v>
      </c>
      <c r="AU156" s="220" t="s">
        <v>198</v>
      </c>
      <c r="AY156" s="20" t="s">
        <v>188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20" t="s">
        <v>86</v>
      </c>
      <c r="BK156" s="221">
        <f>ROUND(I156*H156,2)</f>
        <v>0</v>
      </c>
      <c r="BL156" s="20" t="s">
        <v>405</v>
      </c>
      <c r="BM156" s="220" t="s">
        <v>546</v>
      </c>
    </row>
    <row r="157" s="2" customFormat="1">
      <c r="A157" s="42"/>
      <c r="B157" s="43"/>
      <c r="C157" s="44"/>
      <c r="D157" s="222" t="s">
        <v>194</v>
      </c>
      <c r="E157" s="44"/>
      <c r="F157" s="223" t="s">
        <v>3874</v>
      </c>
      <c r="G157" s="44"/>
      <c r="H157" s="44"/>
      <c r="I157" s="224"/>
      <c r="J157" s="44"/>
      <c r="K157" s="44"/>
      <c r="L157" s="48"/>
      <c r="M157" s="225"/>
      <c r="N157" s="226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194</v>
      </c>
      <c r="AU157" s="20" t="s">
        <v>198</v>
      </c>
    </row>
    <row r="158" s="2" customFormat="1" ht="37.8" customHeight="1">
      <c r="A158" s="42"/>
      <c r="B158" s="43"/>
      <c r="C158" s="209" t="s">
        <v>441</v>
      </c>
      <c r="D158" s="209" t="s">
        <v>189</v>
      </c>
      <c r="E158" s="210" t="s">
        <v>3875</v>
      </c>
      <c r="F158" s="211" t="s">
        <v>3876</v>
      </c>
      <c r="G158" s="212" t="s">
        <v>235</v>
      </c>
      <c r="H158" s="213">
        <v>1</v>
      </c>
      <c r="I158" s="214"/>
      <c r="J158" s="215">
        <f>ROUND(I158*H158,2)</f>
        <v>0</v>
      </c>
      <c r="K158" s="211" t="s">
        <v>32</v>
      </c>
      <c r="L158" s="48"/>
      <c r="M158" s="216" t="s">
        <v>32</v>
      </c>
      <c r="N158" s="217" t="s">
        <v>49</v>
      </c>
      <c r="O158" s="88"/>
      <c r="P158" s="218">
        <f>O158*H158</f>
        <v>0</v>
      </c>
      <c r="Q158" s="218">
        <v>0</v>
      </c>
      <c r="R158" s="218">
        <f>Q158*H158</f>
        <v>0</v>
      </c>
      <c r="S158" s="218">
        <v>0</v>
      </c>
      <c r="T158" s="219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20" t="s">
        <v>405</v>
      </c>
      <c r="AT158" s="220" t="s">
        <v>189</v>
      </c>
      <c r="AU158" s="220" t="s">
        <v>198</v>
      </c>
      <c r="AY158" s="20" t="s">
        <v>188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20" t="s">
        <v>86</v>
      </c>
      <c r="BK158" s="221">
        <f>ROUND(I158*H158,2)</f>
        <v>0</v>
      </c>
      <c r="BL158" s="20" t="s">
        <v>405</v>
      </c>
      <c r="BM158" s="220" t="s">
        <v>557</v>
      </c>
    </row>
    <row r="159" s="2" customFormat="1">
      <c r="A159" s="42"/>
      <c r="B159" s="43"/>
      <c r="C159" s="44"/>
      <c r="D159" s="222" t="s">
        <v>194</v>
      </c>
      <c r="E159" s="44"/>
      <c r="F159" s="223" t="s">
        <v>3876</v>
      </c>
      <c r="G159" s="44"/>
      <c r="H159" s="44"/>
      <c r="I159" s="224"/>
      <c r="J159" s="44"/>
      <c r="K159" s="44"/>
      <c r="L159" s="48"/>
      <c r="M159" s="225"/>
      <c r="N159" s="226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194</v>
      </c>
      <c r="AU159" s="20" t="s">
        <v>198</v>
      </c>
    </row>
    <row r="160" s="2" customFormat="1" ht="37.8" customHeight="1">
      <c r="A160" s="42"/>
      <c r="B160" s="43"/>
      <c r="C160" s="209" t="s">
        <v>445</v>
      </c>
      <c r="D160" s="209" t="s">
        <v>189</v>
      </c>
      <c r="E160" s="210" t="s">
        <v>3877</v>
      </c>
      <c r="F160" s="211" t="s">
        <v>3878</v>
      </c>
      <c r="G160" s="212" t="s">
        <v>235</v>
      </c>
      <c r="H160" s="213">
        <v>1</v>
      </c>
      <c r="I160" s="214"/>
      <c r="J160" s="215">
        <f>ROUND(I160*H160,2)</f>
        <v>0</v>
      </c>
      <c r="K160" s="211" t="s">
        <v>32</v>
      </c>
      <c r="L160" s="48"/>
      <c r="M160" s="216" t="s">
        <v>32</v>
      </c>
      <c r="N160" s="217" t="s">
        <v>49</v>
      </c>
      <c r="O160" s="88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20" t="s">
        <v>405</v>
      </c>
      <c r="AT160" s="220" t="s">
        <v>189</v>
      </c>
      <c r="AU160" s="220" t="s">
        <v>198</v>
      </c>
      <c r="AY160" s="20" t="s">
        <v>188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20" t="s">
        <v>86</v>
      </c>
      <c r="BK160" s="221">
        <f>ROUND(I160*H160,2)</f>
        <v>0</v>
      </c>
      <c r="BL160" s="20" t="s">
        <v>405</v>
      </c>
      <c r="BM160" s="220" t="s">
        <v>570</v>
      </c>
    </row>
    <row r="161" s="2" customFormat="1">
      <c r="A161" s="42"/>
      <c r="B161" s="43"/>
      <c r="C161" s="44"/>
      <c r="D161" s="222" t="s">
        <v>194</v>
      </c>
      <c r="E161" s="44"/>
      <c r="F161" s="223" t="s">
        <v>3878</v>
      </c>
      <c r="G161" s="44"/>
      <c r="H161" s="44"/>
      <c r="I161" s="224"/>
      <c r="J161" s="44"/>
      <c r="K161" s="44"/>
      <c r="L161" s="48"/>
      <c r="M161" s="225"/>
      <c r="N161" s="226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194</v>
      </c>
      <c r="AU161" s="20" t="s">
        <v>198</v>
      </c>
    </row>
    <row r="162" s="2" customFormat="1" ht="24.15" customHeight="1">
      <c r="A162" s="42"/>
      <c r="B162" s="43"/>
      <c r="C162" s="209" t="s">
        <v>449</v>
      </c>
      <c r="D162" s="209" t="s">
        <v>189</v>
      </c>
      <c r="E162" s="210" t="s">
        <v>3879</v>
      </c>
      <c r="F162" s="211" t="s">
        <v>3880</v>
      </c>
      <c r="G162" s="212" t="s">
        <v>235</v>
      </c>
      <c r="H162" s="213">
        <v>10</v>
      </c>
      <c r="I162" s="214"/>
      <c r="J162" s="215">
        <f>ROUND(I162*H162,2)</f>
        <v>0</v>
      </c>
      <c r="K162" s="211" t="s">
        <v>32</v>
      </c>
      <c r="L162" s="48"/>
      <c r="M162" s="216" t="s">
        <v>32</v>
      </c>
      <c r="N162" s="217" t="s">
        <v>49</v>
      </c>
      <c r="O162" s="88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20" t="s">
        <v>405</v>
      </c>
      <c r="AT162" s="220" t="s">
        <v>189</v>
      </c>
      <c r="AU162" s="220" t="s">
        <v>198</v>
      </c>
      <c r="AY162" s="20" t="s">
        <v>188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20" t="s">
        <v>86</v>
      </c>
      <c r="BK162" s="221">
        <f>ROUND(I162*H162,2)</f>
        <v>0</v>
      </c>
      <c r="BL162" s="20" t="s">
        <v>405</v>
      </c>
      <c r="BM162" s="220" t="s">
        <v>580</v>
      </c>
    </row>
    <row r="163" s="2" customFormat="1">
      <c r="A163" s="42"/>
      <c r="B163" s="43"/>
      <c r="C163" s="44"/>
      <c r="D163" s="222" t="s">
        <v>194</v>
      </c>
      <c r="E163" s="44"/>
      <c r="F163" s="223" t="s">
        <v>3880</v>
      </c>
      <c r="G163" s="44"/>
      <c r="H163" s="44"/>
      <c r="I163" s="224"/>
      <c r="J163" s="44"/>
      <c r="K163" s="44"/>
      <c r="L163" s="48"/>
      <c r="M163" s="225"/>
      <c r="N163" s="226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194</v>
      </c>
      <c r="AU163" s="20" t="s">
        <v>198</v>
      </c>
    </row>
    <row r="164" s="11" customFormat="1" ht="20.88" customHeight="1">
      <c r="A164" s="11"/>
      <c r="B164" s="195"/>
      <c r="C164" s="196"/>
      <c r="D164" s="197" t="s">
        <v>77</v>
      </c>
      <c r="E164" s="237" t="s">
        <v>3881</v>
      </c>
      <c r="F164" s="237" t="s">
        <v>3882</v>
      </c>
      <c r="G164" s="196"/>
      <c r="H164" s="196"/>
      <c r="I164" s="199"/>
      <c r="J164" s="238">
        <f>BK164</f>
        <v>0</v>
      </c>
      <c r="K164" s="196"/>
      <c r="L164" s="201"/>
      <c r="M164" s="202"/>
      <c r="N164" s="203"/>
      <c r="O164" s="203"/>
      <c r="P164" s="204">
        <f>SUM(P165:P168)</f>
        <v>0</v>
      </c>
      <c r="Q164" s="203"/>
      <c r="R164" s="204">
        <f>SUM(R165:R168)</f>
        <v>0</v>
      </c>
      <c r="S164" s="203"/>
      <c r="T164" s="205">
        <f>SUM(T165:T168)</f>
        <v>0</v>
      </c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R164" s="206" t="s">
        <v>86</v>
      </c>
      <c r="AT164" s="207" t="s">
        <v>77</v>
      </c>
      <c r="AU164" s="207" t="s">
        <v>91</v>
      </c>
      <c r="AY164" s="206" t="s">
        <v>188</v>
      </c>
      <c r="BK164" s="208">
        <f>SUM(BK165:BK168)</f>
        <v>0</v>
      </c>
    </row>
    <row r="165" s="2" customFormat="1" ht="24.15" customHeight="1">
      <c r="A165" s="42"/>
      <c r="B165" s="43"/>
      <c r="C165" s="209" t="s">
        <v>453</v>
      </c>
      <c r="D165" s="209" t="s">
        <v>189</v>
      </c>
      <c r="E165" s="210" t="s">
        <v>3883</v>
      </c>
      <c r="F165" s="211" t="s">
        <v>3884</v>
      </c>
      <c r="G165" s="212" t="s">
        <v>235</v>
      </c>
      <c r="H165" s="213">
        <v>22</v>
      </c>
      <c r="I165" s="214"/>
      <c r="J165" s="215">
        <f>ROUND(I165*H165,2)</f>
        <v>0</v>
      </c>
      <c r="K165" s="211" t="s">
        <v>32</v>
      </c>
      <c r="L165" s="48"/>
      <c r="M165" s="216" t="s">
        <v>32</v>
      </c>
      <c r="N165" s="217" t="s">
        <v>49</v>
      </c>
      <c r="O165" s="88"/>
      <c r="P165" s="218">
        <f>O165*H165</f>
        <v>0</v>
      </c>
      <c r="Q165" s="218">
        <v>0</v>
      </c>
      <c r="R165" s="218">
        <f>Q165*H165</f>
        <v>0</v>
      </c>
      <c r="S165" s="218">
        <v>0</v>
      </c>
      <c r="T165" s="219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20" t="s">
        <v>405</v>
      </c>
      <c r="AT165" s="220" t="s">
        <v>189</v>
      </c>
      <c r="AU165" s="220" t="s">
        <v>198</v>
      </c>
      <c r="AY165" s="20" t="s">
        <v>188</v>
      </c>
      <c r="BE165" s="221">
        <f>IF(N165="základní",J165,0)</f>
        <v>0</v>
      </c>
      <c r="BF165" s="221">
        <f>IF(N165="snížená",J165,0)</f>
        <v>0</v>
      </c>
      <c r="BG165" s="221">
        <f>IF(N165="zákl. přenesená",J165,0)</f>
        <v>0</v>
      </c>
      <c r="BH165" s="221">
        <f>IF(N165="sníž. přenesená",J165,0)</f>
        <v>0</v>
      </c>
      <c r="BI165" s="221">
        <f>IF(N165="nulová",J165,0)</f>
        <v>0</v>
      </c>
      <c r="BJ165" s="20" t="s">
        <v>86</v>
      </c>
      <c r="BK165" s="221">
        <f>ROUND(I165*H165,2)</f>
        <v>0</v>
      </c>
      <c r="BL165" s="20" t="s">
        <v>405</v>
      </c>
      <c r="BM165" s="220" t="s">
        <v>591</v>
      </c>
    </row>
    <row r="166" s="2" customFormat="1">
      <c r="A166" s="42"/>
      <c r="B166" s="43"/>
      <c r="C166" s="44"/>
      <c r="D166" s="222" t="s">
        <v>194</v>
      </c>
      <c r="E166" s="44"/>
      <c r="F166" s="223" t="s">
        <v>3884</v>
      </c>
      <c r="G166" s="44"/>
      <c r="H166" s="44"/>
      <c r="I166" s="224"/>
      <c r="J166" s="44"/>
      <c r="K166" s="44"/>
      <c r="L166" s="48"/>
      <c r="M166" s="225"/>
      <c r="N166" s="226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194</v>
      </c>
      <c r="AU166" s="20" t="s">
        <v>198</v>
      </c>
    </row>
    <row r="167" s="2" customFormat="1" ht="24.15" customHeight="1">
      <c r="A167" s="42"/>
      <c r="B167" s="43"/>
      <c r="C167" s="209" t="s">
        <v>457</v>
      </c>
      <c r="D167" s="209" t="s">
        <v>189</v>
      </c>
      <c r="E167" s="210" t="s">
        <v>3885</v>
      </c>
      <c r="F167" s="211" t="s">
        <v>3886</v>
      </c>
      <c r="G167" s="212" t="s">
        <v>235</v>
      </c>
      <c r="H167" s="213">
        <v>22</v>
      </c>
      <c r="I167" s="214"/>
      <c r="J167" s="215">
        <f>ROUND(I167*H167,2)</f>
        <v>0</v>
      </c>
      <c r="K167" s="211" t="s">
        <v>32</v>
      </c>
      <c r="L167" s="48"/>
      <c r="M167" s="216" t="s">
        <v>32</v>
      </c>
      <c r="N167" s="217" t="s">
        <v>49</v>
      </c>
      <c r="O167" s="88"/>
      <c r="P167" s="218">
        <f>O167*H167</f>
        <v>0</v>
      </c>
      <c r="Q167" s="218">
        <v>0</v>
      </c>
      <c r="R167" s="218">
        <f>Q167*H167</f>
        <v>0</v>
      </c>
      <c r="S167" s="218">
        <v>0</v>
      </c>
      <c r="T167" s="219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20" t="s">
        <v>405</v>
      </c>
      <c r="AT167" s="220" t="s">
        <v>189</v>
      </c>
      <c r="AU167" s="220" t="s">
        <v>198</v>
      </c>
      <c r="AY167" s="20" t="s">
        <v>188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20" t="s">
        <v>86</v>
      </c>
      <c r="BK167" s="221">
        <f>ROUND(I167*H167,2)</f>
        <v>0</v>
      </c>
      <c r="BL167" s="20" t="s">
        <v>405</v>
      </c>
      <c r="BM167" s="220" t="s">
        <v>601</v>
      </c>
    </row>
    <row r="168" s="2" customFormat="1">
      <c r="A168" s="42"/>
      <c r="B168" s="43"/>
      <c r="C168" s="44"/>
      <c r="D168" s="222" t="s">
        <v>194</v>
      </c>
      <c r="E168" s="44"/>
      <c r="F168" s="223" t="s">
        <v>3886</v>
      </c>
      <c r="G168" s="44"/>
      <c r="H168" s="44"/>
      <c r="I168" s="224"/>
      <c r="J168" s="44"/>
      <c r="K168" s="44"/>
      <c r="L168" s="48"/>
      <c r="M168" s="225"/>
      <c r="N168" s="226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194</v>
      </c>
      <c r="AU168" s="20" t="s">
        <v>198</v>
      </c>
    </row>
    <row r="169" s="11" customFormat="1" ht="20.88" customHeight="1">
      <c r="A169" s="11"/>
      <c r="B169" s="195"/>
      <c r="C169" s="196"/>
      <c r="D169" s="197" t="s">
        <v>77</v>
      </c>
      <c r="E169" s="237" t="s">
        <v>3887</v>
      </c>
      <c r="F169" s="237" t="s">
        <v>3888</v>
      </c>
      <c r="G169" s="196"/>
      <c r="H169" s="196"/>
      <c r="I169" s="199"/>
      <c r="J169" s="238">
        <f>BK169</f>
        <v>0</v>
      </c>
      <c r="K169" s="196"/>
      <c r="L169" s="201"/>
      <c r="M169" s="202"/>
      <c r="N169" s="203"/>
      <c r="O169" s="203"/>
      <c r="P169" s="204">
        <f>SUM(P170:P181)</f>
        <v>0</v>
      </c>
      <c r="Q169" s="203"/>
      <c r="R169" s="204">
        <f>SUM(R170:R181)</f>
        <v>0</v>
      </c>
      <c r="S169" s="203"/>
      <c r="T169" s="205">
        <f>SUM(T170:T181)</f>
        <v>0</v>
      </c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R169" s="206" t="s">
        <v>86</v>
      </c>
      <c r="AT169" s="207" t="s">
        <v>77</v>
      </c>
      <c r="AU169" s="207" t="s">
        <v>91</v>
      </c>
      <c r="AY169" s="206" t="s">
        <v>188</v>
      </c>
      <c r="BK169" s="208">
        <f>SUM(BK170:BK181)</f>
        <v>0</v>
      </c>
    </row>
    <row r="170" s="2" customFormat="1" ht="16.5" customHeight="1">
      <c r="A170" s="42"/>
      <c r="B170" s="43"/>
      <c r="C170" s="209" t="s">
        <v>461</v>
      </c>
      <c r="D170" s="209" t="s">
        <v>189</v>
      </c>
      <c r="E170" s="210" t="s">
        <v>3889</v>
      </c>
      <c r="F170" s="211" t="s">
        <v>3890</v>
      </c>
      <c r="G170" s="212" t="s">
        <v>235</v>
      </c>
      <c r="H170" s="213">
        <v>1</v>
      </c>
      <c r="I170" s="214"/>
      <c r="J170" s="215">
        <f>ROUND(I170*H170,2)</f>
        <v>0</v>
      </c>
      <c r="K170" s="211" t="s">
        <v>32</v>
      </c>
      <c r="L170" s="48"/>
      <c r="M170" s="216" t="s">
        <v>32</v>
      </c>
      <c r="N170" s="217" t="s">
        <v>49</v>
      </c>
      <c r="O170" s="88"/>
      <c r="P170" s="218">
        <f>O170*H170</f>
        <v>0</v>
      </c>
      <c r="Q170" s="218">
        <v>0</v>
      </c>
      <c r="R170" s="218">
        <f>Q170*H170</f>
        <v>0</v>
      </c>
      <c r="S170" s="218">
        <v>0</v>
      </c>
      <c r="T170" s="219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20" t="s">
        <v>405</v>
      </c>
      <c r="AT170" s="220" t="s">
        <v>189</v>
      </c>
      <c r="AU170" s="220" t="s">
        <v>198</v>
      </c>
      <c r="AY170" s="20" t="s">
        <v>188</v>
      </c>
      <c r="BE170" s="221">
        <f>IF(N170="základní",J170,0)</f>
        <v>0</v>
      </c>
      <c r="BF170" s="221">
        <f>IF(N170="snížená",J170,0)</f>
        <v>0</v>
      </c>
      <c r="BG170" s="221">
        <f>IF(N170="zákl. přenesená",J170,0)</f>
        <v>0</v>
      </c>
      <c r="BH170" s="221">
        <f>IF(N170="sníž. přenesená",J170,0)</f>
        <v>0</v>
      </c>
      <c r="BI170" s="221">
        <f>IF(N170="nulová",J170,0)</f>
        <v>0</v>
      </c>
      <c r="BJ170" s="20" t="s">
        <v>86</v>
      </c>
      <c r="BK170" s="221">
        <f>ROUND(I170*H170,2)</f>
        <v>0</v>
      </c>
      <c r="BL170" s="20" t="s">
        <v>405</v>
      </c>
      <c r="BM170" s="220" t="s">
        <v>612</v>
      </c>
    </row>
    <row r="171" s="2" customFormat="1">
      <c r="A171" s="42"/>
      <c r="B171" s="43"/>
      <c r="C171" s="44"/>
      <c r="D171" s="222" t="s">
        <v>194</v>
      </c>
      <c r="E171" s="44"/>
      <c r="F171" s="223" t="s">
        <v>3890</v>
      </c>
      <c r="G171" s="44"/>
      <c r="H171" s="44"/>
      <c r="I171" s="224"/>
      <c r="J171" s="44"/>
      <c r="K171" s="44"/>
      <c r="L171" s="48"/>
      <c r="M171" s="225"/>
      <c r="N171" s="226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194</v>
      </c>
      <c r="AU171" s="20" t="s">
        <v>198</v>
      </c>
    </row>
    <row r="172" s="2" customFormat="1" ht="24.15" customHeight="1">
      <c r="A172" s="42"/>
      <c r="B172" s="43"/>
      <c r="C172" s="209" t="s">
        <v>466</v>
      </c>
      <c r="D172" s="209" t="s">
        <v>189</v>
      </c>
      <c r="E172" s="210" t="s">
        <v>3891</v>
      </c>
      <c r="F172" s="211" t="s">
        <v>3892</v>
      </c>
      <c r="G172" s="212" t="s">
        <v>235</v>
      </c>
      <c r="H172" s="213">
        <v>18</v>
      </c>
      <c r="I172" s="214"/>
      <c r="J172" s="215">
        <f>ROUND(I172*H172,2)</f>
        <v>0</v>
      </c>
      <c r="K172" s="211" t="s">
        <v>32</v>
      </c>
      <c r="L172" s="48"/>
      <c r="M172" s="216" t="s">
        <v>32</v>
      </c>
      <c r="N172" s="217" t="s">
        <v>49</v>
      </c>
      <c r="O172" s="88"/>
      <c r="P172" s="218">
        <f>O172*H172</f>
        <v>0</v>
      </c>
      <c r="Q172" s="218">
        <v>0</v>
      </c>
      <c r="R172" s="218">
        <f>Q172*H172</f>
        <v>0</v>
      </c>
      <c r="S172" s="218">
        <v>0</v>
      </c>
      <c r="T172" s="219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20" t="s">
        <v>405</v>
      </c>
      <c r="AT172" s="220" t="s">
        <v>189</v>
      </c>
      <c r="AU172" s="220" t="s">
        <v>198</v>
      </c>
      <c r="AY172" s="20" t="s">
        <v>188</v>
      </c>
      <c r="BE172" s="221">
        <f>IF(N172="základní",J172,0)</f>
        <v>0</v>
      </c>
      <c r="BF172" s="221">
        <f>IF(N172="snížená",J172,0)</f>
        <v>0</v>
      </c>
      <c r="BG172" s="221">
        <f>IF(N172="zákl. přenesená",J172,0)</f>
        <v>0</v>
      </c>
      <c r="BH172" s="221">
        <f>IF(N172="sníž. přenesená",J172,0)</f>
        <v>0</v>
      </c>
      <c r="BI172" s="221">
        <f>IF(N172="nulová",J172,0)</f>
        <v>0</v>
      </c>
      <c r="BJ172" s="20" t="s">
        <v>86</v>
      </c>
      <c r="BK172" s="221">
        <f>ROUND(I172*H172,2)</f>
        <v>0</v>
      </c>
      <c r="BL172" s="20" t="s">
        <v>405</v>
      </c>
      <c r="BM172" s="220" t="s">
        <v>627</v>
      </c>
    </row>
    <row r="173" s="2" customFormat="1">
      <c r="A173" s="42"/>
      <c r="B173" s="43"/>
      <c r="C173" s="44"/>
      <c r="D173" s="222" t="s">
        <v>194</v>
      </c>
      <c r="E173" s="44"/>
      <c r="F173" s="223" t="s">
        <v>3892</v>
      </c>
      <c r="G173" s="44"/>
      <c r="H173" s="44"/>
      <c r="I173" s="224"/>
      <c r="J173" s="44"/>
      <c r="K173" s="44"/>
      <c r="L173" s="48"/>
      <c r="M173" s="225"/>
      <c r="N173" s="226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194</v>
      </c>
      <c r="AU173" s="20" t="s">
        <v>198</v>
      </c>
    </row>
    <row r="174" s="2" customFormat="1" ht="24.15" customHeight="1">
      <c r="A174" s="42"/>
      <c r="B174" s="43"/>
      <c r="C174" s="209" t="s">
        <v>471</v>
      </c>
      <c r="D174" s="209" t="s">
        <v>189</v>
      </c>
      <c r="E174" s="210" t="s">
        <v>3893</v>
      </c>
      <c r="F174" s="211" t="s">
        <v>3894</v>
      </c>
      <c r="G174" s="212" t="s">
        <v>235</v>
      </c>
      <c r="H174" s="213">
        <v>4</v>
      </c>
      <c r="I174" s="214"/>
      <c r="J174" s="215">
        <f>ROUND(I174*H174,2)</f>
        <v>0</v>
      </c>
      <c r="K174" s="211" t="s">
        <v>32</v>
      </c>
      <c r="L174" s="48"/>
      <c r="M174" s="216" t="s">
        <v>32</v>
      </c>
      <c r="N174" s="217" t="s">
        <v>49</v>
      </c>
      <c r="O174" s="88"/>
      <c r="P174" s="218">
        <f>O174*H174</f>
        <v>0</v>
      </c>
      <c r="Q174" s="218">
        <v>0</v>
      </c>
      <c r="R174" s="218">
        <f>Q174*H174</f>
        <v>0</v>
      </c>
      <c r="S174" s="218">
        <v>0</v>
      </c>
      <c r="T174" s="219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20" t="s">
        <v>405</v>
      </c>
      <c r="AT174" s="220" t="s">
        <v>189</v>
      </c>
      <c r="AU174" s="220" t="s">
        <v>198</v>
      </c>
      <c r="AY174" s="20" t="s">
        <v>188</v>
      </c>
      <c r="BE174" s="221">
        <f>IF(N174="základní",J174,0)</f>
        <v>0</v>
      </c>
      <c r="BF174" s="221">
        <f>IF(N174="snížená",J174,0)</f>
        <v>0</v>
      </c>
      <c r="BG174" s="221">
        <f>IF(N174="zákl. přenesená",J174,0)</f>
        <v>0</v>
      </c>
      <c r="BH174" s="221">
        <f>IF(N174="sníž. přenesená",J174,0)</f>
        <v>0</v>
      </c>
      <c r="BI174" s="221">
        <f>IF(N174="nulová",J174,0)</f>
        <v>0</v>
      </c>
      <c r="BJ174" s="20" t="s">
        <v>86</v>
      </c>
      <c r="BK174" s="221">
        <f>ROUND(I174*H174,2)</f>
        <v>0</v>
      </c>
      <c r="BL174" s="20" t="s">
        <v>405</v>
      </c>
      <c r="BM174" s="220" t="s">
        <v>638</v>
      </c>
    </row>
    <row r="175" s="2" customFormat="1">
      <c r="A175" s="42"/>
      <c r="B175" s="43"/>
      <c r="C175" s="44"/>
      <c r="D175" s="222" t="s">
        <v>194</v>
      </c>
      <c r="E175" s="44"/>
      <c r="F175" s="223" t="s">
        <v>3894</v>
      </c>
      <c r="G175" s="44"/>
      <c r="H175" s="44"/>
      <c r="I175" s="224"/>
      <c r="J175" s="44"/>
      <c r="K175" s="44"/>
      <c r="L175" s="48"/>
      <c r="M175" s="225"/>
      <c r="N175" s="226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0" t="s">
        <v>194</v>
      </c>
      <c r="AU175" s="20" t="s">
        <v>198</v>
      </c>
    </row>
    <row r="176" s="2" customFormat="1" ht="16.5" customHeight="1">
      <c r="A176" s="42"/>
      <c r="B176" s="43"/>
      <c r="C176" s="209" t="s">
        <v>476</v>
      </c>
      <c r="D176" s="209" t="s">
        <v>189</v>
      </c>
      <c r="E176" s="210" t="s">
        <v>3895</v>
      </c>
      <c r="F176" s="211" t="s">
        <v>3896</v>
      </c>
      <c r="G176" s="212" t="s">
        <v>235</v>
      </c>
      <c r="H176" s="213">
        <v>3</v>
      </c>
      <c r="I176" s="214"/>
      <c r="J176" s="215">
        <f>ROUND(I176*H176,2)</f>
        <v>0</v>
      </c>
      <c r="K176" s="211" t="s">
        <v>32</v>
      </c>
      <c r="L176" s="48"/>
      <c r="M176" s="216" t="s">
        <v>32</v>
      </c>
      <c r="N176" s="217" t="s">
        <v>49</v>
      </c>
      <c r="O176" s="88"/>
      <c r="P176" s="218">
        <f>O176*H176</f>
        <v>0</v>
      </c>
      <c r="Q176" s="218">
        <v>0</v>
      </c>
      <c r="R176" s="218">
        <f>Q176*H176</f>
        <v>0</v>
      </c>
      <c r="S176" s="218">
        <v>0</v>
      </c>
      <c r="T176" s="219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R176" s="220" t="s">
        <v>405</v>
      </c>
      <c r="AT176" s="220" t="s">
        <v>189</v>
      </c>
      <c r="AU176" s="220" t="s">
        <v>198</v>
      </c>
      <c r="AY176" s="20" t="s">
        <v>188</v>
      </c>
      <c r="BE176" s="221">
        <f>IF(N176="základní",J176,0)</f>
        <v>0</v>
      </c>
      <c r="BF176" s="221">
        <f>IF(N176="snížená",J176,0)</f>
        <v>0</v>
      </c>
      <c r="BG176" s="221">
        <f>IF(N176="zákl. přenesená",J176,0)</f>
        <v>0</v>
      </c>
      <c r="BH176" s="221">
        <f>IF(N176="sníž. přenesená",J176,0)</f>
        <v>0</v>
      </c>
      <c r="BI176" s="221">
        <f>IF(N176="nulová",J176,0)</f>
        <v>0</v>
      </c>
      <c r="BJ176" s="20" t="s">
        <v>86</v>
      </c>
      <c r="BK176" s="221">
        <f>ROUND(I176*H176,2)</f>
        <v>0</v>
      </c>
      <c r="BL176" s="20" t="s">
        <v>405</v>
      </c>
      <c r="BM176" s="220" t="s">
        <v>643</v>
      </c>
    </row>
    <row r="177" s="2" customFormat="1">
      <c r="A177" s="42"/>
      <c r="B177" s="43"/>
      <c r="C177" s="44"/>
      <c r="D177" s="222" t="s">
        <v>194</v>
      </c>
      <c r="E177" s="44"/>
      <c r="F177" s="223" t="s">
        <v>3896</v>
      </c>
      <c r="G177" s="44"/>
      <c r="H177" s="44"/>
      <c r="I177" s="224"/>
      <c r="J177" s="44"/>
      <c r="K177" s="44"/>
      <c r="L177" s="48"/>
      <c r="M177" s="225"/>
      <c r="N177" s="226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194</v>
      </c>
      <c r="AU177" s="20" t="s">
        <v>198</v>
      </c>
    </row>
    <row r="178" s="2" customFormat="1" ht="16.5" customHeight="1">
      <c r="A178" s="42"/>
      <c r="B178" s="43"/>
      <c r="C178" s="209" t="s">
        <v>480</v>
      </c>
      <c r="D178" s="209" t="s">
        <v>189</v>
      </c>
      <c r="E178" s="210" t="s">
        <v>3897</v>
      </c>
      <c r="F178" s="211" t="s">
        <v>3898</v>
      </c>
      <c r="G178" s="212" t="s">
        <v>235</v>
      </c>
      <c r="H178" s="213">
        <v>2</v>
      </c>
      <c r="I178" s="214"/>
      <c r="J178" s="215">
        <f>ROUND(I178*H178,2)</f>
        <v>0</v>
      </c>
      <c r="K178" s="211" t="s">
        <v>32</v>
      </c>
      <c r="L178" s="48"/>
      <c r="M178" s="216" t="s">
        <v>32</v>
      </c>
      <c r="N178" s="217" t="s">
        <v>49</v>
      </c>
      <c r="O178" s="88"/>
      <c r="P178" s="218">
        <f>O178*H178</f>
        <v>0</v>
      </c>
      <c r="Q178" s="218">
        <v>0</v>
      </c>
      <c r="R178" s="218">
        <f>Q178*H178</f>
        <v>0</v>
      </c>
      <c r="S178" s="218">
        <v>0</v>
      </c>
      <c r="T178" s="219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20" t="s">
        <v>405</v>
      </c>
      <c r="AT178" s="220" t="s">
        <v>189</v>
      </c>
      <c r="AU178" s="220" t="s">
        <v>198</v>
      </c>
      <c r="AY178" s="20" t="s">
        <v>188</v>
      </c>
      <c r="BE178" s="221">
        <f>IF(N178="základní",J178,0)</f>
        <v>0</v>
      </c>
      <c r="BF178" s="221">
        <f>IF(N178="snížená",J178,0)</f>
        <v>0</v>
      </c>
      <c r="BG178" s="221">
        <f>IF(N178="zákl. přenesená",J178,0)</f>
        <v>0</v>
      </c>
      <c r="BH178" s="221">
        <f>IF(N178="sníž. přenesená",J178,0)</f>
        <v>0</v>
      </c>
      <c r="BI178" s="221">
        <f>IF(N178="nulová",J178,0)</f>
        <v>0</v>
      </c>
      <c r="BJ178" s="20" t="s">
        <v>86</v>
      </c>
      <c r="BK178" s="221">
        <f>ROUND(I178*H178,2)</f>
        <v>0</v>
      </c>
      <c r="BL178" s="20" t="s">
        <v>405</v>
      </c>
      <c r="BM178" s="220" t="s">
        <v>656</v>
      </c>
    </row>
    <row r="179" s="2" customFormat="1">
      <c r="A179" s="42"/>
      <c r="B179" s="43"/>
      <c r="C179" s="44"/>
      <c r="D179" s="222" t="s">
        <v>194</v>
      </c>
      <c r="E179" s="44"/>
      <c r="F179" s="223" t="s">
        <v>3898</v>
      </c>
      <c r="G179" s="44"/>
      <c r="H179" s="44"/>
      <c r="I179" s="224"/>
      <c r="J179" s="44"/>
      <c r="K179" s="44"/>
      <c r="L179" s="48"/>
      <c r="M179" s="225"/>
      <c r="N179" s="226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194</v>
      </c>
      <c r="AU179" s="20" t="s">
        <v>198</v>
      </c>
    </row>
    <row r="180" s="2" customFormat="1" ht="16.5" customHeight="1">
      <c r="A180" s="42"/>
      <c r="B180" s="43"/>
      <c r="C180" s="209" t="s">
        <v>484</v>
      </c>
      <c r="D180" s="209" t="s">
        <v>189</v>
      </c>
      <c r="E180" s="210" t="s">
        <v>3899</v>
      </c>
      <c r="F180" s="211" t="s">
        <v>3900</v>
      </c>
      <c r="G180" s="212" t="s">
        <v>235</v>
      </c>
      <c r="H180" s="213">
        <v>28</v>
      </c>
      <c r="I180" s="214"/>
      <c r="J180" s="215">
        <f>ROUND(I180*H180,2)</f>
        <v>0</v>
      </c>
      <c r="K180" s="211" t="s">
        <v>32</v>
      </c>
      <c r="L180" s="48"/>
      <c r="M180" s="216" t="s">
        <v>32</v>
      </c>
      <c r="N180" s="217" t="s">
        <v>49</v>
      </c>
      <c r="O180" s="88"/>
      <c r="P180" s="218">
        <f>O180*H180</f>
        <v>0</v>
      </c>
      <c r="Q180" s="218">
        <v>0</v>
      </c>
      <c r="R180" s="218">
        <f>Q180*H180</f>
        <v>0</v>
      </c>
      <c r="S180" s="218">
        <v>0</v>
      </c>
      <c r="T180" s="219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20" t="s">
        <v>405</v>
      </c>
      <c r="AT180" s="220" t="s">
        <v>189</v>
      </c>
      <c r="AU180" s="220" t="s">
        <v>198</v>
      </c>
      <c r="AY180" s="20" t="s">
        <v>188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20" t="s">
        <v>86</v>
      </c>
      <c r="BK180" s="221">
        <f>ROUND(I180*H180,2)</f>
        <v>0</v>
      </c>
      <c r="BL180" s="20" t="s">
        <v>405</v>
      </c>
      <c r="BM180" s="220" t="s">
        <v>669</v>
      </c>
    </row>
    <row r="181" s="2" customFormat="1">
      <c r="A181" s="42"/>
      <c r="B181" s="43"/>
      <c r="C181" s="44"/>
      <c r="D181" s="222" t="s">
        <v>194</v>
      </c>
      <c r="E181" s="44"/>
      <c r="F181" s="223" t="s">
        <v>3900</v>
      </c>
      <c r="G181" s="44"/>
      <c r="H181" s="44"/>
      <c r="I181" s="224"/>
      <c r="J181" s="44"/>
      <c r="K181" s="44"/>
      <c r="L181" s="48"/>
      <c r="M181" s="225"/>
      <c r="N181" s="226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194</v>
      </c>
      <c r="AU181" s="20" t="s">
        <v>198</v>
      </c>
    </row>
    <row r="182" s="11" customFormat="1" ht="20.88" customHeight="1">
      <c r="A182" s="11"/>
      <c r="B182" s="195"/>
      <c r="C182" s="196"/>
      <c r="D182" s="197" t="s">
        <v>77</v>
      </c>
      <c r="E182" s="237" t="s">
        <v>3901</v>
      </c>
      <c r="F182" s="237" t="s">
        <v>3902</v>
      </c>
      <c r="G182" s="196"/>
      <c r="H182" s="196"/>
      <c r="I182" s="199"/>
      <c r="J182" s="238">
        <f>BK182</f>
        <v>0</v>
      </c>
      <c r="K182" s="196"/>
      <c r="L182" s="201"/>
      <c r="M182" s="202"/>
      <c r="N182" s="203"/>
      <c r="O182" s="203"/>
      <c r="P182" s="204">
        <f>SUM(P183:P188)</f>
        <v>0</v>
      </c>
      <c r="Q182" s="203"/>
      <c r="R182" s="204">
        <f>SUM(R183:R188)</f>
        <v>0</v>
      </c>
      <c r="S182" s="203"/>
      <c r="T182" s="205">
        <f>SUM(T183:T188)</f>
        <v>0</v>
      </c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R182" s="206" t="s">
        <v>86</v>
      </c>
      <c r="AT182" s="207" t="s">
        <v>77</v>
      </c>
      <c r="AU182" s="207" t="s">
        <v>91</v>
      </c>
      <c r="AY182" s="206" t="s">
        <v>188</v>
      </c>
      <c r="BK182" s="208">
        <f>SUM(BK183:BK188)</f>
        <v>0</v>
      </c>
    </row>
    <row r="183" s="2" customFormat="1" ht="16.5" customHeight="1">
      <c r="A183" s="42"/>
      <c r="B183" s="43"/>
      <c r="C183" s="209" t="s">
        <v>494</v>
      </c>
      <c r="D183" s="209" t="s">
        <v>189</v>
      </c>
      <c r="E183" s="210" t="s">
        <v>3903</v>
      </c>
      <c r="F183" s="211" t="s">
        <v>3904</v>
      </c>
      <c r="G183" s="212" t="s">
        <v>235</v>
      </c>
      <c r="H183" s="213">
        <v>1</v>
      </c>
      <c r="I183" s="214"/>
      <c r="J183" s="215">
        <f>ROUND(I183*H183,2)</f>
        <v>0</v>
      </c>
      <c r="K183" s="211" t="s">
        <v>32</v>
      </c>
      <c r="L183" s="48"/>
      <c r="M183" s="216" t="s">
        <v>32</v>
      </c>
      <c r="N183" s="217" t="s">
        <v>49</v>
      </c>
      <c r="O183" s="88"/>
      <c r="P183" s="218">
        <f>O183*H183</f>
        <v>0</v>
      </c>
      <c r="Q183" s="218">
        <v>0</v>
      </c>
      <c r="R183" s="218">
        <f>Q183*H183</f>
        <v>0</v>
      </c>
      <c r="S183" s="218">
        <v>0</v>
      </c>
      <c r="T183" s="219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20" t="s">
        <v>405</v>
      </c>
      <c r="AT183" s="220" t="s">
        <v>189</v>
      </c>
      <c r="AU183" s="220" t="s">
        <v>198</v>
      </c>
      <c r="AY183" s="20" t="s">
        <v>188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20" t="s">
        <v>86</v>
      </c>
      <c r="BK183" s="221">
        <f>ROUND(I183*H183,2)</f>
        <v>0</v>
      </c>
      <c r="BL183" s="20" t="s">
        <v>405</v>
      </c>
      <c r="BM183" s="220" t="s">
        <v>681</v>
      </c>
    </row>
    <row r="184" s="2" customFormat="1">
      <c r="A184" s="42"/>
      <c r="B184" s="43"/>
      <c r="C184" s="44"/>
      <c r="D184" s="222" t="s">
        <v>194</v>
      </c>
      <c r="E184" s="44"/>
      <c r="F184" s="223" t="s">
        <v>3904</v>
      </c>
      <c r="G184" s="44"/>
      <c r="H184" s="44"/>
      <c r="I184" s="224"/>
      <c r="J184" s="44"/>
      <c r="K184" s="44"/>
      <c r="L184" s="48"/>
      <c r="M184" s="225"/>
      <c r="N184" s="226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194</v>
      </c>
      <c r="AU184" s="20" t="s">
        <v>198</v>
      </c>
    </row>
    <row r="185" s="2" customFormat="1" ht="16.5" customHeight="1">
      <c r="A185" s="42"/>
      <c r="B185" s="43"/>
      <c r="C185" s="209" t="s">
        <v>500</v>
      </c>
      <c r="D185" s="209" t="s">
        <v>189</v>
      </c>
      <c r="E185" s="210" t="s">
        <v>3905</v>
      </c>
      <c r="F185" s="211" t="s">
        <v>3906</v>
      </c>
      <c r="G185" s="212" t="s">
        <v>235</v>
      </c>
      <c r="H185" s="213">
        <v>25</v>
      </c>
      <c r="I185" s="214"/>
      <c r="J185" s="215">
        <f>ROUND(I185*H185,2)</f>
        <v>0</v>
      </c>
      <c r="K185" s="211" t="s">
        <v>32</v>
      </c>
      <c r="L185" s="48"/>
      <c r="M185" s="216" t="s">
        <v>32</v>
      </c>
      <c r="N185" s="217" t="s">
        <v>49</v>
      </c>
      <c r="O185" s="88"/>
      <c r="P185" s="218">
        <f>O185*H185</f>
        <v>0</v>
      </c>
      <c r="Q185" s="218">
        <v>0</v>
      </c>
      <c r="R185" s="218">
        <f>Q185*H185</f>
        <v>0</v>
      </c>
      <c r="S185" s="218">
        <v>0</v>
      </c>
      <c r="T185" s="219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20" t="s">
        <v>405</v>
      </c>
      <c r="AT185" s="220" t="s">
        <v>189</v>
      </c>
      <c r="AU185" s="220" t="s">
        <v>198</v>
      </c>
      <c r="AY185" s="20" t="s">
        <v>188</v>
      </c>
      <c r="BE185" s="221">
        <f>IF(N185="základní",J185,0)</f>
        <v>0</v>
      </c>
      <c r="BF185" s="221">
        <f>IF(N185="snížená",J185,0)</f>
        <v>0</v>
      </c>
      <c r="BG185" s="221">
        <f>IF(N185="zákl. přenesená",J185,0)</f>
        <v>0</v>
      </c>
      <c r="BH185" s="221">
        <f>IF(N185="sníž. přenesená",J185,0)</f>
        <v>0</v>
      </c>
      <c r="BI185" s="221">
        <f>IF(N185="nulová",J185,0)</f>
        <v>0</v>
      </c>
      <c r="BJ185" s="20" t="s">
        <v>86</v>
      </c>
      <c r="BK185" s="221">
        <f>ROUND(I185*H185,2)</f>
        <v>0</v>
      </c>
      <c r="BL185" s="20" t="s">
        <v>405</v>
      </c>
      <c r="BM185" s="220" t="s">
        <v>693</v>
      </c>
    </row>
    <row r="186" s="2" customFormat="1">
      <c r="A186" s="42"/>
      <c r="B186" s="43"/>
      <c r="C186" s="44"/>
      <c r="D186" s="222" t="s">
        <v>194</v>
      </c>
      <c r="E186" s="44"/>
      <c r="F186" s="223" t="s">
        <v>3906</v>
      </c>
      <c r="G186" s="44"/>
      <c r="H186" s="44"/>
      <c r="I186" s="224"/>
      <c r="J186" s="44"/>
      <c r="K186" s="44"/>
      <c r="L186" s="48"/>
      <c r="M186" s="225"/>
      <c r="N186" s="226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194</v>
      </c>
      <c r="AU186" s="20" t="s">
        <v>198</v>
      </c>
    </row>
    <row r="187" s="2" customFormat="1" ht="16.5" customHeight="1">
      <c r="A187" s="42"/>
      <c r="B187" s="43"/>
      <c r="C187" s="209" t="s">
        <v>506</v>
      </c>
      <c r="D187" s="209" t="s">
        <v>189</v>
      </c>
      <c r="E187" s="210" t="s">
        <v>3907</v>
      </c>
      <c r="F187" s="211" t="s">
        <v>3908</v>
      </c>
      <c r="G187" s="212" t="s">
        <v>235</v>
      </c>
      <c r="H187" s="213">
        <v>28</v>
      </c>
      <c r="I187" s="214"/>
      <c r="J187" s="215">
        <f>ROUND(I187*H187,2)</f>
        <v>0</v>
      </c>
      <c r="K187" s="211" t="s">
        <v>32</v>
      </c>
      <c r="L187" s="48"/>
      <c r="M187" s="216" t="s">
        <v>32</v>
      </c>
      <c r="N187" s="217" t="s">
        <v>49</v>
      </c>
      <c r="O187" s="88"/>
      <c r="P187" s="218">
        <f>O187*H187</f>
        <v>0</v>
      </c>
      <c r="Q187" s="218">
        <v>0</v>
      </c>
      <c r="R187" s="218">
        <f>Q187*H187</f>
        <v>0</v>
      </c>
      <c r="S187" s="218">
        <v>0</v>
      </c>
      <c r="T187" s="219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20" t="s">
        <v>405</v>
      </c>
      <c r="AT187" s="220" t="s">
        <v>189</v>
      </c>
      <c r="AU187" s="220" t="s">
        <v>198</v>
      </c>
      <c r="AY187" s="20" t="s">
        <v>188</v>
      </c>
      <c r="BE187" s="221">
        <f>IF(N187="základní",J187,0)</f>
        <v>0</v>
      </c>
      <c r="BF187" s="221">
        <f>IF(N187="snížená",J187,0)</f>
        <v>0</v>
      </c>
      <c r="BG187" s="221">
        <f>IF(N187="zákl. přenesená",J187,0)</f>
        <v>0</v>
      </c>
      <c r="BH187" s="221">
        <f>IF(N187="sníž. přenesená",J187,0)</f>
        <v>0</v>
      </c>
      <c r="BI187" s="221">
        <f>IF(N187="nulová",J187,0)</f>
        <v>0</v>
      </c>
      <c r="BJ187" s="20" t="s">
        <v>86</v>
      </c>
      <c r="BK187" s="221">
        <f>ROUND(I187*H187,2)</f>
        <v>0</v>
      </c>
      <c r="BL187" s="20" t="s">
        <v>405</v>
      </c>
      <c r="BM187" s="220" t="s">
        <v>705</v>
      </c>
    </row>
    <row r="188" s="2" customFormat="1">
      <c r="A188" s="42"/>
      <c r="B188" s="43"/>
      <c r="C188" s="44"/>
      <c r="D188" s="222" t="s">
        <v>194</v>
      </c>
      <c r="E188" s="44"/>
      <c r="F188" s="223" t="s">
        <v>3908</v>
      </c>
      <c r="G188" s="44"/>
      <c r="H188" s="44"/>
      <c r="I188" s="224"/>
      <c r="J188" s="44"/>
      <c r="K188" s="44"/>
      <c r="L188" s="48"/>
      <c r="M188" s="225"/>
      <c r="N188" s="226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194</v>
      </c>
      <c r="AU188" s="20" t="s">
        <v>198</v>
      </c>
    </row>
    <row r="189" s="11" customFormat="1" ht="20.88" customHeight="1">
      <c r="A189" s="11"/>
      <c r="B189" s="195"/>
      <c r="C189" s="196"/>
      <c r="D189" s="197" t="s">
        <v>77</v>
      </c>
      <c r="E189" s="237" t="s">
        <v>3909</v>
      </c>
      <c r="F189" s="237" t="s">
        <v>3910</v>
      </c>
      <c r="G189" s="196"/>
      <c r="H189" s="196"/>
      <c r="I189" s="199"/>
      <c r="J189" s="238">
        <f>BK189</f>
        <v>0</v>
      </c>
      <c r="K189" s="196"/>
      <c r="L189" s="201"/>
      <c r="M189" s="202"/>
      <c r="N189" s="203"/>
      <c r="O189" s="203"/>
      <c r="P189" s="204">
        <f>SUM(P190:P193)</f>
        <v>0</v>
      </c>
      <c r="Q189" s="203"/>
      <c r="R189" s="204">
        <f>SUM(R190:R193)</f>
        <v>0</v>
      </c>
      <c r="S189" s="203"/>
      <c r="T189" s="205">
        <f>SUM(T190:T193)</f>
        <v>0</v>
      </c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R189" s="206" t="s">
        <v>86</v>
      </c>
      <c r="AT189" s="207" t="s">
        <v>77</v>
      </c>
      <c r="AU189" s="207" t="s">
        <v>91</v>
      </c>
      <c r="AY189" s="206" t="s">
        <v>188</v>
      </c>
      <c r="BK189" s="208">
        <f>SUM(BK190:BK193)</f>
        <v>0</v>
      </c>
    </row>
    <row r="190" s="2" customFormat="1" ht="16.5" customHeight="1">
      <c r="A190" s="42"/>
      <c r="B190" s="43"/>
      <c r="C190" s="209" t="s">
        <v>513</v>
      </c>
      <c r="D190" s="209" t="s">
        <v>189</v>
      </c>
      <c r="E190" s="210" t="s">
        <v>3911</v>
      </c>
      <c r="F190" s="211" t="s">
        <v>3912</v>
      </c>
      <c r="G190" s="212" t="s">
        <v>314</v>
      </c>
      <c r="H190" s="213">
        <v>115</v>
      </c>
      <c r="I190" s="214"/>
      <c r="J190" s="215">
        <f>ROUND(I190*H190,2)</f>
        <v>0</v>
      </c>
      <c r="K190" s="211" t="s">
        <v>32</v>
      </c>
      <c r="L190" s="48"/>
      <c r="M190" s="216" t="s">
        <v>32</v>
      </c>
      <c r="N190" s="217" t="s">
        <v>49</v>
      </c>
      <c r="O190" s="88"/>
      <c r="P190" s="218">
        <f>O190*H190</f>
        <v>0</v>
      </c>
      <c r="Q190" s="218">
        <v>0</v>
      </c>
      <c r="R190" s="218">
        <f>Q190*H190</f>
        <v>0</v>
      </c>
      <c r="S190" s="218">
        <v>0</v>
      </c>
      <c r="T190" s="219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20" t="s">
        <v>405</v>
      </c>
      <c r="AT190" s="220" t="s">
        <v>189</v>
      </c>
      <c r="AU190" s="220" t="s">
        <v>198</v>
      </c>
      <c r="AY190" s="20" t="s">
        <v>188</v>
      </c>
      <c r="BE190" s="221">
        <f>IF(N190="základní",J190,0)</f>
        <v>0</v>
      </c>
      <c r="BF190" s="221">
        <f>IF(N190="snížená",J190,0)</f>
        <v>0</v>
      </c>
      <c r="BG190" s="221">
        <f>IF(N190="zákl. přenesená",J190,0)</f>
        <v>0</v>
      </c>
      <c r="BH190" s="221">
        <f>IF(N190="sníž. přenesená",J190,0)</f>
        <v>0</v>
      </c>
      <c r="BI190" s="221">
        <f>IF(N190="nulová",J190,0)</f>
        <v>0</v>
      </c>
      <c r="BJ190" s="20" t="s">
        <v>86</v>
      </c>
      <c r="BK190" s="221">
        <f>ROUND(I190*H190,2)</f>
        <v>0</v>
      </c>
      <c r="BL190" s="20" t="s">
        <v>405</v>
      </c>
      <c r="BM190" s="220" t="s">
        <v>729</v>
      </c>
    </row>
    <row r="191" s="2" customFormat="1">
      <c r="A191" s="42"/>
      <c r="B191" s="43"/>
      <c r="C191" s="44"/>
      <c r="D191" s="222" t="s">
        <v>194</v>
      </c>
      <c r="E191" s="44"/>
      <c r="F191" s="223" t="s">
        <v>3912</v>
      </c>
      <c r="G191" s="44"/>
      <c r="H191" s="44"/>
      <c r="I191" s="224"/>
      <c r="J191" s="44"/>
      <c r="K191" s="44"/>
      <c r="L191" s="48"/>
      <c r="M191" s="225"/>
      <c r="N191" s="226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194</v>
      </c>
      <c r="AU191" s="20" t="s">
        <v>198</v>
      </c>
    </row>
    <row r="192" s="2" customFormat="1" ht="16.5" customHeight="1">
      <c r="A192" s="42"/>
      <c r="B192" s="43"/>
      <c r="C192" s="209" t="s">
        <v>519</v>
      </c>
      <c r="D192" s="209" t="s">
        <v>189</v>
      </c>
      <c r="E192" s="210" t="s">
        <v>3913</v>
      </c>
      <c r="F192" s="211" t="s">
        <v>3914</v>
      </c>
      <c r="G192" s="212" t="s">
        <v>314</v>
      </c>
      <c r="H192" s="213">
        <v>140</v>
      </c>
      <c r="I192" s="214"/>
      <c r="J192" s="215">
        <f>ROUND(I192*H192,2)</f>
        <v>0</v>
      </c>
      <c r="K192" s="211" t="s">
        <v>32</v>
      </c>
      <c r="L192" s="48"/>
      <c r="M192" s="216" t="s">
        <v>32</v>
      </c>
      <c r="N192" s="217" t="s">
        <v>49</v>
      </c>
      <c r="O192" s="88"/>
      <c r="P192" s="218">
        <f>O192*H192</f>
        <v>0</v>
      </c>
      <c r="Q192" s="218">
        <v>0</v>
      </c>
      <c r="R192" s="218">
        <f>Q192*H192</f>
        <v>0</v>
      </c>
      <c r="S192" s="218">
        <v>0</v>
      </c>
      <c r="T192" s="219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20" t="s">
        <v>405</v>
      </c>
      <c r="AT192" s="220" t="s">
        <v>189</v>
      </c>
      <c r="AU192" s="220" t="s">
        <v>198</v>
      </c>
      <c r="AY192" s="20" t="s">
        <v>188</v>
      </c>
      <c r="BE192" s="221">
        <f>IF(N192="základní",J192,0)</f>
        <v>0</v>
      </c>
      <c r="BF192" s="221">
        <f>IF(N192="snížená",J192,0)</f>
        <v>0</v>
      </c>
      <c r="BG192" s="221">
        <f>IF(N192="zákl. přenesená",J192,0)</f>
        <v>0</v>
      </c>
      <c r="BH192" s="221">
        <f>IF(N192="sníž. přenesená",J192,0)</f>
        <v>0</v>
      </c>
      <c r="BI192" s="221">
        <f>IF(N192="nulová",J192,0)</f>
        <v>0</v>
      </c>
      <c r="BJ192" s="20" t="s">
        <v>86</v>
      </c>
      <c r="BK192" s="221">
        <f>ROUND(I192*H192,2)</f>
        <v>0</v>
      </c>
      <c r="BL192" s="20" t="s">
        <v>405</v>
      </c>
      <c r="BM192" s="220" t="s">
        <v>752</v>
      </c>
    </row>
    <row r="193" s="2" customFormat="1">
      <c r="A193" s="42"/>
      <c r="B193" s="43"/>
      <c r="C193" s="44"/>
      <c r="D193" s="222" t="s">
        <v>194</v>
      </c>
      <c r="E193" s="44"/>
      <c r="F193" s="223" t="s">
        <v>3914</v>
      </c>
      <c r="G193" s="44"/>
      <c r="H193" s="44"/>
      <c r="I193" s="224"/>
      <c r="J193" s="44"/>
      <c r="K193" s="44"/>
      <c r="L193" s="48"/>
      <c r="M193" s="225"/>
      <c r="N193" s="226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194</v>
      </c>
      <c r="AU193" s="20" t="s">
        <v>198</v>
      </c>
    </row>
    <row r="194" s="11" customFormat="1" ht="20.88" customHeight="1">
      <c r="A194" s="11"/>
      <c r="B194" s="195"/>
      <c r="C194" s="196"/>
      <c r="D194" s="197" t="s">
        <v>77</v>
      </c>
      <c r="E194" s="237" t="s">
        <v>3915</v>
      </c>
      <c r="F194" s="237" t="s">
        <v>3916</v>
      </c>
      <c r="G194" s="196"/>
      <c r="H194" s="196"/>
      <c r="I194" s="199"/>
      <c r="J194" s="238">
        <f>BK194</f>
        <v>0</v>
      </c>
      <c r="K194" s="196"/>
      <c r="L194" s="201"/>
      <c r="M194" s="202"/>
      <c r="N194" s="203"/>
      <c r="O194" s="203"/>
      <c r="P194" s="204">
        <f>SUM(P195:P196)</f>
        <v>0</v>
      </c>
      <c r="Q194" s="203"/>
      <c r="R194" s="204">
        <f>SUM(R195:R196)</f>
        <v>0</v>
      </c>
      <c r="S194" s="203"/>
      <c r="T194" s="205">
        <f>SUM(T195:T196)</f>
        <v>0</v>
      </c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R194" s="206" t="s">
        <v>86</v>
      </c>
      <c r="AT194" s="207" t="s">
        <v>77</v>
      </c>
      <c r="AU194" s="207" t="s">
        <v>91</v>
      </c>
      <c r="AY194" s="206" t="s">
        <v>188</v>
      </c>
      <c r="BK194" s="208">
        <f>SUM(BK195:BK196)</f>
        <v>0</v>
      </c>
    </row>
    <row r="195" s="2" customFormat="1" ht="16.5" customHeight="1">
      <c r="A195" s="42"/>
      <c r="B195" s="43"/>
      <c r="C195" s="209" t="s">
        <v>525</v>
      </c>
      <c r="D195" s="209" t="s">
        <v>189</v>
      </c>
      <c r="E195" s="210" t="s">
        <v>3917</v>
      </c>
      <c r="F195" s="211" t="s">
        <v>3918</v>
      </c>
      <c r="G195" s="212" t="s">
        <v>314</v>
      </c>
      <c r="H195" s="213">
        <v>255</v>
      </c>
      <c r="I195" s="214"/>
      <c r="J195" s="215">
        <f>ROUND(I195*H195,2)</f>
        <v>0</v>
      </c>
      <c r="K195" s="211" t="s">
        <v>32</v>
      </c>
      <c r="L195" s="48"/>
      <c r="M195" s="216" t="s">
        <v>32</v>
      </c>
      <c r="N195" s="217" t="s">
        <v>49</v>
      </c>
      <c r="O195" s="88"/>
      <c r="P195" s="218">
        <f>O195*H195</f>
        <v>0</v>
      </c>
      <c r="Q195" s="218">
        <v>0</v>
      </c>
      <c r="R195" s="218">
        <f>Q195*H195</f>
        <v>0</v>
      </c>
      <c r="S195" s="218">
        <v>0</v>
      </c>
      <c r="T195" s="219">
        <f>S195*H195</f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R195" s="220" t="s">
        <v>405</v>
      </c>
      <c r="AT195" s="220" t="s">
        <v>189</v>
      </c>
      <c r="AU195" s="220" t="s">
        <v>198</v>
      </c>
      <c r="AY195" s="20" t="s">
        <v>188</v>
      </c>
      <c r="BE195" s="221">
        <f>IF(N195="základní",J195,0)</f>
        <v>0</v>
      </c>
      <c r="BF195" s="221">
        <f>IF(N195="snížená",J195,0)</f>
        <v>0</v>
      </c>
      <c r="BG195" s="221">
        <f>IF(N195="zákl. přenesená",J195,0)</f>
        <v>0</v>
      </c>
      <c r="BH195" s="221">
        <f>IF(N195="sníž. přenesená",J195,0)</f>
        <v>0</v>
      </c>
      <c r="BI195" s="221">
        <f>IF(N195="nulová",J195,0)</f>
        <v>0</v>
      </c>
      <c r="BJ195" s="20" t="s">
        <v>86</v>
      </c>
      <c r="BK195" s="221">
        <f>ROUND(I195*H195,2)</f>
        <v>0</v>
      </c>
      <c r="BL195" s="20" t="s">
        <v>405</v>
      </c>
      <c r="BM195" s="220" t="s">
        <v>765</v>
      </c>
    </row>
    <row r="196" s="2" customFormat="1">
      <c r="A196" s="42"/>
      <c r="B196" s="43"/>
      <c r="C196" s="44"/>
      <c r="D196" s="222" t="s">
        <v>194</v>
      </c>
      <c r="E196" s="44"/>
      <c r="F196" s="223" t="s">
        <v>3918</v>
      </c>
      <c r="G196" s="44"/>
      <c r="H196" s="44"/>
      <c r="I196" s="224"/>
      <c r="J196" s="44"/>
      <c r="K196" s="44"/>
      <c r="L196" s="48"/>
      <c r="M196" s="225"/>
      <c r="N196" s="226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T196" s="20" t="s">
        <v>194</v>
      </c>
      <c r="AU196" s="20" t="s">
        <v>198</v>
      </c>
    </row>
    <row r="197" s="11" customFormat="1" ht="20.88" customHeight="1">
      <c r="A197" s="11"/>
      <c r="B197" s="195"/>
      <c r="C197" s="196"/>
      <c r="D197" s="197" t="s">
        <v>77</v>
      </c>
      <c r="E197" s="237" t="s">
        <v>3919</v>
      </c>
      <c r="F197" s="237" t="s">
        <v>3920</v>
      </c>
      <c r="G197" s="196"/>
      <c r="H197" s="196"/>
      <c r="I197" s="199"/>
      <c r="J197" s="238">
        <f>BK197</f>
        <v>0</v>
      </c>
      <c r="K197" s="196"/>
      <c r="L197" s="201"/>
      <c r="M197" s="202"/>
      <c r="N197" s="203"/>
      <c r="O197" s="203"/>
      <c r="P197" s="204">
        <f>SUM(P198:P201)</f>
        <v>0</v>
      </c>
      <c r="Q197" s="203"/>
      <c r="R197" s="204">
        <f>SUM(R198:R201)</f>
        <v>0</v>
      </c>
      <c r="S197" s="203"/>
      <c r="T197" s="205">
        <f>SUM(T198:T201)</f>
        <v>0</v>
      </c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R197" s="206" t="s">
        <v>86</v>
      </c>
      <c r="AT197" s="207" t="s">
        <v>77</v>
      </c>
      <c r="AU197" s="207" t="s">
        <v>91</v>
      </c>
      <c r="AY197" s="206" t="s">
        <v>188</v>
      </c>
      <c r="BK197" s="208">
        <f>SUM(BK198:BK201)</f>
        <v>0</v>
      </c>
    </row>
    <row r="198" s="2" customFormat="1" ht="24.15" customHeight="1">
      <c r="A198" s="42"/>
      <c r="B198" s="43"/>
      <c r="C198" s="209" t="s">
        <v>530</v>
      </c>
      <c r="D198" s="209" t="s">
        <v>189</v>
      </c>
      <c r="E198" s="210" t="s">
        <v>3921</v>
      </c>
      <c r="F198" s="211" t="s">
        <v>3922</v>
      </c>
      <c r="G198" s="212" t="s">
        <v>235</v>
      </c>
      <c r="H198" s="213">
        <v>28</v>
      </c>
      <c r="I198" s="214"/>
      <c r="J198" s="215">
        <f>ROUND(I198*H198,2)</f>
        <v>0</v>
      </c>
      <c r="K198" s="211" t="s">
        <v>32</v>
      </c>
      <c r="L198" s="48"/>
      <c r="M198" s="216" t="s">
        <v>32</v>
      </c>
      <c r="N198" s="217" t="s">
        <v>49</v>
      </c>
      <c r="O198" s="88"/>
      <c r="P198" s="218">
        <f>O198*H198</f>
        <v>0</v>
      </c>
      <c r="Q198" s="218">
        <v>0</v>
      </c>
      <c r="R198" s="218">
        <f>Q198*H198</f>
        <v>0</v>
      </c>
      <c r="S198" s="218">
        <v>0</v>
      </c>
      <c r="T198" s="219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20" t="s">
        <v>405</v>
      </c>
      <c r="AT198" s="220" t="s">
        <v>189</v>
      </c>
      <c r="AU198" s="220" t="s">
        <v>198</v>
      </c>
      <c r="AY198" s="20" t="s">
        <v>188</v>
      </c>
      <c r="BE198" s="221">
        <f>IF(N198="základní",J198,0)</f>
        <v>0</v>
      </c>
      <c r="BF198" s="221">
        <f>IF(N198="snížená",J198,0)</f>
        <v>0</v>
      </c>
      <c r="BG198" s="221">
        <f>IF(N198="zákl. přenesená",J198,0)</f>
        <v>0</v>
      </c>
      <c r="BH198" s="221">
        <f>IF(N198="sníž. přenesená",J198,0)</f>
        <v>0</v>
      </c>
      <c r="BI198" s="221">
        <f>IF(N198="nulová",J198,0)</f>
        <v>0</v>
      </c>
      <c r="BJ198" s="20" t="s">
        <v>86</v>
      </c>
      <c r="BK198" s="221">
        <f>ROUND(I198*H198,2)</f>
        <v>0</v>
      </c>
      <c r="BL198" s="20" t="s">
        <v>405</v>
      </c>
      <c r="BM198" s="220" t="s">
        <v>782</v>
      </c>
    </row>
    <row r="199" s="2" customFormat="1">
      <c r="A199" s="42"/>
      <c r="B199" s="43"/>
      <c r="C199" s="44"/>
      <c r="D199" s="222" t="s">
        <v>194</v>
      </c>
      <c r="E199" s="44"/>
      <c r="F199" s="223" t="s">
        <v>3922</v>
      </c>
      <c r="G199" s="44"/>
      <c r="H199" s="44"/>
      <c r="I199" s="224"/>
      <c r="J199" s="44"/>
      <c r="K199" s="44"/>
      <c r="L199" s="48"/>
      <c r="M199" s="225"/>
      <c r="N199" s="226"/>
      <c r="O199" s="88"/>
      <c r="P199" s="88"/>
      <c r="Q199" s="88"/>
      <c r="R199" s="88"/>
      <c r="S199" s="88"/>
      <c r="T199" s="89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T199" s="20" t="s">
        <v>194</v>
      </c>
      <c r="AU199" s="20" t="s">
        <v>198</v>
      </c>
    </row>
    <row r="200" s="2" customFormat="1" ht="24.15" customHeight="1">
      <c r="A200" s="42"/>
      <c r="B200" s="43"/>
      <c r="C200" s="209" t="s">
        <v>536</v>
      </c>
      <c r="D200" s="209" t="s">
        <v>189</v>
      </c>
      <c r="E200" s="210" t="s">
        <v>3923</v>
      </c>
      <c r="F200" s="211" t="s">
        <v>3924</v>
      </c>
      <c r="G200" s="212" t="s">
        <v>235</v>
      </c>
      <c r="H200" s="213">
        <v>18</v>
      </c>
      <c r="I200" s="214"/>
      <c r="J200" s="215">
        <f>ROUND(I200*H200,2)</f>
        <v>0</v>
      </c>
      <c r="K200" s="211" t="s">
        <v>32</v>
      </c>
      <c r="L200" s="48"/>
      <c r="M200" s="216" t="s">
        <v>32</v>
      </c>
      <c r="N200" s="217" t="s">
        <v>49</v>
      </c>
      <c r="O200" s="88"/>
      <c r="P200" s="218">
        <f>O200*H200</f>
        <v>0</v>
      </c>
      <c r="Q200" s="218">
        <v>0</v>
      </c>
      <c r="R200" s="218">
        <f>Q200*H200</f>
        <v>0</v>
      </c>
      <c r="S200" s="218">
        <v>0</v>
      </c>
      <c r="T200" s="219">
        <f>S200*H200</f>
        <v>0</v>
      </c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R200" s="220" t="s">
        <v>405</v>
      </c>
      <c r="AT200" s="220" t="s">
        <v>189</v>
      </c>
      <c r="AU200" s="220" t="s">
        <v>198</v>
      </c>
      <c r="AY200" s="20" t="s">
        <v>188</v>
      </c>
      <c r="BE200" s="221">
        <f>IF(N200="základní",J200,0)</f>
        <v>0</v>
      </c>
      <c r="BF200" s="221">
        <f>IF(N200="snížená",J200,0)</f>
        <v>0</v>
      </c>
      <c r="BG200" s="221">
        <f>IF(N200="zákl. přenesená",J200,0)</f>
        <v>0</v>
      </c>
      <c r="BH200" s="221">
        <f>IF(N200="sníž. přenesená",J200,0)</f>
        <v>0</v>
      </c>
      <c r="BI200" s="221">
        <f>IF(N200="nulová",J200,0)</f>
        <v>0</v>
      </c>
      <c r="BJ200" s="20" t="s">
        <v>86</v>
      </c>
      <c r="BK200" s="221">
        <f>ROUND(I200*H200,2)</f>
        <v>0</v>
      </c>
      <c r="BL200" s="20" t="s">
        <v>405</v>
      </c>
      <c r="BM200" s="220" t="s">
        <v>807</v>
      </c>
    </row>
    <row r="201" s="2" customFormat="1">
      <c r="A201" s="42"/>
      <c r="B201" s="43"/>
      <c r="C201" s="44"/>
      <c r="D201" s="222" t="s">
        <v>194</v>
      </c>
      <c r="E201" s="44"/>
      <c r="F201" s="223" t="s">
        <v>3924</v>
      </c>
      <c r="G201" s="44"/>
      <c r="H201" s="44"/>
      <c r="I201" s="224"/>
      <c r="J201" s="44"/>
      <c r="K201" s="44"/>
      <c r="L201" s="48"/>
      <c r="M201" s="225"/>
      <c r="N201" s="226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194</v>
      </c>
      <c r="AU201" s="20" t="s">
        <v>198</v>
      </c>
    </row>
    <row r="202" s="11" customFormat="1" ht="20.88" customHeight="1">
      <c r="A202" s="11"/>
      <c r="B202" s="195"/>
      <c r="C202" s="196"/>
      <c r="D202" s="197" t="s">
        <v>77</v>
      </c>
      <c r="E202" s="237" t="s">
        <v>3925</v>
      </c>
      <c r="F202" s="237" t="s">
        <v>3926</v>
      </c>
      <c r="G202" s="196"/>
      <c r="H202" s="196"/>
      <c r="I202" s="199"/>
      <c r="J202" s="238">
        <f>BK202</f>
        <v>0</v>
      </c>
      <c r="K202" s="196"/>
      <c r="L202" s="201"/>
      <c r="M202" s="202"/>
      <c r="N202" s="203"/>
      <c r="O202" s="203"/>
      <c r="P202" s="204">
        <f>SUM(P203:P204)</f>
        <v>0</v>
      </c>
      <c r="Q202" s="203"/>
      <c r="R202" s="204">
        <f>SUM(R203:R204)</f>
        <v>0</v>
      </c>
      <c r="S202" s="203"/>
      <c r="T202" s="205">
        <f>SUM(T203:T204)</f>
        <v>0</v>
      </c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R202" s="206" t="s">
        <v>86</v>
      </c>
      <c r="AT202" s="207" t="s">
        <v>77</v>
      </c>
      <c r="AU202" s="207" t="s">
        <v>91</v>
      </c>
      <c r="AY202" s="206" t="s">
        <v>188</v>
      </c>
      <c r="BK202" s="208">
        <f>SUM(BK203:BK204)</f>
        <v>0</v>
      </c>
    </row>
    <row r="203" s="2" customFormat="1" ht="16.5" customHeight="1">
      <c r="A203" s="42"/>
      <c r="B203" s="43"/>
      <c r="C203" s="209" t="s">
        <v>541</v>
      </c>
      <c r="D203" s="209" t="s">
        <v>189</v>
      </c>
      <c r="E203" s="210" t="s">
        <v>3927</v>
      </c>
      <c r="F203" s="211" t="s">
        <v>3928</v>
      </c>
      <c r="G203" s="212" t="s">
        <v>235</v>
      </c>
      <c r="H203" s="213">
        <v>40</v>
      </c>
      <c r="I203" s="214"/>
      <c r="J203" s="215">
        <f>ROUND(I203*H203,2)</f>
        <v>0</v>
      </c>
      <c r="K203" s="211" t="s">
        <v>32</v>
      </c>
      <c r="L203" s="48"/>
      <c r="M203" s="216" t="s">
        <v>32</v>
      </c>
      <c r="N203" s="217" t="s">
        <v>49</v>
      </c>
      <c r="O203" s="88"/>
      <c r="P203" s="218">
        <f>O203*H203</f>
        <v>0</v>
      </c>
      <c r="Q203" s="218">
        <v>0</v>
      </c>
      <c r="R203" s="218">
        <f>Q203*H203</f>
        <v>0</v>
      </c>
      <c r="S203" s="218">
        <v>0</v>
      </c>
      <c r="T203" s="219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20" t="s">
        <v>405</v>
      </c>
      <c r="AT203" s="220" t="s">
        <v>189</v>
      </c>
      <c r="AU203" s="220" t="s">
        <v>198</v>
      </c>
      <c r="AY203" s="20" t="s">
        <v>188</v>
      </c>
      <c r="BE203" s="221">
        <f>IF(N203="základní",J203,0)</f>
        <v>0</v>
      </c>
      <c r="BF203" s="221">
        <f>IF(N203="snížená",J203,0)</f>
        <v>0</v>
      </c>
      <c r="BG203" s="221">
        <f>IF(N203="zákl. přenesená",J203,0)</f>
        <v>0</v>
      </c>
      <c r="BH203" s="221">
        <f>IF(N203="sníž. přenesená",J203,0)</f>
        <v>0</v>
      </c>
      <c r="BI203" s="221">
        <f>IF(N203="nulová",J203,0)</f>
        <v>0</v>
      </c>
      <c r="BJ203" s="20" t="s">
        <v>86</v>
      </c>
      <c r="BK203" s="221">
        <f>ROUND(I203*H203,2)</f>
        <v>0</v>
      </c>
      <c r="BL203" s="20" t="s">
        <v>405</v>
      </c>
      <c r="BM203" s="220" t="s">
        <v>827</v>
      </c>
    </row>
    <row r="204" s="2" customFormat="1">
      <c r="A204" s="42"/>
      <c r="B204" s="43"/>
      <c r="C204" s="44"/>
      <c r="D204" s="222" t="s">
        <v>194</v>
      </c>
      <c r="E204" s="44"/>
      <c r="F204" s="223" t="s">
        <v>3928</v>
      </c>
      <c r="G204" s="44"/>
      <c r="H204" s="44"/>
      <c r="I204" s="224"/>
      <c r="J204" s="44"/>
      <c r="K204" s="44"/>
      <c r="L204" s="48"/>
      <c r="M204" s="225"/>
      <c r="N204" s="226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194</v>
      </c>
      <c r="AU204" s="20" t="s">
        <v>198</v>
      </c>
    </row>
    <row r="205" s="11" customFormat="1" ht="25.92" customHeight="1">
      <c r="A205" s="11"/>
      <c r="B205" s="195"/>
      <c r="C205" s="196"/>
      <c r="D205" s="197" t="s">
        <v>77</v>
      </c>
      <c r="E205" s="198" t="s">
        <v>230</v>
      </c>
      <c r="F205" s="198" t="s">
        <v>89</v>
      </c>
      <c r="G205" s="196"/>
      <c r="H205" s="196"/>
      <c r="I205" s="199"/>
      <c r="J205" s="200">
        <f>BK205</f>
        <v>0</v>
      </c>
      <c r="K205" s="196"/>
      <c r="L205" s="201"/>
      <c r="M205" s="202"/>
      <c r="N205" s="203"/>
      <c r="O205" s="203"/>
      <c r="P205" s="204">
        <f>SUM(P206:P213)</f>
        <v>0</v>
      </c>
      <c r="Q205" s="203"/>
      <c r="R205" s="204">
        <f>SUM(R206:R213)</f>
        <v>0</v>
      </c>
      <c r="S205" s="203"/>
      <c r="T205" s="205">
        <f>SUM(T206:T213)</f>
        <v>0</v>
      </c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R205" s="206" t="s">
        <v>208</v>
      </c>
      <c r="AT205" s="207" t="s">
        <v>77</v>
      </c>
      <c r="AU205" s="207" t="s">
        <v>78</v>
      </c>
      <c r="AY205" s="206" t="s">
        <v>188</v>
      </c>
      <c r="BK205" s="208">
        <f>SUM(BK206:BK213)</f>
        <v>0</v>
      </c>
    </row>
    <row r="206" s="2" customFormat="1" ht="16.5" customHeight="1">
      <c r="A206" s="42"/>
      <c r="B206" s="43"/>
      <c r="C206" s="209" t="s">
        <v>552</v>
      </c>
      <c r="D206" s="209" t="s">
        <v>189</v>
      </c>
      <c r="E206" s="210" t="s">
        <v>3929</v>
      </c>
      <c r="F206" s="211" t="s">
        <v>3930</v>
      </c>
      <c r="G206" s="212" t="s">
        <v>886</v>
      </c>
      <c r="H206" s="213">
        <v>12</v>
      </c>
      <c r="I206" s="214"/>
      <c r="J206" s="215">
        <f>ROUND(I206*H206,2)</f>
        <v>0</v>
      </c>
      <c r="K206" s="211" t="s">
        <v>32</v>
      </c>
      <c r="L206" s="48"/>
      <c r="M206" s="216" t="s">
        <v>32</v>
      </c>
      <c r="N206" s="217" t="s">
        <v>49</v>
      </c>
      <c r="O206" s="88"/>
      <c r="P206" s="218">
        <f>O206*H206</f>
        <v>0</v>
      </c>
      <c r="Q206" s="218">
        <v>0</v>
      </c>
      <c r="R206" s="218">
        <f>Q206*H206</f>
        <v>0</v>
      </c>
      <c r="S206" s="218">
        <v>0</v>
      </c>
      <c r="T206" s="219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20" t="s">
        <v>187</v>
      </c>
      <c r="AT206" s="220" t="s">
        <v>189</v>
      </c>
      <c r="AU206" s="220" t="s">
        <v>86</v>
      </c>
      <c r="AY206" s="20" t="s">
        <v>188</v>
      </c>
      <c r="BE206" s="221">
        <f>IF(N206="základní",J206,0)</f>
        <v>0</v>
      </c>
      <c r="BF206" s="221">
        <f>IF(N206="snížená",J206,0)</f>
        <v>0</v>
      </c>
      <c r="BG206" s="221">
        <f>IF(N206="zákl. přenesená",J206,0)</f>
        <v>0</v>
      </c>
      <c r="BH206" s="221">
        <f>IF(N206="sníž. přenesená",J206,0)</f>
        <v>0</v>
      </c>
      <c r="BI206" s="221">
        <f>IF(N206="nulová",J206,0)</f>
        <v>0</v>
      </c>
      <c r="BJ206" s="20" t="s">
        <v>86</v>
      </c>
      <c r="BK206" s="221">
        <f>ROUND(I206*H206,2)</f>
        <v>0</v>
      </c>
      <c r="BL206" s="20" t="s">
        <v>187</v>
      </c>
      <c r="BM206" s="220" t="s">
        <v>851</v>
      </c>
    </row>
    <row r="207" s="2" customFormat="1">
      <c r="A207" s="42"/>
      <c r="B207" s="43"/>
      <c r="C207" s="44"/>
      <c r="D207" s="222" t="s">
        <v>194</v>
      </c>
      <c r="E207" s="44"/>
      <c r="F207" s="223" t="s">
        <v>3930</v>
      </c>
      <c r="G207" s="44"/>
      <c r="H207" s="44"/>
      <c r="I207" s="224"/>
      <c r="J207" s="44"/>
      <c r="K207" s="44"/>
      <c r="L207" s="48"/>
      <c r="M207" s="225"/>
      <c r="N207" s="226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194</v>
      </c>
      <c r="AU207" s="20" t="s">
        <v>86</v>
      </c>
    </row>
    <row r="208" s="2" customFormat="1" ht="24.15" customHeight="1">
      <c r="A208" s="42"/>
      <c r="B208" s="43"/>
      <c r="C208" s="209" t="s">
        <v>565</v>
      </c>
      <c r="D208" s="209" t="s">
        <v>189</v>
      </c>
      <c r="E208" s="210" t="s">
        <v>3931</v>
      </c>
      <c r="F208" s="211" t="s">
        <v>3932</v>
      </c>
      <c r="G208" s="212" t="s">
        <v>244</v>
      </c>
      <c r="H208" s="213">
        <v>0.69999999999999996</v>
      </c>
      <c r="I208" s="214"/>
      <c r="J208" s="215">
        <f>ROUND(I208*H208,2)</f>
        <v>0</v>
      </c>
      <c r="K208" s="211" t="s">
        <v>32</v>
      </c>
      <c r="L208" s="48"/>
      <c r="M208" s="216" t="s">
        <v>32</v>
      </c>
      <c r="N208" s="217" t="s">
        <v>49</v>
      </c>
      <c r="O208" s="88"/>
      <c r="P208" s="218">
        <f>O208*H208</f>
        <v>0</v>
      </c>
      <c r="Q208" s="218">
        <v>0</v>
      </c>
      <c r="R208" s="218">
        <f>Q208*H208</f>
        <v>0</v>
      </c>
      <c r="S208" s="218">
        <v>0</v>
      </c>
      <c r="T208" s="219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20" t="s">
        <v>187</v>
      </c>
      <c r="AT208" s="220" t="s">
        <v>189</v>
      </c>
      <c r="AU208" s="220" t="s">
        <v>86</v>
      </c>
      <c r="AY208" s="20" t="s">
        <v>188</v>
      </c>
      <c r="BE208" s="221">
        <f>IF(N208="základní",J208,0)</f>
        <v>0</v>
      </c>
      <c r="BF208" s="221">
        <f>IF(N208="snížená",J208,0)</f>
        <v>0</v>
      </c>
      <c r="BG208" s="221">
        <f>IF(N208="zákl. přenesená",J208,0)</f>
        <v>0</v>
      </c>
      <c r="BH208" s="221">
        <f>IF(N208="sníž. přenesená",J208,0)</f>
        <v>0</v>
      </c>
      <c r="BI208" s="221">
        <f>IF(N208="nulová",J208,0)</f>
        <v>0</v>
      </c>
      <c r="BJ208" s="20" t="s">
        <v>86</v>
      </c>
      <c r="BK208" s="221">
        <f>ROUND(I208*H208,2)</f>
        <v>0</v>
      </c>
      <c r="BL208" s="20" t="s">
        <v>187</v>
      </c>
      <c r="BM208" s="220" t="s">
        <v>875</v>
      </c>
    </row>
    <row r="209" s="2" customFormat="1">
      <c r="A209" s="42"/>
      <c r="B209" s="43"/>
      <c r="C209" s="44"/>
      <c r="D209" s="222" t="s">
        <v>194</v>
      </c>
      <c r="E209" s="44"/>
      <c r="F209" s="223" t="s">
        <v>3932</v>
      </c>
      <c r="G209" s="44"/>
      <c r="H209" s="44"/>
      <c r="I209" s="224"/>
      <c r="J209" s="44"/>
      <c r="K209" s="44"/>
      <c r="L209" s="48"/>
      <c r="M209" s="225"/>
      <c r="N209" s="226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194</v>
      </c>
      <c r="AU209" s="20" t="s">
        <v>86</v>
      </c>
    </row>
    <row r="210" s="2" customFormat="1" ht="16.5" customHeight="1">
      <c r="A210" s="42"/>
      <c r="B210" s="43"/>
      <c r="C210" s="209" t="s">
        <v>570</v>
      </c>
      <c r="D210" s="209" t="s">
        <v>189</v>
      </c>
      <c r="E210" s="210" t="s">
        <v>3933</v>
      </c>
      <c r="F210" s="211" t="s">
        <v>3934</v>
      </c>
      <c r="G210" s="212" t="s">
        <v>3935</v>
      </c>
      <c r="H210" s="297"/>
      <c r="I210" s="214"/>
      <c r="J210" s="215">
        <f>ROUND(I210*H210,2)</f>
        <v>0</v>
      </c>
      <c r="K210" s="211" t="s">
        <v>32</v>
      </c>
      <c r="L210" s="48"/>
      <c r="M210" s="216" t="s">
        <v>32</v>
      </c>
      <c r="N210" s="217" t="s">
        <v>49</v>
      </c>
      <c r="O210" s="88"/>
      <c r="P210" s="218">
        <f>O210*H210</f>
        <v>0</v>
      </c>
      <c r="Q210" s="218">
        <v>0</v>
      </c>
      <c r="R210" s="218">
        <f>Q210*H210</f>
        <v>0</v>
      </c>
      <c r="S210" s="218">
        <v>0</v>
      </c>
      <c r="T210" s="219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20" t="s">
        <v>187</v>
      </c>
      <c r="AT210" s="220" t="s">
        <v>189</v>
      </c>
      <c r="AU210" s="220" t="s">
        <v>86</v>
      </c>
      <c r="AY210" s="20" t="s">
        <v>188</v>
      </c>
      <c r="BE210" s="221">
        <f>IF(N210="základní",J210,0)</f>
        <v>0</v>
      </c>
      <c r="BF210" s="221">
        <f>IF(N210="snížená",J210,0)</f>
        <v>0</v>
      </c>
      <c r="BG210" s="221">
        <f>IF(N210="zákl. přenesená",J210,0)</f>
        <v>0</v>
      </c>
      <c r="BH210" s="221">
        <f>IF(N210="sníž. přenesená",J210,0)</f>
        <v>0</v>
      </c>
      <c r="BI210" s="221">
        <f>IF(N210="nulová",J210,0)</f>
        <v>0</v>
      </c>
      <c r="BJ210" s="20" t="s">
        <v>86</v>
      </c>
      <c r="BK210" s="221">
        <f>ROUND(I210*H210,2)</f>
        <v>0</v>
      </c>
      <c r="BL210" s="20" t="s">
        <v>187</v>
      </c>
      <c r="BM210" s="220" t="s">
        <v>897</v>
      </c>
    </row>
    <row r="211" s="2" customFormat="1">
      <c r="A211" s="42"/>
      <c r="B211" s="43"/>
      <c r="C211" s="44"/>
      <c r="D211" s="222" t="s">
        <v>194</v>
      </c>
      <c r="E211" s="44"/>
      <c r="F211" s="223" t="s">
        <v>3934</v>
      </c>
      <c r="G211" s="44"/>
      <c r="H211" s="44"/>
      <c r="I211" s="224"/>
      <c r="J211" s="44"/>
      <c r="K211" s="44"/>
      <c r="L211" s="48"/>
      <c r="M211" s="225"/>
      <c r="N211" s="226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194</v>
      </c>
      <c r="AU211" s="20" t="s">
        <v>86</v>
      </c>
    </row>
    <row r="212" s="2" customFormat="1" ht="16.5" customHeight="1">
      <c r="A212" s="42"/>
      <c r="B212" s="43"/>
      <c r="C212" s="209" t="s">
        <v>575</v>
      </c>
      <c r="D212" s="209" t="s">
        <v>189</v>
      </c>
      <c r="E212" s="210" t="s">
        <v>3936</v>
      </c>
      <c r="F212" s="211" t="s">
        <v>3937</v>
      </c>
      <c r="G212" s="212" t="s">
        <v>244</v>
      </c>
      <c r="H212" s="213">
        <v>0.29999999999999999</v>
      </c>
      <c r="I212" s="214"/>
      <c r="J212" s="215">
        <f>ROUND(I212*H212,2)</f>
        <v>0</v>
      </c>
      <c r="K212" s="211" t="s">
        <v>32</v>
      </c>
      <c r="L212" s="48"/>
      <c r="M212" s="216" t="s">
        <v>32</v>
      </c>
      <c r="N212" s="217" t="s">
        <v>49</v>
      </c>
      <c r="O212" s="88"/>
      <c r="P212" s="218">
        <f>O212*H212</f>
        <v>0</v>
      </c>
      <c r="Q212" s="218">
        <v>0</v>
      </c>
      <c r="R212" s="218">
        <f>Q212*H212</f>
        <v>0</v>
      </c>
      <c r="S212" s="218">
        <v>0</v>
      </c>
      <c r="T212" s="219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20" t="s">
        <v>187</v>
      </c>
      <c r="AT212" s="220" t="s">
        <v>189</v>
      </c>
      <c r="AU212" s="220" t="s">
        <v>86</v>
      </c>
      <c r="AY212" s="20" t="s">
        <v>188</v>
      </c>
      <c r="BE212" s="221">
        <f>IF(N212="základní",J212,0)</f>
        <v>0</v>
      </c>
      <c r="BF212" s="221">
        <f>IF(N212="snížená",J212,0)</f>
        <v>0</v>
      </c>
      <c r="BG212" s="221">
        <f>IF(N212="zákl. přenesená",J212,0)</f>
        <v>0</v>
      </c>
      <c r="BH212" s="221">
        <f>IF(N212="sníž. přenesená",J212,0)</f>
        <v>0</v>
      </c>
      <c r="BI212" s="221">
        <f>IF(N212="nulová",J212,0)</f>
        <v>0</v>
      </c>
      <c r="BJ212" s="20" t="s">
        <v>86</v>
      </c>
      <c r="BK212" s="221">
        <f>ROUND(I212*H212,2)</f>
        <v>0</v>
      </c>
      <c r="BL212" s="20" t="s">
        <v>187</v>
      </c>
      <c r="BM212" s="220" t="s">
        <v>910</v>
      </c>
    </row>
    <row r="213" s="2" customFormat="1">
      <c r="A213" s="42"/>
      <c r="B213" s="43"/>
      <c r="C213" s="44"/>
      <c r="D213" s="222" t="s">
        <v>194</v>
      </c>
      <c r="E213" s="44"/>
      <c r="F213" s="223" t="s">
        <v>3937</v>
      </c>
      <c r="G213" s="44"/>
      <c r="H213" s="44"/>
      <c r="I213" s="224"/>
      <c r="J213" s="44"/>
      <c r="K213" s="44"/>
      <c r="L213" s="48"/>
      <c r="M213" s="228"/>
      <c r="N213" s="229"/>
      <c r="O213" s="230"/>
      <c r="P213" s="230"/>
      <c r="Q213" s="230"/>
      <c r="R213" s="230"/>
      <c r="S213" s="230"/>
      <c r="T213" s="231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0" t="s">
        <v>194</v>
      </c>
      <c r="AU213" s="20" t="s">
        <v>86</v>
      </c>
    </row>
    <row r="214" s="2" customFormat="1" ht="6.96" customHeight="1">
      <c r="A214" s="42"/>
      <c r="B214" s="63"/>
      <c r="C214" s="64"/>
      <c r="D214" s="64"/>
      <c r="E214" s="64"/>
      <c r="F214" s="64"/>
      <c r="G214" s="64"/>
      <c r="H214" s="64"/>
      <c r="I214" s="64"/>
      <c r="J214" s="64"/>
      <c r="K214" s="64"/>
      <c r="L214" s="48"/>
      <c r="M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</row>
  </sheetData>
  <sheetProtection sheet="1" autoFilter="0" formatColumns="0" formatRows="0" objects="1" scenarios="1" spinCount="100000" saltValue="A/uNKaMhFVKPnTLCV9ELhSna3mBJRrV/yMFjCVkq0NJvrfQTlIBuHB0cPhTMadEaUFQ9B39tTRF0E52mibJntQ==" hashValue="2bD8MGa+ZuSkk+FLuchqTcD9N5JWTt+uYACVVe6VnccLF/PmjSH2u1hUvb1w3Ae0QiH68i3TAW1Tf8bKgGB3tg==" algorithmName="SHA-512" password="EC2B"/>
  <autoFilter ref="C103:K21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91</v>
      </c>
    </row>
    <row r="4" s="1" customFormat="1" ht="24.96" customHeight="1">
      <c r="B4" s="23"/>
      <c r="D4" s="144" t="s">
        <v>164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26.25" customHeight="1">
      <c r="B7" s="23"/>
      <c r="E7" s="147" t="str">
        <f>'Rekapitulace stavby'!K6</f>
        <v>Dům kultury v Ostrově - vybudování kulturního a kreativního centra (interiér)</v>
      </c>
      <c r="F7" s="146"/>
      <c r="G7" s="146"/>
      <c r="H7" s="146"/>
      <c r="L7" s="23"/>
    </row>
    <row r="8" s="1" customFormat="1" ht="12" customHeight="1">
      <c r="B8" s="23"/>
      <c r="D8" s="146" t="s">
        <v>165</v>
      </c>
      <c r="L8" s="23"/>
    </row>
    <row r="9" s="2" customFormat="1" ht="16.5" customHeight="1">
      <c r="A9" s="42"/>
      <c r="B9" s="48"/>
      <c r="C9" s="42"/>
      <c r="D9" s="42"/>
      <c r="E9" s="147" t="s">
        <v>3663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255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3938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32</v>
      </c>
      <c r="G13" s="42"/>
      <c r="H13" s="42"/>
      <c r="I13" s="146" t="s">
        <v>20</v>
      </c>
      <c r="J13" s="137" t="s">
        <v>32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23</v>
      </c>
      <c r="G14" s="42"/>
      <c r="H14" s="42"/>
      <c r="I14" s="146" t="s">
        <v>24</v>
      </c>
      <c r="J14" s="150" t="str">
        <f>'Rekapitulace stavby'!AN8</f>
        <v>13. 3. 2024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30</v>
      </c>
      <c r="E16" s="42"/>
      <c r="F16" s="42"/>
      <c r="G16" s="42"/>
      <c r="H16" s="42"/>
      <c r="I16" s="146" t="s">
        <v>31</v>
      </c>
      <c r="J16" s="137" t="s">
        <v>32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33</v>
      </c>
      <c r="F17" s="42"/>
      <c r="G17" s="42"/>
      <c r="H17" s="42"/>
      <c r="I17" s="146" t="s">
        <v>34</v>
      </c>
      <c r="J17" s="137" t="s">
        <v>32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35</v>
      </c>
      <c r="E19" s="42"/>
      <c r="F19" s="42"/>
      <c r="G19" s="42"/>
      <c r="H19" s="42"/>
      <c r="I19" s="146" t="s">
        <v>31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34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37</v>
      </c>
      <c r="E22" s="42"/>
      <c r="F22" s="42"/>
      <c r="G22" s="42"/>
      <c r="H22" s="42"/>
      <c r="I22" s="146" t="s">
        <v>31</v>
      </c>
      <c r="J22" s="137" t="s">
        <v>32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38</v>
      </c>
      <c r="F23" s="42"/>
      <c r="G23" s="42"/>
      <c r="H23" s="42"/>
      <c r="I23" s="146" t="s">
        <v>34</v>
      </c>
      <c r="J23" s="137" t="s">
        <v>32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40</v>
      </c>
      <c r="E25" s="42"/>
      <c r="F25" s="42"/>
      <c r="G25" s="42"/>
      <c r="H25" s="42"/>
      <c r="I25" s="146" t="s">
        <v>31</v>
      </c>
      <c r="J25" s="137" t="str">
        <f>IF('Rekapitulace stavby'!AN19="","",'Rekapitulace stavby'!AN19)</f>
        <v/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>Jakub Vilingr</v>
      </c>
      <c r="F26" s="42"/>
      <c r="G26" s="42"/>
      <c r="H26" s="42"/>
      <c r="I26" s="146" t="s">
        <v>34</v>
      </c>
      <c r="J26" s="137" t="str">
        <f>IF('Rekapitulace stavby'!AN20="","",'Rekapitulace stavby'!AN20)</f>
        <v/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42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71.25" customHeight="1">
      <c r="A29" s="151"/>
      <c r="B29" s="152"/>
      <c r="C29" s="151"/>
      <c r="D29" s="151"/>
      <c r="E29" s="153" t="s">
        <v>43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44</v>
      </c>
      <c r="E32" s="42"/>
      <c r="F32" s="42"/>
      <c r="G32" s="42"/>
      <c r="H32" s="42"/>
      <c r="I32" s="42"/>
      <c r="J32" s="157">
        <f>ROUND(J103,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46</v>
      </c>
      <c r="G34" s="42"/>
      <c r="H34" s="42"/>
      <c r="I34" s="158" t="s">
        <v>45</v>
      </c>
      <c r="J34" s="158" t="s">
        <v>47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48</v>
      </c>
      <c r="E35" s="146" t="s">
        <v>49</v>
      </c>
      <c r="F35" s="160">
        <f>ROUND((SUM(BE103:BE195)),  2)</f>
        <v>0</v>
      </c>
      <c r="G35" s="42"/>
      <c r="H35" s="42"/>
      <c r="I35" s="161">
        <v>0.20999999999999999</v>
      </c>
      <c r="J35" s="160">
        <f>ROUND(((SUM(BE103:BE195))*I35),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50</v>
      </c>
      <c r="F36" s="160">
        <f>ROUND((SUM(BF103:BF195)),  2)</f>
        <v>0</v>
      </c>
      <c r="G36" s="42"/>
      <c r="H36" s="42"/>
      <c r="I36" s="161">
        <v>0.14999999999999999</v>
      </c>
      <c r="J36" s="160">
        <f>ROUND(((SUM(BF103:BF195))*I36),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51</v>
      </c>
      <c r="F37" s="160">
        <f>ROUND((SUM(BG103:BG195)),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52</v>
      </c>
      <c r="F38" s="160">
        <f>ROUND((SUM(BH103:BH195)),  2)</f>
        <v>0</v>
      </c>
      <c r="G38" s="42"/>
      <c r="H38" s="42"/>
      <c r="I38" s="161">
        <v>0.14999999999999999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53</v>
      </c>
      <c r="F39" s="160">
        <f>ROUND((SUM(BI103:BI195)),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54</v>
      </c>
      <c r="E41" s="164"/>
      <c r="F41" s="164"/>
      <c r="G41" s="165" t="s">
        <v>55</v>
      </c>
      <c r="H41" s="166" t="s">
        <v>56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167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26.25" customHeight="1">
      <c r="A50" s="42"/>
      <c r="B50" s="43"/>
      <c r="C50" s="44"/>
      <c r="D50" s="44"/>
      <c r="E50" s="173" t="str">
        <f>E7</f>
        <v>Dům kultury v Ostrově - vybudování kulturního a kreativního centra (interiér)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165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3" t="s">
        <v>3663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255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GA-EI - Silnoproud (Galerie)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>Ostrov</v>
      </c>
      <c r="G56" s="44"/>
      <c r="H56" s="44"/>
      <c r="I56" s="35" t="s">
        <v>24</v>
      </c>
      <c r="J56" s="76" t="str">
        <f>IF(J14="","",J14)</f>
        <v>13. 3. 2024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54.45" customHeight="1">
      <c r="A58" s="42"/>
      <c r="B58" s="43"/>
      <c r="C58" s="35" t="s">
        <v>30</v>
      </c>
      <c r="D58" s="44"/>
      <c r="E58" s="44"/>
      <c r="F58" s="30" t="str">
        <f>E17</f>
        <v>Město Ostrov, Jáchymovská 1 , 363 01 Ostrov</v>
      </c>
      <c r="G58" s="44"/>
      <c r="H58" s="44"/>
      <c r="I58" s="35" t="s">
        <v>37</v>
      </c>
      <c r="J58" s="40" t="str">
        <f>E23</f>
        <v>Ing arch Olga Růžičková, Gagarinova, Karlovy Vary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5" t="s">
        <v>35</v>
      </c>
      <c r="D59" s="44"/>
      <c r="E59" s="44"/>
      <c r="F59" s="30" t="str">
        <f>IF(E20="","",E20)</f>
        <v>Vyplň údaj</v>
      </c>
      <c r="G59" s="44"/>
      <c r="H59" s="44"/>
      <c r="I59" s="35" t="s">
        <v>40</v>
      </c>
      <c r="J59" s="40" t="str">
        <f>E26</f>
        <v>Jakub Vilingr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168</v>
      </c>
      <c r="D61" s="175"/>
      <c r="E61" s="175"/>
      <c r="F61" s="175"/>
      <c r="G61" s="175"/>
      <c r="H61" s="175"/>
      <c r="I61" s="175"/>
      <c r="J61" s="176" t="s">
        <v>169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76</v>
      </c>
      <c r="D63" s="44"/>
      <c r="E63" s="44"/>
      <c r="F63" s="44"/>
      <c r="G63" s="44"/>
      <c r="H63" s="44"/>
      <c r="I63" s="44"/>
      <c r="J63" s="106">
        <f>J103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170</v>
      </c>
    </row>
    <row r="64" s="9" customFormat="1" ht="24.96" customHeight="1">
      <c r="A64" s="9"/>
      <c r="B64" s="178"/>
      <c r="C64" s="179"/>
      <c r="D64" s="180" t="s">
        <v>257</v>
      </c>
      <c r="E64" s="181"/>
      <c r="F64" s="181"/>
      <c r="G64" s="181"/>
      <c r="H64" s="181"/>
      <c r="I64" s="181"/>
      <c r="J64" s="182">
        <f>J104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2" customFormat="1" ht="19.92" customHeight="1">
      <c r="A65" s="12"/>
      <c r="B65" s="232"/>
      <c r="C65" s="129"/>
      <c r="D65" s="233" t="s">
        <v>258</v>
      </c>
      <c r="E65" s="234"/>
      <c r="F65" s="234"/>
      <c r="G65" s="234"/>
      <c r="H65" s="234"/>
      <c r="I65" s="234"/>
      <c r="J65" s="235">
        <f>J105</f>
        <v>0</v>
      </c>
      <c r="K65" s="129"/>
      <c r="L65" s="236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9.92" customHeight="1">
      <c r="A66" s="12"/>
      <c r="B66" s="232"/>
      <c r="C66" s="129"/>
      <c r="D66" s="233" t="s">
        <v>3808</v>
      </c>
      <c r="E66" s="234"/>
      <c r="F66" s="234"/>
      <c r="G66" s="234"/>
      <c r="H66" s="234"/>
      <c r="I66" s="234"/>
      <c r="J66" s="235">
        <f>J110</f>
        <v>0</v>
      </c>
      <c r="K66" s="129"/>
      <c r="L66" s="236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12" customFormat="1" ht="19.92" customHeight="1">
      <c r="A67" s="12"/>
      <c r="B67" s="232"/>
      <c r="C67" s="129"/>
      <c r="D67" s="233" t="s">
        <v>260</v>
      </c>
      <c r="E67" s="234"/>
      <c r="F67" s="234"/>
      <c r="G67" s="234"/>
      <c r="H67" s="234"/>
      <c r="I67" s="234"/>
      <c r="J67" s="235">
        <f>J115</f>
        <v>0</v>
      </c>
      <c r="K67" s="129"/>
      <c r="L67" s="236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="12" customFormat="1" ht="19.92" customHeight="1">
      <c r="A68" s="12"/>
      <c r="B68" s="232"/>
      <c r="C68" s="129"/>
      <c r="D68" s="233" t="s">
        <v>261</v>
      </c>
      <c r="E68" s="234"/>
      <c r="F68" s="234"/>
      <c r="G68" s="234"/>
      <c r="H68" s="234"/>
      <c r="I68" s="234"/>
      <c r="J68" s="235">
        <f>J122</f>
        <v>0</v>
      </c>
      <c r="K68" s="129"/>
      <c r="L68" s="236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="9" customFormat="1" ht="24.96" customHeight="1">
      <c r="A69" s="9"/>
      <c r="B69" s="178"/>
      <c r="C69" s="179"/>
      <c r="D69" s="180" t="s">
        <v>262</v>
      </c>
      <c r="E69" s="181"/>
      <c r="F69" s="181"/>
      <c r="G69" s="181"/>
      <c r="H69" s="181"/>
      <c r="I69" s="181"/>
      <c r="J69" s="182">
        <f>J125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2" customFormat="1" ht="19.92" customHeight="1">
      <c r="A70" s="12"/>
      <c r="B70" s="232"/>
      <c r="C70" s="129"/>
      <c r="D70" s="233" t="s">
        <v>3810</v>
      </c>
      <c r="E70" s="234"/>
      <c r="F70" s="234"/>
      <c r="G70" s="234"/>
      <c r="H70" s="234"/>
      <c r="I70" s="234"/>
      <c r="J70" s="235">
        <f>J126</f>
        <v>0</v>
      </c>
      <c r="K70" s="129"/>
      <c r="L70" s="236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s="12" customFormat="1" ht="14.88" customHeight="1">
      <c r="A71" s="12"/>
      <c r="B71" s="232"/>
      <c r="C71" s="129"/>
      <c r="D71" s="233" t="s">
        <v>3811</v>
      </c>
      <c r="E71" s="234"/>
      <c r="F71" s="234"/>
      <c r="G71" s="234"/>
      <c r="H71" s="234"/>
      <c r="I71" s="234"/>
      <c r="J71" s="235">
        <f>J127</f>
        <v>0</v>
      </c>
      <c r="K71" s="129"/>
      <c r="L71" s="236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="12" customFormat="1" ht="14.88" customHeight="1">
      <c r="A72" s="12"/>
      <c r="B72" s="232"/>
      <c r="C72" s="129"/>
      <c r="D72" s="233" t="s">
        <v>3812</v>
      </c>
      <c r="E72" s="234"/>
      <c r="F72" s="234"/>
      <c r="G72" s="234"/>
      <c r="H72" s="234"/>
      <c r="I72" s="234"/>
      <c r="J72" s="235">
        <f>J130</f>
        <v>0</v>
      </c>
      <c r="K72" s="129"/>
      <c r="L72" s="236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</row>
    <row r="73" s="12" customFormat="1" ht="14.88" customHeight="1">
      <c r="A73" s="12"/>
      <c r="B73" s="232"/>
      <c r="C73" s="129"/>
      <c r="D73" s="233" t="s">
        <v>3813</v>
      </c>
      <c r="E73" s="234"/>
      <c r="F73" s="234"/>
      <c r="G73" s="234"/>
      <c r="H73" s="234"/>
      <c r="I73" s="234"/>
      <c r="J73" s="235">
        <f>J133</f>
        <v>0</v>
      </c>
      <c r="K73" s="129"/>
      <c r="L73" s="236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</row>
    <row r="74" s="12" customFormat="1" ht="14.88" customHeight="1">
      <c r="A74" s="12"/>
      <c r="B74" s="232"/>
      <c r="C74" s="129"/>
      <c r="D74" s="233" t="s">
        <v>3814</v>
      </c>
      <c r="E74" s="234"/>
      <c r="F74" s="234"/>
      <c r="G74" s="234"/>
      <c r="H74" s="234"/>
      <c r="I74" s="234"/>
      <c r="J74" s="235">
        <f>J146</f>
        <v>0</v>
      </c>
      <c r="K74" s="129"/>
      <c r="L74" s="236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</row>
    <row r="75" s="12" customFormat="1" ht="14.88" customHeight="1">
      <c r="A75" s="12"/>
      <c r="B75" s="232"/>
      <c r="C75" s="129"/>
      <c r="D75" s="233" t="s">
        <v>3815</v>
      </c>
      <c r="E75" s="234"/>
      <c r="F75" s="234"/>
      <c r="G75" s="234"/>
      <c r="H75" s="234"/>
      <c r="I75" s="234"/>
      <c r="J75" s="235">
        <f>J151</f>
        <v>0</v>
      </c>
      <c r="K75" s="129"/>
      <c r="L75" s="236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</row>
    <row r="76" s="12" customFormat="1" ht="14.88" customHeight="1">
      <c r="A76" s="12"/>
      <c r="B76" s="232"/>
      <c r="C76" s="129"/>
      <c r="D76" s="233" t="s">
        <v>3816</v>
      </c>
      <c r="E76" s="234"/>
      <c r="F76" s="234"/>
      <c r="G76" s="234"/>
      <c r="H76" s="234"/>
      <c r="I76" s="234"/>
      <c r="J76" s="235">
        <f>J160</f>
        <v>0</v>
      </c>
      <c r="K76" s="129"/>
      <c r="L76" s="236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</row>
    <row r="77" s="12" customFormat="1" ht="14.88" customHeight="1">
      <c r="A77" s="12"/>
      <c r="B77" s="232"/>
      <c r="C77" s="129"/>
      <c r="D77" s="233" t="s">
        <v>3817</v>
      </c>
      <c r="E77" s="234"/>
      <c r="F77" s="234"/>
      <c r="G77" s="234"/>
      <c r="H77" s="234"/>
      <c r="I77" s="234"/>
      <c r="J77" s="235">
        <f>J167</f>
        <v>0</v>
      </c>
      <c r="K77" s="129"/>
      <c r="L77" s="236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</row>
    <row r="78" s="12" customFormat="1" ht="14.88" customHeight="1">
      <c r="A78" s="12"/>
      <c r="B78" s="232"/>
      <c r="C78" s="129"/>
      <c r="D78" s="233" t="s">
        <v>3818</v>
      </c>
      <c r="E78" s="234"/>
      <c r="F78" s="234"/>
      <c r="G78" s="234"/>
      <c r="H78" s="234"/>
      <c r="I78" s="234"/>
      <c r="J78" s="235">
        <f>J176</f>
        <v>0</v>
      </c>
      <c r="K78" s="129"/>
      <c r="L78" s="236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</row>
    <row r="79" s="12" customFormat="1" ht="14.88" customHeight="1">
      <c r="A79" s="12"/>
      <c r="B79" s="232"/>
      <c r="C79" s="129"/>
      <c r="D79" s="233" t="s">
        <v>3819</v>
      </c>
      <c r="E79" s="234"/>
      <c r="F79" s="234"/>
      <c r="G79" s="234"/>
      <c r="H79" s="234"/>
      <c r="I79" s="234"/>
      <c r="J79" s="235">
        <f>J179</f>
        <v>0</v>
      </c>
      <c r="K79" s="129"/>
      <c r="L79" s="236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</row>
    <row r="80" s="12" customFormat="1" ht="14.88" customHeight="1">
      <c r="A80" s="12"/>
      <c r="B80" s="232"/>
      <c r="C80" s="129"/>
      <c r="D80" s="233" t="s">
        <v>3820</v>
      </c>
      <c r="E80" s="234"/>
      <c r="F80" s="234"/>
      <c r="G80" s="234"/>
      <c r="H80" s="234"/>
      <c r="I80" s="234"/>
      <c r="J80" s="235">
        <f>J184</f>
        <v>0</v>
      </c>
      <c r="K80" s="129"/>
      <c r="L80" s="236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</row>
    <row r="81" s="9" customFormat="1" ht="24.96" customHeight="1">
      <c r="A81" s="9"/>
      <c r="B81" s="178"/>
      <c r="C81" s="179"/>
      <c r="D81" s="180" t="s">
        <v>226</v>
      </c>
      <c r="E81" s="181"/>
      <c r="F81" s="181"/>
      <c r="G81" s="181"/>
      <c r="H81" s="181"/>
      <c r="I81" s="181"/>
      <c r="J81" s="182">
        <f>J187</f>
        <v>0</v>
      </c>
      <c r="K81" s="179"/>
      <c r="L81" s="183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2" customFormat="1" ht="21.84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4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7" s="2" customFormat="1" ht="6.96" customHeight="1">
      <c r="A87" s="42"/>
      <c r="B87" s="65"/>
      <c r="C87" s="66"/>
      <c r="D87" s="66"/>
      <c r="E87" s="66"/>
      <c r="F87" s="66"/>
      <c r="G87" s="66"/>
      <c r="H87" s="66"/>
      <c r="I87" s="66"/>
      <c r="J87" s="66"/>
      <c r="K87" s="66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24.96" customHeight="1">
      <c r="A88" s="42"/>
      <c r="B88" s="43"/>
      <c r="C88" s="26" t="s">
        <v>172</v>
      </c>
      <c r="D88" s="44"/>
      <c r="E88" s="44"/>
      <c r="F88" s="44"/>
      <c r="G88" s="44"/>
      <c r="H88" s="44"/>
      <c r="I88" s="44"/>
      <c r="J88" s="44"/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6.96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4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2" customHeight="1">
      <c r="A90" s="42"/>
      <c r="B90" s="43"/>
      <c r="C90" s="35" t="s">
        <v>16</v>
      </c>
      <c r="D90" s="44"/>
      <c r="E90" s="44"/>
      <c r="F90" s="44"/>
      <c r="G90" s="44"/>
      <c r="H90" s="44"/>
      <c r="I90" s="44"/>
      <c r="J90" s="44"/>
      <c r="K90" s="44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26.25" customHeight="1">
      <c r="A91" s="42"/>
      <c r="B91" s="43"/>
      <c r="C91" s="44"/>
      <c r="D91" s="44"/>
      <c r="E91" s="173" t="str">
        <f>E7</f>
        <v>Dům kultury v Ostrově - vybudování kulturního a kreativního centra (interiér)</v>
      </c>
      <c r="F91" s="35"/>
      <c r="G91" s="35"/>
      <c r="H91" s="35"/>
      <c r="I91" s="44"/>
      <c r="J91" s="44"/>
      <c r="K91" s="44"/>
      <c r="L91" s="14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1" customFormat="1" ht="12" customHeight="1">
      <c r="B92" s="24"/>
      <c r="C92" s="35" t="s">
        <v>165</v>
      </c>
      <c r="D92" s="25"/>
      <c r="E92" s="25"/>
      <c r="F92" s="25"/>
      <c r="G92" s="25"/>
      <c r="H92" s="25"/>
      <c r="I92" s="25"/>
      <c r="J92" s="25"/>
      <c r="K92" s="25"/>
      <c r="L92" s="23"/>
    </row>
    <row r="93" s="2" customFormat="1" ht="16.5" customHeight="1">
      <c r="A93" s="42"/>
      <c r="B93" s="43"/>
      <c r="C93" s="44"/>
      <c r="D93" s="44"/>
      <c r="E93" s="173" t="s">
        <v>3663</v>
      </c>
      <c r="F93" s="44"/>
      <c r="G93" s="44"/>
      <c r="H93" s="44"/>
      <c r="I93" s="44"/>
      <c r="J93" s="44"/>
      <c r="K93" s="44"/>
      <c r="L93" s="14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12" customHeight="1">
      <c r="A94" s="42"/>
      <c r="B94" s="43"/>
      <c r="C94" s="35" t="s">
        <v>255</v>
      </c>
      <c r="D94" s="44"/>
      <c r="E94" s="44"/>
      <c r="F94" s="44"/>
      <c r="G94" s="44"/>
      <c r="H94" s="44"/>
      <c r="I94" s="44"/>
      <c r="J94" s="44"/>
      <c r="K94" s="44"/>
      <c r="L94" s="14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6.5" customHeight="1">
      <c r="A95" s="42"/>
      <c r="B95" s="43"/>
      <c r="C95" s="44"/>
      <c r="D95" s="44"/>
      <c r="E95" s="73" t="str">
        <f>E11</f>
        <v>GA-EI - Silnoproud (Galerie)</v>
      </c>
      <c r="F95" s="44"/>
      <c r="G95" s="44"/>
      <c r="H95" s="44"/>
      <c r="I95" s="44"/>
      <c r="J95" s="44"/>
      <c r="K95" s="44"/>
      <c r="L95" s="14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6.96" customHeight="1">
      <c r="A96" s="42"/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14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2" customHeight="1">
      <c r="A97" s="42"/>
      <c r="B97" s="43"/>
      <c r="C97" s="35" t="s">
        <v>22</v>
      </c>
      <c r="D97" s="44"/>
      <c r="E97" s="44"/>
      <c r="F97" s="30" t="str">
        <f>F14</f>
        <v>Ostrov</v>
      </c>
      <c r="G97" s="44"/>
      <c r="H97" s="44"/>
      <c r="I97" s="35" t="s">
        <v>24</v>
      </c>
      <c r="J97" s="76" t="str">
        <f>IF(J14="","",J14)</f>
        <v>13. 3. 2024</v>
      </c>
      <c r="K97" s="44"/>
      <c r="L97" s="14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6.96" customHeight="1">
      <c r="A98" s="42"/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148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54.45" customHeight="1">
      <c r="A99" s="42"/>
      <c r="B99" s="43"/>
      <c r="C99" s="35" t="s">
        <v>30</v>
      </c>
      <c r="D99" s="44"/>
      <c r="E99" s="44"/>
      <c r="F99" s="30" t="str">
        <f>E17</f>
        <v>Město Ostrov, Jáchymovská 1 , 363 01 Ostrov</v>
      </c>
      <c r="G99" s="44"/>
      <c r="H99" s="44"/>
      <c r="I99" s="35" t="s">
        <v>37</v>
      </c>
      <c r="J99" s="40" t="str">
        <f>E23</f>
        <v>Ing arch Olga Růžičková, Gagarinova, Karlovy Vary</v>
      </c>
      <c r="K99" s="44"/>
      <c r="L99" s="148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15.15" customHeight="1">
      <c r="A100" s="42"/>
      <c r="B100" s="43"/>
      <c r="C100" s="35" t="s">
        <v>35</v>
      </c>
      <c r="D100" s="44"/>
      <c r="E100" s="44"/>
      <c r="F100" s="30" t="str">
        <f>IF(E20="","",E20)</f>
        <v>Vyplň údaj</v>
      </c>
      <c r="G100" s="44"/>
      <c r="H100" s="44"/>
      <c r="I100" s="35" t="s">
        <v>40</v>
      </c>
      <c r="J100" s="40" t="str">
        <f>E26</f>
        <v>Jakub Vilingr</v>
      </c>
      <c r="K100" s="44"/>
      <c r="L100" s="148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2" customFormat="1" ht="10.32" customHeight="1">
      <c r="A101" s="42"/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148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10" customFormat="1" ht="29.28" customHeight="1">
      <c r="A102" s="184"/>
      <c r="B102" s="185"/>
      <c r="C102" s="186" t="s">
        <v>173</v>
      </c>
      <c r="D102" s="187" t="s">
        <v>63</v>
      </c>
      <c r="E102" s="187" t="s">
        <v>59</v>
      </c>
      <c r="F102" s="187" t="s">
        <v>60</v>
      </c>
      <c r="G102" s="187" t="s">
        <v>174</v>
      </c>
      <c r="H102" s="187" t="s">
        <v>175</v>
      </c>
      <c r="I102" s="187" t="s">
        <v>176</v>
      </c>
      <c r="J102" s="187" t="s">
        <v>169</v>
      </c>
      <c r="K102" s="188" t="s">
        <v>177</v>
      </c>
      <c r="L102" s="189"/>
      <c r="M102" s="96" t="s">
        <v>32</v>
      </c>
      <c r="N102" s="97" t="s">
        <v>48</v>
      </c>
      <c r="O102" s="97" t="s">
        <v>178</v>
      </c>
      <c r="P102" s="97" t="s">
        <v>179</v>
      </c>
      <c r="Q102" s="97" t="s">
        <v>180</v>
      </c>
      <c r="R102" s="97" t="s">
        <v>181</v>
      </c>
      <c r="S102" s="97" t="s">
        <v>182</v>
      </c>
      <c r="T102" s="98" t="s">
        <v>183</v>
      </c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</row>
    <row r="103" s="2" customFormat="1" ht="22.8" customHeight="1">
      <c r="A103" s="42"/>
      <c r="B103" s="43"/>
      <c r="C103" s="103" t="s">
        <v>184</v>
      </c>
      <c r="D103" s="44"/>
      <c r="E103" s="44"/>
      <c r="F103" s="44"/>
      <c r="G103" s="44"/>
      <c r="H103" s="44"/>
      <c r="I103" s="44"/>
      <c r="J103" s="190">
        <f>BK103</f>
        <v>0</v>
      </c>
      <c r="K103" s="44"/>
      <c r="L103" s="48"/>
      <c r="M103" s="99"/>
      <c r="N103" s="191"/>
      <c r="O103" s="100"/>
      <c r="P103" s="192">
        <f>P104+P125+P187</f>
        <v>0</v>
      </c>
      <c r="Q103" s="100"/>
      <c r="R103" s="192">
        <f>R104+R125+R187</f>
        <v>0</v>
      </c>
      <c r="S103" s="100"/>
      <c r="T103" s="193">
        <f>T104+T125+T187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77</v>
      </c>
      <c r="AU103" s="20" t="s">
        <v>170</v>
      </c>
      <c r="BK103" s="194">
        <f>BK104+BK125+BK187</f>
        <v>0</v>
      </c>
    </row>
    <row r="104" s="11" customFormat="1" ht="25.92" customHeight="1">
      <c r="A104" s="11"/>
      <c r="B104" s="195"/>
      <c r="C104" s="196"/>
      <c r="D104" s="197" t="s">
        <v>77</v>
      </c>
      <c r="E104" s="198" t="s">
        <v>273</v>
      </c>
      <c r="F104" s="198" t="s">
        <v>274</v>
      </c>
      <c r="G104" s="196"/>
      <c r="H104" s="196"/>
      <c r="I104" s="199"/>
      <c r="J104" s="200">
        <f>BK104</f>
        <v>0</v>
      </c>
      <c r="K104" s="196"/>
      <c r="L104" s="201"/>
      <c r="M104" s="202"/>
      <c r="N104" s="203"/>
      <c r="O104" s="203"/>
      <c r="P104" s="204">
        <f>P105+P110+P115+P122</f>
        <v>0</v>
      </c>
      <c r="Q104" s="203"/>
      <c r="R104" s="204">
        <f>R105+R110+R115+R122</f>
        <v>0</v>
      </c>
      <c r="S104" s="203"/>
      <c r="T104" s="205">
        <f>T105+T110+T115+T122</f>
        <v>0</v>
      </c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R104" s="206" t="s">
        <v>86</v>
      </c>
      <c r="AT104" s="207" t="s">
        <v>77</v>
      </c>
      <c r="AU104" s="207" t="s">
        <v>78</v>
      </c>
      <c r="AY104" s="206" t="s">
        <v>188</v>
      </c>
      <c r="BK104" s="208">
        <f>BK105+BK110+BK115+BK122</f>
        <v>0</v>
      </c>
    </row>
    <row r="105" s="11" customFormat="1" ht="22.8" customHeight="1">
      <c r="A105" s="11"/>
      <c r="B105" s="195"/>
      <c r="C105" s="196"/>
      <c r="D105" s="197" t="s">
        <v>77</v>
      </c>
      <c r="E105" s="237" t="s">
        <v>213</v>
      </c>
      <c r="F105" s="237" t="s">
        <v>275</v>
      </c>
      <c r="G105" s="196"/>
      <c r="H105" s="196"/>
      <c r="I105" s="199"/>
      <c r="J105" s="238">
        <f>BK105</f>
        <v>0</v>
      </c>
      <c r="K105" s="196"/>
      <c r="L105" s="201"/>
      <c r="M105" s="202"/>
      <c r="N105" s="203"/>
      <c r="O105" s="203"/>
      <c r="P105" s="204">
        <f>SUM(P106:P109)</f>
        <v>0</v>
      </c>
      <c r="Q105" s="203"/>
      <c r="R105" s="204">
        <f>SUM(R106:R109)</f>
        <v>0</v>
      </c>
      <c r="S105" s="203"/>
      <c r="T105" s="205">
        <f>SUM(T106:T109)</f>
        <v>0</v>
      </c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R105" s="206" t="s">
        <v>86</v>
      </c>
      <c r="AT105" s="207" t="s">
        <v>77</v>
      </c>
      <c r="AU105" s="207" t="s">
        <v>86</v>
      </c>
      <c r="AY105" s="206" t="s">
        <v>188</v>
      </c>
      <c r="BK105" s="208">
        <f>SUM(BK106:BK109)</f>
        <v>0</v>
      </c>
    </row>
    <row r="106" s="2" customFormat="1" ht="21.75" customHeight="1">
      <c r="A106" s="42"/>
      <c r="B106" s="43"/>
      <c r="C106" s="209" t="s">
        <v>86</v>
      </c>
      <c r="D106" s="209" t="s">
        <v>189</v>
      </c>
      <c r="E106" s="210" t="s">
        <v>3823</v>
      </c>
      <c r="F106" s="211" t="s">
        <v>3824</v>
      </c>
      <c r="G106" s="212" t="s">
        <v>278</v>
      </c>
      <c r="H106" s="213">
        <v>10</v>
      </c>
      <c r="I106" s="214"/>
      <c r="J106" s="215">
        <f>ROUND(I106*H106,2)</f>
        <v>0</v>
      </c>
      <c r="K106" s="211" t="s">
        <v>32</v>
      </c>
      <c r="L106" s="48"/>
      <c r="M106" s="216" t="s">
        <v>32</v>
      </c>
      <c r="N106" s="217" t="s">
        <v>49</v>
      </c>
      <c r="O106" s="88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20" t="s">
        <v>187</v>
      </c>
      <c r="AT106" s="220" t="s">
        <v>189</v>
      </c>
      <c r="AU106" s="220" t="s">
        <v>91</v>
      </c>
      <c r="AY106" s="20" t="s">
        <v>188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20" t="s">
        <v>86</v>
      </c>
      <c r="BK106" s="221">
        <f>ROUND(I106*H106,2)</f>
        <v>0</v>
      </c>
      <c r="BL106" s="20" t="s">
        <v>187</v>
      </c>
      <c r="BM106" s="220" t="s">
        <v>91</v>
      </c>
    </row>
    <row r="107" s="2" customFormat="1">
      <c r="A107" s="42"/>
      <c r="B107" s="43"/>
      <c r="C107" s="44"/>
      <c r="D107" s="222" t="s">
        <v>194</v>
      </c>
      <c r="E107" s="44"/>
      <c r="F107" s="223" t="s">
        <v>3824</v>
      </c>
      <c r="G107" s="44"/>
      <c r="H107" s="44"/>
      <c r="I107" s="224"/>
      <c r="J107" s="44"/>
      <c r="K107" s="44"/>
      <c r="L107" s="48"/>
      <c r="M107" s="225"/>
      <c r="N107" s="226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194</v>
      </c>
      <c r="AU107" s="20" t="s">
        <v>91</v>
      </c>
    </row>
    <row r="108" s="2" customFormat="1" ht="21.75" customHeight="1">
      <c r="A108" s="42"/>
      <c r="B108" s="43"/>
      <c r="C108" s="209" t="s">
        <v>91</v>
      </c>
      <c r="D108" s="209" t="s">
        <v>189</v>
      </c>
      <c r="E108" s="210" t="s">
        <v>3825</v>
      </c>
      <c r="F108" s="211" t="s">
        <v>3826</v>
      </c>
      <c r="G108" s="212" t="s">
        <v>278</v>
      </c>
      <c r="H108" s="213">
        <v>10</v>
      </c>
      <c r="I108" s="214"/>
      <c r="J108" s="215">
        <f>ROUND(I108*H108,2)</f>
        <v>0</v>
      </c>
      <c r="K108" s="211" t="s">
        <v>32</v>
      </c>
      <c r="L108" s="48"/>
      <c r="M108" s="216" t="s">
        <v>32</v>
      </c>
      <c r="N108" s="217" t="s">
        <v>49</v>
      </c>
      <c r="O108" s="88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20" t="s">
        <v>187</v>
      </c>
      <c r="AT108" s="220" t="s">
        <v>189</v>
      </c>
      <c r="AU108" s="220" t="s">
        <v>91</v>
      </c>
      <c r="AY108" s="20" t="s">
        <v>188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0" t="s">
        <v>86</v>
      </c>
      <c r="BK108" s="221">
        <f>ROUND(I108*H108,2)</f>
        <v>0</v>
      </c>
      <c r="BL108" s="20" t="s">
        <v>187</v>
      </c>
      <c r="BM108" s="220" t="s">
        <v>187</v>
      </c>
    </row>
    <row r="109" s="2" customFormat="1">
      <c r="A109" s="42"/>
      <c r="B109" s="43"/>
      <c r="C109" s="44"/>
      <c r="D109" s="222" t="s">
        <v>194</v>
      </c>
      <c r="E109" s="44"/>
      <c r="F109" s="223" t="s">
        <v>3826</v>
      </c>
      <c r="G109" s="44"/>
      <c r="H109" s="44"/>
      <c r="I109" s="224"/>
      <c r="J109" s="44"/>
      <c r="K109" s="44"/>
      <c r="L109" s="48"/>
      <c r="M109" s="225"/>
      <c r="N109" s="226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194</v>
      </c>
      <c r="AU109" s="20" t="s">
        <v>91</v>
      </c>
    </row>
    <row r="110" s="11" customFormat="1" ht="22.8" customHeight="1">
      <c r="A110" s="11"/>
      <c r="B110" s="195"/>
      <c r="C110" s="196"/>
      <c r="D110" s="197" t="s">
        <v>77</v>
      </c>
      <c r="E110" s="237" t="s">
        <v>324</v>
      </c>
      <c r="F110" s="237" t="s">
        <v>3827</v>
      </c>
      <c r="G110" s="196"/>
      <c r="H110" s="196"/>
      <c r="I110" s="199"/>
      <c r="J110" s="238">
        <f>BK110</f>
        <v>0</v>
      </c>
      <c r="K110" s="196"/>
      <c r="L110" s="201"/>
      <c r="M110" s="202"/>
      <c r="N110" s="203"/>
      <c r="O110" s="203"/>
      <c r="P110" s="204">
        <f>SUM(P111:P114)</f>
        <v>0</v>
      </c>
      <c r="Q110" s="203"/>
      <c r="R110" s="204">
        <f>SUM(R111:R114)</f>
        <v>0</v>
      </c>
      <c r="S110" s="203"/>
      <c r="T110" s="205">
        <f>SUM(T111:T114)</f>
        <v>0</v>
      </c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R110" s="206" t="s">
        <v>86</v>
      </c>
      <c r="AT110" s="207" t="s">
        <v>77</v>
      </c>
      <c r="AU110" s="207" t="s">
        <v>86</v>
      </c>
      <c r="AY110" s="206" t="s">
        <v>188</v>
      </c>
      <c r="BK110" s="208">
        <f>SUM(BK111:BK114)</f>
        <v>0</v>
      </c>
    </row>
    <row r="111" s="2" customFormat="1" ht="24.15" customHeight="1">
      <c r="A111" s="42"/>
      <c r="B111" s="43"/>
      <c r="C111" s="209" t="s">
        <v>198</v>
      </c>
      <c r="D111" s="209" t="s">
        <v>189</v>
      </c>
      <c r="E111" s="210" t="s">
        <v>3828</v>
      </c>
      <c r="F111" s="211" t="s">
        <v>3829</v>
      </c>
      <c r="G111" s="212" t="s">
        <v>941</v>
      </c>
      <c r="H111" s="213">
        <v>0.5</v>
      </c>
      <c r="I111" s="214"/>
      <c r="J111" s="215">
        <f>ROUND(I111*H111,2)</f>
        <v>0</v>
      </c>
      <c r="K111" s="211" t="s">
        <v>32</v>
      </c>
      <c r="L111" s="48"/>
      <c r="M111" s="216" t="s">
        <v>32</v>
      </c>
      <c r="N111" s="217" t="s">
        <v>49</v>
      </c>
      <c r="O111" s="88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20" t="s">
        <v>187</v>
      </c>
      <c r="AT111" s="220" t="s">
        <v>189</v>
      </c>
      <c r="AU111" s="220" t="s">
        <v>91</v>
      </c>
      <c r="AY111" s="20" t="s">
        <v>188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86</v>
      </c>
      <c r="BK111" s="221">
        <f>ROUND(I111*H111,2)</f>
        <v>0</v>
      </c>
      <c r="BL111" s="20" t="s">
        <v>187</v>
      </c>
      <c r="BM111" s="220" t="s">
        <v>213</v>
      </c>
    </row>
    <row r="112" s="2" customFormat="1">
      <c r="A112" s="42"/>
      <c r="B112" s="43"/>
      <c r="C112" s="44"/>
      <c r="D112" s="222" t="s">
        <v>194</v>
      </c>
      <c r="E112" s="44"/>
      <c r="F112" s="223" t="s">
        <v>3829</v>
      </c>
      <c r="G112" s="44"/>
      <c r="H112" s="44"/>
      <c r="I112" s="224"/>
      <c r="J112" s="44"/>
      <c r="K112" s="44"/>
      <c r="L112" s="48"/>
      <c r="M112" s="225"/>
      <c r="N112" s="226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194</v>
      </c>
      <c r="AU112" s="20" t="s">
        <v>91</v>
      </c>
    </row>
    <row r="113" s="2" customFormat="1" ht="24.15" customHeight="1">
      <c r="A113" s="42"/>
      <c r="B113" s="43"/>
      <c r="C113" s="209" t="s">
        <v>187</v>
      </c>
      <c r="D113" s="209" t="s">
        <v>189</v>
      </c>
      <c r="E113" s="210" t="s">
        <v>3830</v>
      </c>
      <c r="F113" s="211" t="s">
        <v>3831</v>
      </c>
      <c r="G113" s="212" t="s">
        <v>314</v>
      </c>
      <c r="H113" s="213">
        <v>200</v>
      </c>
      <c r="I113" s="214"/>
      <c r="J113" s="215">
        <f>ROUND(I113*H113,2)</f>
        <v>0</v>
      </c>
      <c r="K113" s="211" t="s">
        <v>32</v>
      </c>
      <c r="L113" s="48"/>
      <c r="M113" s="216" t="s">
        <v>32</v>
      </c>
      <c r="N113" s="217" t="s">
        <v>49</v>
      </c>
      <c r="O113" s="88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20" t="s">
        <v>187</v>
      </c>
      <c r="AT113" s="220" t="s">
        <v>189</v>
      </c>
      <c r="AU113" s="220" t="s">
        <v>91</v>
      </c>
      <c r="AY113" s="20" t="s">
        <v>188</v>
      </c>
      <c r="BE113" s="221">
        <f>IF(N113="základní",J113,0)</f>
        <v>0</v>
      </c>
      <c r="BF113" s="221">
        <f>IF(N113="snížená",J113,0)</f>
        <v>0</v>
      </c>
      <c r="BG113" s="221">
        <f>IF(N113="zákl. přenesená",J113,0)</f>
        <v>0</v>
      </c>
      <c r="BH113" s="221">
        <f>IF(N113="sníž. přenesená",J113,0)</f>
        <v>0</v>
      </c>
      <c r="BI113" s="221">
        <f>IF(N113="nulová",J113,0)</f>
        <v>0</v>
      </c>
      <c r="BJ113" s="20" t="s">
        <v>86</v>
      </c>
      <c r="BK113" s="221">
        <f>ROUND(I113*H113,2)</f>
        <v>0</v>
      </c>
      <c r="BL113" s="20" t="s">
        <v>187</v>
      </c>
      <c r="BM113" s="220" t="s">
        <v>221</v>
      </c>
    </row>
    <row r="114" s="2" customFormat="1">
      <c r="A114" s="42"/>
      <c r="B114" s="43"/>
      <c r="C114" s="44"/>
      <c r="D114" s="222" t="s">
        <v>194</v>
      </c>
      <c r="E114" s="44"/>
      <c r="F114" s="223" t="s">
        <v>3831</v>
      </c>
      <c r="G114" s="44"/>
      <c r="H114" s="44"/>
      <c r="I114" s="224"/>
      <c r="J114" s="44"/>
      <c r="K114" s="44"/>
      <c r="L114" s="48"/>
      <c r="M114" s="225"/>
      <c r="N114" s="226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194</v>
      </c>
      <c r="AU114" s="20" t="s">
        <v>91</v>
      </c>
    </row>
    <row r="115" s="11" customFormat="1" ht="22.8" customHeight="1">
      <c r="A115" s="11"/>
      <c r="B115" s="195"/>
      <c r="C115" s="196"/>
      <c r="D115" s="197" t="s">
        <v>77</v>
      </c>
      <c r="E115" s="237" t="s">
        <v>384</v>
      </c>
      <c r="F115" s="237" t="s">
        <v>385</v>
      </c>
      <c r="G115" s="196"/>
      <c r="H115" s="196"/>
      <c r="I115" s="199"/>
      <c r="J115" s="238">
        <f>BK115</f>
        <v>0</v>
      </c>
      <c r="K115" s="196"/>
      <c r="L115" s="201"/>
      <c r="M115" s="202"/>
      <c r="N115" s="203"/>
      <c r="O115" s="203"/>
      <c r="P115" s="204">
        <f>SUM(P116:P121)</f>
        <v>0</v>
      </c>
      <c r="Q115" s="203"/>
      <c r="R115" s="204">
        <f>SUM(R116:R121)</f>
        <v>0</v>
      </c>
      <c r="S115" s="203"/>
      <c r="T115" s="205">
        <f>SUM(T116:T121)</f>
        <v>0</v>
      </c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R115" s="206" t="s">
        <v>86</v>
      </c>
      <c r="AT115" s="207" t="s">
        <v>77</v>
      </c>
      <c r="AU115" s="207" t="s">
        <v>86</v>
      </c>
      <c r="AY115" s="206" t="s">
        <v>188</v>
      </c>
      <c r="BK115" s="208">
        <f>SUM(BK116:BK121)</f>
        <v>0</v>
      </c>
    </row>
    <row r="116" s="2" customFormat="1" ht="24.15" customHeight="1">
      <c r="A116" s="42"/>
      <c r="B116" s="43"/>
      <c r="C116" s="209" t="s">
        <v>208</v>
      </c>
      <c r="D116" s="209" t="s">
        <v>189</v>
      </c>
      <c r="E116" s="210" t="s">
        <v>3832</v>
      </c>
      <c r="F116" s="211" t="s">
        <v>3833</v>
      </c>
      <c r="G116" s="212" t="s">
        <v>389</v>
      </c>
      <c r="H116" s="213">
        <v>3</v>
      </c>
      <c r="I116" s="214"/>
      <c r="J116" s="215">
        <f>ROUND(I116*H116,2)</f>
        <v>0</v>
      </c>
      <c r="K116" s="211" t="s">
        <v>32</v>
      </c>
      <c r="L116" s="48"/>
      <c r="M116" s="216" t="s">
        <v>32</v>
      </c>
      <c r="N116" s="217" t="s">
        <v>49</v>
      </c>
      <c r="O116" s="88"/>
      <c r="P116" s="218">
        <f>O116*H116</f>
        <v>0</v>
      </c>
      <c r="Q116" s="218">
        <v>0</v>
      </c>
      <c r="R116" s="218">
        <f>Q116*H116</f>
        <v>0</v>
      </c>
      <c r="S116" s="218">
        <v>0</v>
      </c>
      <c r="T116" s="219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20" t="s">
        <v>187</v>
      </c>
      <c r="AT116" s="220" t="s">
        <v>189</v>
      </c>
      <c r="AU116" s="220" t="s">
        <v>91</v>
      </c>
      <c r="AY116" s="20" t="s">
        <v>188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86</v>
      </c>
      <c r="BK116" s="221">
        <f>ROUND(I116*H116,2)</f>
        <v>0</v>
      </c>
      <c r="BL116" s="20" t="s">
        <v>187</v>
      </c>
      <c r="BM116" s="220" t="s">
        <v>340</v>
      </c>
    </row>
    <row r="117" s="2" customFormat="1">
      <c r="A117" s="42"/>
      <c r="B117" s="43"/>
      <c r="C117" s="44"/>
      <c r="D117" s="222" t="s">
        <v>194</v>
      </c>
      <c r="E117" s="44"/>
      <c r="F117" s="223" t="s">
        <v>3833</v>
      </c>
      <c r="G117" s="44"/>
      <c r="H117" s="44"/>
      <c r="I117" s="224"/>
      <c r="J117" s="44"/>
      <c r="K117" s="44"/>
      <c r="L117" s="48"/>
      <c r="M117" s="225"/>
      <c r="N117" s="226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194</v>
      </c>
      <c r="AU117" s="20" t="s">
        <v>91</v>
      </c>
    </row>
    <row r="118" s="2" customFormat="1" ht="24.15" customHeight="1">
      <c r="A118" s="42"/>
      <c r="B118" s="43"/>
      <c r="C118" s="209" t="s">
        <v>213</v>
      </c>
      <c r="D118" s="209" t="s">
        <v>189</v>
      </c>
      <c r="E118" s="210" t="s">
        <v>3834</v>
      </c>
      <c r="F118" s="211" t="s">
        <v>3835</v>
      </c>
      <c r="G118" s="212" t="s">
        <v>3836</v>
      </c>
      <c r="H118" s="213">
        <v>5</v>
      </c>
      <c r="I118" s="214"/>
      <c r="J118" s="215">
        <f>ROUND(I118*H118,2)</f>
        <v>0</v>
      </c>
      <c r="K118" s="211" t="s">
        <v>32</v>
      </c>
      <c r="L118" s="48"/>
      <c r="M118" s="216" t="s">
        <v>32</v>
      </c>
      <c r="N118" s="217" t="s">
        <v>49</v>
      </c>
      <c r="O118" s="88"/>
      <c r="P118" s="218">
        <f>O118*H118</f>
        <v>0</v>
      </c>
      <c r="Q118" s="218">
        <v>0</v>
      </c>
      <c r="R118" s="218">
        <f>Q118*H118</f>
        <v>0</v>
      </c>
      <c r="S118" s="218">
        <v>0</v>
      </c>
      <c r="T118" s="219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20" t="s">
        <v>187</v>
      </c>
      <c r="AT118" s="220" t="s">
        <v>189</v>
      </c>
      <c r="AU118" s="220" t="s">
        <v>91</v>
      </c>
      <c r="AY118" s="20" t="s">
        <v>188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20" t="s">
        <v>86</v>
      </c>
      <c r="BK118" s="221">
        <f>ROUND(I118*H118,2)</f>
        <v>0</v>
      </c>
      <c r="BL118" s="20" t="s">
        <v>187</v>
      </c>
      <c r="BM118" s="220" t="s">
        <v>366</v>
      </c>
    </row>
    <row r="119" s="2" customFormat="1">
      <c r="A119" s="42"/>
      <c r="B119" s="43"/>
      <c r="C119" s="44"/>
      <c r="D119" s="222" t="s">
        <v>194</v>
      </c>
      <c r="E119" s="44"/>
      <c r="F119" s="223" t="s">
        <v>3835</v>
      </c>
      <c r="G119" s="44"/>
      <c r="H119" s="44"/>
      <c r="I119" s="224"/>
      <c r="J119" s="44"/>
      <c r="K119" s="44"/>
      <c r="L119" s="48"/>
      <c r="M119" s="225"/>
      <c r="N119" s="226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194</v>
      </c>
      <c r="AU119" s="20" t="s">
        <v>91</v>
      </c>
    </row>
    <row r="120" s="2" customFormat="1" ht="24.15" customHeight="1">
      <c r="A120" s="42"/>
      <c r="B120" s="43"/>
      <c r="C120" s="209" t="s">
        <v>217</v>
      </c>
      <c r="D120" s="209" t="s">
        <v>189</v>
      </c>
      <c r="E120" s="210" t="s">
        <v>3837</v>
      </c>
      <c r="F120" s="211" t="s">
        <v>3838</v>
      </c>
      <c r="G120" s="212" t="s">
        <v>389</v>
      </c>
      <c r="H120" s="213">
        <v>3</v>
      </c>
      <c r="I120" s="214"/>
      <c r="J120" s="215">
        <f>ROUND(I120*H120,2)</f>
        <v>0</v>
      </c>
      <c r="K120" s="211" t="s">
        <v>32</v>
      </c>
      <c r="L120" s="48"/>
      <c r="M120" s="216" t="s">
        <v>32</v>
      </c>
      <c r="N120" s="217" t="s">
        <v>49</v>
      </c>
      <c r="O120" s="88"/>
      <c r="P120" s="218">
        <f>O120*H120</f>
        <v>0</v>
      </c>
      <c r="Q120" s="218">
        <v>0</v>
      </c>
      <c r="R120" s="218">
        <f>Q120*H120</f>
        <v>0</v>
      </c>
      <c r="S120" s="218">
        <v>0</v>
      </c>
      <c r="T120" s="219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20" t="s">
        <v>187</v>
      </c>
      <c r="AT120" s="220" t="s">
        <v>189</v>
      </c>
      <c r="AU120" s="220" t="s">
        <v>91</v>
      </c>
      <c r="AY120" s="20" t="s">
        <v>188</v>
      </c>
      <c r="BE120" s="221">
        <f>IF(N120="základní",J120,0)</f>
        <v>0</v>
      </c>
      <c r="BF120" s="221">
        <f>IF(N120="snížená",J120,0)</f>
        <v>0</v>
      </c>
      <c r="BG120" s="221">
        <f>IF(N120="zákl. přenesená",J120,0)</f>
        <v>0</v>
      </c>
      <c r="BH120" s="221">
        <f>IF(N120="sníž. přenesená",J120,0)</f>
        <v>0</v>
      </c>
      <c r="BI120" s="221">
        <f>IF(N120="nulová",J120,0)</f>
        <v>0</v>
      </c>
      <c r="BJ120" s="20" t="s">
        <v>86</v>
      </c>
      <c r="BK120" s="221">
        <f>ROUND(I120*H120,2)</f>
        <v>0</v>
      </c>
      <c r="BL120" s="20" t="s">
        <v>187</v>
      </c>
      <c r="BM120" s="220" t="s">
        <v>393</v>
      </c>
    </row>
    <row r="121" s="2" customFormat="1">
      <c r="A121" s="42"/>
      <c r="B121" s="43"/>
      <c r="C121" s="44"/>
      <c r="D121" s="222" t="s">
        <v>194</v>
      </c>
      <c r="E121" s="44"/>
      <c r="F121" s="223" t="s">
        <v>3838</v>
      </c>
      <c r="G121" s="44"/>
      <c r="H121" s="44"/>
      <c r="I121" s="224"/>
      <c r="J121" s="44"/>
      <c r="K121" s="44"/>
      <c r="L121" s="48"/>
      <c r="M121" s="225"/>
      <c r="N121" s="226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194</v>
      </c>
      <c r="AU121" s="20" t="s">
        <v>91</v>
      </c>
    </row>
    <row r="122" s="11" customFormat="1" ht="22.8" customHeight="1">
      <c r="A122" s="11"/>
      <c r="B122" s="195"/>
      <c r="C122" s="196"/>
      <c r="D122" s="197" t="s">
        <v>77</v>
      </c>
      <c r="E122" s="237" t="s">
        <v>411</v>
      </c>
      <c r="F122" s="237" t="s">
        <v>412</v>
      </c>
      <c r="G122" s="196"/>
      <c r="H122" s="196"/>
      <c r="I122" s="199"/>
      <c r="J122" s="238">
        <f>BK122</f>
        <v>0</v>
      </c>
      <c r="K122" s="196"/>
      <c r="L122" s="201"/>
      <c r="M122" s="202"/>
      <c r="N122" s="203"/>
      <c r="O122" s="203"/>
      <c r="P122" s="204">
        <f>SUM(P123:P124)</f>
        <v>0</v>
      </c>
      <c r="Q122" s="203"/>
      <c r="R122" s="204">
        <f>SUM(R123:R124)</f>
        <v>0</v>
      </c>
      <c r="S122" s="203"/>
      <c r="T122" s="205">
        <f>SUM(T123:T124)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06" t="s">
        <v>86</v>
      </c>
      <c r="AT122" s="207" t="s">
        <v>77</v>
      </c>
      <c r="AU122" s="207" t="s">
        <v>86</v>
      </c>
      <c r="AY122" s="206" t="s">
        <v>188</v>
      </c>
      <c r="BK122" s="208">
        <f>SUM(BK123:BK124)</f>
        <v>0</v>
      </c>
    </row>
    <row r="123" s="2" customFormat="1" ht="16.5" customHeight="1">
      <c r="A123" s="42"/>
      <c r="B123" s="43"/>
      <c r="C123" s="209" t="s">
        <v>221</v>
      </c>
      <c r="D123" s="209" t="s">
        <v>189</v>
      </c>
      <c r="E123" s="210" t="s">
        <v>3839</v>
      </c>
      <c r="F123" s="211" t="s">
        <v>3840</v>
      </c>
      <c r="G123" s="212" t="s">
        <v>389</v>
      </c>
      <c r="H123" s="213">
        <v>3</v>
      </c>
      <c r="I123" s="214"/>
      <c r="J123" s="215">
        <f>ROUND(I123*H123,2)</f>
        <v>0</v>
      </c>
      <c r="K123" s="211" t="s">
        <v>32</v>
      </c>
      <c r="L123" s="48"/>
      <c r="M123" s="216" t="s">
        <v>32</v>
      </c>
      <c r="N123" s="217" t="s">
        <v>49</v>
      </c>
      <c r="O123" s="88"/>
      <c r="P123" s="218">
        <f>O123*H123</f>
        <v>0</v>
      </c>
      <c r="Q123" s="218">
        <v>0</v>
      </c>
      <c r="R123" s="218">
        <f>Q123*H123</f>
        <v>0</v>
      </c>
      <c r="S123" s="218">
        <v>0</v>
      </c>
      <c r="T123" s="219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20" t="s">
        <v>187</v>
      </c>
      <c r="AT123" s="220" t="s">
        <v>189</v>
      </c>
      <c r="AU123" s="220" t="s">
        <v>91</v>
      </c>
      <c r="AY123" s="20" t="s">
        <v>188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20" t="s">
        <v>86</v>
      </c>
      <c r="BK123" s="221">
        <f>ROUND(I123*H123,2)</f>
        <v>0</v>
      </c>
      <c r="BL123" s="20" t="s">
        <v>187</v>
      </c>
      <c r="BM123" s="220" t="s">
        <v>405</v>
      </c>
    </row>
    <row r="124" s="2" customFormat="1">
      <c r="A124" s="42"/>
      <c r="B124" s="43"/>
      <c r="C124" s="44"/>
      <c r="D124" s="222" t="s">
        <v>194</v>
      </c>
      <c r="E124" s="44"/>
      <c r="F124" s="223" t="s">
        <v>3840</v>
      </c>
      <c r="G124" s="44"/>
      <c r="H124" s="44"/>
      <c r="I124" s="224"/>
      <c r="J124" s="44"/>
      <c r="K124" s="44"/>
      <c r="L124" s="48"/>
      <c r="M124" s="225"/>
      <c r="N124" s="226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194</v>
      </c>
      <c r="AU124" s="20" t="s">
        <v>91</v>
      </c>
    </row>
    <row r="125" s="11" customFormat="1" ht="25.92" customHeight="1">
      <c r="A125" s="11"/>
      <c r="B125" s="195"/>
      <c r="C125" s="196"/>
      <c r="D125" s="197" t="s">
        <v>77</v>
      </c>
      <c r="E125" s="198" t="s">
        <v>419</v>
      </c>
      <c r="F125" s="198" t="s">
        <v>420</v>
      </c>
      <c r="G125" s="196"/>
      <c r="H125" s="196"/>
      <c r="I125" s="199"/>
      <c r="J125" s="200">
        <f>BK125</f>
        <v>0</v>
      </c>
      <c r="K125" s="196"/>
      <c r="L125" s="201"/>
      <c r="M125" s="202"/>
      <c r="N125" s="203"/>
      <c r="O125" s="203"/>
      <c r="P125" s="204">
        <f>P126</f>
        <v>0</v>
      </c>
      <c r="Q125" s="203"/>
      <c r="R125" s="204">
        <f>R126</f>
        <v>0</v>
      </c>
      <c r="S125" s="203"/>
      <c r="T125" s="205">
        <f>T126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06" t="s">
        <v>91</v>
      </c>
      <c r="AT125" s="207" t="s">
        <v>77</v>
      </c>
      <c r="AU125" s="207" t="s">
        <v>78</v>
      </c>
      <c r="AY125" s="206" t="s">
        <v>188</v>
      </c>
      <c r="BK125" s="208">
        <f>BK126</f>
        <v>0</v>
      </c>
    </row>
    <row r="126" s="11" customFormat="1" ht="22.8" customHeight="1">
      <c r="A126" s="11"/>
      <c r="B126" s="195"/>
      <c r="C126" s="196"/>
      <c r="D126" s="197" t="s">
        <v>77</v>
      </c>
      <c r="E126" s="237" t="s">
        <v>421</v>
      </c>
      <c r="F126" s="237" t="s">
        <v>3842</v>
      </c>
      <c r="G126" s="196"/>
      <c r="H126" s="196"/>
      <c r="I126" s="199"/>
      <c r="J126" s="238">
        <f>BK126</f>
        <v>0</v>
      </c>
      <c r="K126" s="196"/>
      <c r="L126" s="201"/>
      <c r="M126" s="202"/>
      <c r="N126" s="203"/>
      <c r="O126" s="203"/>
      <c r="P126" s="204">
        <f>P127+P130+P133+P146+P151+P160+P167+P176+P179+P184</f>
        <v>0</v>
      </c>
      <c r="Q126" s="203"/>
      <c r="R126" s="204">
        <f>R127+R130+R133+R146+R151+R160+R167+R176+R179+R184</f>
        <v>0</v>
      </c>
      <c r="S126" s="203"/>
      <c r="T126" s="205">
        <f>T127+T130+T133+T146+T151+T160+T167+T176+T179+T184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06" t="s">
        <v>91</v>
      </c>
      <c r="AT126" s="207" t="s">
        <v>77</v>
      </c>
      <c r="AU126" s="207" t="s">
        <v>86</v>
      </c>
      <c r="AY126" s="206" t="s">
        <v>188</v>
      </c>
      <c r="BK126" s="208">
        <f>BK127+BK130+BK133+BK146+BK151+BK160+BK167+BK176+BK179+BK184</f>
        <v>0</v>
      </c>
    </row>
    <row r="127" s="11" customFormat="1" ht="20.88" customHeight="1">
      <c r="A127" s="11"/>
      <c r="B127" s="195"/>
      <c r="C127" s="196"/>
      <c r="D127" s="197" t="s">
        <v>77</v>
      </c>
      <c r="E127" s="237" t="s">
        <v>3843</v>
      </c>
      <c r="F127" s="237" t="s">
        <v>3844</v>
      </c>
      <c r="G127" s="196"/>
      <c r="H127" s="196"/>
      <c r="I127" s="199"/>
      <c r="J127" s="238">
        <f>BK127</f>
        <v>0</v>
      </c>
      <c r="K127" s="196"/>
      <c r="L127" s="201"/>
      <c r="M127" s="202"/>
      <c r="N127" s="203"/>
      <c r="O127" s="203"/>
      <c r="P127" s="204">
        <f>SUM(P128:P129)</f>
        <v>0</v>
      </c>
      <c r="Q127" s="203"/>
      <c r="R127" s="204">
        <f>SUM(R128:R129)</f>
        <v>0</v>
      </c>
      <c r="S127" s="203"/>
      <c r="T127" s="205">
        <f>SUM(T128:T129)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06" t="s">
        <v>86</v>
      </c>
      <c r="AT127" s="207" t="s">
        <v>77</v>
      </c>
      <c r="AU127" s="207" t="s">
        <v>91</v>
      </c>
      <c r="AY127" s="206" t="s">
        <v>188</v>
      </c>
      <c r="BK127" s="208">
        <f>SUM(BK128:BK129)</f>
        <v>0</v>
      </c>
    </row>
    <row r="128" s="2" customFormat="1" ht="16.5" customHeight="1">
      <c r="A128" s="42"/>
      <c r="B128" s="43"/>
      <c r="C128" s="209" t="s">
        <v>324</v>
      </c>
      <c r="D128" s="209" t="s">
        <v>189</v>
      </c>
      <c r="E128" s="210" t="s">
        <v>3845</v>
      </c>
      <c r="F128" s="211" t="s">
        <v>3939</v>
      </c>
      <c r="G128" s="212" t="s">
        <v>235</v>
      </c>
      <c r="H128" s="213">
        <v>1</v>
      </c>
      <c r="I128" s="214"/>
      <c r="J128" s="215">
        <f>ROUND(I128*H128,2)</f>
        <v>0</v>
      </c>
      <c r="K128" s="211" t="s">
        <v>32</v>
      </c>
      <c r="L128" s="48"/>
      <c r="M128" s="216" t="s">
        <v>32</v>
      </c>
      <c r="N128" s="217" t="s">
        <v>49</v>
      </c>
      <c r="O128" s="88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20" t="s">
        <v>405</v>
      </c>
      <c r="AT128" s="220" t="s">
        <v>189</v>
      </c>
      <c r="AU128" s="220" t="s">
        <v>198</v>
      </c>
      <c r="AY128" s="20" t="s">
        <v>188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0" t="s">
        <v>86</v>
      </c>
      <c r="BK128" s="221">
        <f>ROUND(I128*H128,2)</f>
        <v>0</v>
      </c>
      <c r="BL128" s="20" t="s">
        <v>405</v>
      </c>
      <c r="BM128" s="220" t="s">
        <v>423</v>
      </c>
    </row>
    <row r="129" s="2" customFormat="1">
      <c r="A129" s="42"/>
      <c r="B129" s="43"/>
      <c r="C129" s="44"/>
      <c r="D129" s="222" t="s">
        <v>194</v>
      </c>
      <c r="E129" s="44"/>
      <c r="F129" s="223" t="s">
        <v>3939</v>
      </c>
      <c r="G129" s="44"/>
      <c r="H129" s="44"/>
      <c r="I129" s="224"/>
      <c r="J129" s="44"/>
      <c r="K129" s="44"/>
      <c r="L129" s="48"/>
      <c r="M129" s="225"/>
      <c r="N129" s="226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194</v>
      </c>
      <c r="AU129" s="20" t="s">
        <v>198</v>
      </c>
    </row>
    <row r="130" s="11" customFormat="1" ht="20.88" customHeight="1">
      <c r="A130" s="11"/>
      <c r="B130" s="195"/>
      <c r="C130" s="196"/>
      <c r="D130" s="197" t="s">
        <v>77</v>
      </c>
      <c r="E130" s="237" t="s">
        <v>3849</v>
      </c>
      <c r="F130" s="237" t="s">
        <v>3850</v>
      </c>
      <c r="G130" s="196"/>
      <c r="H130" s="196"/>
      <c r="I130" s="199"/>
      <c r="J130" s="238">
        <f>BK130</f>
        <v>0</v>
      </c>
      <c r="K130" s="196"/>
      <c r="L130" s="201"/>
      <c r="M130" s="202"/>
      <c r="N130" s="203"/>
      <c r="O130" s="203"/>
      <c r="P130" s="204">
        <f>SUM(P131:P132)</f>
        <v>0</v>
      </c>
      <c r="Q130" s="203"/>
      <c r="R130" s="204">
        <f>SUM(R131:R132)</f>
        <v>0</v>
      </c>
      <c r="S130" s="203"/>
      <c r="T130" s="205">
        <f>SUM(T131:T132)</f>
        <v>0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06" t="s">
        <v>86</v>
      </c>
      <c r="AT130" s="207" t="s">
        <v>77</v>
      </c>
      <c r="AU130" s="207" t="s">
        <v>91</v>
      </c>
      <c r="AY130" s="206" t="s">
        <v>188</v>
      </c>
      <c r="BK130" s="208">
        <f>SUM(BK131:BK132)</f>
        <v>0</v>
      </c>
    </row>
    <row r="131" s="2" customFormat="1" ht="24.15" customHeight="1">
      <c r="A131" s="42"/>
      <c r="B131" s="43"/>
      <c r="C131" s="209" t="s">
        <v>340</v>
      </c>
      <c r="D131" s="209" t="s">
        <v>189</v>
      </c>
      <c r="E131" s="210" t="s">
        <v>3847</v>
      </c>
      <c r="F131" s="211" t="s">
        <v>3852</v>
      </c>
      <c r="G131" s="212" t="s">
        <v>235</v>
      </c>
      <c r="H131" s="213">
        <v>1</v>
      </c>
      <c r="I131" s="214"/>
      <c r="J131" s="215">
        <f>ROUND(I131*H131,2)</f>
        <v>0</v>
      </c>
      <c r="K131" s="211" t="s">
        <v>32</v>
      </c>
      <c r="L131" s="48"/>
      <c r="M131" s="216" t="s">
        <v>32</v>
      </c>
      <c r="N131" s="217" t="s">
        <v>49</v>
      </c>
      <c r="O131" s="88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20" t="s">
        <v>405</v>
      </c>
      <c r="AT131" s="220" t="s">
        <v>189</v>
      </c>
      <c r="AU131" s="220" t="s">
        <v>198</v>
      </c>
      <c r="AY131" s="20" t="s">
        <v>188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20" t="s">
        <v>86</v>
      </c>
      <c r="BK131" s="221">
        <f>ROUND(I131*H131,2)</f>
        <v>0</v>
      </c>
      <c r="BL131" s="20" t="s">
        <v>405</v>
      </c>
      <c r="BM131" s="220" t="s">
        <v>434</v>
      </c>
    </row>
    <row r="132" s="2" customFormat="1">
      <c r="A132" s="42"/>
      <c r="B132" s="43"/>
      <c r="C132" s="44"/>
      <c r="D132" s="222" t="s">
        <v>194</v>
      </c>
      <c r="E132" s="44"/>
      <c r="F132" s="223" t="s">
        <v>3852</v>
      </c>
      <c r="G132" s="44"/>
      <c r="H132" s="44"/>
      <c r="I132" s="224"/>
      <c r="J132" s="44"/>
      <c r="K132" s="44"/>
      <c r="L132" s="48"/>
      <c r="M132" s="225"/>
      <c r="N132" s="226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194</v>
      </c>
      <c r="AU132" s="20" t="s">
        <v>198</v>
      </c>
    </row>
    <row r="133" s="11" customFormat="1" ht="20.88" customHeight="1">
      <c r="A133" s="11"/>
      <c r="B133" s="195"/>
      <c r="C133" s="196"/>
      <c r="D133" s="197" t="s">
        <v>77</v>
      </c>
      <c r="E133" s="237" t="s">
        <v>3853</v>
      </c>
      <c r="F133" s="237" t="s">
        <v>3854</v>
      </c>
      <c r="G133" s="196"/>
      <c r="H133" s="196"/>
      <c r="I133" s="199"/>
      <c r="J133" s="238">
        <f>BK133</f>
        <v>0</v>
      </c>
      <c r="K133" s="196"/>
      <c r="L133" s="201"/>
      <c r="M133" s="202"/>
      <c r="N133" s="203"/>
      <c r="O133" s="203"/>
      <c r="P133" s="204">
        <f>SUM(P134:P145)</f>
        <v>0</v>
      </c>
      <c r="Q133" s="203"/>
      <c r="R133" s="204">
        <f>SUM(R134:R145)</f>
        <v>0</v>
      </c>
      <c r="S133" s="203"/>
      <c r="T133" s="205">
        <f>SUM(T134:T145)</f>
        <v>0</v>
      </c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R133" s="206" t="s">
        <v>86</v>
      </c>
      <c r="AT133" s="207" t="s">
        <v>77</v>
      </c>
      <c r="AU133" s="207" t="s">
        <v>91</v>
      </c>
      <c r="AY133" s="206" t="s">
        <v>188</v>
      </c>
      <c r="BK133" s="208">
        <f>SUM(BK134:BK145)</f>
        <v>0</v>
      </c>
    </row>
    <row r="134" s="2" customFormat="1" ht="37.8" customHeight="1">
      <c r="A134" s="42"/>
      <c r="B134" s="43"/>
      <c r="C134" s="209" t="s">
        <v>360</v>
      </c>
      <c r="D134" s="209" t="s">
        <v>189</v>
      </c>
      <c r="E134" s="210" t="s">
        <v>3851</v>
      </c>
      <c r="F134" s="211" t="s">
        <v>3940</v>
      </c>
      <c r="G134" s="212" t="s">
        <v>235</v>
      </c>
      <c r="H134" s="213">
        <v>1</v>
      </c>
      <c r="I134" s="214"/>
      <c r="J134" s="215">
        <f>ROUND(I134*H134,2)</f>
        <v>0</v>
      </c>
      <c r="K134" s="211" t="s">
        <v>32</v>
      </c>
      <c r="L134" s="48"/>
      <c r="M134" s="216" t="s">
        <v>32</v>
      </c>
      <c r="N134" s="217" t="s">
        <v>49</v>
      </c>
      <c r="O134" s="88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20" t="s">
        <v>405</v>
      </c>
      <c r="AT134" s="220" t="s">
        <v>189</v>
      </c>
      <c r="AU134" s="220" t="s">
        <v>198</v>
      </c>
      <c r="AY134" s="20" t="s">
        <v>188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20" t="s">
        <v>86</v>
      </c>
      <c r="BK134" s="221">
        <f>ROUND(I134*H134,2)</f>
        <v>0</v>
      </c>
      <c r="BL134" s="20" t="s">
        <v>405</v>
      </c>
      <c r="BM134" s="220" t="s">
        <v>441</v>
      </c>
    </row>
    <row r="135" s="2" customFormat="1">
      <c r="A135" s="42"/>
      <c r="B135" s="43"/>
      <c r="C135" s="44"/>
      <c r="D135" s="222" t="s">
        <v>194</v>
      </c>
      <c r="E135" s="44"/>
      <c r="F135" s="223" t="s">
        <v>3940</v>
      </c>
      <c r="G135" s="44"/>
      <c r="H135" s="44"/>
      <c r="I135" s="224"/>
      <c r="J135" s="44"/>
      <c r="K135" s="44"/>
      <c r="L135" s="48"/>
      <c r="M135" s="225"/>
      <c r="N135" s="226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194</v>
      </c>
      <c r="AU135" s="20" t="s">
        <v>198</v>
      </c>
    </row>
    <row r="136" s="2" customFormat="1" ht="37.8" customHeight="1">
      <c r="A136" s="42"/>
      <c r="B136" s="43"/>
      <c r="C136" s="209" t="s">
        <v>366</v>
      </c>
      <c r="D136" s="209" t="s">
        <v>189</v>
      </c>
      <c r="E136" s="210" t="s">
        <v>3855</v>
      </c>
      <c r="F136" s="211" t="s">
        <v>3941</v>
      </c>
      <c r="G136" s="212" t="s">
        <v>235</v>
      </c>
      <c r="H136" s="213">
        <v>13</v>
      </c>
      <c r="I136" s="214"/>
      <c r="J136" s="215">
        <f>ROUND(I136*H136,2)</f>
        <v>0</v>
      </c>
      <c r="K136" s="211" t="s">
        <v>32</v>
      </c>
      <c r="L136" s="48"/>
      <c r="M136" s="216" t="s">
        <v>32</v>
      </c>
      <c r="N136" s="217" t="s">
        <v>49</v>
      </c>
      <c r="O136" s="88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20" t="s">
        <v>405</v>
      </c>
      <c r="AT136" s="220" t="s">
        <v>189</v>
      </c>
      <c r="AU136" s="220" t="s">
        <v>198</v>
      </c>
      <c r="AY136" s="20" t="s">
        <v>188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20" t="s">
        <v>86</v>
      </c>
      <c r="BK136" s="221">
        <f>ROUND(I136*H136,2)</f>
        <v>0</v>
      </c>
      <c r="BL136" s="20" t="s">
        <v>405</v>
      </c>
      <c r="BM136" s="220" t="s">
        <v>449</v>
      </c>
    </row>
    <row r="137" s="2" customFormat="1">
      <c r="A137" s="42"/>
      <c r="B137" s="43"/>
      <c r="C137" s="44"/>
      <c r="D137" s="222" t="s">
        <v>194</v>
      </c>
      <c r="E137" s="44"/>
      <c r="F137" s="223" t="s">
        <v>3941</v>
      </c>
      <c r="G137" s="44"/>
      <c r="H137" s="44"/>
      <c r="I137" s="224"/>
      <c r="J137" s="44"/>
      <c r="K137" s="44"/>
      <c r="L137" s="48"/>
      <c r="M137" s="225"/>
      <c r="N137" s="226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194</v>
      </c>
      <c r="AU137" s="20" t="s">
        <v>198</v>
      </c>
    </row>
    <row r="138" s="2" customFormat="1" ht="37.8" customHeight="1">
      <c r="A138" s="42"/>
      <c r="B138" s="43"/>
      <c r="C138" s="209" t="s">
        <v>386</v>
      </c>
      <c r="D138" s="209" t="s">
        <v>189</v>
      </c>
      <c r="E138" s="210" t="s">
        <v>3857</v>
      </c>
      <c r="F138" s="211" t="s">
        <v>3942</v>
      </c>
      <c r="G138" s="212" t="s">
        <v>235</v>
      </c>
      <c r="H138" s="213">
        <v>4</v>
      </c>
      <c r="I138" s="214"/>
      <c r="J138" s="215">
        <f>ROUND(I138*H138,2)</f>
        <v>0</v>
      </c>
      <c r="K138" s="211" t="s">
        <v>32</v>
      </c>
      <c r="L138" s="48"/>
      <c r="M138" s="216" t="s">
        <v>32</v>
      </c>
      <c r="N138" s="217" t="s">
        <v>49</v>
      </c>
      <c r="O138" s="88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20" t="s">
        <v>405</v>
      </c>
      <c r="AT138" s="220" t="s">
        <v>189</v>
      </c>
      <c r="AU138" s="220" t="s">
        <v>198</v>
      </c>
      <c r="AY138" s="20" t="s">
        <v>188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20" t="s">
        <v>86</v>
      </c>
      <c r="BK138" s="221">
        <f>ROUND(I138*H138,2)</f>
        <v>0</v>
      </c>
      <c r="BL138" s="20" t="s">
        <v>405</v>
      </c>
      <c r="BM138" s="220" t="s">
        <v>457</v>
      </c>
    </row>
    <row r="139" s="2" customFormat="1">
      <c r="A139" s="42"/>
      <c r="B139" s="43"/>
      <c r="C139" s="44"/>
      <c r="D139" s="222" t="s">
        <v>194</v>
      </c>
      <c r="E139" s="44"/>
      <c r="F139" s="223" t="s">
        <v>3942</v>
      </c>
      <c r="G139" s="44"/>
      <c r="H139" s="44"/>
      <c r="I139" s="224"/>
      <c r="J139" s="44"/>
      <c r="K139" s="44"/>
      <c r="L139" s="48"/>
      <c r="M139" s="225"/>
      <c r="N139" s="226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0" t="s">
        <v>194</v>
      </c>
      <c r="AU139" s="20" t="s">
        <v>198</v>
      </c>
    </row>
    <row r="140" s="2" customFormat="1" ht="37.8" customHeight="1">
      <c r="A140" s="42"/>
      <c r="B140" s="43"/>
      <c r="C140" s="209" t="s">
        <v>393</v>
      </c>
      <c r="D140" s="209" t="s">
        <v>189</v>
      </c>
      <c r="E140" s="210" t="s">
        <v>3859</v>
      </c>
      <c r="F140" s="211" t="s">
        <v>3943</v>
      </c>
      <c r="G140" s="212" t="s">
        <v>235</v>
      </c>
      <c r="H140" s="213">
        <v>7</v>
      </c>
      <c r="I140" s="214"/>
      <c r="J140" s="215">
        <f>ROUND(I140*H140,2)</f>
        <v>0</v>
      </c>
      <c r="K140" s="211" t="s">
        <v>32</v>
      </c>
      <c r="L140" s="48"/>
      <c r="M140" s="216" t="s">
        <v>32</v>
      </c>
      <c r="N140" s="217" t="s">
        <v>49</v>
      </c>
      <c r="O140" s="88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20" t="s">
        <v>405</v>
      </c>
      <c r="AT140" s="220" t="s">
        <v>189</v>
      </c>
      <c r="AU140" s="220" t="s">
        <v>198</v>
      </c>
      <c r="AY140" s="20" t="s">
        <v>188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20" t="s">
        <v>86</v>
      </c>
      <c r="BK140" s="221">
        <f>ROUND(I140*H140,2)</f>
        <v>0</v>
      </c>
      <c r="BL140" s="20" t="s">
        <v>405</v>
      </c>
      <c r="BM140" s="220" t="s">
        <v>466</v>
      </c>
    </row>
    <row r="141" s="2" customFormat="1">
      <c r="A141" s="42"/>
      <c r="B141" s="43"/>
      <c r="C141" s="44"/>
      <c r="D141" s="222" t="s">
        <v>194</v>
      </c>
      <c r="E141" s="44"/>
      <c r="F141" s="223" t="s">
        <v>3943</v>
      </c>
      <c r="G141" s="44"/>
      <c r="H141" s="44"/>
      <c r="I141" s="224"/>
      <c r="J141" s="44"/>
      <c r="K141" s="44"/>
      <c r="L141" s="48"/>
      <c r="M141" s="225"/>
      <c r="N141" s="226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194</v>
      </c>
      <c r="AU141" s="20" t="s">
        <v>198</v>
      </c>
    </row>
    <row r="142" s="2" customFormat="1" ht="37.8" customHeight="1">
      <c r="A142" s="42"/>
      <c r="B142" s="43"/>
      <c r="C142" s="209" t="s">
        <v>8</v>
      </c>
      <c r="D142" s="209" t="s">
        <v>189</v>
      </c>
      <c r="E142" s="210" t="s">
        <v>3861</v>
      </c>
      <c r="F142" s="211" t="s">
        <v>3944</v>
      </c>
      <c r="G142" s="212" t="s">
        <v>235</v>
      </c>
      <c r="H142" s="213">
        <v>6</v>
      </c>
      <c r="I142" s="214"/>
      <c r="J142" s="215">
        <f>ROUND(I142*H142,2)</f>
        <v>0</v>
      </c>
      <c r="K142" s="211" t="s">
        <v>32</v>
      </c>
      <c r="L142" s="48"/>
      <c r="M142" s="216" t="s">
        <v>32</v>
      </c>
      <c r="N142" s="217" t="s">
        <v>49</v>
      </c>
      <c r="O142" s="88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20" t="s">
        <v>405</v>
      </c>
      <c r="AT142" s="220" t="s">
        <v>189</v>
      </c>
      <c r="AU142" s="220" t="s">
        <v>198</v>
      </c>
      <c r="AY142" s="20" t="s">
        <v>188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20" t="s">
        <v>86</v>
      </c>
      <c r="BK142" s="221">
        <f>ROUND(I142*H142,2)</f>
        <v>0</v>
      </c>
      <c r="BL142" s="20" t="s">
        <v>405</v>
      </c>
      <c r="BM142" s="220" t="s">
        <v>476</v>
      </c>
    </row>
    <row r="143" s="2" customFormat="1">
      <c r="A143" s="42"/>
      <c r="B143" s="43"/>
      <c r="C143" s="44"/>
      <c r="D143" s="222" t="s">
        <v>194</v>
      </c>
      <c r="E143" s="44"/>
      <c r="F143" s="223" t="s">
        <v>3944</v>
      </c>
      <c r="G143" s="44"/>
      <c r="H143" s="44"/>
      <c r="I143" s="224"/>
      <c r="J143" s="44"/>
      <c r="K143" s="44"/>
      <c r="L143" s="48"/>
      <c r="M143" s="225"/>
      <c r="N143" s="226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194</v>
      </c>
      <c r="AU143" s="20" t="s">
        <v>198</v>
      </c>
    </row>
    <row r="144" s="2" customFormat="1" ht="24.15" customHeight="1">
      <c r="A144" s="42"/>
      <c r="B144" s="43"/>
      <c r="C144" s="209" t="s">
        <v>405</v>
      </c>
      <c r="D144" s="209" t="s">
        <v>189</v>
      </c>
      <c r="E144" s="210" t="s">
        <v>3863</v>
      </c>
      <c r="F144" s="211" t="s">
        <v>3880</v>
      </c>
      <c r="G144" s="212" t="s">
        <v>235</v>
      </c>
      <c r="H144" s="213">
        <v>8</v>
      </c>
      <c r="I144" s="214"/>
      <c r="J144" s="215">
        <f>ROUND(I144*H144,2)</f>
        <v>0</v>
      </c>
      <c r="K144" s="211" t="s">
        <v>32</v>
      </c>
      <c r="L144" s="48"/>
      <c r="M144" s="216" t="s">
        <v>32</v>
      </c>
      <c r="N144" s="217" t="s">
        <v>49</v>
      </c>
      <c r="O144" s="88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20" t="s">
        <v>405</v>
      </c>
      <c r="AT144" s="220" t="s">
        <v>189</v>
      </c>
      <c r="AU144" s="220" t="s">
        <v>198</v>
      </c>
      <c r="AY144" s="20" t="s">
        <v>188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20" t="s">
        <v>86</v>
      </c>
      <c r="BK144" s="221">
        <f>ROUND(I144*H144,2)</f>
        <v>0</v>
      </c>
      <c r="BL144" s="20" t="s">
        <v>405</v>
      </c>
      <c r="BM144" s="220" t="s">
        <v>484</v>
      </c>
    </row>
    <row r="145" s="2" customFormat="1">
      <c r="A145" s="42"/>
      <c r="B145" s="43"/>
      <c r="C145" s="44"/>
      <c r="D145" s="222" t="s">
        <v>194</v>
      </c>
      <c r="E145" s="44"/>
      <c r="F145" s="223" t="s">
        <v>3880</v>
      </c>
      <c r="G145" s="44"/>
      <c r="H145" s="44"/>
      <c r="I145" s="224"/>
      <c r="J145" s="44"/>
      <c r="K145" s="44"/>
      <c r="L145" s="48"/>
      <c r="M145" s="225"/>
      <c r="N145" s="226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194</v>
      </c>
      <c r="AU145" s="20" t="s">
        <v>198</v>
      </c>
    </row>
    <row r="146" s="11" customFormat="1" ht="20.88" customHeight="1">
      <c r="A146" s="11"/>
      <c r="B146" s="195"/>
      <c r="C146" s="196"/>
      <c r="D146" s="197" t="s">
        <v>77</v>
      </c>
      <c r="E146" s="237" t="s">
        <v>3881</v>
      </c>
      <c r="F146" s="237" t="s">
        <v>3882</v>
      </c>
      <c r="G146" s="196"/>
      <c r="H146" s="196"/>
      <c r="I146" s="199"/>
      <c r="J146" s="238">
        <f>BK146</f>
        <v>0</v>
      </c>
      <c r="K146" s="196"/>
      <c r="L146" s="201"/>
      <c r="M146" s="202"/>
      <c r="N146" s="203"/>
      <c r="O146" s="203"/>
      <c r="P146" s="204">
        <f>SUM(P147:P150)</f>
        <v>0</v>
      </c>
      <c r="Q146" s="203"/>
      <c r="R146" s="204">
        <f>SUM(R147:R150)</f>
        <v>0</v>
      </c>
      <c r="S146" s="203"/>
      <c r="T146" s="205">
        <f>SUM(T147:T150)</f>
        <v>0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206" t="s">
        <v>86</v>
      </c>
      <c r="AT146" s="207" t="s">
        <v>77</v>
      </c>
      <c r="AU146" s="207" t="s">
        <v>91</v>
      </c>
      <c r="AY146" s="206" t="s">
        <v>188</v>
      </c>
      <c r="BK146" s="208">
        <f>SUM(BK147:BK150)</f>
        <v>0</v>
      </c>
    </row>
    <row r="147" s="2" customFormat="1" ht="24.15" customHeight="1">
      <c r="A147" s="42"/>
      <c r="B147" s="43"/>
      <c r="C147" s="209" t="s">
        <v>413</v>
      </c>
      <c r="D147" s="209" t="s">
        <v>189</v>
      </c>
      <c r="E147" s="210" t="s">
        <v>3865</v>
      </c>
      <c r="F147" s="211" t="s">
        <v>3884</v>
      </c>
      <c r="G147" s="212" t="s">
        <v>235</v>
      </c>
      <c r="H147" s="213">
        <v>39</v>
      </c>
      <c r="I147" s="214"/>
      <c r="J147" s="215">
        <f>ROUND(I147*H147,2)</f>
        <v>0</v>
      </c>
      <c r="K147" s="211" t="s">
        <v>32</v>
      </c>
      <c r="L147" s="48"/>
      <c r="M147" s="216" t="s">
        <v>32</v>
      </c>
      <c r="N147" s="217" t="s">
        <v>49</v>
      </c>
      <c r="O147" s="88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20" t="s">
        <v>405</v>
      </c>
      <c r="AT147" s="220" t="s">
        <v>189</v>
      </c>
      <c r="AU147" s="220" t="s">
        <v>198</v>
      </c>
      <c r="AY147" s="20" t="s">
        <v>188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20" t="s">
        <v>86</v>
      </c>
      <c r="BK147" s="221">
        <f>ROUND(I147*H147,2)</f>
        <v>0</v>
      </c>
      <c r="BL147" s="20" t="s">
        <v>405</v>
      </c>
      <c r="BM147" s="220" t="s">
        <v>500</v>
      </c>
    </row>
    <row r="148" s="2" customFormat="1">
      <c r="A148" s="42"/>
      <c r="B148" s="43"/>
      <c r="C148" s="44"/>
      <c r="D148" s="222" t="s">
        <v>194</v>
      </c>
      <c r="E148" s="44"/>
      <c r="F148" s="223" t="s">
        <v>3884</v>
      </c>
      <c r="G148" s="44"/>
      <c r="H148" s="44"/>
      <c r="I148" s="224"/>
      <c r="J148" s="44"/>
      <c r="K148" s="44"/>
      <c r="L148" s="48"/>
      <c r="M148" s="225"/>
      <c r="N148" s="226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194</v>
      </c>
      <c r="AU148" s="20" t="s">
        <v>198</v>
      </c>
    </row>
    <row r="149" s="2" customFormat="1" ht="24.15" customHeight="1">
      <c r="A149" s="42"/>
      <c r="B149" s="43"/>
      <c r="C149" s="209" t="s">
        <v>423</v>
      </c>
      <c r="D149" s="209" t="s">
        <v>189</v>
      </c>
      <c r="E149" s="210" t="s">
        <v>3867</v>
      </c>
      <c r="F149" s="211" t="s">
        <v>3886</v>
      </c>
      <c r="G149" s="212" t="s">
        <v>235</v>
      </c>
      <c r="H149" s="213">
        <v>39</v>
      </c>
      <c r="I149" s="214"/>
      <c r="J149" s="215">
        <f>ROUND(I149*H149,2)</f>
        <v>0</v>
      </c>
      <c r="K149" s="211" t="s">
        <v>32</v>
      </c>
      <c r="L149" s="48"/>
      <c r="M149" s="216" t="s">
        <v>32</v>
      </c>
      <c r="N149" s="217" t="s">
        <v>49</v>
      </c>
      <c r="O149" s="88"/>
      <c r="P149" s="218">
        <f>O149*H149</f>
        <v>0</v>
      </c>
      <c r="Q149" s="218">
        <v>0</v>
      </c>
      <c r="R149" s="218">
        <f>Q149*H149</f>
        <v>0</v>
      </c>
      <c r="S149" s="218">
        <v>0</v>
      </c>
      <c r="T149" s="219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20" t="s">
        <v>405</v>
      </c>
      <c r="AT149" s="220" t="s">
        <v>189</v>
      </c>
      <c r="AU149" s="220" t="s">
        <v>198</v>
      </c>
      <c r="AY149" s="20" t="s">
        <v>188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20" t="s">
        <v>86</v>
      </c>
      <c r="BK149" s="221">
        <f>ROUND(I149*H149,2)</f>
        <v>0</v>
      </c>
      <c r="BL149" s="20" t="s">
        <v>405</v>
      </c>
      <c r="BM149" s="220" t="s">
        <v>513</v>
      </c>
    </row>
    <row r="150" s="2" customFormat="1">
      <c r="A150" s="42"/>
      <c r="B150" s="43"/>
      <c r="C150" s="44"/>
      <c r="D150" s="222" t="s">
        <v>194</v>
      </c>
      <c r="E150" s="44"/>
      <c r="F150" s="223" t="s">
        <v>3886</v>
      </c>
      <c r="G150" s="44"/>
      <c r="H150" s="44"/>
      <c r="I150" s="224"/>
      <c r="J150" s="44"/>
      <c r="K150" s="44"/>
      <c r="L150" s="48"/>
      <c r="M150" s="225"/>
      <c r="N150" s="226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194</v>
      </c>
      <c r="AU150" s="20" t="s">
        <v>198</v>
      </c>
    </row>
    <row r="151" s="11" customFormat="1" ht="20.88" customHeight="1">
      <c r="A151" s="11"/>
      <c r="B151" s="195"/>
      <c r="C151" s="196"/>
      <c r="D151" s="197" t="s">
        <v>77</v>
      </c>
      <c r="E151" s="237" t="s">
        <v>3887</v>
      </c>
      <c r="F151" s="237" t="s">
        <v>3888</v>
      </c>
      <c r="G151" s="196"/>
      <c r="H151" s="196"/>
      <c r="I151" s="199"/>
      <c r="J151" s="238">
        <f>BK151</f>
        <v>0</v>
      </c>
      <c r="K151" s="196"/>
      <c r="L151" s="201"/>
      <c r="M151" s="202"/>
      <c r="N151" s="203"/>
      <c r="O151" s="203"/>
      <c r="P151" s="204">
        <f>SUM(P152:P159)</f>
        <v>0</v>
      </c>
      <c r="Q151" s="203"/>
      <c r="R151" s="204">
        <f>SUM(R152:R159)</f>
        <v>0</v>
      </c>
      <c r="S151" s="203"/>
      <c r="T151" s="205">
        <f>SUM(T152:T159)</f>
        <v>0</v>
      </c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R151" s="206" t="s">
        <v>86</v>
      </c>
      <c r="AT151" s="207" t="s">
        <v>77</v>
      </c>
      <c r="AU151" s="207" t="s">
        <v>91</v>
      </c>
      <c r="AY151" s="206" t="s">
        <v>188</v>
      </c>
      <c r="BK151" s="208">
        <f>SUM(BK152:BK159)</f>
        <v>0</v>
      </c>
    </row>
    <row r="152" s="2" customFormat="1" ht="16.5" customHeight="1">
      <c r="A152" s="42"/>
      <c r="B152" s="43"/>
      <c r="C152" s="209" t="s">
        <v>429</v>
      </c>
      <c r="D152" s="209" t="s">
        <v>189</v>
      </c>
      <c r="E152" s="210" t="s">
        <v>3869</v>
      </c>
      <c r="F152" s="211" t="s">
        <v>3945</v>
      </c>
      <c r="G152" s="212" t="s">
        <v>235</v>
      </c>
      <c r="H152" s="213">
        <v>11</v>
      </c>
      <c r="I152" s="214"/>
      <c r="J152" s="215">
        <f>ROUND(I152*H152,2)</f>
        <v>0</v>
      </c>
      <c r="K152" s="211" t="s">
        <v>32</v>
      </c>
      <c r="L152" s="48"/>
      <c r="M152" s="216" t="s">
        <v>32</v>
      </c>
      <c r="N152" s="217" t="s">
        <v>49</v>
      </c>
      <c r="O152" s="88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20" t="s">
        <v>405</v>
      </c>
      <c r="AT152" s="220" t="s">
        <v>189</v>
      </c>
      <c r="AU152" s="220" t="s">
        <v>198</v>
      </c>
      <c r="AY152" s="20" t="s">
        <v>188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20" t="s">
        <v>86</v>
      </c>
      <c r="BK152" s="221">
        <f>ROUND(I152*H152,2)</f>
        <v>0</v>
      </c>
      <c r="BL152" s="20" t="s">
        <v>405</v>
      </c>
      <c r="BM152" s="220" t="s">
        <v>525</v>
      </c>
    </row>
    <row r="153" s="2" customFormat="1">
      <c r="A153" s="42"/>
      <c r="B153" s="43"/>
      <c r="C153" s="44"/>
      <c r="D153" s="222" t="s">
        <v>194</v>
      </c>
      <c r="E153" s="44"/>
      <c r="F153" s="223" t="s">
        <v>3945</v>
      </c>
      <c r="G153" s="44"/>
      <c r="H153" s="44"/>
      <c r="I153" s="224"/>
      <c r="J153" s="44"/>
      <c r="K153" s="44"/>
      <c r="L153" s="48"/>
      <c r="M153" s="225"/>
      <c r="N153" s="226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194</v>
      </c>
      <c r="AU153" s="20" t="s">
        <v>198</v>
      </c>
    </row>
    <row r="154" s="2" customFormat="1" ht="16.5" customHeight="1">
      <c r="A154" s="42"/>
      <c r="B154" s="43"/>
      <c r="C154" s="209" t="s">
        <v>434</v>
      </c>
      <c r="D154" s="209" t="s">
        <v>189</v>
      </c>
      <c r="E154" s="210" t="s">
        <v>3871</v>
      </c>
      <c r="F154" s="211" t="s">
        <v>3890</v>
      </c>
      <c r="G154" s="212" t="s">
        <v>235</v>
      </c>
      <c r="H154" s="213">
        <v>1</v>
      </c>
      <c r="I154" s="214"/>
      <c r="J154" s="215">
        <f>ROUND(I154*H154,2)</f>
        <v>0</v>
      </c>
      <c r="K154" s="211" t="s">
        <v>32</v>
      </c>
      <c r="L154" s="48"/>
      <c r="M154" s="216" t="s">
        <v>32</v>
      </c>
      <c r="N154" s="217" t="s">
        <v>49</v>
      </c>
      <c r="O154" s="88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20" t="s">
        <v>405</v>
      </c>
      <c r="AT154" s="220" t="s">
        <v>189</v>
      </c>
      <c r="AU154" s="220" t="s">
        <v>198</v>
      </c>
      <c r="AY154" s="20" t="s">
        <v>188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20" t="s">
        <v>86</v>
      </c>
      <c r="BK154" s="221">
        <f>ROUND(I154*H154,2)</f>
        <v>0</v>
      </c>
      <c r="BL154" s="20" t="s">
        <v>405</v>
      </c>
      <c r="BM154" s="220" t="s">
        <v>536</v>
      </c>
    </row>
    <row r="155" s="2" customFormat="1">
      <c r="A155" s="42"/>
      <c r="B155" s="43"/>
      <c r="C155" s="44"/>
      <c r="D155" s="222" t="s">
        <v>194</v>
      </c>
      <c r="E155" s="44"/>
      <c r="F155" s="223" t="s">
        <v>3890</v>
      </c>
      <c r="G155" s="44"/>
      <c r="H155" s="44"/>
      <c r="I155" s="224"/>
      <c r="J155" s="44"/>
      <c r="K155" s="44"/>
      <c r="L155" s="48"/>
      <c r="M155" s="225"/>
      <c r="N155" s="226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194</v>
      </c>
      <c r="AU155" s="20" t="s">
        <v>198</v>
      </c>
    </row>
    <row r="156" s="2" customFormat="1" ht="24.15" customHeight="1">
      <c r="A156" s="42"/>
      <c r="B156" s="43"/>
      <c r="C156" s="209" t="s">
        <v>7</v>
      </c>
      <c r="D156" s="209" t="s">
        <v>189</v>
      </c>
      <c r="E156" s="210" t="s">
        <v>3873</v>
      </c>
      <c r="F156" s="211" t="s">
        <v>3892</v>
      </c>
      <c r="G156" s="212" t="s">
        <v>235</v>
      </c>
      <c r="H156" s="213">
        <v>15</v>
      </c>
      <c r="I156" s="214"/>
      <c r="J156" s="215">
        <f>ROUND(I156*H156,2)</f>
        <v>0</v>
      </c>
      <c r="K156" s="211" t="s">
        <v>32</v>
      </c>
      <c r="L156" s="48"/>
      <c r="M156" s="216" t="s">
        <v>32</v>
      </c>
      <c r="N156" s="217" t="s">
        <v>49</v>
      </c>
      <c r="O156" s="88"/>
      <c r="P156" s="218">
        <f>O156*H156</f>
        <v>0</v>
      </c>
      <c r="Q156" s="218">
        <v>0</v>
      </c>
      <c r="R156" s="218">
        <f>Q156*H156</f>
        <v>0</v>
      </c>
      <c r="S156" s="218">
        <v>0</v>
      </c>
      <c r="T156" s="219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20" t="s">
        <v>405</v>
      </c>
      <c r="AT156" s="220" t="s">
        <v>189</v>
      </c>
      <c r="AU156" s="220" t="s">
        <v>198</v>
      </c>
      <c r="AY156" s="20" t="s">
        <v>188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20" t="s">
        <v>86</v>
      </c>
      <c r="BK156" s="221">
        <f>ROUND(I156*H156,2)</f>
        <v>0</v>
      </c>
      <c r="BL156" s="20" t="s">
        <v>405</v>
      </c>
      <c r="BM156" s="220" t="s">
        <v>546</v>
      </c>
    </row>
    <row r="157" s="2" customFormat="1">
      <c r="A157" s="42"/>
      <c r="B157" s="43"/>
      <c r="C157" s="44"/>
      <c r="D157" s="222" t="s">
        <v>194</v>
      </c>
      <c r="E157" s="44"/>
      <c r="F157" s="223" t="s">
        <v>3892</v>
      </c>
      <c r="G157" s="44"/>
      <c r="H157" s="44"/>
      <c r="I157" s="224"/>
      <c r="J157" s="44"/>
      <c r="K157" s="44"/>
      <c r="L157" s="48"/>
      <c r="M157" s="225"/>
      <c r="N157" s="226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194</v>
      </c>
      <c r="AU157" s="20" t="s">
        <v>198</v>
      </c>
    </row>
    <row r="158" s="2" customFormat="1" ht="16.5" customHeight="1">
      <c r="A158" s="42"/>
      <c r="B158" s="43"/>
      <c r="C158" s="209" t="s">
        <v>441</v>
      </c>
      <c r="D158" s="209" t="s">
        <v>189</v>
      </c>
      <c r="E158" s="210" t="s">
        <v>3875</v>
      </c>
      <c r="F158" s="211" t="s">
        <v>3900</v>
      </c>
      <c r="G158" s="212" t="s">
        <v>235</v>
      </c>
      <c r="H158" s="213">
        <v>22</v>
      </c>
      <c r="I158" s="214"/>
      <c r="J158" s="215">
        <f>ROUND(I158*H158,2)</f>
        <v>0</v>
      </c>
      <c r="K158" s="211" t="s">
        <v>32</v>
      </c>
      <c r="L158" s="48"/>
      <c r="M158" s="216" t="s">
        <v>32</v>
      </c>
      <c r="N158" s="217" t="s">
        <v>49</v>
      </c>
      <c r="O158" s="88"/>
      <c r="P158" s="218">
        <f>O158*H158</f>
        <v>0</v>
      </c>
      <c r="Q158" s="218">
        <v>0</v>
      </c>
      <c r="R158" s="218">
        <f>Q158*H158</f>
        <v>0</v>
      </c>
      <c r="S158" s="218">
        <v>0</v>
      </c>
      <c r="T158" s="219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20" t="s">
        <v>405</v>
      </c>
      <c r="AT158" s="220" t="s">
        <v>189</v>
      </c>
      <c r="AU158" s="220" t="s">
        <v>198</v>
      </c>
      <c r="AY158" s="20" t="s">
        <v>188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20" t="s">
        <v>86</v>
      </c>
      <c r="BK158" s="221">
        <f>ROUND(I158*H158,2)</f>
        <v>0</v>
      </c>
      <c r="BL158" s="20" t="s">
        <v>405</v>
      </c>
      <c r="BM158" s="220" t="s">
        <v>557</v>
      </c>
    </row>
    <row r="159" s="2" customFormat="1">
      <c r="A159" s="42"/>
      <c r="B159" s="43"/>
      <c r="C159" s="44"/>
      <c r="D159" s="222" t="s">
        <v>194</v>
      </c>
      <c r="E159" s="44"/>
      <c r="F159" s="223" t="s">
        <v>3900</v>
      </c>
      <c r="G159" s="44"/>
      <c r="H159" s="44"/>
      <c r="I159" s="224"/>
      <c r="J159" s="44"/>
      <c r="K159" s="44"/>
      <c r="L159" s="48"/>
      <c r="M159" s="225"/>
      <c r="N159" s="226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194</v>
      </c>
      <c r="AU159" s="20" t="s">
        <v>198</v>
      </c>
    </row>
    <row r="160" s="11" customFormat="1" ht="20.88" customHeight="1">
      <c r="A160" s="11"/>
      <c r="B160" s="195"/>
      <c r="C160" s="196"/>
      <c r="D160" s="197" t="s">
        <v>77</v>
      </c>
      <c r="E160" s="237" t="s">
        <v>3901</v>
      </c>
      <c r="F160" s="237" t="s">
        <v>3902</v>
      </c>
      <c r="G160" s="196"/>
      <c r="H160" s="196"/>
      <c r="I160" s="199"/>
      <c r="J160" s="238">
        <f>BK160</f>
        <v>0</v>
      </c>
      <c r="K160" s="196"/>
      <c r="L160" s="201"/>
      <c r="M160" s="202"/>
      <c r="N160" s="203"/>
      <c r="O160" s="203"/>
      <c r="P160" s="204">
        <f>SUM(P161:P166)</f>
        <v>0</v>
      </c>
      <c r="Q160" s="203"/>
      <c r="R160" s="204">
        <f>SUM(R161:R166)</f>
        <v>0</v>
      </c>
      <c r="S160" s="203"/>
      <c r="T160" s="205">
        <f>SUM(T161:T166)</f>
        <v>0</v>
      </c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R160" s="206" t="s">
        <v>86</v>
      </c>
      <c r="AT160" s="207" t="s">
        <v>77</v>
      </c>
      <c r="AU160" s="207" t="s">
        <v>91</v>
      </c>
      <c r="AY160" s="206" t="s">
        <v>188</v>
      </c>
      <c r="BK160" s="208">
        <f>SUM(BK161:BK166)</f>
        <v>0</v>
      </c>
    </row>
    <row r="161" s="2" customFormat="1" ht="16.5" customHeight="1">
      <c r="A161" s="42"/>
      <c r="B161" s="43"/>
      <c r="C161" s="209" t="s">
        <v>445</v>
      </c>
      <c r="D161" s="209" t="s">
        <v>189</v>
      </c>
      <c r="E161" s="210" t="s">
        <v>3877</v>
      </c>
      <c r="F161" s="211" t="s">
        <v>3904</v>
      </c>
      <c r="G161" s="212" t="s">
        <v>235</v>
      </c>
      <c r="H161" s="213">
        <v>12</v>
      </c>
      <c r="I161" s="214"/>
      <c r="J161" s="215">
        <f>ROUND(I161*H161,2)</f>
        <v>0</v>
      </c>
      <c r="K161" s="211" t="s">
        <v>32</v>
      </c>
      <c r="L161" s="48"/>
      <c r="M161" s="216" t="s">
        <v>32</v>
      </c>
      <c r="N161" s="217" t="s">
        <v>49</v>
      </c>
      <c r="O161" s="88"/>
      <c r="P161" s="218">
        <f>O161*H161</f>
        <v>0</v>
      </c>
      <c r="Q161" s="218">
        <v>0</v>
      </c>
      <c r="R161" s="218">
        <f>Q161*H161</f>
        <v>0</v>
      </c>
      <c r="S161" s="218">
        <v>0</v>
      </c>
      <c r="T161" s="219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20" t="s">
        <v>405</v>
      </c>
      <c r="AT161" s="220" t="s">
        <v>189</v>
      </c>
      <c r="AU161" s="220" t="s">
        <v>198</v>
      </c>
      <c r="AY161" s="20" t="s">
        <v>188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20" t="s">
        <v>86</v>
      </c>
      <c r="BK161" s="221">
        <f>ROUND(I161*H161,2)</f>
        <v>0</v>
      </c>
      <c r="BL161" s="20" t="s">
        <v>405</v>
      </c>
      <c r="BM161" s="220" t="s">
        <v>570</v>
      </c>
    </row>
    <row r="162" s="2" customFormat="1">
      <c r="A162" s="42"/>
      <c r="B162" s="43"/>
      <c r="C162" s="44"/>
      <c r="D162" s="222" t="s">
        <v>194</v>
      </c>
      <c r="E162" s="44"/>
      <c r="F162" s="223" t="s">
        <v>3904</v>
      </c>
      <c r="G162" s="44"/>
      <c r="H162" s="44"/>
      <c r="I162" s="224"/>
      <c r="J162" s="44"/>
      <c r="K162" s="44"/>
      <c r="L162" s="48"/>
      <c r="M162" s="225"/>
      <c r="N162" s="226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194</v>
      </c>
      <c r="AU162" s="20" t="s">
        <v>198</v>
      </c>
    </row>
    <row r="163" s="2" customFormat="1" ht="16.5" customHeight="1">
      <c r="A163" s="42"/>
      <c r="B163" s="43"/>
      <c r="C163" s="209" t="s">
        <v>449</v>
      </c>
      <c r="D163" s="209" t="s">
        <v>189</v>
      </c>
      <c r="E163" s="210" t="s">
        <v>3879</v>
      </c>
      <c r="F163" s="211" t="s">
        <v>3906</v>
      </c>
      <c r="G163" s="212" t="s">
        <v>235</v>
      </c>
      <c r="H163" s="213">
        <v>15</v>
      </c>
      <c r="I163" s="214"/>
      <c r="J163" s="215">
        <f>ROUND(I163*H163,2)</f>
        <v>0</v>
      </c>
      <c r="K163" s="211" t="s">
        <v>32</v>
      </c>
      <c r="L163" s="48"/>
      <c r="M163" s="216" t="s">
        <v>32</v>
      </c>
      <c r="N163" s="217" t="s">
        <v>49</v>
      </c>
      <c r="O163" s="88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20" t="s">
        <v>405</v>
      </c>
      <c r="AT163" s="220" t="s">
        <v>189</v>
      </c>
      <c r="AU163" s="220" t="s">
        <v>198</v>
      </c>
      <c r="AY163" s="20" t="s">
        <v>188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20" t="s">
        <v>86</v>
      </c>
      <c r="BK163" s="221">
        <f>ROUND(I163*H163,2)</f>
        <v>0</v>
      </c>
      <c r="BL163" s="20" t="s">
        <v>405</v>
      </c>
      <c r="BM163" s="220" t="s">
        <v>580</v>
      </c>
    </row>
    <row r="164" s="2" customFormat="1">
      <c r="A164" s="42"/>
      <c r="B164" s="43"/>
      <c r="C164" s="44"/>
      <c r="D164" s="222" t="s">
        <v>194</v>
      </c>
      <c r="E164" s="44"/>
      <c r="F164" s="223" t="s">
        <v>3906</v>
      </c>
      <c r="G164" s="44"/>
      <c r="H164" s="44"/>
      <c r="I164" s="224"/>
      <c r="J164" s="44"/>
      <c r="K164" s="44"/>
      <c r="L164" s="48"/>
      <c r="M164" s="225"/>
      <c r="N164" s="226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194</v>
      </c>
      <c r="AU164" s="20" t="s">
        <v>198</v>
      </c>
    </row>
    <row r="165" s="2" customFormat="1" ht="16.5" customHeight="1">
      <c r="A165" s="42"/>
      <c r="B165" s="43"/>
      <c r="C165" s="209" t="s">
        <v>453</v>
      </c>
      <c r="D165" s="209" t="s">
        <v>189</v>
      </c>
      <c r="E165" s="210" t="s">
        <v>3946</v>
      </c>
      <c r="F165" s="211" t="s">
        <v>3908</v>
      </c>
      <c r="G165" s="212" t="s">
        <v>235</v>
      </c>
      <c r="H165" s="213">
        <v>22</v>
      </c>
      <c r="I165" s="214"/>
      <c r="J165" s="215">
        <f>ROUND(I165*H165,2)</f>
        <v>0</v>
      </c>
      <c r="K165" s="211" t="s">
        <v>32</v>
      </c>
      <c r="L165" s="48"/>
      <c r="M165" s="216" t="s">
        <v>32</v>
      </c>
      <c r="N165" s="217" t="s">
        <v>49</v>
      </c>
      <c r="O165" s="88"/>
      <c r="P165" s="218">
        <f>O165*H165</f>
        <v>0</v>
      </c>
      <c r="Q165" s="218">
        <v>0</v>
      </c>
      <c r="R165" s="218">
        <f>Q165*H165</f>
        <v>0</v>
      </c>
      <c r="S165" s="218">
        <v>0</v>
      </c>
      <c r="T165" s="219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20" t="s">
        <v>405</v>
      </c>
      <c r="AT165" s="220" t="s">
        <v>189</v>
      </c>
      <c r="AU165" s="220" t="s">
        <v>198</v>
      </c>
      <c r="AY165" s="20" t="s">
        <v>188</v>
      </c>
      <c r="BE165" s="221">
        <f>IF(N165="základní",J165,0)</f>
        <v>0</v>
      </c>
      <c r="BF165" s="221">
        <f>IF(N165="snížená",J165,0)</f>
        <v>0</v>
      </c>
      <c r="BG165" s="221">
        <f>IF(N165="zákl. přenesená",J165,0)</f>
        <v>0</v>
      </c>
      <c r="BH165" s="221">
        <f>IF(N165="sníž. přenesená",J165,0)</f>
        <v>0</v>
      </c>
      <c r="BI165" s="221">
        <f>IF(N165="nulová",J165,0)</f>
        <v>0</v>
      </c>
      <c r="BJ165" s="20" t="s">
        <v>86</v>
      </c>
      <c r="BK165" s="221">
        <f>ROUND(I165*H165,2)</f>
        <v>0</v>
      </c>
      <c r="BL165" s="20" t="s">
        <v>405</v>
      </c>
      <c r="BM165" s="220" t="s">
        <v>591</v>
      </c>
    </row>
    <row r="166" s="2" customFormat="1">
      <c r="A166" s="42"/>
      <c r="B166" s="43"/>
      <c r="C166" s="44"/>
      <c r="D166" s="222" t="s">
        <v>194</v>
      </c>
      <c r="E166" s="44"/>
      <c r="F166" s="223" t="s">
        <v>3908</v>
      </c>
      <c r="G166" s="44"/>
      <c r="H166" s="44"/>
      <c r="I166" s="224"/>
      <c r="J166" s="44"/>
      <c r="K166" s="44"/>
      <c r="L166" s="48"/>
      <c r="M166" s="225"/>
      <c r="N166" s="226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194</v>
      </c>
      <c r="AU166" s="20" t="s">
        <v>198</v>
      </c>
    </row>
    <row r="167" s="11" customFormat="1" ht="20.88" customHeight="1">
      <c r="A167" s="11"/>
      <c r="B167" s="195"/>
      <c r="C167" s="196"/>
      <c r="D167" s="197" t="s">
        <v>77</v>
      </c>
      <c r="E167" s="237" t="s">
        <v>3909</v>
      </c>
      <c r="F167" s="237" t="s">
        <v>3910</v>
      </c>
      <c r="G167" s="196"/>
      <c r="H167" s="196"/>
      <c r="I167" s="199"/>
      <c r="J167" s="238">
        <f>BK167</f>
        <v>0</v>
      </c>
      <c r="K167" s="196"/>
      <c r="L167" s="201"/>
      <c r="M167" s="202"/>
      <c r="N167" s="203"/>
      <c r="O167" s="203"/>
      <c r="P167" s="204">
        <f>SUM(P168:P175)</f>
        <v>0</v>
      </c>
      <c r="Q167" s="203"/>
      <c r="R167" s="204">
        <f>SUM(R168:R175)</f>
        <v>0</v>
      </c>
      <c r="S167" s="203"/>
      <c r="T167" s="205">
        <f>SUM(T168:T175)</f>
        <v>0</v>
      </c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R167" s="206" t="s">
        <v>86</v>
      </c>
      <c r="AT167" s="207" t="s">
        <v>77</v>
      </c>
      <c r="AU167" s="207" t="s">
        <v>91</v>
      </c>
      <c r="AY167" s="206" t="s">
        <v>188</v>
      </c>
      <c r="BK167" s="208">
        <f>SUM(BK168:BK175)</f>
        <v>0</v>
      </c>
    </row>
    <row r="168" s="2" customFormat="1" ht="16.5" customHeight="1">
      <c r="A168" s="42"/>
      <c r="B168" s="43"/>
      <c r="C168" s="209" t="s">
        <v>457</v>
      </c>
      <c r="D168" s="209" t="s">
        <v>189</v>
      </c>
      <c r="E168" s="210" t="s">
        <v>3947</v>
      </c>
      <c r="F168" s="211" t="s">
        <v>3948</v>
      </c>
      <c r="G168" s="212" t="s">
        <v>314</v>
      </c>
      <c r="H168" s="213">
        <v>88</v>
      </c>
      <c r="I168" s="214"/>
      <c r="J168" s="215">
        <f>ROUND(I168*H168,2)</f>
        <v>0</v>
      </c>
      <c r="K168" s="211" t="s">
        <v>32</v>
      </c>
      <c r="L168" s="48"/>
      <c r="M168" s="216" t="s">
        <v>32</v>
      </c>
      <c r="N168" s="217" t="s">
        <v>49</v>
      </c>
      <c r="O168" s="88"/>
      <c r="P168" s="218">
        <f>O168*H168</f>
        <v>0</v>
      </c>
      <c r="Q168" s="218">
        <v>0</v>
      </c>
      <c r="R168" s="218">
        <f>Q168*H168</f>
        <v>0</v>
      </c>
      <c r="S168" s="218">
        <v>0</v>
      </c>
      <c r="T168" s="219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20" t="s">
        <v>405</v>
      </c>
      <c r="AT168" s="220" t="s">
        <v>189</v>
      </c>
      <c r="AU168" s="220" t="s">
        <v>198</v>
      </c>
      <c r="AY168" s="20" t="s">
        <v>188</v>
      </c>
      <c r="BE168" s="221">
        <f>IF(N168="základní",J168,0)</f>
        <v>0</v>
      </c>
      <c r="BF168" s="221">
        <f>IF(N168="snížená",J168,0)</f>
        <v>0</v>
      </c>
      <c r="BG168" s="221">
        <f>IF(N168="zákl. přenesená",J168,0)</f>
        <v>0</v>
      </c>
      <c r="BH168" s="221">
        <f>IF(N168="sníž. přenesená",J168,0)</f>
        <v>0</v>
      </c>
      <c r="BI168" s="221">
        <f>IF(N168="nulová",J168,0)</f>
        <v>0</v>
      </c>
      <c r="BJ168" s="20" t="s">
        <v>86</v>
      </c>
      <c r="BK168" s="221">
        <f>ROUND(I168*H168,2)</f>
        <v>0</v>
      </c>
      <c r="BL168" s="20" t="s">
        <v>405</v>
      </c>
      <c r="BM168" s="220" t="s">
        <v>601</v>
      </c>
    </row>
    <row r="169" s="2" customFormat="1">
      <c r="A169" s="42"/>
      <c r="B169" s="43"/>
      <c r="C169" s="44"/>
      <c r="D169" s="222" t="s">
        <v>194</v>
      </c>
      <c r="E169" s="44"/>
      <c r="F169" s="223" t="s">
        <v>3948</v>
      </c>
      <c r="G169" s="44"/>
      <c r="H169" s="44"/>
      <c r="I169" s="224"/>
      <c r="J169" s="44"/>
      <c r="K169" s="44"/>
      <c r="L169" s="48"/>
      <c r="M169" s="225"/>
      <c r="N169" s="226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194</v>
      </c>
      <c r="AU169" s="20" t="s">
        <v>198</v>
      </c>
    </row>
    <row r="170" s="2" customFormat="1" ht="16.5" customHeight="1">
      <c r="A170" s="42"/>
      <c r="B170" s="43"/>
      <c r="C170" s="209" t="s">
        <v>461</v>
      </c>
      <c r="D170" s="209" t="s">
        <v>189</v>
      </c>
      <c r="E170" s="210" t="s">
        <v>3889</v>
      </c>
      <c r="F170" s="211" t="s">
        <v>3949</v>
      </c>
      <c r="G170" s="212" t="s">
        <v>314</v>
      </c>
      <c r="H170" s="213">
        <v>5</v>
      </c>
      <c r="I170" s="214"/>
      <c r="J170" s="215">
        <f>ROUND(I170*H170,2)</f>
        <v>0</v>
      </c>
      <c r="K170" s="211" t="s">
        <v>32</v>
      </c>
      <c r="L170" s="48"/>
      <c r="M170" s="216" t="s">
        <v>32</v>
      </c>
      <c r="N170" s="217" t="s">
        <v>49</v>
      </c>
      <c r="O170" s="88"/>
      <c r="P170" s="218">
        <f>O170*H170</f>
        <v>0</v>
      </c>
      <c r="Q170" s="218">
        <v>0</v>
      </c>
      <c r="R170" s="218">
        <f>Q170*H170</f>
        <v>0</v>
      </c>
      <c r="S170" s="218">
        <v>0</v>
      </c>
      <c r="T170" s="219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20" t="s">
        <v>405</v>
      </c>
      <c r="AT170" s="220" t="s">
        <v>189</v>
      </c>
      <c r="AU170" s="220" t="s">
        <v>198</v>
      </c>
      <c r="AY170" s="20" t="s">
        <v>188</v>
      </c>
      <c r="BE170" s="221">
        <f>IF(N170="základní",J170,0)</f>
        <v>0</v>
      </c>
      <c r="BF170" s="221">
        <f>IF(N170="snížená",J170,0)</f>
        <v>0</v>
      </c>
      <c r="BG170" s="221">
        <f>IF(N170="zákl. přenesená",J170,0)</f>
        <v>0</v>
      </c>
      <c r="BH170" s="221">
        <f>IF(N170="sníž. přenesená",J170,0)</f>
        <v>0</v>
      </c>
      <c r="BI170" s="221">
        <f>IF(N170="nulová",J170,0)</f>
        <v>0</v>
      </c>
      <c r="BJ170" s="20" t="s">
        <v>86</v>
      </c>
      <c r="BK170" s="221">
        <f>ROUND(I170*H170,2)</f>
        <v>0</v>
      </c>
      <c r="BL170" s="20" t="s">
        <v>405</v>
      </c>
      <c r="BM170" s="220" t="s">
        <v>612</v>
      </c>
    </row>
    <row r="171" s="2" customFormat="1">
      <c r="A171" s="42"/>
      <c r="B171" s="43"/>
      <c r="C171" s="44"/>
      <c r="D171" s="222" t="s">
        <v>194</v>
      </c>
      <c r="E171" s="44"/>
      <c r="F171" s="223" t="s">
        <v>3949</v>
      </c>
      <c r="G171" s="44"/>
      <c r="H171" s="44"/>
      <c r="I171" s="224"/>
      <c r="J171" s="44"/>
      <c r="K171" s="44"/>
      <c r="L171" s="48"/>
      <c r="M171" s="225"/>
      <c r="N171" s="226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194</v>
      </c>
      <c r="AU171" s="20" t="s">
        <v>198</v>
      </c>
    </row>
    <row r="172" s="2" customFormat="1" ht="16.5" customHeight="1">
      <c r="A172" s="42"/>
      <c r="B172" s="43"/>
      <c r="C172" s="209" t="s">
        <v>466</v>
      </c>
      <c r="D172" s="209" t="s">
        <v>189</v>
      </c>
      <c r="E172" s="210" t="s">
        <v>3891</v>
      </c>
      <c r="F172" s="211" t="s">
        <v>3914</v>
      </c>
      <c r="G172" s="212" t="s">
        <v>314</v>
      </c>
      <c r="H172" s="213">
        <v>285</v>
      </c>
      <c r="I172" s="214"/>
      <c r="J172" s="215">
        <f>ROUND(I172*H172,2)</f>
        <v>0</v>
      </c>
      <c r="K172" s="211" t="s">
        <v>32</v>
      </c>
      <c r="L172" s="48"/>
      <c r="M172" s="216" t="s">
        <v>32</v>
      </c>
      <c r="N172" s="217" t="s">
        <v>49</v>
      </c>
      <c r="O172" s="88"/>
      <c r="P172" s="218">
        <f>O172*H172</f>
        <v>0</v>
      </c>
      <c r="Q172" s="218">
        <v>0</v>
      </c>
      <c r="R172" s="218">
        <f>Q172*H172</f>
        <v>0</v>
      </c>
      <c r="S172" s="218">
        <v>0</v>
      </c>
      <c r="T172" s="219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20" t="s">
        <v>405</v>
      </c>
      <c r="AT172" s="220" t="s">
        <v>189</v>
      </c>
      <c r="AU172" s="220" t="s">
        <v>198</v>
      </c>
      <c r="AY172" s="20" t="s">
        <v>188</v>
      </c>
      <c r="BE172" s="221">
        <f>IF(N172="základní",J172,0)</f>
        <v>0</v>
      </c>
      <c r="BF172" s="221">
        <f>IF(N172="snížená",J172,0)</f>
        <v>0</v>
      </c>
      <c r="BG172" s="221">
        <f>IF(N172="zákl. přenesená",J172,0)</f>
        <v>0</v>
      </c>
      <c r="BH172" s="221">
        <f>IF(N172="sníž. přenesená",J172,0)</f>
        <v>0</v>
      </c>
      <c r="BI172" s="221">
        <f>IF(N172="nulová",J172,0)</f>
        <v>0</v>
      </c>
      <c r="BJ172" s="20" t="s">
        <v>86</v>
      </c>
      <c r="BK172" s="221">
        <f>ROUND(I172*H172,2)</f>
        <v>0</v>
      </c>
      <c r="BL172" s="20" t="s">
        <v>405</v>
      </c>
      <c r="BM172" s="220" t="s">
        <v>627</v>
      </c>
    </row>
    <row r="173" s="2" customFormat="1">
      <c r="A173" s="42"/>
      <c r="B173" s="43"/>
      <c r="C173" s="44"/>
      <c r="D173" s="222" t="s">
        <v>194</v>
      </c>
      <c r="E173" s="44"/>
      <c r="F173" s="223" t="s">
        <v>3914</v>
      </c>
      <c r="G173" s="44"/>
      <c r="H173" s="44"/>
      <c r="I173" s="224"/>
      <c r="J173" s="44"/>
      <c r="K173" s="44"/>
      <c r="L173" s="48"/>
      <c r="M173" s="225"/>
      <c r="N173" s="226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194</v>
      </c>
      <c r="AU173" s="20" t="s">
        <v>198</v>
      </c>
    </row>
    <row r="174" s="2" customFormat="1" ht="16.5" customHeight="1">
      <c r="A174" s="42"/>
      <c r="B174" s="43"/>
      <c r="C174" s="209" t="s">
        <v>471</v>
      </c>
      <c r="D174" s="209" t="s">
        <v>189</v>
      </c>
      <c r="E174" s="210" t="s">
        <v>3893</v>
      </c>
      <c r="F174" s="211" t="s">
        <v>3912</v>
      </c>
      <c r="G174" s="212" t="s">
        <v>314</v>
      </c>
      <c r="H174" s="213">
        <v>50</v>
      </c>
      <c r="I174" s="214"/>
      <c r="J174" s="215">
        <f>ROUND(I174*H174,2)</f>
        <v>0</v>
      </c>
      <c r="K174" s="211" t="s">
        <v>32</v>
      </c>
      <c r="L174" s="48"/>
      <c r="M174" s="216" t="s">
        <v>32</v>
      </c>
      <c r="N174" s="217" t="s">
        <v>49</v>
      </c>
      <c r="O174" s="88"/>
      <c r="P174" s="218">
        <f>O174*H174</f>
        <v>0</v>
      </c>
      <c r="Q174" s="218">
        <v>0</v>
      </c>
      <c r="R174" s="218">
        <f>Q174*H174</f>
        <v>0</v>
      </c>
      <c r="S174" s="218">
        <v>0</v>
      </c>
      <c r="T174" s="219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20" t="s">
        <v>405</v>
      </c>
      <c r="AT174" s="220" t="s">
        <v>189</v>
      </c>
      <c r="AU174" s="220" t="s">
        <v>198</v>
      </c>
      <c r="AY174" s="20" t="s">
        <v>188</v>
      </c>
      <c r="BE174" s="221">
        <f>IF(N174="základní",J174,0)</f>
        <v>0</v>
      </c>
      <c r="BF174" s="221">
        <f>IF(N174="snížená",J174,0)</f>
        <v>0</v>
      </c>
      <c r="BG174" s="221">
        <f>IF(N174="zákl. přenesená",J174,0)</f>
        <v>0</v>
      </c>
      <c r="BH174" s="221">
        <f>IF(N174="sníž. přenesená",J174,0)</f>
        <v>0</v>
      </c>
      <c r="BI174" s="221">
        <f>IF(N174="nulová",J174,0)</f>
        <v>0</v>
      </c>
      <c r="BJ174" s="20" t="s">
        <v>86</v>
      </c>
      <c r="BK174" s="221">
        <f>ROUND(I174*H174,2)</f>
        <v>0</v>
      </c>
      <c r="BL174" s="20" t="s">
        <v>405</v>
      </c>
      <c r="BM174" s="220" t="s">
        <v>638</v>
      </c>
    </row>
    <row r="175" s="2" customFormat="1">
      <c r="A175" s="42"/>
      <c r="B175" s="43"/>
      <c r="C175" s="44"/>
      <c r="D175" s="222" t="s">
        <v>194</v>
      </c>
      <c r="E175" s="44"/>
      <c r="F175" s="223" t="s">
        <v>3912</v>
      </c>
      <c r="G175" s="44"/>
      <c r="H175" s="44"/>
      <c r="I175" s="224"/>
      <c r="J175" s="44"/>
      <c r="K175" s="44"/>
      <c r="L175" s="48"/>
      <c r="M175" s="225"/>
      <c r="N175" s="226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0" t="s">
        <v>194</v>
      </c>
      <c r="AU175" s="20" t="s">
        <v>198</v>
      </c>
    </row>
    <row r="176" s="11" customFormat="1" ht="20.88" customHeight="1">
      <c r="A176" s="11"/>
      <c r="B176" s="195"/>
      <c r="C176" s="196"/>
      <c r="D176" s="197" t="s">
        <v>77</v>
      </c>
      <c r="E176" s="237" t="s">
        <v>3915</v>
      </c>
      <c r="F176" s="237" t="s">
        <v>3916</v>
      </c>
      <c r="G176" s="196"/>
      <c r="H176" s="196"/>
      <c r="I176" s="199"/>
      <c r="J176" s="238">
        <f>BK176</f>
        <v>0</v>
      </c>
      <c r="K176" s="196"/>
      <c r="L176" s="201"/>
      <c r="M176" s="202"/>
      <c r="N176" s="203"/>
      <c r="O176" s="203"/>
      <c r="P176" s="204">
        <f>SUM(P177:P178)</f>
        <v>0</v>
      </c>
      <c r="Q176" s="203"/>
      <c r="R176" s="204">
        <f>SUM(R177:R178)</f>
        <v>0</v>
      </c>
      <c r="S176" s="203"/>
      <c r="T176" s="205">
        <f>SUM(T177:T178)</f>
        <v>0</v>
      </c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R176" s="206" t="s">
        <v>86</v>
      </c>
      <c r="AT176" s="207" t="s">
        <v>77</v>
      </c>
      <c r="AU176" s="207" t="s">
        <v>91</v>
      </c>
      <c r="AY176" s="206" t="s">
        <v>188</v>
      </c>
      <c r="BK176" s="208">
        <f>SUM(BK177:BK178)</f>
        <v>0</v>
      </c>
    </row>
    <row r="177" s="2" customFormat="1" ht="16.5" customHeight="1">
      <c r="A177" s="42"/>
      <c r="B177" s="43"/>
      <c r="C177" s="209" t="s">
        <v>476</v>
      </c>
      <c r="D177" s="209" t="s">
        <v>189</v>
      </c>
      <c r="E177" s="210" t="s">
        <v>3895</v>
      </c>
      <c r="F177" s="211" t="s">
        <v>3918</v>
      </c>
      <c r="G177" s="212" t="s">
        <v>314</v>
      </c>
      <c r="H177" s="213">
        <v>428</v>
      </c>
      <c r="I177" s="214"/>
      <c r="J177" s="215">
        <f>ROUND(I177*H177,2)</f>
        <v>0</v>
      </c>
      <c r="K177" s="211" t="s">
        <v>32</v>
      </c>
      <c r="L177" s="48"/>
      <c r="M177" s="216" t="s">
        <v>32</v>
      </c>
      <c r="N177" s="217" t="s">
        <v>49</v>
      </c>
      <c r="O177" s="88"/>
      <c r="P177" s="218">
        <f>O177*H177</f>
        <v>0</v>
      </c>
      <c r="Q177" s="218">
        <v>0</v>
      </c>
      <c r="R177" s="218">
        <f>Q177*H177</f>
        <v>0</v>
      </c>
      <c r="S177" s="218">
        <v>0</v>
      </c>
      <c r="T177" s="219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20" t="s">
        <v>405</v>
      </c>
      <c r="AT177" s="220" t="s">
        <v>189</v>
      </c>
      <c r="AU177" s="220" t="s">
        <v>198</v>
      </c>
      <c r="AY177" s="20" t="s">
        <v>188</v>
      </c>
      <c r="BE177" s="221">
        <f>IF(N177="základní",J177,0)</f>
        <v>0</v>
      </c>
      <c r="BF177" s="221">
        <f>IF(N177="snížená",J177,0)</f>
        <v>0</v>
      </c>
      <c r="BG177" s="221">
        <f>IF(N177="zákl. přenesená",J177,0)</f>
        <v>0</v>
      </c>
      <c r="BH177" s="221">
        <f>IF(N177="sníž. přenesená",J177,0)</f>
        <v>0</v>
      </c>
      <c r="BI177" s="221">
        <f>IF(N177="nulová",J177,0)</f>
        <v>0</v>
      </c>
      <c r="BJ177" s="20" t="s">
        <v>86</v>
      </c>
      <c r="BK177" s="221">
        <f>ROUND(I177*H177,2)</f>
        <v>0</v>
      </c>
      <c r="BL177" s="20" t="s">
        <v>405</v>
      </c>
      <c r="BM177" s="220" t="s">
        <v>643</v>
      </c>
    </row>
    <row r="178" s="2" customFormat="1">
      <c r="A178" s="42"/>
      <c r="B178" s="43"/>
      <c r="C178" s="44"/>
      <c r="D178" s="222" t="s">
        <v>194</v>
      </c>
      <c r="E178" s="44"/>
      <c r="F178" s="223" t="s">
        <v>3918</v>
      </c>
      <c r="G178" s="44"/>
      <c r="H178" s="44"/>
      <c r="I178" s="224"/>
      <c r="J178" s="44"/>
      <c r="K178" s="44"/>
      <c r="L178" s="48"/>
      <c r="M178" s="225"/>
      <c r="N178" s="226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0" t="s">
        <v>194</v>
      </c>
      <c r="AU178" s="20" t="s">
        <v>198</v>
      </c>
    </row>
    <row r="179" s="11" customFormat="1" ht="20.88" customHeight="1">
      <c r="A179" s="11"/>
      <c r="B179" s="195"/>
      <c r="C179" s="196"/>
      <c r="D179" s="197" t="s">
        <v>77</v>
      </c>
      <c r="E179" s="237" t="s">
        <v>3919</v>
      </c>
      <c r="F179" s="237" t="s">
        <v>3920</v>
      </c>
      <c r="G179" s="196"/>
      <c r="H179" s="196"/>
      <c r="I179" s="199"/>
      <c r="J179" s="238">
        <f>BK179</f>
        <v>0</v>
      </c>
      <c r="K179" s="196"/>
      <c r="L179" s="201"/>
      <c r="M179" s="202"/>
      <c r="N179" s="203"/>
      <c r="O179" s="203"/>
      <c r="P179" s="204">
        <f>SUM(P180:P183)</f>
        <v>0</v>
      </c>
      <c r="Q179" s="203"/>
      <c r="R179" s="204">
        <f>SUM(R180:R183)</f>
        <v>0</v>
      </c>
      <c r="S179" s="203"/>
      <c r="T179" s="205">
        <f>SUM(T180:T183)</f>
        <v>0</v>
      </c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R179" s="206" t="s">
        <v>86</v>
      </c>
      <c r="AT179" s="207" t="s">
        <v>77</v>
      </c>
      <c r="AU179" s="207" t="s">
        <v>91</v>
      </c>
      <c r="AY179" s="206" t="s">
        <v>188</v>
      </c>
      <c r="BK179" s="208">
        <f>SUM(BK180:BK183)</f>
        <v>0</v>
      </c>
    </row>
    <row r="180" s="2" customFormat="1" ht="24.15" customHeight="1">
      <c r="A180" s="42"/>
      <c r="B180" s="43"/>
      <c r="C180" s="209" t="s">
        <v>480</v>
      </c>
      <c r="D180" s="209" t="s">
        <v>189</v>
      </c>
      <c r="E180" s="210" t="s">
        <v>3897</v>
      </c>
      <c r="F180" s="211" t="s">
        <v>3922</v>
      </c>
      <c r="G180" s="212" t="s">
        <v>235</v>
      </c>
      <c r="H180" s="213">
        <v>27</v>
      </c>
      <c r="I180" s="214"/>
      <c r="J180" s="215">
        <f>ROUND(I180*H180,2)</f>
        <v>0</v>
      </c>
      <c r="K180" s="211" t="s">
        <v>32</v>
      </c>
      <c r="L180" s="48"/>
      <c r="M180" s="216" t="s">
        <v>32</v>
      </c>
      <c r="N180" s="217" t="s">
        <v>49</v>
      </c>
      <c r="O180" s="88"/>
      <c r="P180" s="218">
        <f>O180*H180</f>
        <v>0</v>
      </c>
      <c r="Q180" s="218">
        <v>0</v>
      </c>
      <c r="R180" s="218">
        <f>Q180*H180</f>
        <v>0</v>
      </c>
      <c r="S180" s="218">
        <v>0</v>
      </c>
      <c r="T180" s="219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20" t="s">
        <v>405</v>
      </c>
      <c r="AT180" s="220" t="s">
        <v>189</v>
      </c>
      <c r="AU180" s="220" t="s">
        <v>198</v>
      </c>
      <c r="AY180" s="20" t="s">
        <v>188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20" t="s">
        <v>86</v>
      </c>
      <c r="BK180" s="221">
        <f>ROUND(I180*H180,2)</f>
        <v>0</v>
      </c>
      <c r="BL180" s="20" t="s">
        <v>405</v>
      </c>
      <c r="BM180" s="220" t="s">
        <v>656</v>
      </c>
    </row>
    <row r="181" s="2" customFormat="1">
      <c r="A181" s="42"/>
      <c r="B181" s="43"/>
      <c r="C181" s="44"/>
      <c r="D181" s="222" t="s">
        <v>194</v>
      </c>
      <c r="E181" s="44"/>
      <c r="F181" s="223" t="s">
        <v>3922</v>
      </c>
      <c r="G181" s="44"/>
      <c r="H181" s="44"/>
      <c r="I181" s="224"/>
      <c r="J181" s="44"/>
      <c r="K181" s="44"/>
      <c r="L181" s="48"/>
      <c r="M181" s="225"/>
      <c r="N181" s="226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194</v>
      </c>
      <c r="AU181" s="20" t="s">
        <v>198</v>
      </c>
    </row>
    <row r="182" s="2" customFormat="1" ht="24.15" customHeight="1">
      <c r="A182" s="42"/>
      <c r="B182" s="43"/>
      <c r="C182" s="209" t="s">
        <v>484</v>
      </c>
      <c r="D182" s="209" t="s">
        <v>189</v>
      </c>
      <c r="E182" s="210" t="s">
        <v>3899</v>
      </c>
      <c r="F182" s="211" t="s">
        <v>3924</v>
      </c>
      <c r="G182" s="212" t="s">
        <v>235</v>
      </c>
      <c r="H182" s="213">
        <v>20</v>
      </c>
      <c r="I182" s="214"/>
      <c r="J182" s="215">
        <f>ROUND(I182*H182,2)</f>
        <v>0</v>
      </c>
      <c r="K182" s="211" t="s">
        <v>32</v>
      </c>
      <c r="L182" s="48"/>
      <c r="M182" s="216" t="s">
        <v>32</v>
      </c>
      <c r="N182" s="217" t="s">
        <v>49</v>
      </c>
      <c r="O182" s="88"/>
      <c r="P182" s="218">
        <f>O182*H182</f>
        <v>0</v>
      </c>
      <c r="Q182" s="218">
        <v>0</v>
      </c>
      <c r="R182" s="218">
        <f>Q182*H182</f>
        <v>0</v>
      </c>
      <c r="S182" s="218">
        <v>0</v>
      </c>
      <c r="T182" s="219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20" t="s">
        <v>405</v>
      </c>
      <c r="AT182" s="220" t="s">
        <v>189</v>
      </c>
      <c r="AU182" s="220" t="s">
        <v>198</v>
      </c>
      <c r="AY182" s="20" t="s">
        <v>188</v>
      </c>
      <c r="BE182" s="221">
        <f>IF(N182="základní",J182,0)</f>
        <v>0</v>
      </c>
      <c r="BF182" s="221">
        <f>IF(N182="snížená",J182,0)</f>
        <v>0</v>
      </c>
      <c r="BG182" s="221">
        <f>IF(N182="zákl. přenesená",J182,0)</f>
        <v>0</v>
      </c>
      <c r="BH182" s="221">
        <f>IF(N182="sníž. přenesená",J182,0)</f>
        <v>0</v>
      </c>
      <c r="BI182" s="221">
        <f>IF(N182="nulová",J182,0)</f>
        <v>0</v>
      </c>
      <c r="BJ182" s="20" t="s">
        <v>86</v>
      </c>
      <c r="BK182" s="221">
        <f>ROUND(I182*H182,2)</f>
        <v>0</v>
      </c>
      <c r="BL182" s="20" t="s">
        <v>405</v>
      </c>
      <c r="BM182" s="220" t="s">
        <v>669</v>
      </c>
    </row>
    <row r="183" s="2" customFormat="1">
      <c r="A183" s="42"/>
      <c r="B183" s="43"/>
      <c r="C183" s="44"/>
      <c r="D183" s="222" t="s">
        <v>194</v>
      </c>
      <c r="E183" s="44"/>
      <c r="F183" s="223" t="s">
        <v>3924</v>
      </c>
      <c r="G183" s="44"/>
      <c r="H183" s="44"/>
      <c r="I183" s="224"/>
      <c r="J183" s="44"/>
      <c r="K183" s="44"/>
      <c r="L183" s="48"/>
      <c r="M183" s="225"/>
      <c r="N183" s="226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194</v>
      </c>
      <c r="AU183" s="20" t="s">
        <v>198</v>
      </c>
    </row>
    <row r="184" s="11" customFormat="1" ht="20.88" customHeight="1">
      <c r="A184" s="11"/>
      <c r="B184" s="195"/>
      <c r="C184" s="196"/>
      <c r="D184" s="197" t="s">
        <v>77</v>
      </c>
      <c r="E184" s="237" t="s">
        <v>3925</v>
      </c>
      <c r="F184" s="237" t="s">
        <v>3926</v>
      </c>
      <c r="G184" s="196"/>
      <c r="H184" s="196"/>
      <c r="I184" s="199"/>
      <c r="J184" s="238">
        <f>BK184</f>
        <v>0</v>
      </c>
      <c r="K184" s="196"/>
      <c r="L184" s="201"/>
      <c r="M184" s="202"/>
      <c r="N184" s="203"/>
      <c r="O184" s="203"/>
      <c r="P184" s="204">
        <f>SUM(P185:P186)</f>
        <v>0</v>
      </c>
      <c r="Q184" s="203"/>
      <c r="R184" s="204">
        <f>SUM(R185:R186)</f>
        <v>0</v>
      </c>
      <c r="S184" s="203"/>
      <c r="T184" s="205">
        <f>SUM(T185:T186)</f>
        <v>0</v>
      </c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R184" s="206" t="s">
        <v>86</v>
      </c>
      <c r="AT184" s="207" t="s">
        <v>77</v>
      </c>
      <c r="AU184" s="207" t="s">
        <v>91</v>
      </c>
      <c r="AY184" s="206" t="s">
        <v>188</v>
      </c>
      <c r="BK184" s="208">
        <f>SUM(BK185:BK186)</f>
        <v>0</v>
      </c>
    </row>
    <row r="185" s="2" customFormat="1" ht="16.5" customHeight="1">
      <c r="A185" s="42"/>
      <c r="B185" s="43"/>
      <c r="C185" s="209" t="s">
        <v>494</v>
      </c>
      <c r="D185" s="209" t="s">
        <v>189</v>
      </c>
      <c r="E185" s="210" t="s">
        <v>3903</v>
      </c>
      <c r="F185" s="211" t="s">
        <v>3928</v>
      </c>
      <c r="G185" s="212" t="s">
        <v>235</v>
      </c>
      <c r="H185" s="213">
        <v>47</v>
      </c>
      <c r="I185" s="214"/>
      <c r="J185" s="215">
        <f>ROUND(I185*H185,2)</f>
        <v>0</v>
      </c>
      <c r="K185" s="211" t="s">
        <v>32</v>
      </c>
      <c r="L185" s="48"/>
      <c r="M185" s="216" t="s">
        <v>32</v>
      </c>
      <c r="N185" s="217" t="s">
        <v>49</v>
      </c>
      <c r="O185" s="88"/>
      <c r="P185" s="218">
        <f>O185*H185</f>
        <v>0</v>
      </c>
      <c r="Q185" s="218">
        <v>0</v>
      </c>
      <c r="R185" s="218">
        <f>Q185*H185</f>
        <v>0</v>
      </c>
      <c r="S185" s="218">
        <v>0</v>
      </c>
      <c r="T185" s="219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20" t="s">
        <v>405</v>
      </c>
      <c r="AT185" s="220" t="s">
        <v>189</v>
      </c>
      <c r="AU185" s="220" t="s">
        <v>198</v>
      </c>
      <c r="AY185" s="20" t="s">
        <v>188</v>
      </c>
      <c r="BE185" s="221">
        <f>IF(N185="základní",J185,0)</f>
        <v>0</v>
      </c>
      <c r="BF185" s="221">
        <f>IF(N185="snížená",J185,0)</f>
        <v>0</v>
      </c>
      <c r="BG185" s="221">
        <f>IF(N185="zákl. přenesená",J185,0)</f>
        <v>0</v>
      </c>
      <c r="BH185" s="221">
        <f>IF(N185="sníž. přenesená",J185,0)</f>
        <v>0</v>
      </c>
      <c r="BI185" s="221">
        <f>IF(N185="nulová",J185,0)</f>
        <v>0</v>
      </c>
      <c r="BJ185" s="20" t="s">
        <v>86</v>
      </c>
      <c r="BK185" s="221">
        <f>ROUND(I185*H185,2)</f>
        <v>0</v>
      </c>
      <c r="BL185" s="20" t="s">
        <v>405</v>
      </c>
      <c r="BM185" s="220" t="s">
        <v>681</v>
      </c>
    </row>
    <row r="186" s="2" customFormat="1">
      <c r="A186" s="42"/>
      <c r="B186" s="43"/>
      <c r="C186" s="44"/>
      <c r="D186" s="222" t="s">
        <v>194</v>
      </c>
      <c r="E186" s="44"/>
      <c r="F186" s="223" t="s">
        <v>3928</v>
      </c>
      <c r="G186" s="44"/>
      <c r="H186" s="44"/>
      <c r="I186" s="224"/>
      <c r="J186" s="44"/>
      <c r="K186" s="44"/>
      <c r="L186" s="48"/>
      <c r="M186" s="225"/>
      <c r="N186" s="226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194</v>
      </c>
      <c r="AU186" s="20" t="s">
        <v>198</v>
      </c>
    </row>
    <row r="187" s="11" customFormat="1" ht="25.92" customHeight="1">
      <c r="A187" s="11"/>
      <c r="B187" s="195"/>
      <c r="C187" s="196"/>
      <c r="D187" s="197" t="s">
        <v>77</v>
      </c>
      <c r="E187" s="198" t="s">
        <v>230</v>
      </c>
      <c r="F187" s="198" t="s">
        <v>89</v>
      </c>
      <c r="G187" s="196"/>
      <c r="H187" s="196"/>
      <c r="I187" s="199"/>
      <c r="J187" s="200">
        <f>BK187</f>
        <v>0</v>
      </c>
      <c r="K187" s="196"/>
      <c r="L187" s="201"/>
      <c r="M187" s="202"/>
      <c r="N187" s="203"/>
      <c r="O187" s="203"/>
      <c r="P187" s="204">
        <f>SUM(P188:P195)</f>
        <v>0</v>
      </c>
      <c r="Q187" s="203"/>
      <c r="R187" s="204">
        <f>SUM(R188:R195)</f>
        <v>0</v>
      </c>
      <c r="S187" s="203"/>
      <c r="T187" s="205">
        <f>SUM(T188:T195)</f>
        <v>0</v>
      </c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R187" s="206" t="s">
        <v>208</v>
      </c>
      <c r="AT187" s="207" t="s">
        <v>77</v>
      </c>
      <c r="AU187" s="207" t="s">
        <v>78</v>
      </c>
      <c r="AY187" s="206" t="s">
        <v>188</v>
      </c>
      <c r="BK187" s="208">
        <f>SUM(BK188:BK195)</f>
        <v>0</v>
      </c>
    </row>
    <row r="188" s="2" customFormat="1" ht="16.5" customHeight="1">
      <c r="A188" s="42"/>
      <c r="B188" s="43"/>
      <c r="C188" s="209" t="s">
        <v>506</v>
      </c>
      <c r="D188" s="209" t="s">
        <v>189</v>
      </c>
      <c r="E188" s="210" t="s">
        <v>3929</v>
      </c>
      <c r="F188" s="211" t="s">
        <v>3930</v>
      </c>
      <c r="G188" s="212" t="s">
        <v>886</v>
      </c>
      <c r="H188" s="213">
        <v>8</v>
      </c>
      <c r="I188" s="214"/>
      <c r="J188" s="215">
        <f>ROUND(I188*H188,2)</f>
        <v>0</v>
      </c>
      <c r="K188" s="211" t="s">
        <v>32</v>
      </c>
      <c r="L188" s="48"/>
      <c r="M188" s="216" t="s">
        <v>32</v>
      </c>
      <c r="N188" s="217" t="s">
        <v>49</v>
      </c>
      <c r="O188" s="88"/>
      <c r="P188" s="218">
        <f>O188*H188</f>
        <v>0</v>
      </c>
      <c r="Q188" s="218">
        <v>0</v>
      </c>
      <c r="R188" s="218">
        <f>Q188*H188</f>
        <v>0</v>
      </c>
      <c r="S188" s="218">
        <v>0</v>
      </c>
      <c r="T188" s="219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20" t="s">
        <v>187</v>
      </c>
      <c r="AT188" s="220" t="s">
        <v>189</v>
      </c>
      <c r="AU188" s="220" t="s">
        <v>86</v>
      </c>
      <c r="AY188" s="20" t="s">
        <v>188</v>
      </c>
      <c r="BE188" s="221">
        <f>IF(N188="základní",J188,0)</f>
        <v>0</v>
      </c>
      <c r="BF188" s="221">
        <f>IF(N188="snížená",J188,0)</f>
        <v>0</v>
      </c>
      <c r="BG188" s="221">
        <f>IF(N188="zákl. přenesená",J188,0)</f>
        <v>0</v>
      </c>
      <c r="BH188" s="221">
        <f>IF(N188="sníž. přenesená",J188,0)</f>
        <v>0</v>
      </c>
      <c r="BI188" s="221">
        <f>IF(N188="nulová",J188,0)</f>
        <v>0</v>
      </c>
      <c r="BJ188" s="20" t="s">
        <v>86</v>
      </c>
      <c r="BK188" s="221">
        <f>ROUND(I188*H188,2)</f>
        <v>0</v>
      </c>
      <c r="BL188" s="20" t="s">
        <v>187</v>
      </c>
      <c r="BM188" s="220" t="s">
        <v>705</v>
      </c>
    </row>
    <row r="189" s="2" customFormat="1">
      <c r="A189" s="42"/>
      <c r="B189" s="43"/>
      <c r="C189" s="44"/>
      <c r="D189" s="222" t="s">
        <v>194</v>
      </c>
      <c r="E189" s="44"/>
      <c r="F189" s="223" t="s">
        <v>3930</v>
      </c>
      <c r="G189" s="44"/>
      <c r="H189" s="44"/>
      <c r="I189" s="224"/>
      <c r="J189" s="44"/>
      <c r="K189" s="44"/>
      <c r="L189" s="48"/>
      <c r="M189" s="225"/>
      <c r="N189" s="226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194</v>
      </c>
      <c r="AU189" s="20" t="s">
        <v>86</v>
      </c>
    </row>
    <row r="190" s="2" customFormat="1" ht="24.15" customHeight="1">
      <c r="A190" s="42"/>
      <c r="B190" s="43"/>
      <c r="C190" s="209" t="s">
        <v>519</v>
      </c>
      <c r="D190" s="209" t="s">
        <v>189</v>
      </c>
      <c r="E190" s="210" t="s">
        <v>3931</v>
      </c>
      <c r="F190" s="211" t="s">
        <v>3932</v>
      </c>
      <c r="G190" s="212" t="s">
        <v>244</v>
      </c>
      <c r="H190" s="213">
        <v>0.69999999999999996</v>
      </c>
      <c r="I190" s="214"/>
      <c r="J190" s="215">
        <f>ROUND(I190*H190,2)</f>
        <v>0</v>
      </c>
      <c r="K190" s="211" t="s">
        <v>32</v>
      </c>
      <c r="L190" s="48"/>
      <c r="M190" s="216" t="s">
        <v>32</v>
      </c>
      <c r="N190" s="217" t="s">
        <v>49</v>
      </c>
      <c r="O190" s="88"/>
      <c r="P190" s="218">
        <f>O190*H190</f>
        <v>0</v>
      </c>
      <c r="Q190" s="218">
        <v>0</v>
      </c>
      <c r="R190" s="218">
        <f>Q190*H190</f>
        <v>0</v>
      </c>
      <c r="S190" s="218">
        <v>0</v>
      </c>
      <c r="T190" s="219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20" t="s">
        <v>187</v>
      </c>
      <c r="AT190" s="220" t="s">
        <v>189</v>
      </c>
      <c r="AU190" s="220" t="s">
        <v>86</v>
      </c>
      <c r="AY190" s="20" t="s">
        <v>188</v>
      </c>
      <c r="BE190" s="221">
        <f>IF(N190="základní",J190,0)</f>
        <v>0</v>
      </c>
      <c r="BF190" s="221">
        <f>IF(N190="snížená",J190,0)</f>
        <v>0</v>
      </c>
      <c r="BG190" s="221">
        <f>IF(N190="zákl. přenesená",J190,0)</f>
        <v>0</v>
      </c>
      <c r="BH190" s="221">
        <f>IF(N190="sníž. přenesená",J190,0)</f>
        <v>0</v>
      </c>
      <c r="BI190" s="221">
        <f>IF(N190="nulová",J190,0)</f>
        <v>0</v>
      </c>
      <c r="BJ190" s="20" t="s">
        <v>86</v>
      </c>
      <c r="BK190" s="221">
        <f>ROUND(I190*H190,2)</f>
        <v>0</v>
      </c>
      <c r="BL190" s="20" t="s">
        <v>187</v>
      </c>
      <c r="BM190" s="220" t="s">
        <v>752</v>
      </c>
    </row>
    <row r="191" s="2" customFormat="1">
      <c r="A191" s="42"/>
      <c r="B191" s="43"/>
      <c r="C191" s="44"/>
      <c r="D191" s="222" t="s">
        <v>194</v>
      </c>
      <c r="E191" s="44"/>
      <c r="F191" s="223" t="s">
        <v>3932</v>
      </c>
      <c r="G191" s="44"/>
      <c r="H191" s="44"/>
      <c r="I191" s="224"/>
      <c r="J191" s="44"/>
      <c r="K191" s="44"/>
      <c r="L191" s="48"/>
      <c r="M191" s="225"/>
      <c r="N191" s="226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194</v>
      </c>
      <c r="AU191" s="20" t="s">
        <v>86</v>
      </c>
    </row>
    <row r="192" s="2" customFormat="1" ht="16.5" customHeight="1">
      <c r="A192" s="42"/>
      <c r="B192" s="43"/>
      <c r="C192" s="209" t="s">
        <v>525</v>
      </c>
      <c r="D192" s="209" t="s">
        <v>189</v>
      </c>
      <c r="E192" s="210" t="s">
        <v>3933</v>
      </c>
      <c r="F192" s="211" t="s">
        <v>3934</v>
      </c>
      <c r="G192" s="212" t="s">
        <v>3935</v>
      </c>
      <c r="H192" s="297"/>
      <c r="I192" s="214"/>
      <c r="J192" s="215">
        <f>ROUND(I192*H192,2)</f>
        <v>0</v>
      </c>
      <c r="K192" s="211" t="s">
        <v>32</v>
      </c>
      <c r="L192" s="48"/>
      <c r="M192" s="216" t="s">
        <v>32</v>
      </c>
      <c r="N192" s="217" t="s">
        <v>49</v>
      </c>
      <c r="O192" s="88"/>
      <c r="P192" s="218">
        <f>O192*H192</f>
        <v>0</v>
      </c>
      <c r="Q192" s="218">
        <v>0</v>
      </c>
      <c r="R192" s="218">
        <f>Q192*H192</f>
        <v>0</v>
      </c>
      <c r="S192" s="218">
        <v>0</v>
      </c>
      <c r="T192" s="219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20" t="s">
        <v>187</v>
      </c>
      <c r="AT192" s="220" t="s">
        <v>189</v>
      </c>
      <c r="AU192" s="220" t="s">
        <v>86</v>
      </c>
      <c r="AY192" s="20" t="s">
        <v>188</v>
      </c>
      <c r="BE192" s="221">
        <f>IF(N192="základní",J192,0)</f>
        <v>0</v>
      </c>
      <c r="BF192" s="221">
        <f>IF(N192="snížená",J192,0)</f>
        <v>0</v>
      </c>
      <c r="BG192" s="221">
        <f>IF(N192="zákl. přenesená",J192,0)</f>
        <v>0</v>
      </c>
      <c r="BH192" s="221">
        <f>IF(N192="sníž. přenesená",J192,0)</f>
        <v>0</v>
      </c>
      <c r="BI192" s="221">
        <f>IF(N192="nulová",J192,0)</f>
        <v>0</v>
      </c>
      <c r="BJ192" s="20" t="s">
        <v>86</v>
      </c>
      <c r="BK192" s="221">
        <f>ROUND(I192*H192,2)</f>
        <v>0</v>
      </c>
      <c r="BL192" s="20" t="s">
        <v>187</v>
      </c>
      <c r="BM192" s="220" t="s">
        <v>765</v>
      </c>
    </row>
    <row r="193" s="2" customFormat="1">
      <c r="A193" s="42"/>
      <c r="B193" s="43"/>
      <c r="C193" s="44"/>
      <c r="D193" s="222" t="s">
        <v>194</v>
      </c>
      <c r="E193" s="44"/>
      <c r="F193" s="223" t="s">
        <v>3934</v>
      </c>
      <c r="G193" s="44"/>
      <c r="H193" s="44"/>
      <c r="I193" s="224"/>
      <c r="J193" s="44"/>
      <c r="K193" s="44"/>
      <c r="L193" s="48"/>
      <c r="M193" s="225"/>
      <c r="N193" s="226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194</v>
      </c>
      <c r="AU193" s="20" t="s">
        <v>86</v>
      </c>
    </row>
    <row r="194" s="2" customFormat="1" ht="16.5" customHeight="1">
      <c r="A194" s="42"/>
      <c r="B194" s="43"/>
      <c r="C194" s="209" t="s">
        <v>530</v>
      </c>
      <c r="D194" s="209" t="s">
        <v>189</v>
      </c>
      <c r="E194" s="210" t="s">
        <v>3936</v>
      </c>
      <c r="F194" s="211" t="s">
        <v>3937</v>
      </c>
      <c r="G194" s="212" t="s">
        <v>244</v>
      </c>
      <c r="H194" s="213">
        <v>0.29999999999999999</v>
      </c>
      <c r="I194" s="214"/>
      <c r="J194" s="215">
        <f>ROUND(I194*H194,2)</f>
        <v>0</v>
      </c>
      <c r="K194" s="211" t="s">
        <v>32</v>
      </c>
      <c r="L194" s="48"/>
      <c r="M194" s="216" t="s">
        <v>32</v>
      </c>
      <c r="N194" s="217" t="s">
        <v>49</v>
      </c>
      <c r="O194" s="88"/>
      <c r="P194" s="218">
        <f>O194*H194</f>
        <v>0</v>
      </c>
      <c r="Q194" s="218">
        <v>0</v>
      </c>
      <c r="R194" s="218">
        <f>Q194*H194</f>
        <v>0</v>
      </c>
      <c r="S194" s="218">
        <v>0</v>
      </c>
      <c r="T194" s="219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20" t="s">
        <v>187</v>
      </c>
      <c r="AT194" s="220" t="s">
        <v>189</v>
      </c>
      <c r="AU194" s="220" t="s">
        <v>86</v>
      </c>
      <c r="AY194" s="20" t="s">
        <v>188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20" t="s">
        <v>86</v>
      </c>
      <c r="BK194" s="221">
        <f>ROUND(I194*H194,2)</f>
        <v>0</v>
      </c>
      <c r="BL194" s="20" t="s">
        <v>187</v>
      </c>
      <c r="BM194" s="220" t="s">
        <v>782</v>
      </c>
    </row>
    <row r="195" s="2" customFormat="1">
      <c r="A195" s="42"/>
      <c r="B195" s="43"/>
      <c r="C195" s="44"/>
      <c r="D195" s="222" t="s">
        <v>194</v>
      </c>
      <c r="E195" s="44"/>
      <c r="F195" s="223" t="s">
        <v>3937</v>
      </c>
      <c r="G195" s="44"/>
      <c r="H195" s="44"/>
      <c r="I195" s="224"/>
      <c r="J195" s="44"/>
      <c r="K195" s="44"/>
      <c r="L195" s="48"/>
      <c r="M195" s="228"/>
      <c r="N195" s="229"/>
      <c r="O195" s="230"/>
      <c r="P195" s="230"/>
      <c r="Q195" s="230"/>
      <c r="R195" s="230"/>
      <c r="S195" s="230"/>
      <c r="T195" s="231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194</v>
      </c>
      <c r="AU195" s="20" t="s">
        <v>86</v>
      </c>
    </row>
    <row r="196" s="2" customFormat="1" ht="6.96" customHeight="1">
      <c r="A196" s="42"/>
      <c r="B196" s="63"/>
      <c r="C196" s="64"/>
      <c r="D196" s="64"/>
      <c r="E196" s="64"/>
      <c r="F196" s="64"/>
      <c r="G196" s="64"/>
      <c r="H196" s="64"/>
      <c r="I196" s="64"/>
      <c r="J196" s="64"/>
      <c r="K196" s="64"/>
      <c r="L196" s="48"/>
      <c r="M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</row>
  </sheetData>
  <sheetProtection sheet="1" autoFilter="0" formatColumns="0" formatRows="0" objects="1" scenarios="1" spinCount="100000" saltValue="1uYWdxRHLoTU7iD5CP/8hLmfvH0pAZ33j+v1mbIvv/OjfpY0at5NRVB2gxfaceXgFL5zUpi1uRBWZjhzMYRSEA==" hashValue="GgFqSlqNQ/IZOxRfnn5LdNL7wXVe9ii0Fabkjb8071aRQyZH3gYz5OY2TXatqFYCXkVGwf7Z5NMLmyAQq7iqWw==" algorithmName="SHA-512" password="EC2B"/>
  <autoFilter ref="C102:K19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1:H91"/>
    <mergeCell ref="E93:H93"/>
    <mergeCell ref="E95:H9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91</v>
      </c>
    </row>
    <row r="4" s="1" customFormat="1" ht="24.96" customHeight="1">
      <c r="B4" s="23"/>
      <c r="D4" s="144" t="s">
        <v>164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26.25" customHeight="1">
      <c r="B7" s="23"/>
      <c r="E7" s="147" t="str">
        <f>'Rekapitulace stavby'!K6</f>
        <v>Dům kultury v Ostrově - vybudování kulturního a kreativního centra (interiér)</v>
      </c>
      <c r="F7" s="146"/>
      <c r="G7" s="146"/>
      <c r="H7" s="146"/>
      <c r="L7" s="23"/>
    </row>
    <row r="8" s="1" customFormat="1" ht="12" customHeight="1">
      <c r="B8" s="23"/>
      <c r="D8" s="146" t="s">
        <v>165</v>
      </c>
      <c r="L8" s="23"/>
    </row>
    <row r="9" s="2" customFormat="1" ht="16.5" customHeight="1">
      <c r="A9" s="42"/>
      <c r="B9" s="48"/>
      <c r="C9" s="42"/>
      <c r="D9" s="42"/>
      <c r="E9" s="147" t="s">
        <v>3663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255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3950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32</v>
      </c>
      <c r="G13" s="42"/>
      <c r="H13" s="42"/>
      <c r="I13" s="146" t="s">
        <v>20</v>
      </c>
      <c r="J13" s="137" t="s">
        <v>32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23</v>
      </c>
      <c r="G14" s="42"/>
      <c r="H14" s="42"/>
      <c r="I14" s="146" t="s">
        <v>24</v>
      </c>
      <c r="J14" s="150" t="str">
        <f>'Rekapitulace stavby'!AN8</f>
        <v>13. 3. 2024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30</v>
      </c>
      <c r="E16" s="42"/>
      <c r="F16" s="42"/>
      <c r="G16" s="42"/>
      <c r="H16" s="42"/>
      <c r="I16" s="146" t="s">
        <v>31</v>
      </c>
      <c r="J16" s="137" t="s">
        <v>32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33</v>
      </c>
      <c r="F17" s="42"/>
      <c r="G17" s="42"/>
      <c r="H17" s="42"/>
      <c r="I17" s="146" t="s">
        <v>34</v>
      </c>
      <c r="J17" s="137" t="s">
        <v>32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35</v>
      </c>
      <c r="E19" s="42"/>
      <c r="F19" s="42"/>
      <c r="G19" s="42"/>
      <c r="H19" s="42"/>
      <c r="I19" s="146" t="s">
        <v>31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34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37</v>
      </c>
      <c r="E22" s="42"/>
      <c r="F22" s="42"/>
      <c r="G22" s="42"/>
      <c r="H22" s="42"/>
      <c r="I22" s="146" t="s">
        <v>31</v>
      </c>
      <c r="J22" s="137" t="s">
        <v>32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38</v>
      </c>
      <c r="F23" s="42"/>
      <c r="G23" s="42"/>
      <c r="H23" s="42"/>
      <c r="I23" s="146" t="s">
        <v>34</v>
      </c>
      <c r="J23" s="137" t="s">
        <v>32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40</v>
      </c>
      <c r="E25" s="42"/>
      <c r="F25" s="42"/>
      <c r="G25" s="42"/>
      <c r="H25" s="42"/>
      <c r="I25" s="146" t="s">
        <v>31</v>
      </c>
      <c r="J25" s="137" t="str">
        <f>IF('Rekapitulace stavby'!AN19="","",'Rekapitulace stavby'!AN19)</f>
        <v/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>Jakub Vilingr</v>
      </c>
      <c r="F26" s="42"/>
      <c r="G26" s="42"/>
      <c r="H26" s="42"/>
      <c r="I26" s="146" t="s">
        <v>34</v>
      </c>
      <c r="J26" s="137" t="str">
        <f>IF('Rekapitulace stavby'!AN20="","",'Rekapitulace stavby'!AN20)</f>
        <v/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42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71.25" customHeight="1">
      <c r="A29" s="151"/>
      <c r="B29" s="152"/>
      <c r="C29" s="151"/>
      <c r="D29" s="151"/>
      <c r="E29" s="153" t="s">
        <v>43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44</v>
      </c>
      <c r="E32" s="42"/>
      <c r="F32" s="42"/>
      <c r="G32" s="42"/>
      <c r="H32" s="42"/>
      <c r="I32" s="42"/>
      <c r="J32" s="157">
        <f>ROUND(J103,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46</v>
      </c>
      <c r="G34" s="42"/>
      <c r="H34" s="42"/>
      <c r="I34" s="158" t="s">
        <v>45</v>
      </c>
      <c r="J34" s="158" t="s">
        <v>47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48</v>
      </c>
      <c r="E35" s="146" t="s">
        <v>49</v>
      </c>
      <c r="F35" s="160">
        <f>ROUND((SUM(BE103:BE231)),  2)</f>
        <v>0</v>
      </c>
      <c r="G35" s="42"/>
      <c r="H35" s="42"/>
      <c r="I35" s="161">
        <v>0.20999999999999999</v>
      </c>
      <c r="J35" s="160">
        <f>ROUND(((SUM(BE103:BE231))*I35),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50</v>
      </c>
      <c r="F36" s="160">
        <f>ROUND((SUM(BF103:BF231)),  2)</f>
        <v>0</v>
      </c>
      <c r="G36" s="42"/>
      <c r="H36" s="42"/>
      <c r="I36" s="161">
        <v>0.14999999999999999</v>
      </c>
      <c r="J36" s="160">
        <f>ROUND(((SUM(BF103:BF231))*I36),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51</v>
      </c>
      <c r="F37" s="160">
        <f>ROUND((SUM(BG103:BG231)),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52</v>
      </c>
      <c r="F38" s="160">
        <f>ROUND((SUM(BH103:BH231)),  2)</f>
        <v>0</v>
      </c>
      <c r="G38" s="42"/>
      <c r="H38" s="42"/>
      <c r="I38" s="161">
        <v>0.14999999999999999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53</v>
      </c>
      <c r="F39" s="160">
        <f>ROUND((SUM(BI103:BI231)),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54</v>
      </c>
      <c r="E41" s="164"/>
      <c r="F41" s="164"/>
      <c r="G41" s="165" t="s">
        <v>55</v>
      </c>
      <c r="H41" s="166" t="s">
        <v>56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167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26.25" customHeight="1">
      <c r="A50" s="42"/>
      <c r="B50" s="43"/>
      <c r="C50" s="44"/>
      <c r="D50" s="44"/>
      <c r="E50" s="173" t="str">
        <f>E7</f>
        <v>Dům kultury v Ostrově - vybudování kulturního a kreativního centra (interiér)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165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3" t="s">
        <v>3663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255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KC-EI - Silnoproud (Kanceláře)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>Ostrov</v>
      </c>
      <c r="G56" s="44"/>
      <c r="H56" s="44"/>
      <c r="I56" s="35" t="s">
        <v>24</v>
      </c>
      <c r="J56" s="76" t="str">
        <f>IF(J14="","",J14)</f>
        <v>13. 3. 2024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54.45" customHeight="1">
      <c r="A58" s="42"/>
      <c r="B58" s="43"/>
      <c r="C58" s="35" t="s">
        <v>30</v>
      </c>
      <c r="D58" s="44"/>
      <c r="E58" s="44"/>
      <c r="F58" s="30" t="str">
        <f>E17</f>
        <v>Město Ostrov, Jáchymovská 1 , 363 01 Ostrov</v>
      </c>
      <c r="G58" s="44"/>
      <c r="H58" s="44"/>
      <c r="I58" s="35" t="s">
        <v>37</v>
      </c>
      <c r="J58" s="40" t="str">
        <f>E23</f>
        <v>Ing arch Olga Růžičková, Gagarinova, Karlovy Vary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5" t="s">
        <v>35</v>
      </c>
      <c r="D59" s="44"/>
      <c r="E59" s="44"/>
      <c r="F59" s="30" t="str">
        <f>IF(E20="","",E20)</f>
        <v>Vyplň údaj</v>
      </c>
      <c r="G59" s="44"/>
      <c r="H59" s="44"/>
      <c r="I59" s="35" t="s">
        <v>40</v>
      </c>
      <c r="J59" s="40" t="str">
        <f>E26</f>
        <v>Jakub Vilingr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168</v>
      </c>
      <c r="D61" s="175"/>
      <c r="E61" s="175"/>
      <c r="F61" s="175"/>
      <c r="G61" s="175"/>
      <c r="H61" s="175"/>
      <c r="I61" s="175"/>
      <c r="J61" s="176" t="s">
        <v>169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76</v>
      </c>
      <c r="D63" s="44"/>
      <c r="E63" s="44"/>
      <c r="F63" s="44"/>
      <c r="G63" s="44"/>
      <c r="H63" s="44"/>
      <c r="I63" s="44"/>
      <c r="J63" s="106">
        <f>J103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170</v>
      </c>
    </row>
    <row r="64" s="9" customFormat="1" ht="24.96" customHeight="1">
      <c r="A64" s="9"/>
      <c r="B64" s="178"/>
      <c r="C64" s="179"/>
      <c r="D64" s="180" t="s">
        <v>257</v>
      </c>
      <c r="E64" s="181"/>
      <c r="F64" s="181"/>
      <c r="G64" s="181"/>
      <c r="H64" s="181"/>
      <c r="I64" s="181"/>
      <c r="J64" s="182">
        <f>J104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2" customFormat="1" ht="19.92" customHeight="1">
      <c r="A65" s="12"/>
      <c r="B65" s="232"/>
      <c r="C65" s="129"/>
      <c r="D65" s="233" t="s">
        <v>258</v>
      </c>
      <c r="E65" s="234"/>
      <c r="F65" s="234"/>
      <c r="G65" s="234"/>
      <c r="H65" s="234"/>
      <c r="I65" s="234"/>
      <c r="J65" s="235">
        <f>J105</f>
        <v>0</v>
      </c>
      <c r="K65" s="129"/>
      <c r="L65" s="236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9.92" customHeight="1">
      <c r="A66" s="12"/>
      <c r="B66" s="232"/>
      <c r="C66" s="129"/>
      <c r="D66" s="233" t="s">
        <v>3808</v>
      </c>
      <c r="E66" s="234"/>
      <c r="F66" s="234"/>
      <c r="G66" s="234"/>
      <c r="H66" s="234"/>
      <c r="I66" s="234"/>
      <c r="J66" s="235">
        <f>J110</f>
        <v>0</v>
      </c>
      <c r="K66" s="129"/>
      <c r="L66" s="236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12" customFormat="1" ht="19.92" customHeight="1">
      <c r="A67" s="12"/>
      <c r="B67" s="232"/>
      <c r="C67" s="129"/>
      <c r="D67" s="233" t="s">
        <v>260</v>
      </c>
      <c r="E67" s="234"/>
      <c r="F67" s="234"/>
      <c r="G67" s="234"/>
      <c r="H67" s="234"/>
      <c r="I67" s="234"/>
      <c r="J67" s="235">
        <f>J119</f>
        <v>0</v>
      </c>
      <c r="K67" s="129"/>
      <c r="L67" s="236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="12" customFormat="1" ht="19.92" customHeight="1">
      <c r="A68" s="12"/>
      <c r="B68" s="232"/>
      <c r="C68" s="129"/>
      <c r="D68" s="233" t="s">
        <v>261</v>
      </c>
      <c r="E68" s="234"/>
      <c r="F68" s="234"/>
      <c r="G68" s="234"/>
      <c r="H68" s="234"/>
      <c r="I68" s="234"/>
      <c r="J68" s="235">
        <f>J126</f>
        <v>0</v>
      </c>
      <c r="K68" s="129"/>
      <c r="L68" s="236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="9" customFormat="1" ht="24.96" customHeight="1">
      <c r="A69" s="9"/>
      <c r="B69" s="178"/>
      <c r="C69" s="179"/>
      <c r="D69" s="180" t="s">
        <v>262</v>
      </c>
      <c r="E69" s="181"/>
      <c r="F69" s="181"/>
      <c r="G69" s="181"/>
      <c r="H69" s="181"/>
      <c r="I69" s="181"/>
      <c r="J69" s="182">
        <f>J129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2" customFormat="1" ht="19.92" customHeight="1">
      <c r="A70" s="12"/>
      <c r="B70" s="232"/>
      <c r="C70" s="129"/>
      <c r="D70" s="233" t="s">
        <v>3810</v>
      </c>
      <c r="E70" s="234"/>
      <c r="F70" s="234"/>
      <c r="G70" s="234"/>
      <c r="H70" s="234"/>
      <c r="I70" s="234"/>
      <c r="J70" s="235">
        <f>J130</f>
        <v>0</v>
      </c>
      <c r="K70" s="129"/>
      <c r="L70" s="236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s="12" customFormat="1" ht="14.88" customHeight="1">
      <c r="A71" s="12"/>
      <c r="B71" s="232"/>
      <c r="C71" s="129"/>
      <c r="D71" s="233" t="s">
        <v>3811</v>
      </c>
      <c r="E71" s="234"/>
      <c r="F71" s="234"/>
      <c r="G71" s="234"/>
      <c r="H71" s="234"/>
      <c r="I71" s="234"/>
      <c r="J71" s="235">
        <f>J131</f>
        <v>0</v>
      </c>
      <c r="K71" s="129"/>
      <c r="L71" s="236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="12" customFormat="1" ht="14.88" customHeight="1">
      <c r="A72" s="12"/>
      <c r="B72" s="232"/>
      <c r="C72" s="129"/>
      <c r="D72" s="233" t="s">
        <v>3812</v>
      </c>
      <c r="E72" s="234"/>
      <c r="F72" s="234"/>
      <c r="G72" s="234"/>
      <c r="H72" s="234"/>
      <c r="I72" s="234"/>
      <c r="J72" s="235">
        <f>J134</f>
        <v>0</v>
      </c>
      <c r="K72" s="129"/>
      <c r="L72" s="236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</row>
    <row r="73" s="12" customFormat="1" ht="14.88" customHeight="1">
      <c r="A73" s="12"/>
      <c r="B73" s="232"/>
      <c r="C73" s="129"/>
      <c r="D73" s="233" t="s">
        <v>3951</v>
      </c>
      <c r="E73" s="234"/>
      <c r="F73" s="234"/>
      <c r="G73" s="234"/>
      <c r="H73" s="234"/>
      <c r="I73" s="234"/>
      <c r="J73" s="235">
        <f>J137</f>
        <v>0</v>
      </c>
      <c r="K73" s="129"/>
      <c r="L73" s="236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</row>
    <row r="74" s="12" customFormat="1" ht="14.88" customHeight="1">
      <c r="A74" s="12"/>
      <c r="B74" s="232"/>
      <c r="C74" s="129"/>
      <c r="D74" s="233" t="s">
        <v>3814</v>
      </c>
      <c r="E74" s="234"/>
      <c r="F74" s="234"/>
      <c r="G74" s="234"/>
      <c r="H74" s="234"/>
      <c r="I74" s="234"/>
      <c r="J74" s="235">
        <f>J148</f>
        <v>0</v>
      </c>
      <c r="K74" s="129"/>
      <c r="L74" s="236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</row>
    <row r="75" s="12" customFormat="1" ht="14.88" customHeight="1">
      <c r="A75" s="12"/>
      <c r="B75" s="232"/>
      <c r="C75" s="129"/>
      <c r="D75" s="233" t="s">
        <v>3952</v>
      </c>
      <c r="E75" s="234"/>
      <c r="F75" s="234"/>
      <c r="G75" s="234"/>
      <c r="H75" s="234"/>
      <c r="I75" s="234"/>
      <c r="J75" s="235">
        <f>J153</f>
        <v>0</v>
      </c>
      <c r="K75" s="129"/>
      <c r="L75" s="236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</row>
    <row r="76" s="12" customFormat="1" ht="14.88" customHeight="1">
      <c r="A76" s="12"/>
      <c r="B76" s="232"/>
      <c r="C76" s="129"/>
      <c r="D76" s="233" t="s">
        <v>3816</v>
      </c>
      <c r="E76" s="234"/>
      <c r="F76" s="234"/>
      <c r="G76" s="234"/>
      <c r="H76" s="234"/>
      <c r="I76" s="234"/>
      <c r="J76" s="235">
        <f>J180</f>
        <v>0</v>
      </c>
      <c r="K76" s="129"/>
      <c r="L76" s="236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</row>
    <row r="77" s="12" customFormat="1" ht="14.88" customHeight="1">
      <c r="A77" s="12"/>
      <c r="B77" s="232"/>
      <c r="C77" s="129"/>
      <c r="D77" s="233" t="s">
        <v>3817</v>
      </c>
      <c r="E77" s="234"/>
      <c r="F77" s="234"/>
      <c r="G77" s="234"/>
      <c r="H77" s="234"/>
      <c r="I77" s="234"/>
      <c r="J77" s="235">
        <f>J187</f>
        <v>0</v>
      </c>
      <c r="K77" s="129"/>
      <c r="L77" s="236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</row>
    <row r="78" s="12" customFormat="1" ht="14.88" customHeight="1">
      <c r="A78" s="12"/>
      <c r="B78" s="232"/>
      <c r="C78" s="129"/>
      <c r="D78" s="233" t="s">
        <v>3818</v>
      </c>
      <c r="E78" s="234"/>
      <c r="F78" s="234"/>
      <c r="G78" s="234"/>
      <c r="H78" s="234"/>
      <c r="I78" s="234"/>
      <c r="J78" s="235">
        <f>J204</f>
        <v>0</v>
      </c>
      <c r="K78" s="129"/>
      <c r="L78" s="236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</row>
    <row r="79" s="12" customFormat="1" ht="14.88" customHeight="1">
      <c r="A79" s="12"/>
      <c r="B79" s="232"/>
      <c r="C79" s="129"/>
      <c r="D79" s="233" t="s">
        <v>3819</v>
      </c>
      <c r="E79" s="234"/>
      <c r="F79" s="234"/>
      <c r="G79" s="234"/>
      <c r="H79" s="234"/>
      <c r="I79" s="234"/>
      <c r="J79" s="235">
        <f>J207</f>
        <v>0</v>
      </c>
      <c r="K79" s="129"/>
      <c r="L79" s="236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</row>
    <row r="80" s="12" customFormat="1" ht="14.88" customHeight="1">
      <c r="A80" s="12"/>
      <c r="B80" s="232"/>
      <c r="C80" s="129"/>
      <c r="D80" s="233" t="s">
        <v>3820</v>
      </c>
      <c r="E80" s="234"/>
      <c r="F80" s="234"/>
      <c r="G80" s="234"/>
      <c r="H80" s="234"/>
      <c r="I80" s="234"/>
      <c r="J80" s="235">
        <f>J216</f>
        <v>0</v>
      </c>
      <c r="K80" s="129"/>
      <c r="L80" s="236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</row>
    <row r="81" s="9" customFormat="1" ht="24.96" customHeight="1">
      <c r="A81" s="9"/>
      <c r="B81" s="178"/>
      <c r="C81" s="179"/>
      <c r="D81" s="180" t="s">
        <v>3953</v>
      </c>
      <c r="E81" s="181"/>
      <c r="F81" s="181"/>
      <c r="G81" s="181"/>
      <c r="H81" s="181"/>
      <c r="I81" s="181"/>
      <c r="J81" s="182">
        <f>J223</f>
        <v>0</v>
      </c>
      <c r="K81" s="179"/>
      <c r="L81" s="183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2" customFormat="1" ht="21.84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4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7" s="2" customFormat="1" ht="6.96" customHeight="1">
      <c r="A87" s="42"/>
      <c r="B87" s="65"/>
      <c r="C87" s="66"/>
      <c r="D87" s="66"/>
      <c r="E87" s="66"/>
      <c r="F87" s="66"/>
      <c r="G87" s="66"/>
      <c r="H87" s="66"/>
      <c r="I87" s="66"/>
      <c r="J87" s="66"/>
      <c r="K87" s="66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24.96" customHeight="1">
      <c r="A88" s="42"/>
      <c r="B88" s="43"/>
      <c r="C88" s="26" t="s">
        <v>172</v>
      </c>
      <c r="D88" s="44"/>
      <c r="E88" s="44"/>
      <c r="F88" s="44"/>
      <c r="G88" s="44"/>
      <c r="H88" s="44"/>
      <c r="I88" s="44"/>
      <c r="J88" s="44"/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6.96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4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2" customHeight="1">
      <c r="A90" s="42"/>
      <c r="B90" s="43"/>
      <c r="C90" s="35" t="s">
        <v>16</v>
      </c>
      <c r="D90" s="44"/>
      <c r="E90" s="44"/>
      <c r="F90" s="44"/>
      <c r="G90" s="44"/>
      <c r="H90" s="44"/>
      <c r="I90" s="44"/>
      <c r="J90" s="44"/>
      <c r="K90" s="44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26.25" customHeight="1">
      <c r="A91" s="42"/>
      <c r="B91" s="43"/>
      <c r="C91" s="44"/>
      <c r="D91" s="44"/>
      <c r="E91" s="173" t="str">
        <f>E7</f>
        <v>Dům kultury v Ostrově - vybudování kulturního a kreativního centra (interiér)</v>
      </c>
      <c r="F91" s="35"/>
      <c r="G91" s="35"/>
      <c r="H91" s="35"/>
      <c r="I91" s="44"/>
      <c r="J91" s="44"/>
      <c r="K91" s="44"/>
      <c r="L91" s="14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1" customFormat="1" ht="12" customHeight="1">
      <c r="B92" s="24"/>
      <c r="C92" s="35" t="s">
        <v>165</v>
      </c>
      <c r="D92" s="25"/>
      <c r="E92" s="25"/>
      <c r="F92" s="25"/>
      <c r="G92" s="25"/>
      <c r="H92" s="25"/>
      <c r="I92" s="25"/>
      <c r="J92" s="25"/>
      <c r="K92" s="25"/>
      <c r="L92" s="23"/>
    </row>
    <row r="93" s="2" customFormat="1" ht="16.5" customHeight="1">
      <c r="A93" s="42"/>
      <c r="B93" s="43"/>
      <c r="C93" s="44"/>
      <c r="D93" s="44"/>
      <c r="E93" s="173" t="s">
        <v>3663</v>
      </c>
      <c r="F93" s="44"/>
      <c r="G93" s="44"/>
      <c r="H93" s="44"/>
      <c r="I93" s="44"/>
      <c r="J93" s="44"/>
      <c r="K93" s="44"/>
      <c r="L93" s="14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12" customHeight="1">
      <c r="A94" s="42"/>
      <c r="B94" s="43"/>
      <c r="C94" s="35" t="s">
        <v>255</v>
      </c>
      <c r="D94" s="44"/>
      <c r="E94" s="44"/>
      <c r="F94" s="44"/>
      <c r="G94" s="44"/>
      <c r="H94" s="44"/>
      <c r="I94" s="44"/>
      <c r="J94" s="44"/>
      <c r="K94" s="44"/>
      <c r="L94" s="14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6.5" customHeight="1">
      <c r="A95" s="42"/>
      <c r="B95" s="43"/>
      <c r="C95" s="44"/>
      <c r="D95" s="44"/>
      <c r="E95" s="73" t="str">
        <f>E11</f>
        <v>KC-EI - Silnoproud (Kanceláře)</v>
      </c>
      <c r="F95" s="44"/>
      <c r="G95" s="44"/>
      <c r="H95" s="44"/>
      <c r="I95" s="44"/>
      <c r="J95" s="44"/>
      <c r="K95" s="44"/>
      <c r="L95" s="14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6.96" customHeight="1">
      <c r="A96" s="42"/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14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2" customHeight="1">
      <c r="A97" s="42"/>
      <c r="B97" s="43"/>
      <c r="C97" s="35" t="s">
        <v>22</v>
      </c>
      <c r="D97" s="44"/>
      <c r="E97" s="44"/>
      <c r="F97" s="30" t="str">
        <f>F14</f>
        <v>Ostrov</v>
      </c>
      <c r="G97" s="44"/>
      <c r="H97" s="44"/>
      <c r="I97" s="35" t="s">
        <v>24</v>
      </c>
      <c r="J97" s="76" t="str">
        <f>IF(J14="","",J14)</f>
        <v>13. 3. 2024</v>
      </c>
      <c r="K97" s="44"/>
      <c r="L97" s="14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6.96" customHeight="1">
      <c r="A98" s="42"/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148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54.45" customHeight="1">
      <c r="A99" s="42"/>
      <c r="B99" s="43"/>
      <c r="C99" s="35" t="s">
        <v>30</v>
      </c>
      <c r="D99" s="44"/>
      <c r="E99" s="44"/>
      <c r="F99" s="30" t="str">
        <f>E17</f>
        <v>Město Ostrov, Jáchymovská 1 , 363 01 Ostrov</v>
      </c>
      <c r="G99" s="44"/>
      <c r="H99" s="44"/>
      <c r="I99" s="35" t="s">
        <v>37</v>
      </c>
      <c r="J99" s="40" t="str">
        <f>E23</f>
        <v>Ing arch Olga Růžičková, Gagarinova, Karlovy Vary</v>
      </c>
      <c r="K99" s="44"/>
      <c r="L99" s="148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15.15" customHeight="1">
      <c r="A100" s="42"/>
      <c r="B100" s="43"/>
      <c r="C100" s="35" t="s">
        <v>35</v>
      </c>
      <c r="D100" s="44"/>
      <c r="E100" s="44"/>
      <c r="F100" s="30" t="str">
        <f>IF(E20="","",E20)</f>
        <v>Vyplň údaj</v>
      </c>
      <c r="G100" s="44"/>
      <c r="H100" s="44"/>
      <c r="I100" s="35" t="s">
        <v>40</v>
      </c>
      <c r="J100" s="40" t="str">
        <f>E26</f>
        <v>Jakub Vilingr</v>
      </c>
      <c r="K100" s="44"/>
      <c r="L100" s="148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2" customFormat="1" ht="10.32" customHeight="1">
      <c r="A101" s="42"/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148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10" customFormat="1" ht="29.28" customHeight="1">
      <c r="A102" s="184"/>
      <c r="B102" s="185"/>
      <c r="C102" s="186" t="s">
        <v>173</v>
      </c>
      <c r="D102" s="187" t="s">
        <v>63</v>
      </c>
      <c r="E102" s="187" t="s">
        <v>59</v>
      </c>
      <c r="F102" s="187" t="s">
        <v>60</v>
      </c>
      <c r="G102" s="187" t="s">
        <v>174</v>
      </c>
      <c r="H102" s="187" t="s">
        <v>175</v>
      </c>
      <c r="I102" s="187" t="s">
        <v>176</v>
      </c>
      <c r="J102" s="187" t="s">
        <v>169</v>
      </c>
      <c r="K102" s="188" t="s">
        <v>177</v>
      </c>
      <c r="L102" s="189"/>
      <c r="M102" s="96" t="s">
        <v>32</v>
      </c>
      <c r="N102" s="97" t="s">
        <v>48</v>
      </c>
      <c r="O102" s="97" t="s">
        <v>178</v>
      </c>
      <c r="P102" s="97" t="s">
        <v>179</v>
      </c>
      <c r="Q102" s="97" t="s">
        <v>180</v>
      </c>
      <c r="R102" s="97" t="s">
        <v>181</v>
      </c>
      <c r="S102" s="97" t="s">
        <v>182</v>
      </c>
      <c r="T102" s="98" t="s">
        <v>183</v>
      </c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</row>
    <row r="103" s="2" customFormat="1" ht="22.8" customHeight="1">
      <c r="A103" s="42"/>
      <c r="B103" s="43"/>
      <c r="C103" s="103" t="s">
        <v>184</v>
      </c>
      <c r="D103" s="44"/>
      <c r="E103" s="44"/>
      <c r="F103" s="44"/>
      <c r="G103" s="44"/>
      <c r="H103" s="44"/>
      <c r="I103" s="44"/>
      <c r="J103" s="190">
        <f>BK103</f>
        <v>0</v>
      </c>
      <c r="K103" s="44"/>
      <c r="L103" s="48"/>
      <c r="M103" s="99"/>
      <c r="N103" s="191"/>
      <c r="O103" s="100"/>
      <c r="P103" s="192">
        <f>P104+P129+P223</f>
        <v>0</v>
      </c>
      <c r="Q103" s="100"/>
      <c r="R103" s="192">
        <f>R104+R129+R223</f>
        <v>0</v>
      </c>
      <c r="S103" s="100"/>
      <c r="T103" s="193">
        <f>T104+T129+T223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77</v>
      </c>
      <c r="AU103" s="20" t="s">
        <v>170</v>
      </c>
      <c r="BK103" s="194">
        <f>BK104+BK129+BK223</f>
        <v>0</v>
      </c>
    </row>
    <row r="104" s="11" customFormat="1" ht="25.92" customHeight="1">
      <c r="A104" s="11"/>
      <c r="B104" s="195"/>
      <c r="C104" s="196"/>
      <c r="D104" s="197" t="s">
        <v>77</v>
      </c>
      <c r="E104" s="198" t="s">
        <v>273</v>
      </c>
      <c r="F104" s="198" t="s">
        <v>274</v>
      </c>
      <c r="G104" s="196"/>
      <c r="H104" s="196"/>
      <c r="I104" s="199"/>
      <c r="J104" s="200">
        <f>BK104</f>
        <v>0</v>
      </c>
      <c r="K104" s="196"/>
      <c r="L104" s="201"/>
      <c r="M104" s="202"/>
      <c r="N104" s="203"/>
      <c r="O104" s="203"/>
      <c r="P104" s="204">
        <f>P105+P110+P119+P126</f>
        <v>0</v>
      </c>
      <c r="Q104" s="203"/>
      <c r="R104" s="204">
        <f>R105+R110+R119+R126</f>
        <v>0</v>
      </c>
      <c r="S104" s="203"/>
      <c r="T104" s="205">
        <f>T105+T110+T119+T126</f>
        <v>0</v>
      </c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R104" s="206" t="s">
        <v>86</v>
      </c>
      <c r="AT104" s="207" t="s">
        <v>77</v>
      </c>
      <c r="AU104" s="207" t="s">
        <v>78</v>
      </c>
      <c r="AY104" s="206" t="s">
        <v>188</v>
      </c>
      <c r="BK104" s="208">
        <f>BK105+BK110+BK119+BK126</f>
        <v>0</v>
      </c>
    </row>
    <row r="105" s="11" customFormat="1" ht="22.8" customHeight="1">
      <c r="A105" s="11"/>
      <c r="B105" s="195"/>
      <c r="C105" s="196"/>
      <c r="D105" s="197" t="s">
        <v>77</v>
      </c>
      <c r="E105" s="237" t="s">
        <v>213</v>
      </c>
      <c r="F105" s="237" t="s">
        <v>275</v>
      </c>
      <c r="G105" s="196"/>
      <c r="H105" s="196"/>
      <c r="I105" s="199"/>
      <c r="J105" s="238">
        <f>BK105</f>
        <v>0</v>
      </c>
      <c r="K105" s="196"/>
      <c r="L105" s="201"/>
      <c r="M105" s="202"/>
      <c r="N105" s="203"/>
      <c r="O105" s="203"/>
      <c r="P105" s="204">
        <f>SUM(P106:P109)</f>
        <v>0</v>
      </c>
      <c r="Q105" s="203"/>
      <c r="R105" s="204">
        <f>SUM(R106:R109)</f>
        <v>0</v>
      </c>
      <c r="S105" s="203"/>
      <c r="T105" s="205">
        <f>SUM(T106:T109)</f>
        <v>0</v>
      </c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R105" s="206" t="s">
        <v>86</v>
      </c>
      <c r="AT105" s="207" t="s">
        <v>77</v>
      </c>
      <c r="AU105" s="207" t="s">
        <v>86</v>
      </c>
      <c r="AY105" s="206" t="s">
        <v>188</v>
      </c>
      <c r="BK105" s="208">
        <f>SUM(BK106:BK109)</f>
        <v>0</v>
      </c>
    </row>
    <row r="106" s="2" customFormat="1" ht="21.75" customHeight="1">
      <c r="A106" s="42"/>
      <c r="B106" s="43"/>
      <c r="C106" s="209" t="s">
        <v>86</v>
      </c>
      <c r="D106" s="209" t="s">
        <v>189</v>
      </c>
      <c r="E106" s="210" t="s">
        <v>3823</v>
      </c>
      <c r="F106" s="211" t="s">
        <v>3824</v>
      </c>
      <c r="G106" s="212" t="s">
        <v>278</v>
      </c>
      <c r="H106" s="213">
        <v>11</v>
      </c>
      <c r="I106" s="214"/>
      <c r="J106" s="215">
        <f>ROUND(I106*H106,2)</f>
        <v>0</v>
      </c>
      <c r="K106" s="211" t="s">
        <v>32</v>
      </c>
      <c r="L106" s="48"/>
      <c r="M106" s="216" t="s">
        <v>32</v>
      </c>
      <c r="N106" s="217" t="s">
        <v>49</v>
      </c>
      <c r="O106" s="88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20" t="s">
        <v>187</v>
      </c>
      <c r="AT106" s="220" t="s">
        <v>189</v>
      </c>
      <c r="AU106" s="220" t="s">
        <v>91</v>
      </c>
      <c r="AY106" s="20" t="s">
        <v>188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20" t="s">
        <v>86</v>
      </c>
      <c r="BK106" s="221">
        <f>ROUND(I106*H106,2)</f>
        <v>0</v>
      </c>
      <c r="BL106" s="20" t="s">
        <v>187</v>
      </c>
      <c r="BM106" s="220" t="s">
        <v>91</v>
      </c>
    </row>
    <row r="107" s="2" customFormat="1">
      <c r="A107" s="42"/>
      <c r="B107" s="43"/>
      <c r="C107" s="44"/>
      <c r="D107" s="222" t="s">
        <v>194</v>
      </c>
      <c r="E107" s="44"/>
      <c r="F107" s="223" t="s">
        <v>3824</v>
      </c>
      <c r="G107" s="44"/>
      <c r="H107" s="44"/>
      <c r="I107" s="224"/>
      <c r="J107" s="44"/>
      <c r="K107" s="44"/>
      <c r="L107" s="48"/>
      <c r="M107" s="225"/>
      <c r="N107" s="226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194</v>
      </c>
      <c r="AU107" s="20" t="s">
        <v>91</v>
      </c>
    </row>
    <row r="108" s="2" customFormat="1" ht="21.75" customHeight="1">
      <c r="A108" s="42"/>
      <c r="B108" s="43"/>
      <c r="C108" s="209" t="s">
        <v>91</v>
      </c>
      <c r="D108" s="209" t="s">
        <v>189</v>
      </c>
      <c r="E108" s="210" t="s">
        <v>3825</v>
      </c>
      <c r="F108" s="211" t="s">
        <v>3826</v>
      </c>
      <c r="G108" s="212" t="s">
        <v>278</v>
      </c>
      <c r="H108" s="213">
        <v>11</v>
      </c>
      <c r="I108" s="214"/>
      <c r="J108" s="215">
        <f>ROUND(I108*H108,2)</f>
        <v>0</v>
      </c>
      <c r="K108" s="211" t="s">
        <v>32</v>
      </c>
      <c r="L108" s="48"/>
      <c r="M108" s="216" t="s">
        <v>32</v>
      </c>
      <c r="N108" s="217" t="s">
        <v>49</v>
      </c>
      <c r="O108" s="88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20" t="s">
        <v>187</v>
      </c>
      <c r="AT108" s="220" t="s">
        <v>189</v>
      </c>
      <c r="AU108" s="220" t="s">
        <v>91</v>
      </c>
      <c r="AY108" s="20" t="s">
        <v>188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0" t="s">
        <v>86</v>
      </c>
      <c r="BK108" s="221">
        <f>ROUND(I108*H108,2)</f>
        <v>0</v>
      </c>
      <c r="BL108" s="20" t="s">
        <v>187</v>
      </c>
      <c r="BM108" s="220" t="s">
        <v>187</v>
      </c>
    </row>
    <row r="109" s="2" customFormat="1">
      <c r="A109" s="42"/>
      <c r="B109" s="43"/>
      <c r="C109" s="44"/>
      <c r="D109" s="222" t="s">
        <v>194</v>
      </c>
      <c r="E109" s="44"/>
      <c r="F109" s="223" t="s">
        <v>3826</v>
      </c>
      <c r="G109" s="44"/>
      <c r="H109" s="44"/>
      <c r="I109" s="224"/>
      <c r="J109" s="44"/>
      <c r="K109" s="44"/>
      <c r="L109" s="48"/>
      <c r="M109" s="225"/>
      <c r="N109" s="226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194</v>
      </c>
      <c r="AU109" s="20" t="s">
        <v>91</v>
      </c>
    </row>
    <row r="110" s="11" customFormat="1" ht="22.8" customHeight="1">
      <c r="A110" s="11"/>
      <c r="B110" s="195"/>
      <c r="C110" s="196"/>
      <c r="D110" s="197" t="s">
        <v>77</v>
      </c>
      <c r="E110" s="237" t="s">
        <v>324</v>
      </c>
      <c r="F110" s="237" t="s">
        <v>3827</v>
      </c>
      <c r="G110" s="196"/>
      <c r="H110" s="196"/>
      <c r="I110" s="199"/>
      <c r="J110" s="238">
        <f>BK110</f>
        <v>0</v>
      </c>
      <c r="K110" s="196"/>
      <c r="L110" s="201"/>
      <c r="M110" s="202"/>
      <c r="N110" s="203"/>
      <c r="O110" s="203"/>
      <c r="P110" s="204">
        <f>SUM(P111:P118)</f>
        <v>0</v>
      </c>
      <c r="Q110" s="203"/>
      <c r="R110" s="204">
        <f>SUM(R111:R118)</f>
        <v>0</v>
      </c>
      <c r="S110" s="203"/>
      <c r="T110" s="205">
        <f>SUM(T111:T118)</f>
        <v>0</v>
      </c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R110" s="206" t="s">
        <v>86</v>
      </c>
      <c r="AT110" s="207" t="s">
        <v>77</v>
      </c>
      <c r="AU110" s="207" t="s">
        <v>86</v>
      </c>
      <c r="AY110" s="206" t="s">
        <v>188</v>
      </c>
      <c r="BK110" s="208">
        <f>SUM(BK111:BK118)</f>
        <v>0</v>
      </c>
    </row>
    <row r="111" s="2" customFormat="1" ht="24.15" customHeight="1">
      <c r="A111" s="42"/>
      <c r="B111" s="43"/>
      <c r="C111" s="209" t="s">
        <v>198</v>
      </c>
      <c r="D111" s="209" t="s">
        <v>189</v>
      </c>
      <c r="E111" s="210" t="s">
        <v>3828</v>
      </c>
      <c r="F111" s="211" t="s">
        <v>3829</v>
      </c>
      <c r="G111" s="212" t="s">
        <v>941</v>
      </c>
      <c r="H111" s="213">
        <v>0.5</v>
      </c>
      <c r="I111" s="214"/>
      <c r="J111" s="215">
        <f>ROUND(I111*H111,2)</f>
        <v>0</v>
      </c>
      <c r="K111" s="211" t="s">
        <v>32</v>
      </c>
      <c r="L111" s="48"/>
      <c r="M111" s="216" t="s">
        <v>32</v>
      </c>
      <c r="N111" s="217" t="s">
        <v>49</v>
      </c>
      <c r="O111" s="88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20" t="s">
        <v>187</v>
      </c>
      <c r="AT111" s="220" t="s">
        <v>189</v>
      </c>
      <c r="AU111" s="220" t="s">
        <v>91</v>
      </c>
      <c r="AY111" s="20" t="s">
        <v>188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86</v>
      </c>
      <c r="BK111" s="221">
        <f>ROUND(I111*H111,2)</f>
        <v>0</v>
      </c>
      <c r="BL111" s="20" t="s">
        <v>187</v>
      </c>
      <c r="BM111" s="220" t="s">
        <v>213</v>
      </c>
    </row>
    <row r="112" s="2" customFormat="1">
      <c r="A112" s="42"/>
      <c r="B112" s="43"/>
      <c r="C112" s="44"/>
      <c r="D112" s="222" t="s">
        <v>194</v>
      </c>
      <c r="E112" s="44"/>
      <c r="F112" s="223" t="s">
        <v>3829</v>
      </c>
      <c r="G112" s="44"/>
      <c r="H112" s="44"/>
      <c r="I112" s="224"/>
      <c r="J112" s="44"/>
      <c r="K112" s="44"/>
      <c r="L112" s="48"/>
      <c r="M112" s="225"/>
      <c r="N112" s="226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194</v>
      </c>
      <c r="AU112" s="20" t="s">
        <v>91</v>
      </c>
    </row>
    <row r="113" s="2" customFormat="1" ht="24.15" customHeight="1">
      <c r="A113" s="42"/>
      <c r="B113" s="43"/>
      <c r="C113" s="209" t="s">
        <v>187</v>
      </c>
      <c r="D113" s="209" t="s">
        <v>189</v>
      </c>
      <c r="E113" s="210" t="s">
        <v>3830</v>
      </c>
      <c r="F113" s="211" t="s">
        <v>3831</v>
      </c>
      <c r="G113" s="212" t="s">
        <v>314</v>
      </c>
      <c r="H113" s="213">
        <v>115</v>
      </c>
      <c r="I113" s="214"/>
      <c r="J113" s="215">
        <f>ROUND(I113*H113,2)</f>
        <v>0</v>
      </c>
      <c r="K113" s="211" t="s">
        <v>32</v>
      </c>
      <c r="L113" s="48"/>
      <c r="M113" s="216" t="s">
        <v>32</v>
      </c>
      <c r="N113" s="217" t="s">
        <v>49</v>
      </c>
      <c r="O113" s="88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20" t="s">
        <v>187</v>
      </c>
      <c r="AT113" s="220" t="s">
        <v>189</v>
      </c>
      <c r="AU113" s="220" t="s">
        <v>91</v>
      </c>
      <c r="AY113" s="20" t="s">
        <v>188</v>
      </c>
      <c r="BE113" s="221">
        <f>IF(N113="základní",J113,0)</f>
        <v>0</v>
      </c>
      <c r="BF113" s="221">
        <f>IF(N113="snížená",J113,0)</f>
        <v>0</v>
      </c>
      <c r="BG113" s="221">
        <f>IF(N113="zákl. přenesená",J113,0)</f>
        <v>0</v>
      </c>
      <c r="BH113" s="221">
        <f>IF(N113="sníž. přenesená",J113,0)</f>
        <v>0</v>
      </c>
      <c r="BI113" s="221">
        <f>IF(N113="nulová",J113,0)</f>
        <v>0</v>
      </c>
      <c r="BJ113" s="20" t="s">
        <v>86</v>
      </c>
      <c r="BK113" s="221">
        <f>ROUND(I113*H113,2)</f>
        <v>0</v>
      </c>
      <c r="BL113" s="20" t="s">
        <v>187</v>
      </c>
      <c r="BM113" s="220" t="s">
        <v>221</v>
      </c>
    </row>
    <row r="114" s="2" customFormat="1">
      <c r="A114" s="42"/>
      <c r="B114" s="43"/>
      <c r="C114" s="44"/>
      <c r="D114" s="222" t="s">
        <v>194</v>
      </c>
      <c r="E114" s="44"/>
      <c r="F114" s="223" t="s">
        <v>3831</v>
      </c>
      <c r="G114" s="44"/>
      <c r="H114" s="44"/>
      <c r="I114" s="224"/>
      <c r="J114" s="44"/>
      <c r="K114" s="44"/>
      <c r="L114" s="48"/>
      <c r="M114" s="225"/>
      <c r="N114" s="226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194</v>
      </c>
      <c r="AU114" s="20" t="s">
        <v>91</v>
      </c>
    </row>
    <row r="115" s="2" customFormat="1" ht="24.15" customHeight="1">
      <c r="A115" s="42"/>
      <c r="B115" s="43"/>
      <c r="C115" s="209" t="s">
        <v>208</v>
      </c>
      <c r="D115" s="209" t="s">
        <v>189</v>
      </c>
      <c r="E115" s="210" t="s">
        <v>3954</v>
      </c>
      <c r="F115" s="211" t="s">
        <v>3955</v>
      </c>
      <c r="G115" s="212" t="s">
        <v>314</v>
      </c>
      <c r="H115" s="213">
        <v>17</v>
      </c>
      <c r="I115" s="214"/>
      <c r="J115" s="215">
        <f>ROUND(I115*H115,2)</f>
        <v>0</v>
      </c>
      <c r="K115" s="211" t="s">
        <v>32</v>
      </c>
      <c r="L115" s="48"/>
      <c r="M115" s="216" t="s">
        <v>32</v>
      </c>
      <c r="N115" s="217" t="s">
        <v>49</v>
      </c>
      <c r="O115" s="88"/>
      <c r="P115" s="218">
        <f>O115*H115</f>
        <v>0</v>
      </c>
      <c r="Q115" s="218">
        <v>0</v>
      </c>
      <c r="R115" s="218">
        <f>Q115*H115</f>
        <v>0</v>
      </c>
      <c r="S115" s="218">
        <v>0</v>
      </c>
      <c r="T115" s="219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20" t="s">
        <v>187</v>
      </c>
      <c r="AT115" s="220" t="s">
        <v>189</v>
      </c>
      <c r="AU115" s="220" t="s">
        <v>91</v>
      </c>
      <c r="AY115" s="20" t="s">
        <v>188</v>
      </c>
      <c r="BE115" s="221">
        <f>IF(N115="základní",J115,0)</f>
        <v>0</v>
      </c>
      <c r="BF115" s="221">
        <f>IF(N115="snížená",J115,0)</f>
        <v>0</v>
      </c>
      <c r="BG115" s="221">
        <f>IF(N115="zákl. přenesená",J115,0)</f>
        <v>0</v>
      </c>
      <c r="BH115" s="221">
        <f>IF(N115="sníž. přenesená",J115,0)</f>
        <v>0</v>
      </c>
      <c r="BI115" s="221">
        <f>IF(N115="nulová",J115,0)</f>
        <v>0</v>
      </c>
      <c r="BJ115" s="20" t="s">
        <v>86</v>
      </c>
      <c r="BK115" s="221">
        <f>ROUND(I115*H115,2)</f>
        <v>0</v>
      </c>
      <c r="BL115" s="20" t="s">
        <v>187</v>
      </c>
      <c r="BM115" s="220" t="s">
        <v>340</v>
      </c>
    </row>
    <row r="116" s="2" customFormat="1">
      <c r="A116" s="42"/>
      <c r="B116" s="43"/>
      <c r="C116" s="44"/>
      <c r="D116" s="222" t="s">
        <v>194</v>
      </c>
      <c r="E116" s="44"/>
      <c r="F116" s="223" t="s">
        <v>3955</v>
      </c>
      <c r="G116" s="44"/>
      <c r="H116" s="44"/>
      <c r="I116" s="224"/>
      <c r="J116" s="44"/>
      <c r="K116" s="44"/>
      <c r="L116" s="48"/>
      <c r="M116" s="225"/>
      <c r="N116" s="226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194</v>
      </c>
      <c r="AU116" s="20" t="s">
        <v>91</v>
      </c>
    </row>
    <row r="117" s="2" customFormat="1" ht="24.15" customHeight="1">
      <c r="A117" s="42"/>
      <c r="B117" s="43"/>
      <c r="C117" s="209" t="s">
        <v>213</v>
      </c>
      <c r="D117" s="209" t="s">
        <v>189</v>
      </c>
      <c r="E117" s="210" t="s">
        <v>3956</v>
      </c>
      <c r="F117" s="211" t="s">
        <v>3957</v>
      </c>
      <c r="G117" s="212" t="s">
        <v>314</v>
      </c>
      <c r="H117" s="213">
        <v>20</v>
      </c>
      <c r="I117" s="214"/>
      <c r="J117" s="215">
        <f>ROUND(I117*H117,2)</f>
        <v>0</v>
      </c>
      <c r="K117" s="211" t="s">
        <v>32</v>
      </c>
      <c r="L117" s="48"/>
      <c r="M117" s="216" t="s">
        <v>32</v>
      </c>
      <c r="N117" s="217" t="s">
        <v>49</v>
      </c>
      <c r="O117" s="88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20" t="s">
        <v>187</v>
      </c>
      <c r="AT117" s="220" t="s">
        <v>189</v>
      </c>
      <c r="AU117" s="220" t="s">
        <v>91</v>
      </c>
      <c r="AY117" s="20" t="s">
        <v>188</v>
      </c>
      <c r="BE117" s="221">
        <f>IF(N117="základní",J117,0)</f>
        <v>0</v>
      </c>
      <c r="BF117" s="221">
        <f>IF(N117="snížená",J117,0)</f>
        <v>0</v>
      </c>
      <c r="BG117" s="221">
        <f>IF(N117="zákl. přenesená",J117,0)</f>
        <v>0</v>
      </c>
      <c r="BH117" s="221">
        <f>IF(N117="sníž. přenesená",J117,0)</f>
        <v>0</v>
      </c>
      <c r="BI117" s="221">
        <f>IF(N117="nulová",J117,0)</f>
        <v>0</v>
      </c>
      <c r="BJ117" s="20" t="s">
        <v>86</v>
      </c>
      <c r="BK117" s="221">
        <f>ROUND(I117*H117,2)</f>
        <v>0</v>
      </c>
      <c r="BL117" s="20" t="s">
        <v>187</v>
      </c>
      <c r="BM117" s="220" t="s">
        <v>366</v>
      </c>
    </row>
    <row r="118" s="2" customFormat="1">
      <c r="A118" s="42"/>
      <c r="B118" s="43"/>
      <c r="C118" s="44"/>
      <c r="D118" s="222" t="s">
        <v>194</v>
      </c>
      <c r="E118" s="44"/>
      <c r="F118" s="223" t="s">
        <v>3957</v>
      </c>
      <c r="G118" s="44"/>
      <c r="H118" s="44"/>
      <c r="I118" s="224"/>
      <c r="J118" s="44"/>
      <c r="K118" s="44"/>
      <c r="L118" s="48"/>
      <c r="M118" s="225"/>
      <c r="N118" s="226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194</v>
      </c>
      <c r="AU118" s="20" t="s">
        <v>91</v>
      </c>
    </row>
    <row r="119" s="11" customFormat="1" ht="22.8" customHeight="1">
      <c r="A119" s="11"/>
      <c r="B119" s="195"/>
      <c r="C119" s="196"/>
      <c r="D119" s="197" t="s">
        <v>77</v>
      </c>
      <c r="E119" s="237" t="s">
        <v>384</v>
      </c>
      <c r="F119" s="237" t="s">
        <v>385</v>
      </c>
      <c r="G119" s="196"/>
      <c r="H119" s="196"/>
      <c r="I119" s="199"/>
      <c r="J119" s="238">
        <f>BK119</f>
        <v>0</v>
      </c>
      <c r="K119" s="196"/>
      <c r="L119" s="201"/>
      <c r="M119" s="202"/>
      <c r="N119" s="203"/>
      <c r="O119" s="203"/>
      <c r="P119" s="204">
        <f>SUM(P120:P125)</f>
        <v>0</v>
      </c>
      <c r="Q119" s="203"/>
      <c r="R119" s="204">
        <f>SUM(R120:R125)</f>
        <v>0</v>
      </c>
      <c r="S119" s="203"/>
      <c r="T119" s="205">
        <f>SUM(T120:T125)</f>
        <v>0</v>
      </c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R119" s="206" t="s">
        <v>86</v>
      </c>
      <c r="AT119" s="207" t="s">
        <v>77</v>
      </c>
      <c r="AU119" s="207" t="s">
        <v>86</v>
      </c>
      <c r="AY119" s="206" t="s">
        <v>188</v>
      </c>
      <c r="BK119" s="208">
        <f>SUM(BK120:BK125)</f>
        <v>0</v>
      </c>
    </row>
    <row r="120" s="2" customFormat="1" ht="24.15" customHeight="1">
      <c r="A120" s="42"/>
      <c r="B120" s="43"/>
      <c r="C120" s="209" t="s">
        <v>217</v>
      </c>
      <c r="D120" s="209" t="s">
        <v>189</v>
      </c>
      <c r="E120" s="210" t="s">
        <v>3832</v>
      </c>
      <c r="F120" s="211" t="s">
        <v>3833</v>
      </c>
      <c r="G120" s="212" t="s">
        <v>389</v>
      </c>
      <c r="H120" s="213">
        <v>3</v>
      </c>
      <c r="I120" s="214"/>
      <c r="J120" s="215">
        <f>ROUND(I120*H120,2)</f>
        <v>0</v>
      </c>
      <c r="K120" s="211" t="s">
        <v>32</v>
      </c>
      <c r="L120" s="48"/>
      <c r="M120" s="216" t="s">
        <v>32</v>
      </c>
      <c r="N120" s="217" t="s">
        <v>49</v>
      </c>
      <c r="O120" s="88"/>
      <c r="P120" s="218">
        <f>O120*H120</f>
        <v>0</v>
      </c>
      <c r="Q120" s="218">
        <v>0</v>
      </c>
      <c r="R120" s="218">
        <f>Q120*H120</f>
        <v>0</v>
      </c>
      <c r="S120" s="218">
        <v>0</v>
      </c>
      <c r="T120" s="219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20" t="s">
        <v>187</v>
      </c>
      <c r="AT120" s="220" t="s">
        <v>189</v>
      </c>
      <c r="AU120" s="220" t="s">
        <v>91</v>
      </c>
      <c r="AY120" s="20" t="s">
        <v>188</v>
      </c>
      <c r="BE120" s="221">
        <f>IF(N120="základní",J120,0)</f>
        <v>0</v>
      </c>
      <c r="BF120" s="221">
        <f>IF(N120="snížená",J120,0)</f>
        <v>0</v>
      </c>
      <c r="BG120" s="221">
        <f>IF(N120="zákl. přenesená",J120,0)</f>
        <v>0</v>
      </c>
      <c r="BH120" s="221">
        <f>IF(N120="sníž. přenesená",J120,0)</f>
        <v>0</v>
      </c>
      <c r="BI120" s="221">
        <f>IF(N120="nulová",J120,0)</f>
        <v>0</v>
      </c>
      <c r="BJ120" s="20" t="s">
        <v>86</v>
      </c>
      <c r="BK120" s="221">
        <f>ROUND(I120*H120,2)</f>
        <v>0</v>
      </c>
      <c r="BL120" s="20" t="s">
        <v>187</v>
      </c>
      <c r="BM120" s="220" t="s">
        <v>393</v>
      </c>
    </row>
    <row r="121" s="2" customFormat="1">
      <c r="A121" s="42"/>
      <c r="B121" s="43"/>
      <c r="C121" s="44"/>
      <c r="D121" s="222" t="s">
        <v>194</v>
      </c>
      <c r="E121" s="44"/>
      <c r="F121" s="223" t="s">
        <v>3833</v>
      </c>
      <c r="G121" s="44"/>
      <c r="H121" s="44"/>
      <c r="I121" s="224"/>
      <c r="J121" s="44"/>
      <c r="K121" s="44"/>
      <c r="L121" s="48"/>
      <c r="M121" s="225"/>
      <c r="N121" s="226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194</v>
      </c>
      <c r="AU121" s="20" t="s">
        <v>91</v>
      </c>
    </row>
    <row r="122" s="2" customFormat="1" ht="24.15" customHeight="1">
      <c r="A122" s="42"/>
      <c r="B122" s="43"/>
      <c r="C122" s="209" t="s">
        <v>221</v>
      </c>
      <c r="D122" s="209" t="s">
        <v>189</v>
      </c>
      <c r="E122" s="210" t="s">
        <v>3834</v>
      </c>
      <c r="F122" s="211" t="s">
        <v>3835</v>
      </c>
      <c r="G122" s="212" t="s">
        <v>3836</v>
      </c>
      <c r="H122" s="213">
        <v>5</v>
      </c>
      <c r="I122" s="214"/>
      <c r="J122" s="215">
        <f>ROUND(I122*H122,2)</f>
        <v>0</v>
      </c>
      <c r="K122" s="211" t="s">
        <v>32</v>
      </c>
      <c r="L122" s="48"/>
      <c r="M122" s="216" t="s">
        <v>32</v>
      </c>
      <c r="N122" s="217" t="s">
        <v>49</v>
      </c>
      <c r="O122" s="88"/>
      <c r="P122" s="218">
        <f>O122*H122</f>
        <v>0</v>
      </c>
      <c r="Q122" s="218">
        <v>0</v>
      </c>
      <c r="R122" s="218">
        <f>Q122*H122</f>
        <v>0</v>
      </c>
      <c r="S122" s="218">
        <v>0</v>
      </c>
      <c r="T122" s="219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20" t="s">
        <v>187</v>
      </c>
      <c r="AT122" s="220" t="s">
        <v>189</v>
      </c>
      <c r="AU122" s="220" t="s">
        <v>91</v>
      </c>
      <c r="AY122" s="20" t="s">
        <v>188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86</v>
      </c>
      <c r="BK122" s="221">
        <f>ROUND(I122*H122,2)</f>
        <v>0</v>
      </c>
      <c r="BL122" s="20" t="s">
        <v>187</v>
      </c>
      <c r="BM122" s="220" t="s">
        <v>405</v>
      </c>
    </row>
    <row r="123" s="2" customFormat="1">
      <c r="A123" s="42"/>
      <c r="B123" s="43"/>
      <c r="C123" s="44"/>
      <c r="D123" s="222" t="s">
        <v>194</v>
      </c>
      <c r="E123" s="44"/>
      <c r="F123" s="223" t="s">
        <v>3835</v>
      </c>
      <c r="G123" s="44"/>
      <c r="H123" s="44"/>
      <c r="I123" s="224"/>
      <c r="J123" s="44"/>
      <c r="K123" s="44"/>
      <c r="L123" s="48"/>
      <c r="M123" s="225"/>
      <c r="N123" s="226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194</v>
      </c>
      <c r="AU123" s="20" t="s">
        <v>91</v>
      </c>
    </row>
    <row r="124" s="2" customFormat="1" ht="24.15" customHeight="1">
      <c r="A124" s="42"/>
      <c r="B124" s="43"/>
      <c r="C124" s="209" t="s">
        <v>324</v>
      </c>
      <c r="D124" s="209" t="s">
        <v>189</v>
      </c>
      <c r="E124" s="210" t="s">
        <v>3837</v>
      </c>
      <c r="F124" s="211" t="s">
        <v>3838</v>
      </c>
      <c r="G124" s="212" t="s">
        <v>389</v>
      </c>
      <c r="H124" s="213">
        <v>3</v>
      </c>
      <c r="I124" s="214"/>
      <c r="J124" s="215">
        <f>ROUND(I124*H124,2)</f>
        <v>0</v>
      </c>
      <c r="K124" s="211" t="s">
        <v>32</v>
      </c>
      <c r="L124" s="48"/>
      <c r="M124" s="216" t="s">
        <v>32</v>
      </c>
      <c r="N124" s="217" t="s">
        <v>49</v>
      </c>
      <c r="O124" s="88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20" t="s">
        <v>187</v>
      </c>
      <c r="AT124" s="220" t="s">
        <v>189</v>
      </c>
      <c r="AU124" s="220" t="s">
        <v>91</v>
      </c>
      <c r="AY124" s="20" t="s">
        <v>188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0" t="s">
        <v>86</v>
      </c>
      <c r="BK124" s="221">
        <f>ROUND(I124*H124,2)</f>
        <v>0</v>
      </c>
      <c r="BL124" s="20" t="s">
        <v>187</v>
      </c>
      <c r="BM124" s="220" t="s">
        <v>423</v>
      </c>
    </row>
    <row r="125" s="2" customFormat="1">
      <c r="A125" s="42"/>
      <c r="B125" s="43"/>
      <c r="C125" s="44"/>
      <c r="D125" s="222" t="s">
        <v>194</v>
      </c>
      <c r="E125" s="44"/>
      <c r="F125" s="223" t="s">
        <v>3838</v>
      </c>
      <c r="G125" s="44"/>
      <c r="H125" s="44"/>
      <c r="I125" s="224"/>
      <c r="J125" s="44"/>
      <c r="K125" s="44"/>
      <c r="L125" s="48"/>
      <c r="M125" s="225"/>
      <c r="N125" s="226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194</v>
      </c>
      <c r="AU125" s="20" t="s">
        <v>91</v>
      </c>
    </row>
    <row r="126" s="11" customFormat="1" ht="22.8" customHeight="1">
      <c r="A126" s="11"/>
      <c r="B126" s="195"/>
      <c r="C126" s="196"/>
      <c r="D126" s="197" t="s">
        <v>77</v>
      </c>
      <c r="E126" s="237" t="s">
        <v>411</v>
      </c>
      <c r="F126" s="237" t="s">
        <v>412</v>
      </c>
      <c r="G126" s="196"/>
      <c r="H126" s="196"/>
      <c r="I126" s="199"/>
      <c r="J126" s="238">
        <f>BK126</f>
        <v>0</v>
      </c>
      <c r="K126" s="196"/>
      <c r="L126" s="201"/>
      <c r="M126" s="202"/>
      <c r="N126" s="203"/>
      <c r="O126" s="203"/>
      <c r="P126" s="204">
        <f>SUM(P127:P128)</f>
        <v>0</v>
      </c>
      <c r="Q126" s="203"/>
      <c r="R126" s="204">
        <f>SUM(R127:R128)</f>
        <v>0</v>
      </c>
      <c r="S126" s="203"/>
      <c r="T126" s="205">
        <f>SUM(T127:T128)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06" t="s">
        <v>86</v>
      </c>
      <c r="AT126" s="207" t="s">
        <v>77</v>
      </c>
      <c r="AU126" s="207" t="s">
        <v>86</v>
      </c>
      <c r="AY126" s="206" t="s">
        <v>188</v>
      </c>
      <c r="BK126" s="208">
        <f>SUM(BK127:BK128)</f>
        <v>0</v>
      </c>
    </row>
    <row r="127" s="2" customFormat="1" ht="16.5" customHeight="1">
      <c r="A127" s="42"/>
      <c r="B127" s="43"/>
      <c r="C127" s="209" t="s">
        <v>340</v>
      </c>
      <c r="D127" s="209" t="s">
        <v>189</v>
      </c>
      <c r="E127" s="210" t="s">
        <v>3839</v>
      </c>
      <c r="F127" s="211" t="s">
        <v>3840</v>
      </c>
      <c r="G127" s="212" t="s">
        <v>389</v>
      </c>
      <c r="H127" s="213">
        <v>3</v>
      </c>
      <c r="I127" s="214"/>
      <c r="J127" s="215">
        <f>ROUND(I127*H127,2)</f>
        <v>0</v>
      </c>
      <c r="K127" s="211" t="s">
        <v>32</v>
      </c>
      <c r="L127" s="48"/>
      <c r="M127" s="216" t="s">
        <v>32</v>
      </c>
      <c r="N127" s="217" t="s">
        <v>49</v>
      </c>
      <c r="O127" s="88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20" t="s">
        <v>187</v>
      </c>
      <c r="AT127" s="220" t="s">
        <v>189</v>
      </c>
      <c r="AU127" s="220" t="s">
        <v>91</v>
      </c>
      <c r="AY127" s="20" t="s">
        <v>188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20" t="s">
        <v>86</v>
      </c>
      <c r="BK127" s="221">
        <f>ROUND(I127*H127,2)</f>
        <v>0</v>
      </c>
      <c r="BL127" s="20" t="s">
        <v>187</v>
      </c>
      <c r="BM127" s="220" t="s">
        <v>434</v>
      </c>
    </row>
    <row r="128" s="2" customFormat="1">
      <c r="A128" s="42"/>
      <c r="B128" s="43"/>
      <c r="C128" s="44"/>
      <c r="D128" s="222" t="s">
        <v>194</v>
      </c>
      <c r="E128" s="44"/>
      <c r="F128" s="223" t="s">
        <v>3840</v>
      </c>
      <c r="G128" s="44"/>
      <c r="H128" s="44"/>
      <c r="I128" s="224"/>
      <c r="J128" s="44"/>
      <c r="K128" s="44"/>
      <c r="L128" s="48"/>
      <c r="M128" s="225"/>
      <c r="N128" s="226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194</v>
      </c>
      <c r="AU128" s="20" t="s">
        <v>91</v>
      </c>
    </row>
    <row r="129" s="11" customFormat="1" ht="25.92" customHeight="1">
      <c r="A129" s="11"/>
      <c r="B129" s="195"/>
      <c r="C129" s="196"/>
      <c r="D129" s="197" t="s">
        <v>77</v>
      </c>
      <c r="E129" s="198" t="s">
        <v>419</v>
      </c>
      <c r="F129" s="198" t="s">
        <v>420</v>
      </c>
      <c r="G129" s="196"/>
      <c r="H129" s="196"/>
      <c r="I129" s="199"/>
      <c r="J129" s="200">
        <f>BK129</f>
        <v>0</v>
      </c>
      <c r="K129" s="196"/>
      <c r="L129" s="201"/>
      <c r="M129" s="202"/>
      <c r="N129" s="203"/>
      <c r="O129" s="203"/>
      <c r="P129" s="204">
        <f>P130</f>
        <v>0</v>
      </c>
      <c r="Q129" s="203"/>
      <c r="R129" s="204">
        <f>R130</f>
        <v>0</v>
      </c>
      <c r="S129" s="203"/>
      <c r="T129" s="205">
        <f>T130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06" t="s">
        <v>91</v>
      </c>
      <c r="AT129" s="207" t="s">
        <v>77</v>
      </c>
      <c r="AU129" s="207" t="s">
        <v>78</v>
      </c>
      <c r="AY129" s="206" t="s">
        <v>188</v>
      </c>
      <c r="BK129" s="208">
        <f>BK130</f>
        <v>0</v>
      </c>
    </row>
    <row r="130" s="11" customFormat="1" ht="22.8" customHeight="1">
      <c r="A130" s="11"/>
      <c r="B130" s="195"/>
      <c r="C130" s="196"/>
      <c r="D130" s="197" t="s">
        <v>77</v>
      </c>
      <c r="E130" s="237" t="s">
        <v>421</v>
      </c>
      <c r="F130" s="237" t="s">
        <v>3842</v>
      </c>
      <c r="G130" s="196"/>
      <c r="H130" s="196"/>
      <c r="I130" s="199"/>
      <c r="J130" s="238">
        <f>BK130</f>
        <v>0</v>
      </c>
      <c r="K130" s="196"/>
      <c r="L130" s="201"/>
      <c r="M130" s="202"/>
      <c r="N130" s="203"/>
      <c r="O130" s="203"/>
      <c r="P130" s="204">
        <f>P131+P134+P137+P148+P153+P180+P187+P204+P207+P216</f>
        <v>0</v>
      </c>
      <c r="Q130" s="203"/>
      <c r="R130" s="204">
        <f>R131+R134+R137+R148+R153+R180+R187+R204+R207+R216</f>
        <v>0</v>
      </c>
      <c r="S130" s="203"/>
      <c r="T130" s="205">
        <f>T131+T134+T137+T148+T153+T180+T187+T204+T207+T216</f>
        <v>0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06" t="s">
        <v>91</v>
      </c>
      <c r="AT130" s="207" t="s">
        <v>77</v>
      </c>
      <c r="AU130" s="207" t="s">
        <v>86</v>
      </c>
      <c r="AY130" s="206" t="s">
        <v>188</v>
      </c>
      <c r="BK130" s="208">
        <f>BK131+BK134+BK137+BK148+BK153+BK180+BK187+BK204+BK207+BK216</f>
        <v>0</v>
      </c>
    </row>
    <row r="131" s="11" customFormat="1" ht="20.88" customHeight="1">
      <c r="A131" s="11"/>
      <c r="B131" s="195"/>
      <c r="C131" s="196"/>
      <c r="D131" s="197" t="s">
        <v>77</v>
      </c>
      <c r="E131" s="237" t="s">
        <v>3843</v>
      </c>
      <c r="F131" s="237" t="s">
        <v>3844</v>
      </c>
      <c r="G131" s="196"/>
      <c r="H131" s="196"/>
      <c r="I131" s="199"/>
      <c r="J131" s="238">
        <f>BK131</f>
        <v>0</v>
      </c>
      <c r="K131" s="196"/>
      <c r="L131" s="201"/>
      <c r="M131" s="202"/>
      <c r="N131" s="203"/>
      <c r="O131" s="203"/>
      <c r="P131" s="204">
        <f>SUM(P132:P133)</f>
        <v>0</v>
      </c>
      <c r="Q131" s="203"/>
      <c r="R131" s="204">
        <f>SUM(R132:R133)</f>
        <v>0</v>
      </c>
      <c r="S131" s="203"/>
      <c r="T131" s="205">
        <f>SUM(T132:T133)</f>
        <v>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06" t="s">
        <v>86</v>
      </c>
      <c r="AT131" s="207" t="s">
        <v>77</v>
      </c>
      <c r="AU131" s="207" t="s">
        <v>91</v>
      </c>
      <c r="AY131" s="206" t="s">
        <v>188</v>
      </c>
      <c r="BK131" s="208">
        <f>SUM(BK132:BK133)</f>
        <v>0</v>
      </c>
    </row>
    <row r="132" s="2" customFormat="1" ht="16.5" customHeight="1">
      <c r="A132" s="42"/>
      <c r="B132" s="43"/>
      <c r="C132" s="209" t="s">
        <v>360</v>
      </c>
      <c r="D132" s="209" t="s">
        <v>189</v>
      </c>
      <c r="E132" s="210" t="s">
        <v>3845</v>
      </c>
      <c r="F132" s="211" t="s">
        <v>3958</v>
      </c>
      <c r="G132" s="212" t="s">
        <v>235</v>
      </c>
      <c r="H132" s="213">
        <v>1</v>
      </c>
      <c r="I132" s="214"/>
      <c r="J132" s="215">
        <f>ROUND(I132*H132,2)</f>
        <v>0</v>
      </c>
      <c r="K132" s="211" t="s">
        <v>32</v>
      </c>
      <c r="L132" s="48"/>
      <c r="M132" s="216" t="s">
        <v>32</v>
      </c>
      <c r="N132" s="217" t="s">
        <v>49</v>
      </c>
      <c r="O132" s="88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20" t="s">
        <v>405</v>
      </c>
      <c r="AT132" s="220" t="s">
        <v>189</v>
      </c>
      <c r="AU132" s="220" t="s">
        <v>198</v>
      </c>
      <c r="AY132" s="20" t="s">
        <v>188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20" t="s">
        <v>86</v>
      </c>
      <c r="BK132" s="221">
        <f>ROUND(I132*H132,2)</f>
        <v>0</v>
      </c>
      <c r="BL132" s="20" t="s">
        <v>405</v>
      </c>
      <c r="BM132" s="220" t="s">
        <v>441</v>
      </c>
    </row>
    <row r="133" s="2" customFormat="1">
      <c r="A133" s="42"/>
      <c r="B133" s="43"/>
      <c r="C133" s="44"/>
      <c r="D133" s="222" t="s">
        <v>194</v>
      </c>
      <c r="E133" s="44"/>
      <c r="F133" s="223" t="s">
        <v>3958</v>
      </c>
      <c r="G133" s="44"/>
      <c r="H133" s="44"/>
      <c r="I133" s="224"/>
      <c r="J133" s="44"/>
      <c r="K133" s="44"/>
      <c r="L133" s="48"/>
      <c r="M133" s="225"/>
      <c r="N133" s="226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194</v>
      </c>
      <c r="AU133" s="20" t="s">
        <v>198</v>
      </c>
    </row>
    <row r="134" s="11" customFormat="1" ht="20.88" customHeight="1">
      <c r="A134" s="11"/>
      <c r="B134" s="195"/>
      <c r="C134" s="196"/>
      <c r="D134" s="197" t="s">
        <v>77</v>
      </c>
      <c r="E134" s="237" t="s">
        <v>3849</v>
      </c>
      <c r="F134" s="237" t="s">
        <v>3850</v>
      </c>
      <c r="G134" s="196"/>
      <c r="H134" s="196"/>
      <c r="I134" s="199"/>
      <c r="J134" s="238">
        <f>BK134</f>
        <v>0</v>
      </c>
      <c r="K134" s="196"/>
      <c r="L134" s="201"/>
      <c r="M134" s="202"/>
      <c r="N134" s="203"/>
      <c r="O134" s="203"/>
      <c r="P134" s="204">
        <f>SUM(P135:P136)</f>
        <v>0</v>
      </c>
      <c r="Q134" s="203"/>
      <c r="R134" s="204">
        <f>SUM(R135:R136)</f>
        <v>0</v>
      </c>
      <c r="S134" s="203"/>
      <c r="T134" s="205">
        <f>SUM(T135:T136)</f>
        <v>0</v>
      </c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R134" s="206" t="s">
        <v>86</v>
      </c>
      <c r="AT134" s="207" t="s">
        <v>77</v>
      </c>
      <c r="AU134" s="207" t="s">
        <v>91</v>
      </c>
      <c r="AY134" s="206" t="s">
        <v>188</v>
      </c>
      <c r="BK134" s="208">
        <f>SUM(BK135:BK136)</f>
        <v>0</v>
      </c>
    </row>
    <row r="135" s="2" customFormat="1" ht="24.15" customHeight="1">
      <c r="A135" s="42"/>
      <c r="B135" s="43"/>
      <c r="C135" s="209" t="s">
        <v>366</v>
      </c>
      <c r="D135" s="209" t="s">
        <v>189</v>
      </c>
      <c r="E135" s="210" t="s">
        <v>3847</v>
      </c>
      <c r="F135" s="211" t="s">
        <v>3852</v>
      </c>
      <c r="G135" s="212" t="s">
        <v>235</v>
      </c>
      <c r="H135" s="213">
        <v>1</v>
      </c>
      <c r="I135" s="214"/>
      <c r="J135" s="215">
        <f>ROUND(I135*H135,2)</f>
        <v>0</v>
      </c>
      <c r="K135" s="211" t="s">
        <v>32</v>
      </c>
      <c r="L135" s="48"/>
      <c r="M135" s="216" t="s">
        <v>32</v>
      </c>
      <c r="N135" s="217" t="s">
        <v>49</v>
      </c>
      <c r="O135" s="88"/>
      <c r="P135" s="218">
        <f>O135*H135</f>
        <v>0</v>
      </c>
      <c r="Q135" s="218">
        <v>0</v>
      </c>
      <c r="R135" s="218">
        <f>Q135*H135</f>
        <v>0</v>
      </c>
      <c r="S135" s="218">
        <v>0</v>
      </c>
      <c r="T135" s="219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20" t="s">
        <v>405</v>
      </c>
      <c r="AT135" s="220" t="s">
        <v>189</v>
      </c>
      <c r="AU135" s="220" t="s">
        <v>198</v>
      </c>
      <c r="AY135" s="20" t="s">
        <v>188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20" t="s">
        <v>86</v>
      </c>
      <c r="BK135" s="221">
        <f>ROUND(I135*H135,2)</f>
        <v>0</v>
      </c>
      <c r="BL135" s="20" t="s">
        <v>405</v>
      </c>
      <c r="BM135" s="220" t="s">
        <v>449</v>
      </c>
    </row>
    <row r="136" s="2" customFormat="1">
      <c r="A136" s="42"/>
      <c r="B136" s="43"/>
      <c r="C136" s="44"/>
      <c r="D136" s="222" t="s">
        <v>194</v>
      </c>
      <c r="E136" s="44"/>
      <c r="F136" s="223" t="s">
        <v>3852</v>
      </c>
      <c r="G136" s="44"/>
      <c r="H136" s="44"/>
      <c r="I136" s="224"/>
      <c r="J136" s="44"/>
      <c r="K136" s="44"/>
      <c r="L136" s="48"/>
      <c r="M136" s="225"/>
      <c r="N136" s="226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194</v>
      </c>
      <c r="AU136" s="20" t="s">
        <v>198</v>
      </c>
    </row>
    <row r="137" s="11" customFormat="1" ht="20.88" customHeight="1">
      <c r="A137" s="11"/>
      <c r="B137" s="195"/>
      <c r="C137" s="196"/>
      <c r="D137" s="197" t="s">
        <v>77</v>
      </c>
      <c r="E137" s="237" t="s">
        <v>3853</v>
      </c>
      <c r="F137" s="237" t="s">
        <v>3959</v>
      </c>
      <c r="G137" s="196"/>
      <c r="H137" s="196"/>
      <c r="I137" s="199"/>
      <c r="J137" s="238">
        <f>BK137</f>
        <v>0</v>
      </c>
      <c r="K137" s="196"/>
      <c r="L137" s="201"/>
      <c r="M137" s="202"/>
      <c r="N137" s="203"/>
      <c r="O137" s="203"/>
      <c r="P137" s="204">
        <f>SUM(P138:P147)</f>
        <v>0</v>
      </c>
      <c r="Q137" s="203"/>
      <c r="R137" s="204">
        <f>SUM(R138:R147)</f>
        <v>0</v>
      </c>
      <c r="S137" s="203"/>
      <c r="T137" s="205">
        <f>SUM(T138:T147)</f>
        <v>0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R137" s="206" t="s">
        <v>86</v>
      </c>
      <c r="AT137" s="207" t="s">
        <v>77</v>
      </c>
      <c r="AU137" s="207" t="s">
        <v>91</v>
      </c>
      <c r="AY137" s="206" t="s">
        <v>188</v>
      </c>
      <c r="BK137" s="208">
        <f>SUM(BK138:BK147)</f>
        <v>0</v>
      </c>
    </row>
    <row r="138" s="2" customFormat="1" ht="37.8" customHeight="1">
      <c r="A138" s="42"/>
      <c r="B138" s="43"/>
      <c r="C138" s="209" t="s">
        <v>386</v>
      </c>
      <c r="D138" s="209" t="s">
        <v>189</v>
      </c>
      <c r="E138" s="210" t="s">
        <v>3851</v>
      </c>
      <c r="F138" s="211" t="s">
        <v>3960</v>
      </c>
      <c r="G138" s="212" t="s">
        <v>235</v>
      </c>
      <c r="H138" s="213">
        <v>5</v>
      </c>
      <c r="I138" s="214"/>
      <c r="J138" s="215">
        <f>ROUND(I138*H138,2)</f>
        <v>0</v>
      </c>
      <c r="K138" s="211" t="s">
        <v>32</v>
      </c>
      <c r="L138" s="48"/>
      <c r="M138" s="216" t="s">
        <v>32</v>
      </c>
      <c r="N138" s="217" t="s">
        <v>49</v>
      </c>
      <c r="O138" s="88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20" t="s">
        <v>405</v>
      </c>
      <c r="AT138" s="220" t="s">
        <v>189</v>
      </c>
      <c r="AU138" s="220" t="s">
        <v>198</v>
      </c>
      <c r="AY138" s="20" t="s">
        <v>188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20" t="s">
        <v>86</v>
      </c>
      <c r="BK138" s="221">
        <f>ROUND(I138*H138,2)</f>
        <v>0</v>
      </c>
      <c r="BL138" s="20" t="s">
        <v>405</v>
      </c>
      <c r="BM138" s="220" t="s">
        <v>457</v>
      </c>
    </row>
    <row r="139" s="2" customFormat="1">
      <c r="A139" s="42"/>
      <c r="B139" s="43"/>
      <c r="C139" s="44"/>
      <c r="D139" s="222" t="s">
        <v>194</v>
      </c>
      <c r="E139" s="44"/>
      <c r="F139" s="223" t="s">
        <v>3960</v>
      </c>
      <c r="G139" s="44"/>
      <c r="H139" s="44"/>
      <c r="I139" s="224"/>
      <c r="J139" s="44"/>
      <c r="K139" s="44"/>
      <c r="L139" s="48"/>
      <c r="M139" s="225"/>
      <c r="N139" s="226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0" t="s">
        <v>194</v>
      </c>
      <c r="AU139" s="20" t="s">
        <v>198</v>
      </c>
    </row>
    <row r="140" s="2" customFormat="1" ht="37.8" customHeight="1">
      <c r="A140" s="42"/>
      <c r="B140" s="43"/>
      <c r="C140" s="209" t="s">
        <v>393</v>
      </c>
      <c r="D140" s="209" t="s">
        <v>189</v>
      </c>
      <c r="E140" s="210" t="s">
        <v>3855</v>
      </c>
      <c r="F140" s="211" t="s">
        <v>3961</v>
      </c>
      <c r="G140" s="212" t="s">
        <v>235</v>
      </c>
      <c r="H140" s="213">
        <v>3</v>
      </c>
      <c r="I140" s="214"/>
      <c r="J140" s="215">
        <f>ROUND(I140*H140,2)</f>
        <v>0</v>
      </c>
      <c r="K140" s="211" t="s">
        <v>32</v>
      </c>
      <c r="L140" s="48"/>
      <c r="M140" s="216" t="s">
        <v>32</v>
      </c>
      <c r="N140" s="217" t="s">
        <v>49</v>
      </c>
      <c r="O140" s="88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20" t="s">
        <v>405</v>
      </c>
      <c r="AT140" s="220" t="s">
        <v>189</v>
      </c>
      <c r="AU140" s="220" t="s">
        <v>198</v>
      </c>
      <c r="AY140" s="20" t="s">
        <v>188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20" t="s">
        <v>86</v>
      </c>
      <c r="BK140" s="221">
        <f>ROUND(I140*H140,2)</f>
        <v>0</v>
      </c>
      <c r="BL140" s="20" t="s">
        <v>405</v>
      </c>
      <c r="BM140" s="220" t="s">
        <v>466</v>
      </c>
    </row>
    <row r="141" s="2" customFormat="1">
      <c r="A141" s="42"/>
      <c r="B141" s="43"/>
      <c r="C141" s="44"/>
      <c r="D141" s="222" t="s">
        <v>194</v>
      </c>
      <c r="E141" s="44"/>
      <c r="F141" s="223" t="s">
        <v>3961</v>
      </c>
      <c r="G141" s="44"/>
      <c r="H141" s="44"/>
      <c r="I141" s="224"/>
      <c r="J141" s="44"/>
      <c r="K141" s="44"/>
      <c r="L141" s="48"/>
      <c r="M141" s="225"/>
      <c r="N141" s="226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194</v>
      </c>
      <c r="AU141" s="20" t="s">
        <v>198</v>
      </c>
    </row>
    <row r="142" s="2" customFormat="1" ht="37.8" customHeight="1">
      <c r="A142" s="42"/>
      <c r="B142" s="43"/>
      <c r="C142" s="209" t="s">
        <v>8</v>
      </c>
      <c r="D142" s="209" t="s">
        <v>189</v>
      </c>
      <c r="E142" s="210" t="s">
        <v>3857</v>
      </c>
      <c r="F142" s="211" t="s">
        <v>3962</v>
      </c>
      <c r="G142" s="212" t="s">
        <v>235</v>
      </c>
      <c r="H142" s="213">
        <v>2</v>
      </c>
      <c r="I142" s="214"/>
      <c r="J142" s="215">
        <f>ROUND(I142*H142,2)</f>
        <v>0</v>
      </c>
      <c r="K142" s="211" t="s">
        <v>32</v>
      </c>
      <c r="L142" s="48"/>
      <c r="M142" s="216" t="s">
        <v>32</v>
      </c>
      <c r="N142" s="217" t="s">
        <v>49</v>
      </c>
      <c r="O142" s="88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20" t="s">
        <v>405</v>
      </c>
      <c r="AT142" s="220" t="s">
        <v>189</v>
      </c>
      <c r="AU142" s="220" t="s">
        <v>198</v>
      </c>
      <c r="AY142" s="20" t="s">
        <v>188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20" t="s">
        <v>86</v>
      </c>
      <c r="BK142" s="221">
        <f>ROUND(I142*H142,2)</f>
        <v>0</v>
      </c>
      <c r="BL142" s="20" t="s">
        <v>405</v>
      </c>
      <c r="BM142" s="220" t="s">
        <v>476</v>
      </c>
    </row>
    <row r="143" s="2" customFormat="1">
      <c r="A143" s="42"/>
      <c r="B143" s="43"/>
      <c r="C143" s="44"/>
      <c r="D143" s="222" t="s">
        <v>194</v>
      </c>
      <c r="E143" s="44"/>
      <c r="F143" s="223" t="s">
        <v>3962</v>
      </c>
      <c r="G143" s="44"/>
      <c r="H143" s="44"/>
      <c r="I143" s="224"/>
      <c r="J143" s="44"/>
      <c r="K143" s="44"/>
      <c r="L143" s="48"/>
      <c r="M143" s="225"/>
      <c r="N143" s="226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194</v>
      </c>
      <c r="AU143" s="20" t="s">
        <v>198</v>
      </c>
    </row>
    <row r="144" s="2" customFormat="1" ht="37.8" customHeight="1">
      <c r="A144" s="42"/>
      <c r="B144" s="43"/>
      <c r="C144" s="209" t="s">
        <v>405</v>
      </c>
      <c r="D144" s="209" t="s">
        <v>189</v>
      </c>
      <c r="E144" s="210" t="s">
        <v>3859</v>
      </c>
      <c r="F144" s="211" t="s">
        <v>3963</v>
      </c>
      <c r="G144" s="212" t="s">
        <v>235</v>
      </c>
      <c r="H144" s="213">
        <v>6</v>
      </c>
      <c r="I144" s="214"/>
      <c r="J144" s="215">
        <f>ROUND(I144*H144,2)</f>
        <v>0</v>
      </c>
      <c r="K144" s="211" t="s">
        <v>32</v>
      </c>
      <c r="L144" s="48"/>
      <c r="M144" s="216" t="s">
        <v>32</v>
      </c>
      <c r="N144" s="217" t="s">
        <v>49</v>
      </c>
      <c r="O144" s="88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20" t="s">
        <v>405</v>
      </c>
      <c r="AT144" s="220" t="s">
        <v>189</v>
      </c>
      <c r="AU144" s="220" t="s">
        <v>198</v>
      </c>
      <c r="AY144" s="20" t="s">
        <v>188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20" t="s">
        <v>86</v>
      </c>
      <c r="BK144" s="221">
        <f>ROUND(I144*H144,2)</f>
        <v>0</v>
      </c>
      <c r="BL144" s="20" t="s">
        <v>405</v>
      </c>
      <c r="BM144" s="220" t="s">
        <v>484</v>
      </c>
    </row>
    <row r="145" s="2" customFormat="1">
      <c r="A145" s="42"/>
      <c r="B145" s="43"/>
      <c r="C145" s="44"/>
      <c r="D145" s="222" t="s">
        <v>194</v>
      </c>
      <c r="E145" s="44"/>
      <c r="F145" s="223" t="s">
        <v>3963</v>
      </c>
      <c r="G145" s="44"/>
      <c r="H145" s="44"/>
      <c r="I145" s="224"/>
      <c r="J145" s="44"/>
      <c r="K145" s="44"/>
      <c r="L145" s="48"/>
      <c r="M145" s="225"/>
      <c r="N145" s="226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194</v>
      </c>
      <c r="AU145" s="20" t="s">
        <v>198</v>
      </c>
    </row>
    <row r="146" s="2" customFormat="1" ht="21.75" customHeight="1">
      <c r="A146" s="42"/>
      <c r="B146" s="43"/>
      <c r="C146" s="209" t="s">
        <v>413</v>
      </c>
      <c r="D146" s="209" t="s">
        <v>189</v>
      </c>
      <c r="E146" s="210" t="s">
        <v>3861</v>
      </c>
      <c r="F146" s="211" t="s">
        <v>3964</v>
      </c>
      <c r="G146" s="212" t="s">
        <v>235</v>
      </c>
      <c r="H146" s="213">
        <v>3</v>
      </c>
      <c r="I146" s="214"/>
      <c r="J146" s="215">
        <f>ROUND(I146*H146,2)</f>
        <v>0</v>
      </c>
      <c r="K146" s="211" t="s">
        <v>32</v>
      </c>
      <c r="L146" s="48"/>
      <c r="M146" s="216" t="s">
        <v>32</v>
      </c>
      <c r="N146" s="217" t="s">
        <v>49</v>
      </c>
      <c r="O146" s="88"/>
      <c r="P146" s="218">
        <f>O146*H146</f>
        <v>0</v>
      </c>
      <c r="Q146" s="218">
        <v>0</v>
      </c>
      <c r="R146" s="218">
        <f>Q146*H146</f>
        <v>0</v>
      </c>
      <c r="S146" s="218">
        <v>0</v>
      </c>
      <c r="T146" s="219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20" t="s">
        <v>405</v>
      </c>
      <c r="AT146" s="220" t="s">
        <v>189</v>
      </c>
      <c r="AU146" s="220" t="s">
        <v>198</v>
      </c>
      <c r="AY146" s="20" t="s">
        <v>188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20" t="s">
        <v>86</v>
      </c>
      <c r="BK146" s="221">
        <f>ROUND(I146*H146,2)</f>
        <v>0</v>
      </c>
      <c r="BL146" s="20" t="s">
        <v>405</v>
      </c>
      <c r="BM146" s="220" t="s">
        <v>500</v>
      </c>
    </row>
    <row r="147" s="2" customFormat="1">
      <c r="A147" s="42"/>
      <c r="B147" s="43"/>
      <c r="C147" s="44"/>
      <c r="D147" s="222" t="s">
        <v>194</v>
      </c>
      <c r="E147" s="44"/>
      <c r="F147" s="223" t="s">
        <v>3964</v>
      </c>
      <c r="G147" s="44"/>
      <c r="H147" s="44"/>
      <c r="I147" s="224"/>
      <c r="J147" s="44"/>
      <c r="K147" s="44"/>
      <c r="L147" s="48"/>
      <c r="M147" s="225"/>
      <c r="N147" s="226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194</v>
      </c>
      <c r="AU147" s="20" t="s">
        <v>198</v>
      </c>
    </row>
    <row r="148" s="11" customFormat="1" ht="20.88" customHeight="1">
      <c r="A148" s="11"/>
      <c r="B148" s="195"/>
      <c r="C148" s="196"/>
      <c r="D148" s="197" t="s">
        <v>77</v>
      </c>
      <c r="E148" s="237" t="s">
        <v>3881</v>
      </c>
      <c r="F148" s="237" t="s">
        <v>3882</v>
      </c>
      <c r="G148" s="196"/>
      <c r="H148" s="196"/>
      <c r="I148" s="199"/>
      <c r="J148" s="238">
        <f>BK148</f>
        <v>0</v>
      </c>
      <c r="K148" s="196"/>
      <c r="L148" s="201"/>
      <c r="M148" s="202"/>
      <c r="N148" s="203"/>
      <c r="O148" s="203"/>
      <c r="P148" s="204">
        <f>SUM(P149:P152)</f>
        <v>0</v>
      </c>
      <c r="Q148" s="203"/>
      <c r="R148" s="204">
        <f>SUM(R149:R152)</f>
        <v>0</v>
      </c>
      <c r="S148" s="203"/>
      <c r="T148" s="205">
        <f>SUM(T149:T152)</f>
        <v>0</v>
      </c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R148" s="206" t="s">
        <v>86</v>
      </c>
      <c r="AT148" s="207" t="s">
        <v>77</v>
      </c>
      <c r="AU148" s="207" t="s">
        <v>91</v>
      </c>
      <c r="AY148" s="206" t="s">
        <v>188</v>
      </c>
      <c r="BK148" s="208">
        <f>SUM(BK149:BK152)</f>
        <v>0</v>
      </c>
    </row>
    <row r="149" s="2" customFormat="1" ht="24.15" customHeight="1">
      <c r="A149" s="42"/>
      <c r="B149" s="43"/>
      <c r="C149" s="209" t="s">
        <v>423</v>
      </c>
      <c r="D149" s="209" t="s">
        <v>189</v>
      </c>
      <c r="E149" s="210" t="s">
        <v>3863</v>
      </c>
      <c r="F149" s="211" t="s">
        <v>3884</v>
      </c>
      <c r="G149" s="212" t="s">
        <v>235</v>
      </c>
      <c r="H149" s="213">
        <v>19</v>
      </c>
      <c r="I149" s="214"/>
      <c r="J149" s="215">
        <f>ROUND(I149*H149,2)</f>
        <v>0</v>
      </c>
      <c r="K149" s="211" t="s">
        <v>32</v>
      </c>
      <c r="L149" s="48"/>
      <c r="M149" s="216" t="s">
        <v>32</v>
      </c>
      <c r="N149" s="217" t="s">
        <v>49</v>
      </c>
      <c r="O149" s="88"/>
      <c r="P149" s="218">
        <f>O149*H149</f>
        <v>0</v>
      </c>
      <c r="Q149" s="218">
        <v>0</v>
      </c>
      <c r="R149" s="218">
        <f>Q149*H149</f>
        <v>0</v>
      </c>
      <c r="S149" s="218">
        <v>0</v>
      </c>
      <c r="T149" s="219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20" t="s">
        <v>405</v>
      </c>
      <c r="AT149" s="220" t="s">
        <v>189</v>
      </c>
      <c r="AU149" s="220" t="s">
        <v>198</v>
      </c>
      <c r="AY149" s="20" t="s">
        <v>188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20" t="s">
        <v>86</v>
      </c>
      <c r="BK149" s="221">
        <f>ROUND(I149*H149,2)</f>
        <v>0</v>
      </c>
      <c r="BL149" s="20" t="s">
        <v>405</v>
      </c>
      <c r="BM149" s="220" t="s">
        <v>513</v>
      </c>
    </row>
    <row r="150" s="2" customFormat="1">
      <c r="A150" s="42"/>
      <c r="B150" s="43"/>
      <c r="C150" s="44"/>
      <c r="D150" s="222" t="s">
        <v>194</v>
      </c>
      <c r="E150" s="44"/>
      <c r="F150" s="223" t="s">
        <v>3884</v>
      </c>
      <c r="G150" s="44"/>
      <c r="H150" s="44"/>
      <c r="I150" s="224"/>
      <c r="J150" s="44"/>
      <c r="K150" s="44"/>
      <c r="L150" s="48"/>
      <c r="M150" s="225"/>
      <c r="N150" s="226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194</v>
      </c>
      <c r="AU150" s="20" t="s">
        <v>198</v>
      </c>
    </row>
    <row r="151" s="2" customFormat="1" ht="24.15" customHeight="1">
      <c r="A151" s="42"/>
      <c r="B151" s="43"/>
      <c r="C151" s="209" t="s">
        <v>429</v>
      </c>
      <c r="D151" s="209" t="s">
        <v>189</v>
      </c>
      <c r="E151" s="210" t="s">
        <v>3865</v>
      </c>
      <c r="F151" s="211" t="s">
        <v>3886</v>
      </c>
      <c r="G151" s="212" t="s">
        <v>235</v>
      </c>
      <c r="H151" s="213">
        <v>19</v>
      </c>
      <c r="I151" s="214"/>
      <c r="J151" s="215">
        <f>ROUND(I151*H151,2)</f>
        <v>0</v>
      </c>
      <c r="K151" s="211" t="s">
        <v>32</v>
      </c>
      <c r="L151" s="48"/>
      <c r="M151" s="216" t="s">
        <v>32</v>
      </c>
      <c r="N151" s="217" t="s">
        <v>49</v>
      </c>
      <c r="O151" s="88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20" t="s">
        <v>405</v>
      </c>
      <c r="AT151" s="220" t="s">
        <v>189</v>
      </c>
      <c r="AU151" s="220" t="s">
        <v>198</v>
      </c>
      <c r="AY151" s="20" t="s">
        <v>188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20" t="s">
        <v>86</v>
      </c>
      <c r="BK151" s="221">
        <f>ROUND(I151*H151,2)</f>
        <v>0</v>
      </c>
      <c r="BL151" s="20" t="s">
        <v>405</v>
      </c>
      <c r="BM151" s="220" t="s">
        <v>525</v>
      </c>
    </row>
    <row r="152" s="2" customFormat="1">
      <c r="A152" s="42"/>
      <c r="B152" s="43"/>
      <c r="C152" s="44"/>
      <c r="D152" s="222" t="s">
        <v>194</v>
      </c>
      <c r="E152" s="44"/>
      <c r="F152" s="223" t="s">
        <v>3886</v>
      </c>
      <c r="G152" s="44"/>
      <c r="H152" s="44"/>
      <c r="I152" s="224"/>
      <c r="J152" s="44"/>
      <c r="K152" s="44"/>
      <c r="L152" s="48"/>
      <c r="M152" s="225"/>
      <c r="N152" s="226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194</v>
      </c>
      <c r="AU152" s="20" t="s">
        <v>198</v>
      </c>
    </row>
    <row r="153" s="11" customFormat="1" ht="20.88" customHeight="1">
      <c r="A153" s="11"/>
      <c r="B153" s="195"/>
      <c r="C153" s="196"/>
      <c r="D153" s="197" t="s">
        <v>77</v>
      </c>
      <c r="E153" s="237" t="s">
        <v>3887</v>
      </c>
      <c r="F153" s="237" t="s">
        <v>3965</v>
      </c>
      <c r="G153" s="196"/>
      <c r="H153" s="196"/>
      <c r="I153" s="199"/>
      <c r="J153" s="238">
        <f>BK153</f>
        <v>0</v>
      </c>
      <c r="K153" s="196"/>
      <c r="L153" s="201"/>
      <c r="M153" s="202"/>
      <c r="N153" s="203"/>
      <c r="O153" s="203"/>
      <c r="P153" s="204">
        <f>SUM(P154:P179)</f>
        <v>0</v>
      </c>
      <c r="Q153" s="203"/>
      <c r="R153" s="204">
        <f>SUM(R154:R179)</f>
        <v>0</v>
      </c>
      <c r="S153" s="203"/>
      <c r="T153" s="205">
        <f>SUM(T154:T179)</f>
        <v>0</v>
      </c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R153" s="206" t="s">
        <v>86</v>
      </c>
      <c r="AT153" s="207" t="s">
        <v>77</v>
      </c>
      <c r="AU153" s="207" t="s">
        <v>91</v>
      </c>
      <c r="AY153" s="206" t="s">
        <v>188</v>
      </c>
      <c r="BK153" s="208">
        <f>SUM(BK154:BK179)</f>
        <v>0</v>
      </c>
    </row>
    <row r="154" s="2" customFormat="1" ht="16.5" customHeight="1">
      <c r="A154" s="42"/>
      <c r="B154" s="43"/>
      <c r="C154" s="209" t="s">
        <v>434</v>
      </c>
      <c r="D154" s="209" t="s">
        <v>189</v>
      </c>
      <c r="E154" s="210" t="s">
        <v>3867</v>
      </c>
      <c r="F154" s="211" t="s">
        <v>3945</v>
      </c>
      <c r="G154" s="212" t="s">
        <v>235</v>
      </c>
      <c r="H154" s="213">
        <v>2</v>
      </c>
      <c r="I154" s="214"/>
      <c r="J154" s="215">
        <f>ROUND(I154*H154,2)</f>
        <v>0</v>
      </c>
      <c r="K154" s="211" t="s">
        <v>32</v>
      </c>
      <c r="L154" s="48"/>
      <c r="M154" s="216" t="s">
        <v>32</v>
      </c>
      <c r="N154" s="217" t="s">
        <v>49</v>
      </c>
      <c r="O154" s="88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20" t="s">
        <v>405</v>
      </c>
      <c r="AT154" s="220" t="s">
        <v>189</v>
      </c>
      <c r="AU154" s="220" t="s">
        <v>198</v>
      </c>
      <c r="AY154" s="20" t="s">
        <v>188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20" t="s">
        <v>86</v>
      </c>
      <c r="BK154" s="221">
        <f>ROUND(I154*H154,2)</f>
        <v>0</v>
      </c>
      <c r="BL154" s="20" t="s">
        <v>405</v>
      </c>
      <c r="BM154" s="220" t="s">
        <v>536</v>
      </c>
    </row>
    <row r="155" s="2" customFormat="1">
      <c r="A155" s="42"/>
      <c r="B155" s="43"/>
      <c r="C155" s="44"/>
      <c r="D155" s="222" t="s">
        <v>194</v>
      </c>
      <c r="E155" s="44"/>
      <c r="F155" s="223" t="s">
        <v>3945</v>
      </c>
      <c r="G155" s="44"/>
      <c r="H155" s="44"/>
      <c r="I155" s="224"/>
      <c r="J155" s="44"/>
      <c r="K155" s="44"/>
      <c r="L155" s="48"/>
      <c r="M155" s="225"/>
      <c r="N155" s="226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194</v>
      </c>
      <c r="AU155" s="20" t="s">
        <v>198</v>
      </c>
    </row>
    <row r="156" s="2" customFormat="1" ht="16.5" customHeight="1">
      <c r="A156" s="42"/>
      <c r="B156" s="43"/>
      <c r="C156" s="209" t="s">
        <v>7</v>
      </c>
      <c r="D156" s="209" t="s">
        <v>189</v>
      </c>
      <c r="E156" s="210" t="s">
        <v>3869</v>
      </c>
      <c r="F156" s="211" t="s">
        <v>3890</v>
      </c>
      <c r="G156" s="212" t="s">
        <v>235</v>
      </c>
      <c r="H156" s="213">
        <v>2</v>
      </c>
      <c r="I156" s="214"/>
      <c r="J156" s="215">
        <f>ROUND(I156*H156,2)</f>
        <v>0</v>
      </c>
      <c r="K156" s="211" t="s">
        <v>32</v>
      </c>
      <c r="L156" s="48"/>
      <c r="M156" s="216" t="s">
        <v>32</v>
      </c>
      <c r="N156" s="217" t="s">
        <v>49</v>
      </c>
      <c r="O156" s="88"/>
      <c r="P156" s="218">
        <f>O156*H156</f>
        <v>0</v>
      </c>
      <c r="Q156" s="218">
        <v>0</v>
      </c>
      <c r="R156" s="218">
        <f>Q156*H156</f>
        <v>0</v>
      </c>
      <c r="S156" s="218">
        <v>0</v>
      </c>
      <c r="T156" s="219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20" t="s">
        <v>405</v>
      </c>
      <c r="AT156" s="220" t="s">
        <v>189</v>
      </c>
      <c r="AU156" s="220" t="s">
        <v>198</v>
      </c>
      <c r="AY156" s="20" t="s">
        <v>188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20" t="s">
        <v>86</v>
      </c>
      <c r="BK156" s="221">
        <f>ROUND(I156*H156,2)</f>
        <v>0</v>
      </c>
      <c r="BL156" s="20" t="s">
        <v>405</v>
      </c>
      <c r="BM156" s="220" t="s">
        <v>546</v>
      </c>
    </row>
    <row r="157" s="2" customFormat="1">
      <c r="A157" s="42"/>
      <c r="B157" s="43"/>
      <c r="C157" s="44"/>
      <c r="D157" s="222" t="s">
        <v>194</v>
      </c>
      <c r="E157" s="44"/>
      <c r="F157" s="223" t="s">
        <v>3890</v>
      </c>
      <c r="G157" s="44"/>
      <c r="H157" s="44"/>
      <c r="I157" s="224"/>
      <c r="J157" s="44"/>
      <c r="K157" s="44"/>
      <c r="L157" s="48"/>
      <c r="M157" s="225"/>
      <c r="N157" s="226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194</v>
      </c>
      <c r="AU157" s="20" t="s">
        <v>198</v>
      </c>
    </row>
    <row r="158" s="2" customFormat="1" ht="16.5" customHeight="1">
      <c r="A158" s="42"/>
      <c r="B158" s="43"/>
      <c r="C158" s="209" t="s">
        <v>441</v>
      </c>
      <c r="D158" s="209" t="s">
        <v>189</v>
      </c>
      <c r="E158" s="210" t="s">
        <v>3871</v>
      </c>
      <c r="F158" s="211" t="s">
        <v>3966</v>
      </c>
      <c r="G158" s="212" t="s">
        <v>235</v>
      </c>
      <c r="H158" s="213">
        <v>4</v>
      </c>
      <c r="I158" s="214"/>
      <c r="J158" s="215">
        <f>ROUND(I158*H158,2)</f>
        <v>0</v>
      </c>
      <c r="K158" s="211" t="s">
        <v>32</v>
      </c>
      <c r="L158" s="48"/>
      <c r="M158" s="216" t="s">
        <v>32</v>
      </c>
      <c r="N158" s="217" t="s">
        <v>49</v>
      </c>
      <c r="O158" s="88"/>
      <c r="P158" s="218">
        <f>O158*H158</f>
        <v>0</v>
      </c>
      <c r="Q158" s="218">
        <v>0</v>
      </c>
      <c r="R158" s="218">
        <f>Q158*H158</f>
        <v>0</v>
      </c>
      <c r="S158" s="218">
        <v>0</v>
      </c>
      <c r="T158" s="219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20" t="s">
        <v>405</v>
      </c>
      <c r="AT158" s="220" t="s">
        <v>189</v>
      </c>
      <c r="AU158" s="220" t="s">
        <v>198</v>
      </c>
      <c r="AY158" s="20" t="s">
        <v>188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20" t="s">
        <v>86</v>
      </c>
      <c r="BK158" s="221">
        <f>ROUND(I158*H158,2)</f>
        <v>0</v>
      </c>
      <c r="BL158" s="20" t="s">
        <v>405</v>
      </c>
      <c r="BM158" s="220" t="s">
        <v>557</v>
      </c>
    </row>
    <row r="159" s="2" customFormat="1">
      <c r="A159" s="42"/>
      <c r="B159" s="43"/>
      <c r="C159" s="44"/>
      <c r="D159" s="222" t="s">
        <v>194</v>
      </c>
      <c r="E159" s="44"/>
      <c r="F159" s="223" t="s">
        <v>3966</v>
      </c>
      <c r="G159" s="44"/>
      <c r="H159" s="44"/>
      <c r="I159" s="224"/>
      <c r="J159" s="44"/>
      <c r="K159" s="44"/>
      <c r="L159" s="48"/>
      <c r="M159" s="225"/>
      <c r="N159" s="226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194</v>
      </c>
      <c r="AU159" s="20" t="s">
        <v>198</v>
      </c>
    </row>
    <row r="160" s="2" customFormat="1" ht="16.5" customHeight="1">
      <c r="A160" s="42"/>
      <c r="B160" s="43"/>
      <c r="C160" s="209" t="s">
        <v>445</v>
      </c>
      <c r="D160" s="209" t="s">
        <v>189</v>
      </c>
      <c r="E160" s="210" t="s">
        <v>3873</v>
      </c>
      <c r="F160" s="211" t="s">
        <v>3967</v>
      </c>
      <c r="G160" s="212" t="s">
        <v>235</v>
      </c>
      <c r="H160" s="213">
        <v>3</v>
      </c>
      <c r="I160" s="214"/>
      <c r="J160" s="215">
        <f>ROUND(I160*H160,2)</f>
        <v>0</v>
      </c>
      <c r="K160" s="211" t="s">
        <v>32</v>
      </c>
      <c r="L160" s="48"/>
      <c r="M160" s="216" t="s">
        <v>32</v>
      </c>
      <c r="N160" s="217" t="s">
        <v>49</v>
      </c>
      <c r="O160" s="88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20" t="s">
        <v>405</v>
      </c>
      <c r="AT160" s="220" t="s">
        <v>189</v>
      </c>
      <c r="AU160" s="220" t="s">
        <v>198</v>
      </c>
      <c r="AY160" s="20" t="s">
        <v>188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20" t="s">
        <v>86</v>
      </c>
      <c r="BK160" s="221">
        <f>ROUND(I160*H160,2)</f>
        <v>0</v>
      </c>
      <c r="BL160" s="20" t="s">
        <v>405</v>
      </c>
      <c r="BM160" s="220" t="s">
        <v>570</v>
      </c>
    </row>
    <row r="161" s="2" customFormat="1">
      <c r="A161" s="42"/>
      <c r="B161" s="43"/>
      <c r="C161" s="44"/>
      <c r="D161" s="222" t="s">
        <v>194</v>
      </c>
      <c r="E161" s="44"/>
      <c r="F161" s="223" t="s">
        <v>3967</v>
      </c>
      <c r="G161" s="44"/>
      <c r="H161" s="44"/>
      <c r="I161" s="224"/>
      <c r="J161" s="44"/>
      <c r="K161" s="44"/>
      <c r="L161" s="48"/>
      <c r="M161" s="225"/>
      <c r="N161" s="226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194</v>
      </c>
      <c r="AU161" s="20" t="s">
        <v>198</v>
      </c>
    </row>
    <row r="162" s="2" customFormat="1" ht="33" customHeight="1">
      <c r="A162" s="42"/>
      <c r="B162" s="43"/>
      <c r="C162" s="209" t="s">
        <v>449</v>
      </c>
      <c r="D162" s="209" t="s">
        <v>189</v>
      </c>
      <c r="E162" s="210" t="s">
        <v>3875</v>
      </c>
      <c r="F162" s="211" t="s">
        <v>3968</v>
      </c>
      <c r="G162" s="212" t="s">
        <v>235</v>
      </c>
      <c r="H162" s="213">
        <v>1</v>
      </c>
      <c r="I162" s="214"/>
      <c r="J162" s="215">
        <f>ROUND(I162*H162,2)</f>
        <v>0</v>
      </c>
      <c r="K162" s="211" t="s">
        <v>32</v>
      </c>
      <c r="L162" s="48"/>
      <c r="M162" s="216" t="s">
        <v>32</v>
      </c>
      <c r="N162" s="217" t="s">
        <v>49</v>
      </c>
      <c r="O162" s="88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20" t="s">
        <v>405</v>
      </c>
      <c r="AT162" s="220" t="s">
        <v>189</v>
      </c>
      <c r="AU162" s="220" t="s">
        <v>198</v>
      </c>
      <c r="AY162" s="20" t="s">
        <v>188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20" t="s">
        <v>86</v>
      </c>
      <c r="BK162" s="221">
        <f>ROUND(I162*H162,2)</f>
        <v>0</v>
      </c>
      <c r="BL162" s="20" t="s">
        <v>405</v>
      </c>
      <c r="BM162" s="220" t="s">
        <v>580</v>
      </c>
    </row>
    <row r="163" s="2" customFormat="1">
      <c r="A163" s="42"/>
      <c r="B163" s="43"/>
      <c r="C163" s="44"/>
      <c r="D163" s="222" t="s">
        <v>194</v>
      </c>
      <c r="E163" s="44"/>
      <c r="F163" s="223" t="s">
        <v>3968</v>
      </c>
      <c r="G163" s="44"/>
      <c r="H163" s="44"/>
      <c r="I163" s="224"/>
      <c r="J163" s="44"/>
      <c r="K163" s="44"/>
      <c r="L163" s="48"/>
      <c r="M163" s="225"/>
      <c r="N163" s="226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194</v>
      </c>
      <c r="AU163" s="20" t="s">
        <v>198</v>
      </c>
    </row>
    <row r="164" s="2" customFormat="1" ht="24.15" customHeight="1">
      <c r="A164" s="42"/>
      <c r="B164" s="43"/>
      <c r="C164" s="209" t="s">
        <v>453</v>
      </c>
      <c r="D164" s="209" t="s">
        <v>189</v>
      </c>
      <c r="E164" s="210" t="s">
        <v>3877</v>
      </c>
      <c r="F164" s="211" t="s">
        <v>3892</v>
      </c>
      <c r="G164" s="212" t="s">
        <v>235</v>
      </c>
      <c r="H164" s="213">
        <v>4</v>
      </c>
      <c r="I164" s="214"/>
      <c r="J164" s="215">
        <f>ROUND(I164*H164,2)</f>
        <v>0</v>
      </c>
      <c r="K164" s="211" t="s">
        <v>32</v>
      </c>
      <c r="L164" s="48"/>
      <c r="M164" s="216" t="s">
        <v>32</v>
      </c>
      <c r="N164" s="217" t="s">
        <v>49</v>
      </c>
      <c r="O164" s="88"/>
      <c r="P164" s="218">
        <f>O164*H164</f>
        <v>0</v>
      </c>
      <c r="Q164" s="218">
        <v>0</v>
      </c>
      <c r="R164" s="218">
        <f>Q164*H164</f>
        <v>0</v>
      </c>
      <c r="S164" s="218">
        <v>0</v>
      </c>
      <c r="T164" s="219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20" t="s">
        <v>405</v>
      </c>
      <c r="AT164" s="220" t="s">
        <v>189</v>
      </c>
      <c r="AU164" s="220" t="s">
        <v>198</v>
      </c>
      <c r="AY164" s="20" t="s">
        <v>188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20" t="s">
        <v>86</v>
      </c>
      <c r="BK164" s="221">
        <f>ROUND(I164*H164,2)</f>
        <v>0</v>
      </c>
      <c r="BL164" s="20" t="s">
        <v>405</v>
      </c>
      <c r="BM164" s="220" t="s">
        <v>591</v>
      </c>
    </row>
    <row r="165" s="2" customFormat="1">
      <c r="A165" s="42"/>
      <c r="B165" s="43"/>
      <c r="C165" s="44"/>
      <c r="D165" s="222" t="s">
        <v>194</v>
      </c>
      <c r="E165" s="44"/>
      <c r="F165" s="223" t="s">
        <v>3892</v>
      </c>
      <c r="G165" s="44"/>
      <c r="H165" s="44"/>
      <c r="I165" s="224"/>
      <c r="J165" s="44"/>
      <c r="K165" s="44"/>
      <c r="L165" s="48"/>
      <c r="M165" s="225"/>
      <c r="N165" s="226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194</v>
      </c>
      <c r="AU165" s="20" t="s">
        <v>198</v>
      </c>
    </row>
    <row r="166" s="2" customFormat="1" ht="24.15" customHeight="1">
      <c r="A166" s="42"/>
      <c r="B166" s="43"/>
      <c r="C166" s="209" t="s">
        <v>457</v>
      </c>
      <c r="D166" s="209" t="s">
        <v>189</v>
      </c>
      <c r="E166" s="210" t="s">
        <v>3879</v>
      </c>
      <c r="F166" s="211" t="s">
        <v>3894</v>
      </c>
      <c r="G166" s="212" t="s">
        <v>235</v>
      </c>
      <c r="H166" s="213">
        <v>1</v>
      </c>
      <c r="I166" s="214"/>
      <c r="J166" s="215">
        <f>ROUND(I166*H166,2)</f>
        <v>0</v>
      </c>
      <c r="K166" s="211" t="s">
        <v>32</v>
      </c>
      <c r="L166" s="48"/>
      <c r="M166" s="216" t="s">
        <v>32</v>
      </c>
      <c r="N166" s="217" t="s">
        <v>49</v>
      </c>
      <c r="O166" s="88"/>
      <c r="P166" s="218">
        <f>O166*H166</f>
        <v>0</v>
      </c>
      <c r="Q166" s="218">
        <v>0</v>
      </c>
      <c r="R166" s="218">
        <f>Q166*H166</f>
        <v>0</v>
      </c>
      <c r="S166" s="218">
        <v>0</v>
      </c>
      <c r="T166" s="219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20" t="s">
        <v>405</v>
      </c>
      <c r="AT166" s="220" t="s">
        <v>189</v>
      </c>
      <c r="AU166" s="220" t="s">
        <v>198</v>
      </c>
      <c r="AY166" s="20" t="s">
        <v>188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20" t="s">
        <v>86</v>
      </c>
      <c r="BK166" s="221">
        <f>ROUND(I166*H166,2)</f>
        <v>0</v>
      </c>
      <c r="BL166" s="20" t="s">
        <v>405</v>
      </c>
      <c r="BM166" s="220" t="s">
        <v>601</v>
      </c>
    </row>
    <row r="167" s="2" customFormat="1">
      <c r="A167" s="42"/>
      <c r="B167" s="43"/>
      <c r="C167" s="44"/>
      <c r="D167" s="222" t="s">
        <v>194</v>
      </c>
      <c r="E167" s="44"/>
      <c r="F167" s="223" t="s">
        <v>3894</v>
      </c>
      <c r="G167" s="44"/>
      <c r="H167" s="44"/>
      <c r="I167" s="224"/>
      <c r="J167" s="44"/>
      <c r="K167" s="44"/>
      <c r="L167" s="48"/>
      <c r="M167" s="225"/>
      <c r="N167" s="226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194</v>
      </c>
      <c r="AU167" s="20" t="s">
        <v>198</v>
      </c>
    </row>
    <row r="168" s="2" customFormat="1" ht="24.15" customHeight="1">
      <c r="A168" s="42"/>
      <c r="B168" s="43"/>
      <c r="C168" s="209" t="s">
        <v>461</v>
      </c>
      <c r="D168" s="209" t="s">
        <v>189</v>
      </c>
      <c r="E168" s="210" t="s">
        <v>3946</v>
      </c>
      <c r="F168" s="211" t="s">
        <v>3969</v>
      </c>
      <c r="G168" s="212" t="s">
        <v>235</v>
      </c>
      <c r="H168" s="213">
        <v>6</v>
      </c>
      <c r="I168" s="214"/>
      <c r="J168" s="215">
        <f>ROUND(I168*H168,2)</f>
        <v>0</v>
      </c>
      <c r="K168" s="211" t="s">
        <v>32</v>
      </c>
      <c r="L168" s="48"/>
      <c r="M168" s="216" t="s">
        <v>32</v>
      </c>
      <c r="N168" s="217" t="s">
        <v>49</v>
      </c>
      <c r="O168" s="88"/>
      <c r="P168" s="218">
        <f>O168*H168</f>
        <v>0</v>
      </c>
      <c r="Q168" s="218">
        <v>0</v>
      </c>
      <c r="R168" s="218">
        <f>Q168*H168</f>
        <v>0</v>
      </c>
      <c r="S168" s="218">
        <v>0</v>
      </c>
      <c r="T168" s="219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20" t="s">
        <v>405</v>
      </c>
      <c r="AT168" s="220" t="s">
        <v>189</v>
      </c>
      <c r="AU168" s="220" t="s">
        <v>198</v>
      </c>
      <c r="AY168" s="20" t="s">
        <v>188</v>
      </c>
      <c r="BE168" s="221">
        <f>IF(N168="základní",J168,0)</f>
        <v>0</v>
      </c>
      <c r="BF168" s="221">
        <f>IF(N168="snížená",J168,0)</f>
        <v>0</v>
      </c>
      <c r="BG168" s="221">
        <f>IF(N168="zákl. přenesená",J168,0)</f>
        <v>0</v>
      </c>
      <c r="BH168" s="221">
        <f>IF(N168="sníž. přenesená",J168,0)</f>
        <v>0</v>
      </c>
      <c r="BI168" s="221">
        <f>IF(N168="nulová",J168,0)</f>
        <v>0</v>
      </c>
      <c r="BJ168" s="20" t="s">
        <v>86</v>
      </c>
      <c r="BK168" s="221">
        <f>ROUND(I168*H168,2)</f>
        <v>0</v>
      </c>
      <c r="BL168" s="20" t="s">
        <v>405</v>
      </c>
      <c r="BM168" s="220" t="s">
        <v>612</v>
      </c>
    </row>
    <row r="169" s="2" customFormat="1">
      <c r="A169" s="42"/>
      <c r="B169" s="43"/>
      <c r="C169" s="44"/>
      <c r="D169" s="222" t="s">
        <v>194</v>
      </c>
      <c r="E169" s="44"/>
      <c r="F169" s="223" t="s">
        <v>3969</v>
      </c>
      <c r="G169" s="44"/>
      <c r="H169" s="44"/>
      <c r="I169" s="224"/>
      <c r="J169" s="44"/>
      <c r="K169" s="44"/>
      <c r="L169" s="48"/>
      <c r="M169" s="225"/>
      <c r="N169" s="226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194</v>
      </c>
      <c r="AU169" s="20" t="s">
        <v>198</v>
      </c>
    </row>
    <row r="170" s="2" customFormat="1" ht="24.15" customHeight="1">
      <c r="A170" s="42"/>
      <c r="B170" s="43"/>
      <c r="C170" s="209" t="s">
        <v>466</v>
      </c>
      <c r="D170" s="209" t="s">
        <v>189</v>
      </c>
      <c r="E170" s="210" t="s">
        <v>3947</v>
      </c>
      <c r="F170" s="211" t="s">
        <v>3970</v>
      </c>
      <c r="G170" s="212" t="s">
        <v>235</v>
      </c>
      <c r="H170" s="213">
        <v>1</v>
      </c>
      <c r="I170" s="214"/>
      <c r="J170" s="215">
        <f>ROUND(I170*H170,2)</f>
        <v>0</v>
      </c>
      <c r="K170" s="211" t="s">
        <v>32</v>
      </c>
      <c r="L170" s="48"/>
      <c r="M170" s="216" t="s">
        <v>32</v>
      </c>
      <c r="N170" s="217" t="s">
        <v>49</v>
      </c>
      <c r="O170" s="88"/>
      <c r="P170" s="218">
        <f>O170*H170</f>
        <v>0</v>
      </c>
      <c r="Q170" s="218">
        <v>0</v>
      </c>
      <c r="R170" s="218">
        <f>Q170*H170</f>
        <v>0</v>
      </c>
      <c r="S170" s="218">
        <v>0</v>
      </c>
      <c r="T170" s="219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20" t="s">
        <v>405</v>
      </c>
      <c r="AT170" s="220" t="s">
        <v>189</v>
      </c>
      <c r="AU170" s="220" t="s">
        <v>198</v>
      </c>
      <c r="AY170" s="20" t="s">
        <v>188</v>
      </c>
      <c r="BE170" s="221">
        <f>IF(N170="základní",J170,0)</f>
        <v>0</v>
      </c>
      <c r="BF170" s="221">
        <f>IF(N170="snížená",J170,0)</f>
        <v>0</v>
      </c>
      <c r="BG170" s="221">
        <f>IF(N170="zákl. přenesená",J170,0)</f>
        <v>0</v>
      </c>
      <c r="BH170" s="221">
        <f>IF(N170="sníž. přenesená",J170,0)</f>
        <v>0</v>
      </c>
      <c r="BI170" s="221">
        <f>IF(N170="nulová",J170,0)</f>
        <v>0</v>
      </c>
      <c r="BJ170" s="20" t="s">
        <v>86</v>
      </c>
      <c r="BK170" s="221">
        <f>ROUND(I170*H170,2)</f>
        <v>0</v>
      </c>
      <c r="BL170" s="20" t="s">
        <v>405</v>
      </c>
      <c r="BM170" s="220" t="s">
        <v>627</v>
      </c>
    </row>
    <row r="171" s="2" customFormat="1">
      <c r="A171" s="42"/>
      <c r="B171" s="43"/>
      <c r="C171" s="44"/>
      <c r="D171" s="222" t="s">
        <v>194</v>
      </c>
      <c r="E171" s="44"/>
      <c r="F171" s="223" t="s">
        <v>3971</v>
      </c>
      <c r="G171" s="44"/>
      <c r="H171" s="44"/>
      <c r="I171" s="224"/>
      <c r="J171" s="44"/>
      <c r="K171" s="44"/>
      <c r="L171" s="48"/>
      <c r="M171" s="225"/>
      <c r="N171" s="226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194</v>
      </c>
      <c r="AU171" s="20" t="s">
        <v>198</v>
      </c>
    </row>
    <row r="172" s="2" customFormat="1" ht="16.5" customHeight="1">
      <c r="A172" s="42"/>
      <c r="B172" s="43"/>
      <c r="C172" s="209" t="s">
        <v>471</v>
      </c>
      <c r="D172" s="209" t="s">
        <v>189</v>
      </c>
      <c r="E172" s="210" t="s">
        <v>3889</v>
      </c>
      <c r="F172" s="211" t="s">
        <v>3972</v>
      </c>
      <c r="G172" s="212" t="s">
        <v>235</v>
      </c>
      <c r="H172" s="213">
        <v>2</v>
      </c>
      <c r="I172" s="214"/>
      <c r="J172" s="215">
        <f>ROUND(I172*H172,2)</f>
        <v>0</v>
      </c>
      <c r="K172" s="211" t="s">
        <v>32</v>
      </c>
      <c r="L172" s="48"/>
      <c r="M172" s="216" t="s">
        <v>32</v>
      </c>
      <c r="N172" s="217" t="s">
        <v>49</v>
      </c>
      <c r="O172" s="88"/>
      <c r="P172" s="218">
        <f>O172*H172</f>
        <v>0</v>
      </c>
      <c r="Q172" s="218">
        <v>0</v>
      </c>
      <c r="R172" s="218">
        <f>Q172*H172</f>
        <v>0</v>
      </c>
      <c r="S172" s="218">
        <v>0</v>
      </c>
      <c r="T172" s="219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20" t="s">
        <v>405</v>
      </c>
      <c r="AT172" s="220" t="s">
        <v>189</v>
      </c>
      <c r="AU172" s="220" t="s">
        <v>198</v>
      </c>
      <c r="AY172" s="20" t="s">
        <v>188</v>
      </c>
      <c r="BE172" s="221">
        <f>IF(N172="základní",J172,0)</f>
        <v>0</v>
      </c>
      <c r="BF172" s="221">
        <f>IF(N172="snížená",J172,0)</f>
        <v>0</v>
      </c>
      <c r="BG172" s="221">
        <f>IF(N172="zákl. přenesená",J172,0)</f>
        <v>0</v>
      </c>
      <c r="BH172" s="221">
        <f>IF(N172="sníž. přenesená",J172,0)</f>
        <v>0</v>
      </c>
      <c r="BI172" s="221">
        <f>IF(N172="nulová",J172,0)</f>
        <v>0</v>
      </c>
      <c r="BJ172" s="20" t="s">
        <v>86</v>
      </c>
      <c r="BK172" s="221">
        <f>ROUND(I172*H172,2)</f>
        <v>0</v>
      </c>
      <c r="BL172" s="20" t="s">
        <v>405</v>
      </c>
      <c r="BM172" s="220" t="s">
        <v>638</v>
      </c>
    </row>
    <row r="173" s="2" customFormat="1">
      <c r="A173" s="42"/>
      <c r="B173" s="43"/>
      <c r="C173" s="44"/>
      <c r="D173" s="222" t="s">
        <v>194</v>
      </c>
      <c r="E173" s="44"/>
      <c r="F173" s="223" t="s">
        <v>3972</v>
      </c>
      <c r="G173" s="44"/>
      <c r="H173" s="44"/>
      <c r="I173" s="224"/>
      <c r="J173" s="44"/>
      <c r="K173" s="44"/>
      <c r="L173" s="48"/>
      <c r="M173" s="225"/>
      <c r="N173" s="226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194</v>
      </c>
      <c r="AU173" s="20" t="s">
        <v>198</v>
      </c>
    </row>
    <row r="174" s="2" customFormat="1" ht="16.5" customHeight="1">
      <c r="A174" s="42"/>
      <c r="B174" s="43"/>
      <c r="C174" s="209" t="s">
        <v>476</v>
      </c>
      <c r="D174" s="209" t="s">
        <v>189</v>
      </c>
      <c r="E174" s="210" t="s">
        <v>3891</v>
      </c>
      <c r="F174" s="211" t="s">
        <v>3900</v>
      </c>
      <c r="G174" s="212" t="s">
        <v>235</v>
      </c>
      <c r="H174" s="213">
        <v>9</v>
      </c>
      <c r="I174" s="214"/>
      <c r="J174" s="215">
        <f>ROUND(I174*H174,2)</f>
        <v>0</v>
      </c>
      <c r="K174" s="211" t="s">
        <v>32</v>
      </c>
      <c r="L174" s="48"/>
      <c r="M174" s="216" t="s">
        <v>32</v>
      </c>
      <c r="N174" s="217" t="s">
        <v>49</v>
      </c>
      <c r="O174" s="88"/>
      <c r="P174" s="218">
        <f>O174*H174</f>
        <v>0</v>
      </c>
      <c r="Q174" s="218">
        <v>0</v>
      </c>
      <c r="R174" s="218">
        <f>Q174*H174</f>
        <v>0</v>
      </c>
      <c r="S174" s="218">
        <v>0</v>
      </c>
      <c r="T174" s="219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20" t="s">
        <v>405</v>
      </c>
      <c r="AT174" s="220" t="s">
        <v>189</v>
      </c>
      <c r="AU174" s="220" t="s">
        <v>198</v>
      </c>
      <c r="AY174" s="20" t="s">
        <v>188</v>
      </c>
      <c r="BE174" s="221">
        <f>IF(N174="základní",J174,0)</f>
        <v>0</v>
      </c>
      <c r="BF174" s="221">
        <f>IF(N174="snížená",J174,0)</f>
        <v>0</v>
      </c>
      <c r="BG174" s="221">
        <f>IF(N174="zákl. přenesená",J174,0)</f>
        <v>0</v>
      </c>
      <c r="BH174" s="221">
        <f>IF(N174="sníž. přenesená",J174,0)</f>
        <v>0</v>
      </c>
      <c r="BI174" s="221">
        <f>IF(N174="nulová",J174,0)</f>
        <v>0</v>
      </c>
      <c r="BJ174" s="20" t="s">
        <v>86</v>
      </c>
      <c r="BK174" s="221">
        <f>ROUND(I174*H174,2)</f>
        <v>0</v>
      </c>
      <c r="BL174" s="20" t="s">
        <v>405</v>
      </c>
      <c r="BM174" s="220" t="s">
        <v>643</v>
      </c>
    </row>
    <row r="175" s="2" customFormat="1">
      <c r="A175" s="42"/>
      <c r="B175" s="43"/>
      <c r="C175" s="44"/>
      <c r="D175" s="222" t="s">
        <v>194</v>
      </c>
      <c r="E175" s="44"/>
      <c r="F175" s="223" t="s">
        <v>3900</v>
      </c>
      <c r="G175" s="44"/>
      <c r="H175" s="44"/>
      <c r="I175" s="224"/>
      <c r="J175" s="44"/>
      <c r="K175" s="44"/>
      <c r="L175" s="48"/>
      <c r="M175" s="225"/>
      <c r="N175" s="226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0" t="s">
        <v>194</v>
      </c>
      <c r="AU175" s="20" t="s">
        <v>198</v>
      </c>
    </row>
    <row r="176" s="2" customFormat="1" ht="16.5" customHeight="1">
      <c r="A176" s="42"/>
      <c r="B176" s="43"/>
      <c r="C176" s="209" t="s">
        <v>480</v>
      </c>
      <c r="D176" s="209" t="s">
        <v>189</v>
      </c>
      <c r="E176" s="210" t="s">
        <v>3893</v>
      </c>
      <c r="F176" s="211" t="s">
        <v>3973</v>
      </c>
      <c r="G176" s="212" t="s">
        <v>235</v>
      </c>
      <c r="H176" s="213">
        <v>4</v>
      </c>
      <c r="I176" s="214"/>
      <c r="J176" s="215">
        <f>ROUND(I176*H176,2)</f>
        <v>0</v>
      </c>
      <c r="K176" s="211" t="s">
        <v>32</v>
      </c>
      <c r="L176" s="48"/>
      <c r="M176" s="216" t="s">
        <v>32</v>
      </c>
      <c r="N176" s="217" t="s">
        <v>49</v>
      </c>
      <c r="O176" s="88"/>
      <c r="P176" s="218">
        <f>O176*H176</f>
        <v>0</v>
      </c>
      <c r="Q176" s="218">
        <v>0</v>
      </c>
      <c r="R176" s="218">
        <f>Q176*H176</f>
        <v>0</v>
      </c>
      <c r="S176" s="218">
        <v>0</v>
      </c>
      <c r="T176" s="219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R176" s="220" t="s">
        <v>405</v>
      </c>
      <c r="AT176" s="220" t="s">
        <v>189</v>
      </c>
      <c r="AU176" s="220" t="s">
        <v>198</v>
      </c>
      <c r="AY176" s="20" t="s">
        <v>188</v>
      </c>
      <c r="BE176" s="221">
        <f>IF(N176="základní",J176,0)</f>
        <v>0</v>
      </c>
      <c r="BF176" s="221">
        <f>IF(N176="snížená",J176,0)</f>
        <v>0</v>
      </c>
      <c r="BG176" s="221">
        <f>IF(N176="zákl. přenesená",J176,0)</f>
        <v>0</v>
      </c>
      <c r="BH176" s="221">
        <f>IF(N176="sníž. přenesená",J176,0)</f>
        <v>0</v>
      </c>
      <c r="BI176" s="221">
        <f>IF(N176="nulová",J176,0)</f>
        <v>0</v>
      </c>
      <c r="BJ176" s="20" t="s">
        <v>86</v>
      </c>
      <c r="BK176" s="221">
        <f>ROUND(I176*H176,2)</f>
        <v>0</v>
      </c>
      <c r="BL176" s="20" t="s">
        <v>405</v>
      </c>
      <c r="BM176" s="220" t="s">
        <v>656</v>
      </c>
    </row>
    <row r="177" s="2" customFormat="1">
      <c r="A177" s="42"/>
      <c r="B177" s="43"/>
      <c r="C177" s="44"/>
      <c r="D177" s="222" t="s">
        <v>194</v>
      </c>
      <c r="E177" s="44"/>
      <c r="F177" s="223" t="s">
        <v>3973</v>
      </c>
      <c r="G177" s="44"/>
      <c r="H177" s="44"/>
      <c r="I177" s="224"/>
      <c r="J177" s="44"/>
      <c r="K177" s="44"/>
      <c r="L177" s="48"/>
      <c r="M177" s="225"/>
      <c r="N177" s="226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194</v>
      </c>
      <c r="AU177" s="20" t="s">
        <v>198</v>
      </c>
    </row>
    <row r="178" s="2" customFormat="1" ht="16.5" customHeight="1">
      <c r="A178" s="42"/>
      <c r="B178" s="43"/>
      <c r="C178" s="209" t="s">
        <v>484</v>
      </c>
      <c r="D178" s="209" t="s">
        <v>189</v>
      </c>
      <c r="E178" s="210" t="s">
        <v>3895</v>
      </c>
      <c r="F178" s="211" t="s">
        <v>3974</v>
      </c>
      <c r="G178" s="212" t="s">
        <v>235</v>
      </c>
      <c r="H178" s="213">
        <v>1</v>
      </c>
      <c r="I178" s="214"/>
      <c r="J178" s="215">
        <f>ROUND(I178*H178,2)</f>
        <v>0</v>
      </c>
      <c r="K178" s="211" t="s">
        <v>32</v>
      </c>
      <c r="L178" s="48"/>
      <c r="M178" s="216" t="s">
        <v>32</v>
      </c>
      <c r="N178" s="217" t="s">
        <v>49</v>
      </c>
      <c r="O178" s="88"/>
      <c r="P178" s="218">
        <f>O178*H178</f>
        <v>0</v>
      </c>
      <c r="Q178" s="218">
        <v>0</v>
      </c>
      <c r="R178" s="218">
        <f>Q178*H178</f>
        <v>0</v>
      </c>
      <c r="S178" s="218">
        <v>0</v>
      </c>
      <c r="T178" s="219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20" t="s">
        <v>405</v>
      </c>
      <c r="AT178" s="220" t="s">
        <v>189</v>
      </c>
      <c r="AU178" s="220" t="s">
        <v>198</v>
      </c>
      <c r="AY178" s="20" t="s">
        <v>188</v>
      </c>
      <c r="BE178" s="221">
        <f>IF(N178="základní",J178,0)</f>
        <v>0</v>
      </c>
      <c r="BF178" s="221">
        <f>IF(N178="snížená",J178,0)</f>
        <v>0</v>
      </c>
      <c r="BG178" s="221">
        <f>IF(N178="zákl. přenesená",J178,0)</f>
        <v>0</v>
      </c>
      <c r="BH178" s="221">
        <f>IF(N178="sníž. přenesená",J178,0)</f>
        <v>0</v>
      </c>
      <c r="BI178" s="221">
        <f>IF(N178="nulová",J178,0)</f>
        <v>0</v>
      </c>
      <c r="BJ178" s="20" t="s">
        <v>86</v>
      </c>
      <c r="BK178" s="221">
        <f>ROUND(I178*H178,2)</f>
        <v>0</v>
      </c>
      <c r="BL178" s="20" t="s">
        <v>405</v>
      </c>
      <c r="BM178" s="220" t="s">
        <v>669</v>
      </c>
    </row>
    <row r="179" s="2" customFormat="1">
      <c r="A179" s="42"/>
      <c r="B179" s="43"/>
      <c r="C179" s="44"/>
      <c r="D179" s="222" t="s">
        <v>194</v>
      </c>
      <c r="E179" s="44"/>
      <c r="F179" s="223" t="s">
        <v>3974</v>
      </c>
      <c r="G179" s="44"/>
      <c r="H179" s="44"/>
      <c r="I179" s="224"/>
      <c r="J179" s="44"/>
      <c r="K179" s="44"/>
      <c r="L179" s="48"/>
      <c r="M179" s="225"/>
      <c r="N179" s="226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194</v>
      </c>
      <c r="AU179" s="20" t="s">
        <v>198</v>
      </c>
    </row>
    <row r="180" s="11" customFormat="1" ht="20.88" customHeight="1">
      <c r="A180" s="11"/>
      <c r="B180" s="195"/>
      <c r="C180" s="196"/>
      <c r="D180" s="197" t="s">
        <v>77</v>
      </c>
      <c r="E180" s="237" t="s">
        <v>3901</v>
      </c>
      <c r="F180" s="237" t="s">
        <v>3902</v>
      </c>
      <c r="G180" s="196"/>
      <c r="H180" s="196"/>
      <c r="I180" s="199"/>
      <c r="J180" s="238">
        <f>BK180</f>
        <v>0</v>
      </c>
      <c r="K180" s="196"/>
      <c r="L180" s="201"/>
      <c r="M180" s="202"/>
      <c r="N180" s="203"/>
      <c r="O180" s="203"/>
      <c r="P180" s="204">
        <f>SUM(P181:P186)</f>
        <v>0</v>
      </c>
      <c r="Q180" s="203"/>
      <c r="R180" s="204">
        <f>SUM(R181:R186)</f>
        <v>0</v>
      </c>
      <c r="S180" s="203"/>
      <c r="T180" s="205">
        <f>SUM(T181:T186)</f>
        <v>0</v>
      </c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R180" s="206" t="s">
        <v>86</v>
      </c>
      <c r="AT180" s="207" t="s">
        <v>77</v>
      </c>
      <c r="AU180" s="207" t="s">
        <v>91</v>
      </c>
      <c r="AY180" s="206" t="s">
        <v>188</v>
      </c>
      <c r="BK180" s="208">
        <f>SUM(BK181:BK186)</f>
        <v>0</v>
      </c>
    </row>
    <row r="181" s="2" customFormat="1" ht="16.5" customHeight="1">
      <c r="A181" s="42"/>
      <c r="B181" s="43"/>
      <c r="C181" s="209" t="s">
        <v>494</v>
      </c>
      <c r="D181" s="209" t="s">
        <v>189</v>
      </c>
      <c r="E181" s="210" t="s">
        <v>3897</v>
      </c>
      <c r="F181" s="211" t="s">
        <v>3904</v>
      </c>
      <c r="G181" s="212" t="s">
        <v>235</v>
      </c>
      <c r="H181" s="213">
        <v>14</v>
      </c>
      <c r="I181" s="214"/>
      <c r="J181" s="215">
        <f>ROUND(I181*H181,2)</f>
        <v>0</v>
      </c>
      <c r="K181" s="211" t="s">
        <v>32</v>
      </c>
      <c r="L181" s="48"/>
      <c r="M181" s="216" t="s">
        <v>32</v>
      </c>
      <c r="N181" s="217" t="s">
        <v>49</v>
      </c>
      <c r="O181" s="88"/>
      <c r="P181" s="218">
        <f>O181*H181</f>
        <v>0</v>
      </c>
      <c r="Q181" s="218">
        <v>0</v>
      </c>
      <c r="R181" s="218">
        <f>Q181*H181</f>
        <v>0</v>
      </c>
      <c r="S181" s="218">
        <v>0</v>
      </c>
      <c r="T181" s="219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20" t="s">
        <v>405</v>
      </c>
      <c r="AT181" s="220" t="s">
        <v>189</v>
      </c>
      <c r="AU181" s="220" t="s">
        <v>198</v>
      </c>
      <c r="AY181" s="20" t="s">
        <v>188</v>
      </c>
      <c r="BE181" s="221">
        <f>IF(N181="základní",J181,0)</f>
        <v>0</v>
      </c>
      <c r="BF181" s="221">
        <f>IF(N181="snížená",J181,0)</f>
        <v>0</v>
      </c>
      <c r="BG181" s="221">
        <f>IF(N181="zákl. přenesená",J181,0)</f>
        <v>0</v>
      </c>
      <c r="BH181" s="221">
        <f>IF(N181="sníž. přenesená",J181,0)</f>
        <v>0</v>
      </c>
      <c r="BI181" s="221">
        <f>IF(N181="nulová",J181,0)</f>
        <v>0</v>
      </c>
      <c r="BJ181" s="20" t="s">
        <v>86</v>
      </c>
      <c r="BK181" s="221">
        <f>ROUND(I181*H181,2)</f>
        <v>0</v>
      </c>
      <c r="BL181" s="20" t="s">
        <v>405</v>
      </c>
      <c r="BM181" s="220" t="s">
        <v>681</v>
      </c>
    </row>
    <row r="182" s="2" customFormat="1">
      <c r="A182" s="42"/>
      <c r="B182" s="43"/>
      <c r="C182" s="44"/>
      <c r="D182" s="222" t="s">
        <v>194</v>
      </c>
      <c r="E182" s="44"/>
      <c r="F182" s="223" t="s">
        <v>3904</v>
      </c>
      <c r="G182" s="44"/>
      <c r="H182" s="44"/>
      <c r="I182" s="224"/>
      <c r="J182" s="44"/>
      <c r="K182" s="44"/>
      <c r="L182" s="48"/>
      <c r="M182" s="225"/>
      <c r="N182" s="226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194</v>
      </c>
      <c r="AU182" s="20" t="s">
        <v>198</v>
      </c>
    </row>
    <row r="183" s="2" customFormat="1" ht="16.5" customHeight="1">
      <c r="A183" s="42"/>
      <c r="B183" s="43"/>
      <c r="C183" s="209" t="s">
        <v>500</v>
      </c>
      <c r="D183" s="209" t="s">
        <v>189</v>
      </c>
      <c r="E183" s="210" t="s">
        <v>3899</v>
      </c>
      <c r="F183" s="211" t="s">
        <v>3906</v>
      </c>
      <c r="G183" s="212" t="s">
        <v>235</v>
      </c>
      <c r="H183" s="213">
        <v>12</v>
      </c>
      <c r="I183" s="214"/>
      <c r="J183" s="215">
        <f>ROUND(I183*H183,2)</f>
        <v>0</v>
      </c>
      <c r="K183" s="211" t="s">
        <v>32</v>
      </c>
      <c r="L183" s="48"/>
      <c r="M183" s="216" t="s">
        <v>32</v>
      </c>
      <c r="N183" s="217" t="s">
        <v>49</v>
      </c>
      <c r="O183" s="88"/>
      <c r="P183" s="218">
        <f>O183*H183</f>
        <v>0</v>
      </c>
      <c r="Q183" s="218">
        <v>0</v>
      </c>
      <c r="R183" s="218">
        <f>Q183*H183</f>
        <v>0</v>
      </c>
      <c r="S183" s="218">
        <v>0</v>
      </c>
      <c r="T183" s="219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20" t="s">
        <v>405</v>
      </c>
      <c r="AT183" s="220" t="s">
        <v>189</v>
      </c>
      <c r="AU183" s="220" t="s">
        <v>198</v>
      </c>
      <c r="AY183" s="20" t="s">
        <v>188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20" t="s">
        <v>86</v>
      </c>
      <c r="BK183" s="221">
        <f>ROUND(I183*H183,2)</f>
        <v>0</v>
      </c>
      <c r="BL183" s="20" t="s">
        <v>405</v>
      </c>
      <c r="BM183" s="220" t="s">
        <v>693</v>
      </c>
    </row>
    <row r="184" s="2" customFormat="1">
      <c r="A184" s="42"/>
      <c r="B184" s="43"/>
      <c r="C184" s="44"/>
      <c r="D184" s="222" t="s">
        <v>194</v>
      </c>
      <c r="E184" s="44"/>
      <c r="F184" s="223" t="s">
        <v>3906</v>
      </c>
      <c r="G184" s="44"/>
      <c r="H184" s="44"/>
      <c r="I184" s="224"/>
      <c r="J184" s="44"/>
      <c r="K184" s="44"/>
      <c r="L184" s="48"/>
      <c r="M184" s="225"/>
      <c r="N184" s="226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194</v>
      </c>
      <c r="AU184" s="20" t="s">
        <v>198</v>
      </c>
    </row>
    <row r="185" s="2" customFormat="1" ht="16.5" customHeight="1">
      <c r="A185" s="42"/>
      <c r="B185" s="43"/>
      <c r="C185" s="209" t="s">
        <v>506</v>
      </c>
      <c r="D185" s="209" t="s">
        <v>189</v>
      </c>
      <c r="E185" s="210" t="s">
        <v>3903</v>
      </c>
      <c r="F185" s="211" t="s">
        <v>3908</v>
      </c>
      <c r="G185" s="212" t="s">
        <v>235</v>
      </c>
      <c r="H185" s="213">
        <v>19</v>
      </c>
      <c r="I185" s="214"/>
      <c r="J185" s="215">
        <f>ROUND(I185*H185,2)</f>
        <v>0</v>
      </c>
      <c r="K185" s="211" t="s">
        <v>32</v>
      </c>
      <c r="L185" s="48"/>
      <c r="M185" s="216" t="s">
        <v>32</v>
      </c>
      <c r="N185" s="217" t="s">
        <v>49</v>
      </c>
      <c r="O185" s="88"/>
      <c r="P185" s="218">
        <f>O185*H185</f>
        <v>0</v>
      </c>
      <c r="Q185" s="218">
        <v>0</v>
      </c>
      <c r="R185" s="218">
        <f>Q185*H185</f>
        <v>0</v>
      </c>
      <c r="S185" s="218">
        <v>0</v>
      </c>
      <c r="T185" s="219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20" t="s">
        <v>405</v>
      </c>
      <c r="AT185" s="220" t="s">
        <v>189</v>
      </c>
      <c r="AU185" s="220" t="s">
        <v>198</v>
      </c>
      <c r="AY185" s="20" t="s">
        <v>188</v>
      </c>
      <c r="BE185" s="221">
        <f>IF(N185="základní",J185,0)</f>
        <v>0</v>
      </c>
      <c r="BF185" s="221">
        <f>IF(N185="snížená",J185,0)</f>
        <v>0</v>
      </c>
      <c r="BG185" s="221">
        <f>IF(N185="zákl. přenesená",J185,0)</f>
        <v>0</v>
      </c>
      <c r="BH185" s="221">
        <f>IF(N185="sníž. přenesená",J185,0)</f>
        <v>0</v>
      </c>
      <c r="BI185" s="221">
        <f>IF(N185="nulová",J185,0)</f>
        <v>0</v>
      </c>
      <c r="BJ185" s="20" t="s">
        <v>86</v>
      </c>
      <c r="BK185" s="221">
        <f>ROUND(I185*H185,2)</f>
        <v>0</v>
      </c>
      <c r="BL185" s="20" t="s">
        <v>405</v>
      </c>
      <c r="BM185" s="220" t="s">
        <v>705</v>
      </c>
    </row>
    <row r="186" s="2" customFormat="1">
      <c r="A186" s="42"/>
      <c r="B186" s="43"/>
      <c r="C186" s="44"/>
      <c r="D186" s="222" t="s">
        <v>194</v>
      </c>
      <c r="E186" s="44"/>
      <c r="F186" s="223" t="s">
        <v>3908</v>
      </c>
      <c r="G186" s="44"/>
      <c r="H186" s="44"/>
      <c r="I186" s="224"/>
      <c r="J186" s="44"/>
      <c r="K186" s="44"/>
      <c r="L186" s="48"/>
      <c r="M186" s="225"/>
      <c r="N186" s="226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194</v>
      </c>
      <c r="AU186" s="20" t="s">
        <v>198</v>
      </c>
    </row>
    <row r="187" s="11" customFormat="1" ht="20.88" customHeight="1">
      <c r="A187" s="11"/>
      <c r="B187" s="195"/>
      <c r="C187" s="196"/>
      <c r="D187" s="197" t="s">
        <v>77</v>
      </c>
      <c r="E187" s="237" t="s">
        <v>3909</v>
      </c>
      <c r="F187" s="237" t="s">
        <v>3910</v>
      </c>
      <c r="G187" s="196"/>
      <c r="H187" s="196"/>
      <c r="I187" s="199"/>
      <c r="J187" s="238">
        <f>BK187</f>
        <v>0</v>
      </c>
      <c r="K187" s="196"/>
      <c r="L187" s="201"/>
      <c r="M187" s="202"/>
      <c r="N187" s="203"/>
      <c r="O187" s="203"/>
      <c r="P187" s="204">
        <f>SUM(P188:P203)</f>
        <v>0</v>
      </c>
      <c r="Q187" s="203"/>
      <c r="R187" s="204">
        <f>SUM(R188:R203)</f>
        <v>0</v>
      </c>
      <c r="S187" s="203"/>
      <c r="T187" s="205">
        <f>SUM(T188:T203)</f>
        <v>0</v>
      </c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R187" s="206" t="s">
        <v>86</v>
      </c>
      <c r="AT187" s="207" t="s">
        <v>77</v>
      </c>
      <c r="AU187" s="207" t="s">
        <v>91</v>
      </c>
      <c r="AY187" s="206" t="s">
        <v>188</v>
      </c>
      <c r="BK187" s="208">
        <f>SUM(BK188:BK203)</f>
        <v>0</v>
      </c>
    </row>
    <row r="188" s="2" customFormat="1" ht="16.5" customHeight="1">
      <c r="A188" s="42"/>
      <c r="B188" s="43"/>
      <c r="C188" s="209" t="s">
        <v>513</v>
      </c>
      <c r="D188" s="209" t="s">
        <v>189</v>
      </c>
      <c r="E188" s="210" t="s">
        <v>3905</v>
      </c>
      <c r="F188" s="211" t="s">
        <v>3975</v>
      </c>
      <c r="G188" s="212" t="s">
        <v>314</v>
      </c>
      <c r="H188" s="213">
        <v>10</v>
      </c>
      <c r="I188" s="214"/>
      <c r="J188" s="215">
        <f>ROUND(I188*H188,2)</f>
        <v>0</v>
      </c>
      <c r="K188" s="211" t="s">
        <v>32</v>
      </c>
      <c r="L188" s="48"/>
      <c r="M188" s="216" t="s">
        <v>32</v>
      </c>
      <c r="N188" s="217" t="s">
        <v>49</v>
      </c>
      <c r="O188" s="88"/>
      <c r="P188" s="218">
        <f>O188*H188</f>
        <v>0</v>
      </c>
      <c r="Q188" s="218">
        <v>0</v>
      </c>
      <c r="R188" s="218">
        <f>Q188*H188</f>
        <v>0</v>
      </c>
      <c r="S188" s="218">
        <v>0</v>
      </c>
      <c r="T188" s="219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20" t="s">
        <v>405</v>
      </c>
      <c r="AT188" s="220" t="s">
        <v>189</v>
      </c>
      <c r="AU188" s="220" t="s">
        <v>198</v>
      </c>
      <c r="AY188" s="20" t="s">
        <v>188</v>
      </c>
      <c r="BE188" s="221">
        <f>IF(N188="základní",J188,0)</f>
        <v>0</v>
      </c>
      <c r="BF188" s="221">
        <f>IF(N188="snížená",J188,0)</f>
        <v>0</v>
      </c>
      <c r="BG188" s="221">
        <f>IF(N188="zákl. přenesená",J188,0)</f>
        <v>0</v>
      </c>
      <c r="BH188" s="221">
        <f>IF(N188="sníž. přenesená",J188,0)</f>
        <v>0</v>
      </c>
      <c r="BI188" s="221">
        <f>IF(N188="nulová",J188,0)</f>
        <v>0</v>
      </c>
      <c r="BJ188" s="20" t="s">
        <v>86</v>
      </c>
      <c r="BK188" s="221">
        <f>ROUND(I188*H188,2)</f>
        <v>0</v>
      </c>
      <c r="BL188" s="20" t="s">
        <v>405</v>
      </c>
      <c r="BM188" s="220" t="s">
        <v>729</v>
      </c>
    </row>
    <row r="189" s="2" customFormat="1">
      <c r="A189" s="42"/>
      <c r="B189" s="43"/>
      <c r="C189" s="44"/>
      <c r="D189" s="222" t="s">
        <v>194</v>
      </c>
      <c r="E189" s="44"/>
      <c r="F189" s="223" t="s">
        <v>3975</v>
      </c>
      <c r="G189" s="44"/>
      <c r="H189" s="44"/>
      <c r="I189" s="224"/>
      <c r="J189" s="44"/>
      <c r="K189" s="44"/>
      <c r="L189" s="48"/>
      <c r="M189" s="225"/>
      <c r="N189" s="226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194</v>
      </c>
      <c r="AU189" s="20" t="s">
        <v>198</v>
      </c>
    </row>
    <row r="190" s="2" customFormat="1" ht="16.5" customHeight="1">
      <c r="A190" s="42"/>
      <c r="B190" s="43"/>
      <c r="C190" s="209" t="s">
        <v>519</v>
      </c>
      <c r="D190" s="209" t="s">
        <v>189</v>
      </c>
      <c r="E190" s="210" t="s">
        <v>3907</v>
      </c>
      <c r="F190" s="211" t="s">
        <v>3976</v>
      </c>
      <c r="G190" s="212" t="s">
        <v>314</v>
      </c>
      <c r="H190" s="213">
        <v>130</v>
      </c>
      <c r="I190" s="214"/>
      <c r="J190" s="215">
        <f>ROUND(I190*H190,2)</f>
        <v>0</v>
      </c>
      <c r="K190" s="211" t="s">
        <v>32</v>
      </c>
      <c r="L190" s="48"/>
      <c r="M190" s="216" t="s">
        <v>32</v>
      </c>
      <c r="N190" s="217" t="s">
        <v>49</v>
      </c>
      <c r="O190" s="88"/>
      <c r="P190" s="218">
        <f>O190*H190</f>
        <v>0</v>
      </c>
      <c r="Q190" s="218">
        <v>0</v>
      </c>
      <c r="R190" s="218">
        <f>Q190*H190</f>
        <v>0</v>
      </c>
      <c r="S190" s="218">
        <v>0</v>
      </c>
      <c r="T190" s="219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20" t="s">
        <v>405</v>
      </c>
      <c r="AT190" s="220" t="s">
        <v>189</v>
      </c>
      <c r="AU190" s="220" t="s">
        <v>198</v>
      </c>
      <c r="AY190" s="20" t="s">
        <v>188</v>
      </c>
      <c r="BE190" s="221">
        <f>IF(N190="základní",J190,0)</f>
        <v>0</v>
      </c>
      <c r="BF190" s="221">
        <f>IF(N190="snížená",J190,0)</f>
        <v>0</v>
      </c>
      <c r="BG190" s="221">
        <f>IF(N190="zákl. přenesená",J190,0)</f>
        <v>0</v>
      </c>
      <c r="BH190" s="221">
        <f>IF(N190="sníž. přenesená",J190,0)</f>
        <v>0</v>
      </c>
      <c r="BI190" s="221">
        <f>IF(N190="nulová",J190,0)</f>
        <v>0</v>
      </c>
      <c r="BJ190" s="20" t="s">
        <v>86</v>
      </c>
      <c r="BK190" s="221">
        <f>ROUND(I190*H190,2)</f>
        <v>0</v>
      </c>
      <c r="BL190" s="20" t="s">
        <v>405</v>
      </c>
      <c r="BM190" s="220" t="s">
        <v>752</v>
      </c>
    </row>
    <row r="191" s="2" customFormat="1">
      <c r="A191" s="42"/>
      <c r="B191" s="43"/>
      <c r="C191" s="44"/>
      <c r="D191" s="222" t="s">
        <v>194</v>
      </c>
      <c r="E191" s="44"/>
      <c r="F191" s="223" t="s">
        <v>3976</v>
      </c>
      <c r="G191" s="44"/>
      <c r="H191" s="44"/>
      <c r="I191" s="224"/>
      <c r="J191" s="44"/>
      <c r="K191" s="44"/>
      <c r="L191" s="48"/>
      <c r="M191" s="225"/>
      <c r="N191" s="226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194</v>
      </c>
      <c r="AU191" s="20" t="s">
        <v>198</v>
      </c>
    </row>
    <row r="192" s="2" customFormat="1" ht="16.5" customHeight="1">
      <c r="A192" s="42"/>
      <c r="B192" s="43"/>
      <c r="C192" s="209" t="s">
        <v>525</v>
      </c>
      <c r="D192" s="209" t="s">
        <v>189</v>
      </c>
      <c r="E192" s="210" t="s">
        <v>3911</v>
      </c>
      <c r="F192" s="211" t="s">
        <v>3948</v>
      </c>
      <c r="G192" s="212" t="s">
        <v>314</v>
      </c>
      <c r="H192" s="213">
        <v>100</v>
      </c>
      <c r="I192" s="214"/>
      <c r="J192" s="215">
        <f>ROUND(I192*H192,2)</f>
        <v>0</v>
      </c>
      <c r="K192" s="211" t="s">
        <v>32</v>
      </c>
      <c r="L192" s="48"/>
      <c r="M192" s="216" t="s">
        <v>32</v>
      </c>
      <c r="N192" s="217" t="s">
        <v>49</v>
      </c>
      <c r="O192" s="88"/>
      <c r="P192" s="218">
        <f>O192*H192</f>
        <v>0</v>
      </c>
      <c r="Q192" s="218">
        <v>0</v>
      </c>
      <c r="R192" s="218">
        <f>Q192*H192</f>
        <v>0</v>
      </c>
      <c r="S192" s="218">
        <v>0</v>
      </c>
      <c r="T192" s="219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20" t="s">
        <v>405</v>
      </c>
      <c r="AT192" s="220" t="s">
        <v>189</v>
      </c>
      <c r="AU192" s="220" t="s">
        <v>198</v>
      </c>
      <c r="AY192" s="20" t="s">
        <v>188</v>
      </c>
      <c r="BE192" s="221">
        <f>IF(N192="základní",J192,0)</f>
        <v>0</v>
      </c>
      <c r="BF192" s="221">
        <f>IF(N192="snížená",J192,0)</f>
        <v>0</v>
      </c>
      <c r="BG192" s="221">
        <f>IF(N192="zákl. přenesená",J192,0)</f>
        <v>0</v>
      </c>
      <c r="BH192" s="221">
        <f>IF(N192="sníž. přenesená",J192,0)</f>
        <v>0</v>
      </c>
      <c r="BI192" s="221">
        <f>IF(N192="nulová",J192,0)</f>
        <v>0</v>
      </c>
      <c r="BJ192" s="20" t="s">
        <v>86</v>
      </c>
      <c r="BK192" s="221">
        <f>ROUND(I192*H192,2)</f>
        <v>0</v>
      </c>
      <c r="BL192" s="20" t="s">
        <v>405</v>
      </c>
      <c r="BM192" s="220" t="s">
        <v>765</v>
      </c>
    </row>
    <row r="193" s="2" customFormat="1">
      <c r="A193" s="42"/>
      <c r="B193" s="43"/>
      <c r="C193" s="44"/>
      <c r="D193" s="222" t="s">
        <v>194</v>
      </c>
      <c r="E193" s="44"/>
      <c r="F193" s="223" t="s">
        <v>3948</v>
      </c>
      <c r="G193" s="44"/>
      <c r="H193" s="44"/>
      <c r="I193" s="224"/>
      <c r="J193" s="44"/>
      <c r="K193" s="44"/>
      <c r="L193" s="48"/>
      <c r="M193" s="225"/>
      <c r="N193" s="226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194</v>
      </c>
      <c r="AU193" s="20" t="s">
        <v>198</v>
      </c>
    </row>
    <row r="194" s="2" customFormat="1" ht="16.5" customHeight="1">
      <c r="A194" s="42"/>
      <c r="B194" s="43"/>
      <c r="C194" s="209" t="s">
        <v>530</v>
      </c>
      <c r="D194" s="209" t="s">
        <v>189</v>
      </c>
      <c r="E194" s="210" t="s">
        <v>3913</v>
      </c>
      <c r="F194" s="211" t="s">
        <v>3949</v>
      </c>
      <c r="G194" s="212" t="s">
        <v>314</v>
      </c>
      <c r="H194" s="213">
        <v>100</v>
      </c>
      <c r="I194" s="214"/>
      <c r="J194" s="215">
        <f>ROUND(I194*H194,2)</f>
        <v>0</v>
      </c>
      <c r="K194" s="211" t="s">
        <v>32</v>
      </c>
      <c r="L194" s="48"/>
      <c r="M194" s="216" t="s">
        <v>32</v>
      </c>
      <c r="N194" s="217" t="s">
        <v>49</v>
      </c>
      <c r="O194" s="88"/>
      <c r="P194" s="218">
        <f>O194*H194</f>
        <v>0</v>
      </c>
      <c r="Q194" s="218">
        <v>0</v>
      </c>
      <c r="R194" s="218">
        <f>Q194*H194</f>
        <v>0</v>
      </c>
      <c r="S194" s="218">
        <v>0</v>
      </c>
      <c r="T194" s="219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20" t="s">
        <v>405</v>
      </c>
      <c r="AT194" s="220" t="s">
        <v>189</v>
      </c>
      <c r="AU194" s="220" t="s">
        <v>198</v>
      </c>
      <c r="AY194" s="20" t="s">
        <v>188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20" t="s">
        <v>86</v>
      </c>
      <c r="BK194" s="221">
        <f>ROUND(I194*H194,2)</f>
        <v>0</v>
      </c>
      <c r="BL194" s="20" t="s">
        <v>405</v>
      </c>
      <c r="BM194" s="220" t="s">
        <v>782</v>
      </c>
    </row>
    <row r="195" s="2" customFormat="1">
      <c r="A195" s="42"/>
      <c r="B195" s="43"/>
      <c r="C195" s="44"/>
      <c r="D195" s="222" t="s">
        <v>194</v>
      </c>
      <c r="E195" s="44"/>
      <c r="F195" s="223" t="s">
        <v>3949</v>
      </c>
      <c r="G195" s="44"/>
      <c r="H195" s="44"/>
      <c r="I195" s="224"/>
      <c r="J195" s="44"/>
      <c r="K195" s="44"/>
      <c r="L195" s="48"/>
      <c r="M195" s="225"/>
      <c r="N195" s="226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194</v>
      </c>
      <c r="AU195" s="20" t="s">
        <v>198</v>
      </c>
    </row>
    <row r="196" s="2" customFormat="1" ht="16.5" customHeight="1">
      <c r="A196" s="42"/>
      <c r="B196" s="43"/>
      <c r="C196" s="209" t="s">
        <v>536</v>
      </c>
      <c r="D196" s="209" t="s">
        <v>189</v>
      </c>
      <c r="E196" s="210" t="s">
        <v>3917</v>
      </c>
      <c r="F196" s="211" t="s">
        <v>3977</v>
      </c>
      <c r="G196" s="212" t="s">
        <v>314</v>
      </c>
      <c r="H196" s="213">
        <v>20</v>
      </c>
      <c r="I196" s="214"/>
      <c r="J196" s="215">
        <f>ROUND(I196*H196,2)</f>
        <v>0</v>
      </c>
      <c r="K196" s="211" t="s">
        <v>32</v>
      </c>
      <c r="L196" s="48"/>
      <c r="M196" s="216" t="s">
        <v>32</v>
      </c>
      <c r="N196" s="217" t="s">
        <v>49</v>
      </c>
      <c r="O196" s="88"/>
      <c r="P196" s="218">
        <f>O196*H196</f>
        <v>0</v>
      </c>
      <c r="Q196" s="218">
        <v>0</v>
      </c>
      <c r="R196" s="218">
        <f>Q196*H196</f>
        <v>0</v>
      </c>
      <c r="S196" s="218">
        <v>0</v>
      </c>
      <c r="T196" s="219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20" t="s">
        <v>405</v>
      </c>
      <c r="AT196" s="220" t="s">
        <v>189</v>
      </c>
      <c r="AU196" s="220" t="s">
        <v>198</v>
      </c>
      <c r="AY196" s="20" t="s">
        <v>188</v>
      </c>
      <c r="BE196" s="221">
        <f>IF(N196="základní",J196,0)</f>
        <v>0</v>
      </c>
      <c r="BF196" s="221">
        <f>IF(N196="snížená",J196,0)</f>
        <v>0</v>
      </c>
      <c r="BG196" s="221">
        <f>IF(N196="zákl. přenesená",J196,0)</f>
        <v>0</v>
      </c>
      <c r="BH196" s="221">
        <f>IF(N196="sníž. přenesená",J196,0)</f>
        <v>0</v>
      </c>
      <c r="BI196" s="221">
        <f>IF(N196="nulová",J196,0)</f>
        <v>0</v>
      </c>
      <c r="BJ196" s="20" t="s">
        <v>86</v>
      </c>
      <c r="BK196" s="221">
        <f>ROUND(I196*H196,2)</f>
        <v>0</v>
      </c>
      <c r="BL196" s="20" t="s">
        <v>405</v>
      </c>
      <c r="BM196" s="220" t="s">
        <v>807</v>
      </c>
    </row>
    <row r="197" s="2" customFormat="1">
      <c r="A197" s="42"/>
      <c r="B197" s="43"/>
      <c r="C197" s="44"/>
      <c r="D197" s="222" t="s">
        <v>194</v>
      </c>
      <c r="E197" s="44"/>
      <c r="F197" s="223" t="s">
        <v>3977</v>
      </c>
      <c r="G197" s="44"/>
      <c r="H197" s="44"/>
      <c r="I197" s="224"/>
      <c r="J197" s="44"/>
      <c r="K197" s="44"/>
      <c r="L197" s="48"/>
      <c r="M197" s="225"/>
      <c r="N197" s="226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194</v>
      </c>
      <c r="AU197" s="20" t="s">
        <v>198</v>
      </c>
    </row>
    <row r="198" s="2" customFormat="1" ht="16.5" customHeight="1">
      <c r="A198" s="42"/>
      <c r="B198" s="43"/>
      <c r="C198" s="209" t="s">
        <v>541</v>
      </c>
      <c r="D198" s="209" t="s">
        <v>189</v>
      </c>
      <c r="E198" s="210" t="s">
        <v>3921</v>
      </c>
      <c r="F198" s="211" t="s">
        <v>3914</v>
      </c>
      <c r="G198" s="212" t="s">
        <v>314</v>
      </c>
      <c r="H198" s="213">
        <v>40</v>
      </c>
      <c r="I198" s="214"/>
      <c r="J198" s="215">
        <f>ROUND(I198*H198,2)</f>
        <v>0</v>
      </c>
      <c r="K198" s="211" t="s">
        <v>32</v>
      </c>
      <c r="L198" s="48"/>
      <c r="M198" s="216" t="s">
        <v>32</v>
      </c>
      <c r="N198" s="217" t="s">
        <v>49</v>
      </c>
      <c r="O198" s="88"/>
      <c r="P198" s="218">
        <f>O198*H198</f>
        <v>0</v>
      </c>
      <c r="Q198" s="218">
        <v>0</v>
      </c>
      <c r="R198" s="218">
        <f>Q198*H198</f>
        <v>0</v>
      </c>
      <c r="S198" s="218">
        <v>0</v>
      </c>
      <c r="T198" s="219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20" t="s">
        <v>405</v>
      </c>
      <c r="AT198" s="220" t="s">
        <v>189</v>
      </c>
      <c r="AU198" s="220" t="s">
        <v>198</v>
      </c>
      <c r="AY198" s="20" t="s">
        <v>188</v>
      </c>
      <c r="BE198" s="221">
        <f>IF(N198="základní",J198,0)</f>
        <v>0</v>
      </c>
      <c r="BF198" s="221">
        <f>IF(N198="snížená",J198,0)</f>
        <v>0</v>
      </c>
      <c r="BG198" s="221">
        <f>IF(N198="zákl. přenesená",J198,0)</f>
        <v>0</v>
      </c>
      <c r="BH198" s="221">
        <f>IF(N198="sníž. přenesená",J198,0)</f>
        <v>0</v>
      </c>
      <c r="BI198" s="221">
        <f>IF(N198="nulová",J198,0)</f>
        <v>0</v>
      </c>
      <c r="BJ198" s="20" t="s">
        <v>86</v>
      </c>
      <c r="BK198" s="221">
        <f>ROUND(I198*H198,2)</f>
        <v>0</v>
      </c>
      <c r="BL198" s="20" t="s">
        <v>405</v>
      </c>
      <c r="BM198" s="220" t="s">
        <v>827</v>
      </c>
    </row>
    <row r="199" s="2" customFormat="1">
      <c r="A199" s="42"/>
      <c r="B199" s="43"/>
      <c r="C199" s="44"/>
      <c r="D199" s="222" t="s">
        <v>194</v>
      </c>
      <c r="E199" s="44"/>
      <c r="F199" s="223" t="s">
        <v>3914</v>
      </c>
      <c r="G199" s="44"/>
      <c r="H199" s="44"/>
      <c r="I199" s="224"/>
      <c r="J199" s="44"/>
      <c r="K199" s="44"/>
      <c r="L199" s="48"/>
      <c r="M199" s="225"/>
      <c r="N199" s="226"/>
      <c r="O199" s="88"/>
      <c r="P199" s="88"/>
      <c r="Q199" s="88"/>
      <c r="R199" s="88"/>
      <c r="S199" s="88"/>
      <c r="T199" s="89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T199" s="20" t="s">
        <v>194</v>
      </c>
      <c r="AU199" s="20" t="s">
        <v>198</v>
      </c>
    </row>
    <row r="200" s="2" customFormat="1" ht="16.5" customHeight="1">
      <c r="A200" s="42"/>
      <c r="B200" s="43"/>
      <c r="C200" s="209" t="s">
        <v>546</v>
      </c>
      <c r="D200" s="209" t="s">
        <v>189</v>
      </c>
      <c r="E200" s="210" t="s">
        <v>3927</v>
      </c>
      <c r="F200" s="211" t="s">
        <v>3978</v>
      </c>
      <c r="G200" s="212" t="s">
        <v>314</v>
      </c>
      <c r="H200" s="213">
        <v>10</v>
      </c>
      <c r="I200" s="214"/>
      <c r="J200" s="215">
        <f>ROUND(I200*H200,2)</f>
        <v>0</v>
      </c>
      <c r="K200" s="211" t="s">
        <v>32</v>
      </c>
      <c r="L200" s="48"/>
      <c r="M200" s="216" t="s">
        <v>32</v>
      </c>
      <c r="N200" s="217" t="s">
        <v>49</v>
      </c>
      <c r="O200" s="88"/>
      <c r="P200" s="218">
        <f>O200*H200</f>
        <v>0</v>
      </c>
      <c r="Q200" s="218">
        <v>0</v>
      </c>
      <c r="R200" s="218">
        <f>Q200*H200</f>
        <v>0</v>
      </c>
      <c r="S200" s="218">
        <v>0</v>
      </c>
      <c r="T200" s="219">
        <f>S200*H200</f>
        <v>0</v>
      </c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R200" s="220" t="s">
        <v>405</v>
      </c>
      <c r="AT200" s="220" t="s">
        <v>189</v>
      </c>
      <c r="AU200" s="220" t="s">
        <v>198</v>
      </c>
      <c r="AY200" s="20" t="s">
        <v>188</v>
      </c>
      <c r="BE200" s="221">
        <f>IF(N200="základní",J200,0)</f>
        <v>0</v>
      </c>
      <c r="BF200" s="221">
        <f>IF(N200="snížená",J200,0)</f>
        <v>0</v>
      </c>
      <c r="BG200" s="221">
        <f>IF(N200="zákl. přenesená",J200,0)</f>
        <v>0</v>
      </c>
      <c r="BH200" s="221">
        <f>IF(N200="sníž. přenesená",J200,0)</f>
        <v>0</v>
      </c>
      <c r="BI200" s="221">
        <f>IF(N200="nulová",J200,0)</f>
        <v>0</v>
      </c>
      <c r="BJ200" s="20" t="s">
        <v>86</v>
      </c>
      <c r="BK200" s="221">
        <f>ROUND(I200*H200,2)</f>
        <v>0</v>
      </c>
      <c r="BL200" s="20" t="s">
        <v>405</v>
      </c>
      <c r="BM200" s="220" t="s">
        <v>840</v>
      </c>
    </row>
    <row r="201" s="2" customFormat="1">
      <c r="A201" s="42"/>
      <c r="B201" s="43"/>
      <c r="C201" s="44"/>
      <c r="D201" s="222" t="s">
        <v>194</v>
      </c>
      <c r="E201" s="44"/>
      <c r="F201" s="223" t="s">
        <v>3978</v>
      </c>
      <c r="G201" s="44"/>
      <c r="H201" s="44"/>
      <c r="I201" s="224"/>
      <c r="J201" s="44"/>
      <c r="K201" s="44"/>
      <c r="L201" s="48"/>
      <c r="M201" s="225"/>
      <c r="N201" s="226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194</v>
      </c>
      <c r="AU201" s="20" t="s">
        <v>198</v>
      </c>
    </row>
    <row r="202" s="2" customFormat="1" ht="16.5" customHeight="1">
      <c r="A202" s="42"/>
      <c r="B202" s="43"/>
      <c r="C202" s="209" t="s">
        <v>552</v>
      </c>
      <c r="D202" s="209" t="s">
        <v>189</v>
      </c>
      <c r="E202" s="210" t="s">
        <v>3979</v>
      </c>
      <c r="F202" s="211" t="s">
        <v>3980</v>
      </c>
      <c r="G202" s="212" t="s">
        <v>314</v>
      </c>
      <c r="H202" s="213">
        <v>10</v>
      </c>
      <c r="I202" s="214"/>
      <c r="J202" s="215">
        <f>ROUND(I202*H202,2)</f>
        <v>0</v>
      </c>
      <c r="K202" s="211" t="s">
        <v>32</v>
      </c>
      <c r="L202" s="48"/>
      <c r="M202" s="216" t="s">
        <v>32</v>
      </c>
      <c r="N202" s="217" t="s">
        <v>49</v>
      </c>
      <c r="O202" s="88"/>
      <c r="P202" s="218">
        <f>O202*H202</f>
        <v>0</v>
      </c>
      <c r="Q202" s="218">
        <v>0</v>
      </c>
      <c r="R202" s="218">
        <f>Q202*H202</f>
        <v>0</v>
      </c>
      <c r="S202" s="218">
        <v>0</v>
      </c>
      <c r="T202" s="219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20" t="s">
        <v>405</v>
      </c>
      <c r="AT202" s="220" t="s">
        <v>189</v>
      </c>
      <c r="AU202" s="220" t="s">
        <v>198</v>
      </c>
      <c r="AY202" s="20" t="s">
        <v>188</v>
      </c>
      <c r="BE202" s="221">
        <f>IF(N202="základní",J202,0)</f>
        <v>0</v>
      </c>
      <c r="BF202" s="221">
        <f>IF(N202="snížená",J202,0)</f>
        <v>0</v>
      </c>
      <c r="BG202" s="221">
        <f>IF(N202="zákl. přenesená",J202,0)</f>
        <v>0</v>
      </c>
      <c r="BH202" s="221">
        <f>IF(N202="sníž. přenesená",J202,0)</f>
        <v>0</v>
      </c>
      <c r="BI202" s="221">
        <f>IF(N202="nulová",J202,0)</f>
        <v>0</v>
      </c>
      <c r="BJ202" s="20" t="s">
        <v>86</v>
      </c>
      <c r="BK202" s="221">
        <f>ROUND(I202*H202,2)</f>
        <v>0</v>
      </c>
      <c r="BL202" s="20" t="s">
        <v>405</v>
      </c>
      <c r="BM202" s="220" t="s">
        <v>851</v>
      </c>
    </row>
    <row r="203" s="2" customFormat="1">
      <c r="A203" s="42"/>
      <c r="B203" s="43"/>
      <c r="C203" s="44"/>
      <c r="D203" s="222" t="s">
        <v>194</v>
      </c>
      <c r="E203" s="44"/>
      <c r="F203" s="223" t="s">
        <v>3980</v>
      </c>
      <c r="G203" s="44"/>
      <c r="H203" s="44"/>
      <c r="I203" s="224"/>
      <c r="J203" s="44"/>
      <c r="K203" s="44"/>
      <c r="L203" s="48"/>
      <c r="M203" s="225"/>
      <c r="N203" s="226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194</v>
      </c>
      <c r="AU203" s="20" t="s">
        <v>198</v>
      </c>
    </row>
    <row r="204" s="11" customFormat="1" ht="20.88" customHeight="1">
      <c r="A204" s="11"/>
      <c r="B204" s="195"/>
      <c r="C204" s="196"/>
      <c r="D204" s="197" t="s">
        <v>77</v>
      </c>
      <c r="E204" s="237" t="s">
        <v>3915</v>
      </c>
      <c r="F204" s="237" t="s">
        <v>3916</v>
      </c>
      <c r="G204" s="196"/>
      <c r="H204" s="196"/>
      <c r="I204" s="199"/>
      <c r="J204" s="238">
        <f>BK204</f>
        <v>0</v>
      </c>
      <c r="K204" s="196"/>
      <c r="L204" s="201"/>
      <c r="M204" s="202"/>
      <c r="N204" s="203"/>
      <c r="O204" s="203"/>
      <c r="P204" s="204">
        <f>SUM(P205:P206)</f>
        <v>0</v>
      </c>
      <c r="Q204" s="203"/>
      <c r="R204" s="204">
        <f>SUM(R205:R206)</f>
        <v>0</v>
      </c>
      <c r="S204" s="203"/>
      <c r="T204" s="205">
        <f>SUM(T205:T206)</f>
        <v>0</v>
      </c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R204" s="206" t="s">
        <v>86</v>
      </c>
      <c r="AT204" s="207" t="s">
        <v>77</v>
      </c>
      <c r="AU204" s="207" t="s">
        <v>91</v>
      </c>
      <c r="AY204" s="206" t="s">
        <v>188</v>
      </c>
      <c r="BK204" s="208">
        <f>SUM(BK205:BK206)</f>
        <v>0</v>
      </c>
    </row>
    <row r="205" s="2" customFormat="1" ht="16.5" customHeight="1">
      <c r="A205" s="42"/>
      <c r="B205" s="43"/>
      <c r="C205" s="209" t="s">
        <v>557</v>
      </c>
      <c r="D205" s="209" t="s">
        <v>189</v>
      </c>
      <c r="E205" s="210" t="s">
        <v>3981</v>
      </c>
      <c r="F205" s="211" t="s">
        <v>3918</v>
      </c>
      <c r="G205" s="212" t="s">
        <v>314</v>
      </c>
      <c r="H205" s="213">
        <v>420</v>
      </c>
      <c r="I205" s="214"/>
      <c r="J205" s="215">
        <f>ROUND(I205*H205,2)</f>
        <v>0</v>
      </c>
      <c r="K205" s="211" t="s">
        <v>32</v>
      </c>
      <c r="L205" s="48"/>
      <c r="M205" s="216" t="s">
        <v>32</v>
      </c>
      <c r="N205" s="217" t="s">
        <v>49</v>
      </c>
      <c r="O205" s="88"/>
      <c r="P205" s="218">
        <f>O205*H205</f>
        <v>0</v>
      </c>
      <c r="Q205" s="218">
        <v>0</v>
      </c>
      <c r="R205" s="218">
        <f>Q205*H205</f>
        <v>0</v>
      </c>
      <c r="S205" s="218">
        <v>0</v>
      </c>
      <c r="T205" s="219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20" t="s">
        <v>405</v>
      </c>
      <c r="AT205" s="220" t="s">
        <v>189</v>
      </c>
      <c r="AU205" s="220" t="s">
        <v>198</v>
      </c>
      <c r="AY205" s="20" t="s">
        <v>188</v>
      </c>
      <c r="BE205" s="221">
        <f>IF(N205="základní",J205,0)</f>
        <v>0</v>
      </c>
      <c r="BF205" s="221">
        <f>IF(N205="snížená",J205,0)</f>
        <v>0</v>
      </c>
      <c r="BG205" s="221">
        <f>IF(N205="zákl. přenesená",J205,0)</f>
        <v>0</v>
      </c>
      <c r="BH205" s="221">
        <f>IF(N205="sníž. přenesená",J205,0)</f>
        <v>0</v>
      </c>
      <c r="BI205" s="221">
        <f>IF(N205="nulová",J205,0)</f>
        <v>0</v>
      </c>
      <c r="BJ205" s="20" t="s">
        <v>86</v>
      </c>
      <c r="BK205" s="221">
        <f>ROUND(I205*H205,2)</f>
        <v>0</v>
      </c>
      <c r="BL205" s="20" t="s">
        <v>405</v>
      </c>
      <c r="BM205" s="220" t="s">
        <v>863</v>
      </c>
    </row>
    <row r="206" s="2" customFormat="1">
      <c r="A206" s="42"/>
      <c r="B206" s="43"/>
      <c r="C206" s="44"/>
      <c r="D206" s="222" t="s">
        <v>194</v>
      </c>
      <c r="E206" s="44"/>
      <c r="F206" s="223" t="s">
        <v>3918</v>
      </c>
      <c r="G206" s="44"/>
      <c r="H206" s="44"/>
      <c r="I206" s="224"/>
      <c r="J206" s="44"/>
      <c r="K206" s="44"/>
      <c r="L206" s="48"/>
      <c r="M206" s="225"/>
      <c r="N206" s="226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194</v>
      </c>
      <c r="AU206" s="20" t="s">
        <v>198</v>
      </c>
    </row>
    <row r="207" s="11" customFormat="1" ht="20.88" customHeight="1">
      <c r="A207" s="11"/>
      <c r="B207" s="195"/>
      <c r="C207" s="196"/>
      <c r="D207" s="197" t="s">
        <v>77</v>
      </c>
      <c r="E207" s="237" t="s">
        <v>3919</v>
      </c>
      <c r="F207" s="237" t="s">
        <v>3920</v>
      </c>
      <c r="G207" s="196"/>
      <c r="H207" s="196"/>
      <c r="I207" s="199"/>
      <c r="J207" s="238">
        <f>BK207</f>
        <v>0</v>
      </c>
      <c r="K207" s="196"/>
      <c r="L207" s="201"/>
      <c r="M207" s="202"/>
      <c r="N207" s="203"/>
      <c r="O207" s="203"/>
      <c r="P207" s="204">
        <f>SUM(P208:P215)</f>
        <v>0</v>
      </c>
      <c r="Q207" s="203"/>
      <c r="R207" s="204">
        <f>SUM(R208:R215)</f>
        <v>0</v>
      </c>
      <c r="S207" s="203"/>
      <c r="T207" s="205">
        <f>SUM(T208:T215)</f>
        <v>0</v>
      </c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R207" s="206" t="s">
        <v>86</v>
      </c>
      <c r="AT207" s="207" t="s">
        <v>77</v>
      </c>
      <c r="AU207" s="207" t="s">
        <v>91</v>
      </c>
      <c r="AY207" s="206" t="s">
        <v>188</v>
      </c>
      <c r="BK207" s="208">
        <f>SUM(BK208:BK215)</f>
        <v>0</v>
      </c>
    </row>
    <row r="208" s="2" customFormat="1" ht="24.15" customHeight="1">
      <c r="A208" s="42"/>
      <c r="B208" s="43"/>
      <c r="C208" s="209" t="s">
        <v>565</v>
      </c>
      <c r="D208" s="209" t="s">
        <v>189</v>
      </c>
      <c r="E208" s="210" t="s">
        <v>3982</v>
      </c>
      <c r="F208" s="211" t="s">
        <v>3922</v>
      </c>
      <c r="G208" s="212" t="s">
        <v>235</v>
      </c>
      <c r="H208" s="213">
        <v>21</v>
      </c>
      <c r="I208" s="214"/>
      <c r="J208" s="215">
        <f>ROUND(I208*H208,2)</f>
        <v>0</v>
      </c>
      <c r="K208" s="211" t="s">
        <v>32</v>
      </c>
      <c r="L208" s="48"/>
      <c r="M208" s="216" t="s">
        <v>32</v>
      </c>
      <c r="N208" s="217" t="s">
        <v>49</v>
      </c>
      <c r="O208" s="88"/>
      <c r="P208" s="218">
        <f>O208*H208</f>
        <v>0</v>
      </c>
      <c r="Q208" s="218">
        <v>0</v>
      </c>
      <c r="R208" s="218">
        <f>Q208*H208</f>
        <v>0</v>
      </c>
      <c r="S208" s="218">
        <v>0</v>
      </c>
      <c r="T208" s="219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20" t="s">
        <v>405</v>
      </c>
      <c r="AT208" s="220" t="s">
        <v>189</v>
      </c>
      <c r="AU208" s="220" t="s">
        <v>198</v>
      </c>
      <c r="AY208" s="20" t="s">
        <v>188</v>
      </c>
      <c r="BE208" s="221">
        <f>IF(N208="základní",J208,0)</f>
        <v>0</v>
      </c>
      <c r="BF208" s="221">
        <f>IF(N208="snížená",J208,0)</f>
        <v>0</v>
      </c>
      <c r="BG208" s="221">
        <f>IF(N208="zákl. přenesená",J208,0)</f>
        <v>0</v>
      </c>
      <c r="BH208" s="221">
        <f>IF(N208="sníž. přenesená",J208,0)</f>
        <v>0</v>
      </c>
      <c r="BI208" s="221">
        <f>IF(N208="nulová",J208,0)</f>
        <v>0</v>
      </c>
      <c r="BJ208" s="20" t="s">
        <v>86</v>
      </c>
      <c r="BK208" s="221">
        <f>ROUND(I208*H208,2)</f>
        <v>0</v>
      </c>
      <c r="BL208" s="20" t="s">
        <v>405</v>
      </c>
      <c r="BM208" s="220" t="s">
        <v>875</v>
      </c>
    </row>
    <row r="209" s="2" customFormat="1">
      <c r="A209" s="42"/>
      <c r="B209" s="43"/>
      <c r="C209" s="44"/>
      <c r="D209" s="222" t="s">
        <v>194</v>
      </c>
      <c r="E209" s="44"/>
      <c r="F209" s="223" t="s">
        <v>3922</v>
      </c>
      <c r="G209" s="44"/>
      <c r="H209" s="44"/>
      <c r="I209" s="224"/>
      <c r="J209" s="44"/>
      <c r="K209" s="44"/>
      <c r="L209" s="48"/>
      <c r="M209" s="225"/>
      <c r="N209" s="226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194</v>
      </c>
      <c r="AU209" s="20" t="s">
        <v>198</v>
      </c>
    </row>
    <row r="210" s="2" customFormat="1" ht="24.15" customHeight="1">
      <c r="A210" s="42"/>
      <c r="B210" s="43"/>
      <c r="C210" s="209" t="s">
        <v>570</v>
      </c>
      <c r="D210" s="209" t="s">
        <v>189</v>
      </c>
      <c r="E210" s="210" t="s">
        <v>3983</v>
      </c>
      <c r="F210" s="211" t="s">
        <v>3924</v>
      </c>
      <c r="G210" s="212" t="s">
        <v>235</v>
      </c>
      <c r="H210" s="213">
        <v>12</v>
      </c>
      <c r="I210" s="214"/>
      <c r="J210" s="215">
        <f>ROUND(I210*H210,2)</f>
        <v>0</v>
      </c>
      <c r="K210" s="211" t="s">
        <v>32</v>
      </c>
      <c r="L210" s="48"/>
      <c r="M210" s="216" t="s">
        <v>32</v>
      </c>
      <c r="N210" s="217" t="s">
        <v>49</v>
      </c>
      <c r="O210" s="88"/>
      <c r="P210" s="218">
        <f>O210*H210</f>
        <v>0</v>
      </c>
      <c r="Q210" s="218">
        <v>0</v>
      </c>
      <c r="R210" s="218">
        <f>Q210*H210</f>
        <v>0</v>
      </c>
      <c r="S210" s="218">
        <v>0</v>
      </c>
      <c r="T210" s="219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20" t="s">
        <v>405</v>
      </c>
      <c r="AT210" s="220" t="s">
        <v>189</v>
      </c>
      <c r="AU210" s="220" t="s">
        <v>198</v>
      </c>
      <c r="AY210" s="20" t="s">
        <v>188</v>
      </c>
      <c r="BE210" s="221">
        <f>IF(N210="základní",J210,0)</f>
        <v>0</v>
      </c>
      <c r="BF210" s="221">
        <f>IF(N210="snížená",J210,0)</f>
        <v>0</v>
      </c>
      <c r="BG210" s="221">
        <f>IF(N210="zákl. přenesená",J210,0)</f>
        <v>0</v>
      </c>
      <c r="BH210" s="221">
        <f>IF(N210="sníž. přenesená",J210,0)</f>
        <v>0</v>
      </c>
      <c r="BI210" s="221">
        <f>IF(N210="nulová",J210,0)</f>
        <v>0</v>
      </c>
      <c r="BJ210" s="20" t="s">
        <v>86</v>
      </c>
      <c r="BK210" s="221">
        <f>ROUND(I210*H210,2)</f>
        <v>0</v>
      </c>
      <c r="BL210" s="20" t="s">
        <v>405</v>
      </c>
      <c r="BM210" s="220" t="s">
        <v>897</v>
      </c>
    </row>
    <row r="211" s="2" customFormat="1">
      <c r="A211" s="42"/>
      <c r="B211" s="43"/>
      <c r="C211" s="44"/>
      <c r="D211" s="222" t="s">
        <v>194</v>
      </c>
      <c r="E211" s="44"/>
      <c r="F211" s="223" t="s">
        <v>3924</v>
      </c>
      <c r="G211" s="44"/>
      <c r="H211" s="44"/>
      <c r="I211" s="224"/>
      <c r="J211" s="44"/>
      <c r="K211" s="44"/>
      <c r="L211" s="48"/>
      <c r="M211" s="225"/>
      <c r="N211" s="226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194</v>
      </c>
      <c r="AU211" s="20" t="s">
        <v>198</v>
      </c>
    </row>
    <row r="212" s="2" customFormat="1" ht="24.15" customHeight="1">
      <c r="A212" s="42"/>
      <c r="B212" s="43"/>
      <c r="C212" s="209" t="s">
        <v>575</v>
      </c>
      <c r="D212" s="209" t="s">
        <v>189</v>
      </c>
      <c r="E212" s="210" t="s">
        <v>3984</v>
      </c>
      <c r="F212" s="211" t="s">
        <v>3985</v>
      </c>
      <c r="G212" s="212" t="s">
        <v>314</v>
      </c>
      <c r="H212" s="213">
        <v>20</v>
      </c>
      <c r="I212" s="214"/>
      <c r="J212" s="215">
        <f>ROUND(I212*H212,2)</f>
        <v>0</v>
      </c>
      <c r="K212" s="211" t="s">
        <v>32</v>
      </c>
      <c r="L212" s="48"/>
      <c r="M212" s="216" t="s">
        <v>32</v>
      </c>
      <c r="N212" s="217" t="s">
        <v>49</v>
      </c>
      <c r="O212" s="88"/>
      <c r="P212" s="218">
        <f>O212*H212</f>
        <v>0</v>
      </c>
      <c r="Q212" s="218">
        <v>0</v>
      </c>
      <c r="R212" s="218">
        <f>Q212*H212</f>
        <v>0</v>
      </c>
      <c r="S212" s="218">
        <v>0</v>
      </c>
      <c r="T212" s="219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20" t="s">
        <v>405</v>
      </c>
      <c r="AT212" s="220" t="s">
        <v>189</v>
      </c>
      <c r="AU212" s="220" t="s">
        <v>198</v>
      </c>
      <c r="AY212" s="20" t="s">
        <v>188</v>
      </c>
      <c r="BE212" s="221">
        <f>IF(N212="základní",J212,0)</f>
        <v>0</v>
      </c>
      <c r="BF212" s="221">
        <f>IF(N212="snížená",J212,0)</f>
        <v>0</v>
      </c>
      <c r="BG212" s="221">
        <f>IF(N212="zákl. přenesená",J212,0)</f>
        <v>0</v>
      </c>
      <c r="BH212" s="221">
        <f>IF(N212="sníž. přenesená",J212,0)</f>
        <v>0</v>
      </c>
      <c r="BI212" s="221">
        <f>IF(N212="nulová",J212,0)</f>
        <v>0</v>
      </c>
      <c r="BJ212" s="20" t="s">
        <v>86</v>
      </c>
      <c r="BK212" s="221">
        <f>ROUND(I212*H212,2)</f>
        <v>0</v>
      </c>
      <c r="BL212" s="20" t="s">
        <v>405</v>
      </c>
      <c r="BM212" s="220" t="s">
        <v>910</v>
      </c>
    </row>
    <row r="213" s="2" customFormat="1">
      <c r="A213" s="42"/>
      <c r="B213" s="43"/>
      <c r="C213" s="44"/>
      <c r="D213" s="222" t="s">
        <v>194</v>
      </c>
      <c r="E213" s="44"/>
      <c r="F213" s="223" t="s">
        <v>3985</v>
      </c>
      <c r="G213" s="44"/>
      <c r="H213" s="44"/>
      <c r="I213" s="224"/>
      <c r="J213" s="44"/>
      <c r="K213" s="44"/>
      <c r="L213" s="48"/>
      <c r="M213" s="225"/>
      <c r="N213" s="226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0" t="s">
        <v>194</v>
      </c>
      <c r="AU213" s="20" t="s">
        <v>198</v>
      </c>
    </row>
    <row r="214" s="2" customFormat="1" ht="37.8" customHeight="1">
      <c r="A214" s="42"/>
      <c r="B214" s="43"/>
      <c r="C214" s="209" t="s">
        <v>580</v>
      </c>
      <c r="D214" s="209" t="s">
        <v>189</v>
      </c>
      <c r="E214" s="210" t="s">
        <v>3986</v>
      </c>
      <c r="F214" s="211" t="s">
        <v>3987</v>
      </c>
      <c r="G214" s="212" t="s">
        <v>314</v>
      </c>
      <c r="H214" s="213">
        <v>14.5</v>
      </c>
      <c r="I214" s="214"/>
      <c r="J214" s="215">
        <f>ROUND(I214*H214,2)</f>
        <v>0</v>
      </c>
      <c r="K214" s="211" t="s">
        <v>32</v>
      </c>
      <c r="L214" s="48"/>
      <c r="M214" s="216" t="s">
        <v>32</v>
      </c>
      <c r="N214" s="217" t="s">
        <v>49</v>
      </c>
      <c r="O214" s="88"/>
      <c r="P214" s="218">
        <f>O214*H214</f>
        <v>0</v>
      </c>
      <c r="Q214" s="218">
        <v>0</v>
      </c>
      <c r="R214" s="218">
        <f>Q214*H214</f>
        <v>0</v>
      </c>
      <c r="S214" s="218">
        <v>0</v>
      </c>
      <c r="T214" s="219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20" t="s">
        <v>405</v>
      </c>
      <c r="AT214" s="220" t="s">
        <v>189</v>
      </c>
      <c r="AU214" s="220" t="s">
        <v>198</v>
      </c>
      <c r="AY214" s="20" t="s">
        <v>188</v>
      </c>
      <c r="BE214" s="221">
        <f>IF(N214="základní",J214,0)</f>
        <v>0</v>
      </c>
      <c r="BF214" s="221">
        <f>IF(N214="snížená",J214,0)</f>
        <v>0</v>
      </c>
      <c r="BG214" s="221">
        <f>IF(N214="zákl. přenesená",J214,0)</f>
        <v>0</v>
      </c>
      <c r="BH214" s="221">
        <f>IF(N214="sníž. přenesená",J214,0)</f>
        <v>0</v>
      </c>
      <c r="BI214" s="221">
        <f>IF(N214="nulová",J214,0)</f>
        <v>0</v>
      </c>
      <c r="BJ214" s="20" t="s">
        <v>86</v>
      </c>
      <c r="BK214" s="221">
        <f>ROUND(I214*H214,2)</f>
        <v>0</v>
      </c>
      <c r="BL214" s="20" t="s">
        <v>405</v>
      </c>
      <c r="BM214" s="220" t="s">
        <v>488</v>
      </c>
    </row>
    <row r="215" s="2" customFormat="1">
      <c r="A215" s="42"/>
      <c r="B215" s="43"/>
      <c r="C215" s="44"/>
      <c r="D215" s="222" t="s">
        <v>194</v>
      </c>
      <c r="E215" s="44"/>
      <c r="F215" s="223" t="s">
        <v>3987</v>
      </c>
      <c r="G215" s="44"/>
      <c r="H215" s="44"/>
      <c r="I215" s="224"/>
      <c r="J215" s="44"/>
      <c r="K215" s="44"/>
      <c r="L215" s="48"/>
      <c r="M215" s="225"/>
      <c r="N215" s="226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194</v>
      </c>
      <c r="AU215" s="20" t="s">
        <v>198</v>
      </c>
    </row>
    <row r="216" s="11" customFormat="1" ht="20.88" customHeight="1">
      <c r="A216" s="11"/>
      <c r="B216" s="195"/>
      <c r="C216" s="196"/>
      <c r="D216" s="197" t="s">
        <v>77</v>
      </c>
      <c r="E216" s="237" t="s">
        <v>3925</v>
      </c>
      <c r="F216" s="237" t="s">
        <v>3926</v>
      </c>
      <c r="G216" s="196"/>
      <c r="H216" s="196"/>
      <c r="I216" s="199"/>
      <c r="J216" s="238">
        <f>BK216</f>
        <v>0</v>
      </c>
      <c r="K216" s="196"/>
      <c r="L216" s="201"/>
      <c r="M216" s="202"/>
      <c r="N216" s="203"/>
      <c r="O216" s="203"/>
      <c r="P216" s="204">
        <f>SUM(P217:P222)</f>
        <v>0</v>
      </c>
      <c r="Q216" s="203"/>
      <c r="R216" s="204">
        <f>SUM(R217:R222)</f>
        <v>0</v>
      </c>
      <c r="S216" s="203"/>
      <c r="T216" s="205">
        <f>SUM(T217:T222)</f>
        <v>0</v>
      </c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R216" s="206" t="s">
        <v>86</v>
      </c>
      <c r="AT216" s="207" t="s">
        <v>77</v>
      </c>
      <c r="AU216" s="207" t="s">
        <v>91</v>
      </c>
      <c r="AY216" s="206" t="s">
        <v>188</v>
      </c>
      <c r="BK216" s="208">
        <f>SUM(BK217:BK222)</f>
        <v>0</v>
      </c>
    </row>
    <row r="217" s="2" customFormat="1" ht="16.5" customHeight="1">
      <c r="A217" s="42"/>
      <c r="B217" s="43"/>
      <c r="C217" s="209" t="s">
        <v>586</v>
      </c>
      <c r="D217" s="209" t="s">
        <v>189</v>
      </c>
      <c r="E217" s="210" t="s">
        <v>3988</v>
      </c>
      <c r="F217" s="211" t="s">
        <v>3928</v>
      </c>
      <c r="G217" s="212" t="s">
        <v>235</v>
      </c>
      <c r="H217" s="213">
        <v>33</v>
      </c>
      <c r="I217" s="214"/>
      <c r="J217" s="215">
        <f>ROUND(I217*H217,2)</f>
        <v>0</v>
      </c>
      <c r="K217" s="211" t="s">
        <v>32</v>
      </c>
      <c r="L217" s="48"/>
      <c r="M217" s="216" t="s">
        <v>32</v>
      </c>
      <c r="N217" s="217" t="s">
        <v>49</v>
      </c>
      <c r="O217" s="88"/>
      <c r="P217" s="218">
        <f>O217*H217</f>
        <v>0</v>
      </c>
      <c r="Q217" s="218">
        <v>0</v>
      </c>
      <c r="R217" s="218">
        <f>Q217*H217</f>
        <v>0</v>
      </c>
      <c r="S217" s="218">
        <v>0</v>
      </c>
      <c r="T217" s="219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20" t="s">
        <v>405</v>
      </c>
      <c r="AT217" s="220" t="s">
        <v>189</v>
      </c>
      <c r="AU217" s="220" t="s">
        <v>198</v>
      </c>
      <c r="AY217" s="20" t="s">
        <v>188</v>
      </c>
      <c r="BE217" s="221">
        <f>IF(N217="základní",J217,0)</f>
        <v>0</v>
      </c>
      <c r="BF217" s="221">
        <f>IF(N217="snížená",J217,0)</f>
        <v>0</v>
      </c>
      <c r="BG217" s="221">
        <f>IF(N217="zákl. přenesená",J217,0)</f>
        <v>0</v>
      </c>
      <c r="BH217" s="221">
        <f>IF(N217="sníž. přenesená",J217,0)</f>
        <v>0</v>
      </c>
      <c r="BI217" s="221">
        <f>IF(N217="nulová",J217,0)</f>
        <v>0</v>
      </c>
      <c r="BJ217" s="20" t="s">
        <v>86</v>
      </c>
      <c r="BK217" s="221">
        <f>ROUND(I217*H217,2)</f>
        <v>0</v>
      </c>
      <c r="BL217" s="20" t="s">
        <v>405</v>
      </c>
      <c r="BM217" s="220" t="s">
        <v>1720</v>
      </c>
    </row>
    <row r="218" s="2" customFormat="1">
      <c r="A218" s="42"/>
      <c r="B218" s="43"/>
      <c r="C218" s="44"/>
      <c r="D218" s="222" t="s">
        <v>194</v>
      </c>
      <c r="E218" s="44"/>
      <c r="F218" s="223" t="s">
        <v>3928</v>
      </c>
      <c r="G218" s="44"/>
      <c r="H218" s="44"/>
      <c r="I218" s="224"/>
      <c r="J218" s="44"/>
      <c r="K218" s="44"/>
      <c r="L218" s="48"/>
      <c r="M218" s="225"/>
      <c r="N218" s="226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194</v>
      </c>
      <c r="AU218" s="20" t="s">
        <v>198</v>
      </c>
    </row>
    <row r="219" s="2" customFormat="1" ht="16.5" customHeight="1">
      <c r="A219" s="42"/>
      <c r="B219" s="43"/>
      <c r="C219" s="209" t="s">
        <v>591</v>
      </c>
      <c r="D219" s="209" t="s">
        <v>189</v>
      </c>
      <c r="E219" s="210" t="s">
        <v>3989</v>
      </c>
      <c r="F219" s="211" t="s">
        <v>3990</v>
      </c>
      <c r="G219" s="212" t="s">
        <v>314</v>
      </c>
      <c r="H219" s="213">
        <v>20</v>
      </c>
      <c r="I219" s="214"/>
      <c r="J219" s="215">
        <f>ROUND(I219*H219,2)</f>
        <v>0</v>
      </c>
      <c r="K219" s="211" t="s">
        <v>32</v>
      </c>
      <c r="L219" s="48"/>
      <c r="M219" s="216" t="s">
        <v>32</v>
      </c>
      <c r="N219" s="217" t="s">
        <v>49</v>
      </c>
      <c r="O219" s="88"/>
      <c r="P219" s="218">
        <f>O219*H219</f>
        <v>0</v>
      </c>
      <c r="Q219" s="218">
        <v>0</v>
      </c>
      <c r="R219" s="218">
        <f>Q219*H219</f>
        <v>0</v>
      </c>
      <c r="S219" s="218">
        <v>0</v>
      </c>
      <c r="T219" s="219">
        <f>S219*H219</f>
        <v>0</v>
      </c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R219" s="220" t="s">
        <v>405</v>
      </c>
      <c r="AT219" s="220" t="s">
        <v>189</v>
      </c>
      <c r="AU219" s="220" t="s">
        <v>198</v>
      </c>
      <c r="AY219" s="20" t="s">
        <v>188</v>
      </c>
      <c r="BE219" s="221">
        <f>IF(N219="základní",J219,0)</f>
        <v>0</v>
      </c>
      <c r="BF219" s="221">
        <f>IF(N219="snížená",J219,0)</f>
        <v>0</v>
      </c>
      <c r="BG219" s="221">
        <f>IF(N219="zákl. přenesená",J219,0)</f>
        <v>0</v>
      </c>
      <c r="BH219" s="221">
        <f>IF(N219="sníž. přenesená",J219,0)</f>
        <v>0</v>
      </c>
      <c r="BI219" s="221">
        <f>IF(N219="nulová",J219,0)</f>
        <v>0</v>
      </c>
      <c r="BJ219" s="20" t="s">
        <v>86</v>
      </c>
      <c r="BK219" s="221">
        <f>ROUND(I219*H219,2)</f>
        <v>0</v>
      </c>
      <c r="BL219" s="20" t="s">
        <v>405</v>
      </c>
      <c r="BM219" s="220" t="s">
        <v>1734</v>
      </c>
    </row>
    <row r="220" s="2" customFormat="1">
      <c r="A220" s="42"/>
      <c r="B220" s="43"/>
      <c r="C220" s="44"/>
      <c r="D220" s="222" t="s">
        <v>194</v>
      </c>
      <c r="E220" s="44"/>
      <c r="F220" s="223" t="s">
        <v>3990</v>
      </c>
      <c r="G220" s="44"/>
      <c r="H220" s="44"/>
      <c r="I220" s="224"/>
      <c r="J220" s="44"/>
      <c r="K220" s="44"/>
      <c r="L220" s="48"/>
      <c r="M220" s="225"/>
      <c r="N220" s="226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194</v>
      </c>
      <c r="AU220" s="20" t="s">
        <v>198</v>
      </c>
    </row>
    <row r="221" s="2" customFormat="1" ht="16.5" customHeight="1">
      <c r="A221" s="42"/>
      <c r="B221" s="43"/>
      <c r="C221" s="209" t="s">
        <v>596</v>
      </c>
      <c r="D221" s="209" t="s">
        <v>189</v>
      </c>
      <c r="E221" s="210" t="s">
        <v>3991</v>
      </c>
      <c r="F221" s="211" t="s">
        <v>3992</v>
      </c>
      <c r="G221" s="212" t="s">
        <v>314</v>
      </c>
      <c r="H221" s="213">
        <v>14.5</v>
      </c>
      <c r="I221" s="214"/>
      <c r="J221" s="215">
        <f>ROUND(I221*H221,2)</f>
        <v>0</v>
      </c>
      <c r="K221" s="211" t="s">
        <v>32</v>
      </c>
      <c r="L221" s="48"/>
      <c r="M221" s="216" t="s">
        <v>32</v>
      </c>
      <c r="N221" s="217" t="s">
        <v>49</v>
      </c>
      <c r="O221" s="88"/>
      <c r="P221" s="218">
        <f>O221*H221</f>
        <v>0</v>
      </c>
      <c r="Q221" s="218">
        <v>0</v>
      </c>
      <c r="R221" s="218">
        <f>Q221*H221</f>
        <v>0</v>
      </c>
      <c r="S221" s="218">
        <v>0</v>
      </c>
      <c r="T221" s="219">
        <f>S221*H221</f>
        <v>0</v>
      </c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R221" s="220" t="s">
        <v>405</v>
      </c>
      <c r="AT221" s="220" t="s">
        <v>189</v>
      </c>
      <c r="AU221" s="220" t="s">
        <v>198</v>
      </c>
      <c r="AY221" s="20" t="s">
        <v>188</v>
      </c>
      <c r="BE221" s="221">
        <f>IF(N221="základní",J221,0)</f>
        <v>0</v>
      </c>
      <c r="BF221" s="221">
        <f>IF(N221="snížená",J221,0)</f>
        <v>0</v>
      </c>
      <c r="BG221" s="221">
        <f>IF(N221="zákl. přenesená",J221,0)</f>
        <v>0</v>
      </c>
      <c r="BH221" s="221">
        <f>IF(N221="sníž. přenesená",J221,0)</f>
        <v>0</v>
      </c>
      <c r="BI221" s="221">
        <f>IF(N221="nulová",J221,0)</f>
        <v>0</v>
      </c>
      <c r="BJ221" s="20" t="s">
        <v>86</v>
      </c>
      <c r="BK221" s="221">
        <f>ROUND(I221*H221,2)</f>
        <v>0</v>
      </c>
      <c r="BL221" s="20" t="s">
        <v>405</v>
      </c>
      <c r="BM221" s="220" t="s">
        <v>1750</v>
      </c>
    </row>
    <row r="222" s="2" customFormat="1">
      <c r="A222" s="42"/>
      <c r="B222" s="43"/>
      <c r="C222" s="44"/>
      <c r="D222" s="222" t="s">
        <v>194</v>
      </c>
      <c r="E222" s="44"/>
      <c r="F222" s="223" t="s">
        <v>3992</v>
      </c>
      <c r="G222" s="44"/>
      <c r="H222" s="44"/>
      <c r="I222" s="224"/>
      <c r="J222" s="44"/>
      <c r="K222" s="44"/>
      <c r="L222" s="48"/>
      <c r="M222" s="225"/>
      <c r="N222" s="226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194</v>
      </c>
      <c r="AU222" s="20" t="s">
        <v>198</v>
      </c>
    </row>
    <row r="223" s="11" customFormat="1" ht="25.92" customHeight="1">
      <c r="A223" s="11"/>
      <c r="B223" s="195"/>
      <c r="C223" s="196"/>
      <c r="D223" s="197" t="s">
        <v>77</v>
      </c>
      <c r="E223" s="198" t="s">
        <v>230</v>
      </c>
      <c r="F223" s="198" t="s">
        <v>3993</v>
      </c>
      <c r="G223" s="196"/>
      <c r="H223" s="196"/>
      <c r="I223" s="199"/>
      <c r="J223" s="200">
        <f>BK223</f>
        <v>0</v>
      </c>
      <c r="K223" s="196"/>
      <c r="L223" s="201"/>
      <c r="M223" s="202"/>
      <c r="N223" s="203"/>
      <c r="O223" s="203"/>
      <c r="P223" s="204">
        <f>SUM(P224:P231)</f>
        <v>0</v>
      </c>
      <c r="Q223" s="203"/>
      <c r="R223" s="204">
        <f>SUM(R224:R231)</f>
        <v>0</v>
      </c>
      <c r="S223" s="203"/>
      <c r="T223" s="205">
        <f>SUM(T224:T231)</f>
        <v>0</v>
      </c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R223" s="206" t="s">
        <v>208</v>
      </c>
      <c r="AT223" s="207" t="s">
        <v>77</v>
      </c>
      <c r="AU223" s="207" t="s">
        <v>78</v>
      </c>
      <c r="AY223" s="206" t="s">
        <v>188</v>
      </c>
      <c r="BK223" s="208">
        <f>SUM(BK224:BK231)</f>
        <v>0</v>
      </c>
    </row>
    <row r="224" s="2" customFormat="1" ht="16.5" customHeight="1">
      <c r="A224" s="42"/>
      <c r="B224" s="43"/>
      <c r="C224" s="209" t="s">
        <v>606</v>
      </c>
      <c r="D224" s="209" t="s">
        <v>189</v>
      </c>
      <c r="E224" s="210" t="s">
        <v>3929</v>
      </c>
      <c r="F224" s="211" t="s">
        <v>3930</v>
      </c>
      <c r="G224" s="212" t="s">
        <v>886</v>
      </c>
      <c r="H224" s="213">
        <v>10</v>
      </c>
      <c r="I224" s="214"/>
      <c r="J224" s="215">
        <f>ROUND(I224*H224,2)</f>
        <v>0</v>
      </c>
      <c r="K224" s="211" t="s">
        <v>32</v>
      </c>
      <c r="L224" s="48"/>
      <c r="M224" s="216" t="s">
        <v>32</v>
      </c>
      <c r="N224" s="217" t="s">
        <v>49</v>
      </c>
      <c r="O224" s="88"/>
      <c r="P224" s="218">
        <f>O224*H224</f>
        <v>0</v>
      </c>
      <c r="Q224" s="218">
        <v>0</v>
      </c>
      <c r="R224" s="218">
        <f>Q224*H224</f>
        <v>0</v>
      </c>
      <c r="S224" s="218">
        <v>0</v>
      </c>
      <c r="T224" s="219">
        <f>S224*H224</f>
        <v>0</v>
      </c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R224" s="220" t="s">
        <v>237</v>
      </c>
      <c r="AT224" s="220" t="s">
        <v>189</v>
      </c>
      <c r="AU224" s="220" t="s">
        <v>86</v>
      </c>
      <c r="AY224" s="20" t="s">
        <v>188</v>
      </c>
      <c r="BE224" s="221">
        <f>IF(N224="základní",J224,0)</f>
        <v>0</v>
      </c>
      <c r="BF224" s="221">
        <f>IF(N224="snížená",J224,0)</f>
        <v>0</v>
      </c>
      <c r="BG224" s="221">
        <f>IF(N224="zákl. přenesená",J224,0)</f>
        <v>0</v>
      </c>
      <c r="BH224" s="221">
        <f>IF(N224="sníž. přenesená",J224,0)</f>
        <v>0</v>
      </c>
      <c r="BI224" s="221">
        <f>IF(N224="nulová",J224,0)</f>
        <v>0</v>
      </c>
      <c r="BJ224" s="20" t="s">
        <v>86</v>
      </c>
      <c r="BK224" s="221">
        <f>ROUND(I224*H224,2)</f>
        <v>0</v>
      </c>
      <c r="BL224" s="20" t="s">
        <v>237</v>
      </c>
      <c r="BM224" s="220" t="s">
        <v>1771</v>
      </c>
    </row>
    <row r="225" s="2" customFormat="1">
      <c r="A225" s="42"/>
      <c r="B225" s="43"/>
      <c r="C225" s="44"/>
      <c r="D225" s="222" t="s">
        <v>194</v>
      </c>
      <c r="E225" s="44"/>
      <c r="F225" s="223" t="s">
        <v>3930</v>
      </c>
      <c r="G225" s="44"/>
      <c r="H225" s="44"/>
      <c r="I225" s="224"/>
      <c r="J225" s="44"/>
      <c r="K225" s="44"/>
      <c r="L225" s="48"/>
      <c r="M225" s="225"/>
      <c r="N225" s="226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194</v>
      </c>
      <c r="AU225" s="20" t="s">
        <v>86</v>
      </c>
    </row>
    <row r="226" s="2" customFormat="1" ht="24.15" customHeight="1">
      <c r="A226" s="42"/>
      <c r="B226" s="43"/>
      <c r="C226" s="209" t="s">
        <v>619</v>
      </c>
      <c r="D226" s="209" t="s">
        <v>189</v>
      </c>
      <c r="E226" s="210" t="s">
        <v>3931</v>
      </c>
      <c r="F226" s="211" t="s">
        <v>3932</v>
      </c>
      <c r="G226" s="212" t="s">
        <v>244</v>
      </c>
      <c r="H226" s="213">
        <v>0.59999999999999998</v>
      </c>
      <c r="I226" s="214"/>
      <c r="J226" s="215">
        <f>ROUND(I226*H226,2)</f>
        <v>0</v>
      </c>
      <c r="K226" s="211" t="s">
        <v>32</v>
      </c>
      <c r="L226" s="48"/>
      <c r="M226" s="216" t="s">
        <v>32</v>
      </c>
      <c r="N226" s="217" t="s">
        <v>49</v>
      </c>
      <c r="O226" s="88"/>
      <c r="P226" s="218">
        <f>O226*H226</f>
        <v>0</v>
      </c>
      <c r="Q226" s="218">
        <v>0</v>
      </c>
      <c r="R226" s="218">
        <f>Q226*H226</f>
        <v>0</v>
      </c>
      <c r="S226" s="218">
        <v>0</v>
      </c>
      <c r="T226" s="219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20" t="s">
        <v>237</v>
      </c>
      <c r="AT226" s="220" t="s">
        <v>189</v>
      </c>
      <c r="AU226" s="220" t="s">
        <v>86</v>
      </c>
      <c r="AY226" s="20" t="s">
        <v>188</v>
      </c>
      <c r="BE226" s="221">
        <f>IF(N226="základní",J226,0)</f>
        <v>0</v>
      </c>
      <c r="BF226" s="221">
        <f>IF(N226="snížená",J226,0)</f>
        <v>0</v>
      </c>
      <c r="BG226" s="221">
        <f>IF(N226="zákl. přenesená",J226,0)</f>
        <v>0</v>
      </c>
      <c r="BH226" s="221">
        <f>IF(N226="sníž. přenesená",J226,0)</f>
        <v>0</v>
      </c>
      <c r="BI226" s="221">
        <f>IF(N226="nulová",J226,0)</f>
        <v>0</v>
      </c>
      <c r="BJ226" s="20" t="s">
        <v>86</v>
      </c>
      <c r="BK226" s="221">
        <f>ROUND(I226*H226,2)</f>
        <v>0</v>
      </c>
      <c r="BL226" s="20" t="s">
        <v>237</v>
      </c>
      <c r="BM226" s="220" t="s">
        <v>2846</v>
      </c>
    </row>
    <row r="227" s="2" customFormat="1">
      <c r="A227" s="42"/>
      <c r="B227" s="43"/>
      <c r="C227" s="44"/>
      <c r="D227" s="222" t="s">
        <v>194</v>
      </c>
      <c r="E227" s="44"/>
      <c r="F227" s="223" t="s">
        <v>3932</v>
      </c>
      <c r="G227" s="44"/>
      <c r="H227" s="44"/>
      <c r="I227" s="224"/>
      <c r="J227" s="44"/>
      <c r="K227" s="44"/>
      <c r="L227" s="48"/>
      <c r="M227" s="225"/>
      <c r="N227" s="226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194</v>
      </c>
      <c r="AU227" s="20" t="s">
        <v>86</v>
      </c>
    </row>
    <row r="228" s="2" customFormat="1" ht="16.5" customHeight="1">
      <c r="A228" s="42"/>
      <c r="B228" s="43"/>
      <c r="C228" s="209" t="s">
        <v>627</v>
      </c>
      <c r="D228" s="209" t="s">
        <v>189</v>
      </c>
      <c r="E228" s="210" t="s">
        <v>3933</v>
      </c>
      <c r="F228" s="211" t="s">
        <v>3934</v>
      </c>
      <c r="G228" s="212" t="s">
        <v>3935</v>
      </c>
      <c r="H228" s="297"/>
      <c r="I228" s="214"/>
      <c r="J228" s="215">
        <f>ROUND(I228*H228,2)</f>
        <v>0</v>
      </c>
      <c r="K228" s="211" t="s">
        <v>32</v>
      </c>
      <c r="L228" s="48"/>
      <c r="M228" s="216" t="s">
        <v>32</v>
      </c>
      <c r="N228" s="217" t="s">
        <v>49</v>
      </c>
      <c r="O228" s="88"/>
      <c r="P228" s="218">
        <f>O228*H228</f>
        <v>0</v>
      </c>
      <c r="Q228" s="218">
        <v>0</v>
      </c>
      <c r="R228" s="218">
        <f>Q228*H228</f>
        <v>0</v>
      </c>
      <c r="S228" s="218">
        <v>0</v>
      </c>
      <c r="T228" s="219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20" t="s">
        <v>237</v>
      </c>
      <c r="AT228" s="220" t="s">
        <v>189</v>
      </c>
      <c r="AU228" s="220" t="s">
        <v>86</v>
      </c>
      <c r="AY228" s="20" t="s">
        <v>188</v>
      </c>
      <c r="BE228" s="221">
        <f>IF(N228="základní",J228,0)</f>
        <v>0</v>
      </c>
      <c r="BF228" s="221">
        <f>IF(N228="snížená",J228,0)</f>
        <v>0</v>
      </c>
      <c r="BG228" s="221">
        <f>IF(N228="zákl. přenesená",J228,0)</f>
        <v>0</v>
      </c>
      <c r="BH228" s="221">
        <f>IF(N228="sníž. přenesená",J228,0)</f>
        <v>0</v>
      </c>
      <c r="BI228" s="221">
        <f>IF(N228="nulová",J228,0)</f>
        <v>0</v>
      </c>
      <c r="BJ228" s="20" t="s">
        <v>86</v>
      </c>
      <c r="BK228" s="221">
        <f>ROUND(I228*H228,2)</f>
        <v>0</v>
      </c>
      <c r="BL228" s="20" t="s">
        <v>237</v>
      </c>
      <c r="BM228" s="220" t="s">
        <v>2852</v>
      </c>
    </row>
    <row r="229" s="2" customFormat="1">
      <c r="A229" s="42"/>
      <c r="B229" s="43"/>
      <c r="C229" s="44"/>
      <c r="D229" s="222" t="s">
        <v>194</v>
      </c>
      <c r="E229" s="44"/>
      <c r="F229" s="223" t="s">
        <v>3934</v>
      </c>
      <c r="G229" s="44"/>
      <c r="H229" s="44"/>
      <c r="I229" s="224"/>
      <c r="J229" s="44"/>
      <c r="K229" s="44"/>
      <c r="L229" s="48"/>
      <c r="M229" s="225"/>
      <c r="N229" s="226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0" t="s">
        <v>194</v>
      </c>
      <c r="AU229" s="20" t="s">
        <v>86</v>
      </c>
    </row>
    <row r="230" s="2" customFormat="1" ht="16.5" customHeight="1">
      <c r="A230" s="42"/>
      <c r="B230" s="43"/>
      <c r="C230" s="209" t="s">
        <v>631</v>
      </c>
      <c r="D230" s="209" t="s">
        <v>189</v>
      </c>
      <c r="E230" s="210" t="s">
        <v>3936</v>
      </c>
      <c r="F230" s="211" t="s">
        <v>3937</v>
      </c>
      <c r="G230" s="212" t="s">
        <v>244</v>
      </c>
      <c r="H230" s="213">
        <v>0.29999999999999999</v>
      </c>
      <c r="I230" s="214"/>
      <c r="J230" s="215">
        <f>ROUND(I230*H230,2)</f>
        <v>0</v>
      </c>
      <c r="K230" s="211" t="s">
        <v>32</v>
      </c>
      <c r="L230" s="48"/>
      <c r="M230" s="216" t="s">
        <v>32</v>
      </c>
      <c r="N230" s="217" t="s">
        <v>49</v>
      </c>
      <c r="O230" s="88"/>
      <c r="P230" s="218">
        <f>O230*H230</f>
        <v>0</v>
      </c>
      <c r="Q230" s="218">
        <v>0</v>
      </c>
      <c r="R230" s="218">
        <f>Q230*H230</f>
        <v>0</v>
      </c>
      <c r="S230" s="218">
        <v>0</v>
      </c>
      <c r="T230" s="219">
        <f>S230*H230</f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R230" s="220" t="s">
        <v>237</v>
      </c>
      <c r="AT230" s="220" t="s">
        <v>189</v>
      </c>
      <c r="AU230" s="220" t="s">
        <v>86</v>
      </c>
      <c r="AY230" s="20" t="s">
        <v>188</v>
      </c>
      <c r="BE230" s="221">
        <f>IF(N230="základní",J230,0)</f>
        <v>0</v>
      </c>
      <c r="BF230" s="221">
        <f>IF(N230="snížená",J230,0)</f>
        <v>0</v>
      </c>
      <c r="BG230" s="221">
        <f>IF(N230="zákl. přenesená",J230,0)</f>
        <v>0</v>
      </c>
      <c r="BH230" s="221">
        <f>IF(N230="sníž. přenesená",J230,0)</f>
        <v>0</v>
      </c>
      <c r="BI230" s="221">
        <f>IF(N230="nulová",J230,0)</f>
        <v>0</v>
      </c>
      <c r="BJ230" s="20" t="s">
        <v>86</v>
      </c>
      <c r="BK230" s="221">
        <f>ROUND(I230*H230,2)</f>
        <v>0</v>
      </c>
      <c r="BL230" s="20" t="s">
        <v>237</v>
      </c>
      <c r="BM230" s="220" t="s">
        <v>2865</v>
      </c>
    </row>
    <row r="231" s="2" customFormat="1">
      <c r="A231" s="42"/>
      <c r="B231" s="43"/>
      <c r="C231" s="44"/>
      <c r="D231" s="222" t="s">
        <v>194</v>
      </c>
      <c r="E231" s="44"/>
      <c r="F231" s="223" t="s">
        <v>3937</v>
      </c>
      <c r="G231" s="44"/>
      <c r="H231" s="44"/>
      <c r="I231" s="224"/>
      <c r="J231" s="44"/>
      <c r="K231" s="44"/>
      <c r="L231" s="48"/>
      <c r="M231" s="228"/>
      <c r="N231" s="229"/>
      <c r="O231" s="230"/>
      <c r="P231" s="230"/>
      <c r="Q231" s="230"/>
      <c r="R231" s="230"/>
      <c r="S231" s="230"/>
      <c r="T231" s="231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194</v>
      </c>
      <c r="AU231" s="20" t="s">
        <v>86</v>
      </c>
    </row>
    <row r="232" s="2" customFormat="1" ht="6.96" customHeight="1">
      <c r="A232" s="42"/>
      <c r="B232" s="63"/>
      <c r="C232" s="64"/>
      <c r="D232" s="64"/>
      <c r="E232" s="64"/>
      <c r="F232" s="64"/>
      <c r="G232" s="64"/>
      <c r="H232" s="64"/>
      <c r="I232" s="64"/>
      <c r="J232" s="64"/>
      <c r="K232" s="64"/>
      <c r="L232" s="48"/>
      <c r="M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</row>
  </sheetData>
  <sheetProtection sheet="1" autoFilter="0" formatColumns="0" formatRows="0" objects="1" scenarios="1" spinCount="100000" saltValue="711FOk/r02/Goe5r9XJ0PwKqEIxzC6p1jfjRTIvuK1IRGtQ8TbBvm+6LORCqKNzmPMyctnto6R5yeczMTdif8Q==" hashValue="G6wxLv2XViBuRoDKYh3k9PjyUwrUHZlkqsa1xOrRWeUCkufbpMmUJ5h2BIT4S0+d8P6ks/7fNgSXDhiMdVLOUA==" algorithmName="SHA-512" password="EC2B"/>
  <autoFilter ref="C102:K23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1:H91"/>
    <mergeCell ref="E93:H93"/>
    <mergeCell ref="E95:H9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91</v>
      </c>
    </row>
    <row r="4" s="1" customFormat="1" ht="24.96" customHeight="1">
      <c r="B4" s="23"/>
      <c r="D4" s="144" t="s">
        <v>164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26.25" customHeight="1">
      <c r="B7" s="23"/>
      <c r="E7" s="147" t="str">
        <f>'Rekapitulace stavby'!K6</f>
        <v>Dům kultury v Ostrově - vybudování kulturního a kreativního centra (interiér)</v>
      </c>
      <c r="F7" s="146"/>
      <c r="G7" s="146"/>
      <c r="H7" s="146"/>
      <c r="L7" s="23"/>
    </row>
    <row r="8" s="1" customFormat="1" ht="12" customHeight="1">
      <c r="B8" s="23"/>
      <c r="D8" s="146" t="s">
        <v>165</v>
      </c>
      <c r="L8" s="23"/>
    </row>
    <row r="9" s="2" customFormat="1" ht="16.5" customHeight="1">
      <c r="A9" s="42"/>
      <c r="B9" s="48"/>
      <c r="C9" s="42"/>
      <c r="D9" s="42"/>
      <c r="E9" s="147" t="s">
        <v>3663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255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3994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32</v>
      </c>
      <c r="G13" s="42"/>
      <c r="H13" s="42"/>
      <c r="I13" s="146" t="s">
        <v>20</v>
      </c>
      <c r="J13" s="137" t="s">
        <v>32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23</v>
      </c>
      <c r="G14" s="42"/>
      <c r="H14" s="42"/>
      <c r="I14" s="146" t="s">
        <v>24</v>
      </c>
      <c r="J14" s="150" t="str">
        <f>'Rekapitulace stavby'!AN8</f>
        <v>13. 3. 2024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30</v>
      </c>
      <c r="E16" s="42"/>
      <c r="F16" s="42"/>
      <c r="G16" s="42"/>
      <c r="H16" s="42"/>
      <c r="I16" s="146" t="s">
        <v>31</v>
      </c>
      <c r="J16" s="137" t="s">
        <v>32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33</v>
      </c>
      <c r="F17" s="42"/>
      <c r="G17" s="42"/>
      <c r="H17" s="42"/>
      <c r="I17" s="146" t="s">
        <v>34</v>
      </c>
      <c r="J17" s="137" t="s">
        <v>32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35</v>
      </c>
      <c r="E19" s="42"/>
      <c r="F19" s="42"/>
      <c r="G19" s="42"/>
      <c r="H19" s="42"/>
      <c r="I19" s="146" t="s">
        <v>31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34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37</v>
      </c>
      <c r="E22" s="42"/>
      <c r="F22" s="42"/>
      <c r="G22" s="42"/>
      <c r="H22" s="42"/>
      <c r="I22" s="146" t="s">
        <v>31</v>
      </c>
      <c r="J22" s="137" t="s">
        <v>32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38</v>
      </c>
      <c r="F23" s="42"/>
      <c r="G23" s="42"/>
      <c r="H23" s="42"/>
      <c r="I23" s="146" t="s">
        <v>34</v>
      </c>
      <c r="J23" s="137" t="s">
        <v>32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40</v>
      </c>
      <c r="E25" s="42"/>
      <c r="F25" s="42"/>
      <c r="G25" s="42"/>
      <c r="H25" s="42"/>
      <c r="I25" s="146" t="s">
        <v>31</v>
      </c>
      <c r="J25" s="137" t="str">
        <f>IF('Rekapitulace stavby'!AN19="","",'Rekapitulace stavby'!AN19)</f>
        <v/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>Jakub Vilingr</v>
      </c>
      <c r="F26" s="42"/>
      <c r="G26" s="42"/>
      <c r="H26" s="42"/>
      <c r="I26" s="146" t="s">
        <v>34</v>
      </c>
      <c r="J26" s="137" t="str">
        <f>IF('Rekapitulace stavby'!AN20="","",'Rekapitulace stavby'!AN20)</f>
        <v/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42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71.25" customHeight="1">
      <c r="A29" s="151"/>
      <c r="B29" s="152"/>
      <c r="C29" s="151"/>
      <c r="D29" s="151"/>
      <c r="E29" s="153" t="s">
        <v>43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44</v>
      </c>
      <c r="E32" s="42"/>
      <c r="F32" s="42"/>
      <c r="G32" s="42"/>
      <c r="H32" s="42"/>
      <c r="I32" s="42"/>
      <c r="J32" s="157">
        <f>ROUND(J101,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46</v>
      </c>
      <c r="G34" s="42"/>
      <c r="H34" s="42"/>
      <c r="I34" s="158" t="s">
        <v>45</v>
      </c>
      <c r="J34" s="158" t="s">
        <v>47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48</v>
      </c>
      <c r="E35" s="146" t="s">
        <v>49</v>
      </c>
      <c r="F35" s="160">
        <f>ROUND((SUM(BE101:BE171)),  2)</f>
        <v>0</v>
      </c>
      <c r="G35" s="42"/>
      <c r="H35" s="42"/>
      <c r="I35" s="161">
        <v>0.20999999999999999</v>
      </c>
      <c r="J35" s="160">
        <f>ROUND(((SUM(BE101:BE171))*I35),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50</v>
      </c>
      <c r="F36" s="160">
        <f>ROUND((SUM(BF101:BF171)),  2)</f>
        <v>0</v>
      </c>
      <c r="G36" s="42"/>
      <c r="H36" s="42"/>
      <c r="I36" s="161">
        <v>0.14999999999999999</v>
      </c>
      <c r="J36" s="160">
        <f>ROUND(((SUM(BF101:BF171))*I36),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51</v>
      </c>
      <c r="F37" s="160">
        <f>ROUND((SUM(BG101:BG171)),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52</v>
      </c>
      <c r="F38" s="160">
        <f>ROUND((SUM(BH101:BH171)),  2)</f>
        <v>0</v>
      </c>
      <c r="G38" s="42"/>
      <c r="H38" s="42"/>
      <c r="I38" s="161">
        <v>0.14999999999999999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53</v>
      </c>
      <c r="F39" s="160">
        <f>ROUND((SUM(BI101:BI171)),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54</v>
      </c>
      <c r="E41" s="164"/>
      <c r="F41" s="164"/>
      <c r="G41" s="165" t="s">
        <v>55</v>
      </c>
      <c r="H41" s="166" t="s">
        <v>56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167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26.25" customHeight="1">
      <c r="A50" s="42"/>
      <c r="B50" s="43"/>
      <c r="C50" s="44"/>
      <c r="D50" s="44"/>
      <c r="E50" s="173" t="str">
        <f>E7</f>
        <v>Dům kultury v Ostrově - vybudování kulturního a kreativního centra (interiér)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165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3" t="s">
        <v>3663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255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KL-EI - Silnoproud (Klubovny)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>Ostrov</v>
      </c>
      <c r="G56" s="44"/>
      <c r="H56" s="44"/>
      <c r="I56" s="35" t="s">
        <v>24</v>
      </c>
      <c r="J56" s="76" t="str">
        <f>IF(J14="","",J14)</f>
        <v>13. 3. 2024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54.45" customHeight="1">
      <c r="A58" s="42"/>
      <c r="B58" s="43"/>
      <c r="C58" s="35" t="s">
        <v>30</v>
      </c>
      <c r="D58" s="44"/>
      <c r="E58" s="44"/>
      <c r="F58" s="30" t="str">
        <f>E17</f>
        <v>Město Ostrov, Jáchymovská 1 , 363 01 Ostrov</v>
      </c>
      <c r="G58" s="44"/>
      <c r="H58" s="44"/>
      <c r="I58" s="35" t="s">
        <v>37</v>
      </c>
      <c r="J58" s="40" t="str">
        <f>E23</f>
        <v>Ing arch Olga Růžičková, Gagarinova, Karlovy Vary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5" t="s">
        <v>35</v>
      </c>
      <c r="D59" s="44"/>
      <c r="E59" s="44"/>
      <c r="F59" s="30" t="str">
        <f>IF(E20="","",E20)</f>
        <v>Vyplň údaj</v>
      </c>
      <c r="G59" s="44"/>
      <c r="H59" s="44"/>
      <c r="I59" s="35" t="s">
        <v>40</v>
      </c>
      <c r="J59" s="40" t="str">
        <f>E26</f>
        <v>Jakub Vilingr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168</v>
      </c>
      <c r="D61" s="175"/>
      <c r="E61" s="175"/>
      <c r="F61" s="175"/>
      <c r="G61" s="175"/>
      <c r="H61" s="175"/>
      <c r="I61" s="175"/>
      <c r="J61" s="176" t="s">
        <v>169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76</v>
      </c>
      <c r="D63" s="44"/>
      <c r="E63" s="44"/>
      <c r="F63" s="44"/>
      <c r="G63" s="44"/>
      <c r="H63" s="44"/>
      <c r="I63" s="44"/>
      <c r="J63" s="106">
        <f>J101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170</v>
      </c>
    </row>
    <row r="64" s="9" customFormat="1" ht="24.96" customHeight="1">
      <c r="A64" s="9"/>
      <c r="B64" s="178"/>
      <c r="C64" s="179"/>
      <c r="D64" s="180" t="s">
        <v>257</v>
      </c>
      <c r="E64" s="181"/>
      <c r="F64" s="181"/>
      <c r="G64" s="181"/>
      <c r="H64" s="181"/>
      <c r="I64" s="181"/>
      <c r="J64" s="182">
        <f>J102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2" customFormat="1" ht="19.92" customHeight="1">
      <c r="A65" s="12"/>
      <c r="B65" s="232"/>
      <c r="C65" s="129"/>
      <c r="D65" s="233" t="s">
        <v>258</v>
      </c>
      <c r="E65" s="234"/>
      <c r="F65" s="234"/>
      <c r="G65" s="234"/>
      <c r="H65" s="234"/>
      <c r="I65" s="234"/>
      <c r="J65" s="235">
        <f>J103</f>
        <v>0</v>
      </c>
      <c r="K65" s="129"/>
      <c r="L65" s="236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9.92" customHeight="1">
      <c r="A66" s="12"/>
      <c r="B66" s="232"/>
      <c r="C66" s="129"/>
      <c r="D66" s="233" t="s">
        <v>3808</v>
      </c>
      <c r="E66" s="234"/>
      <c r="F66" s="234"/>
      <c r="G66" s="234"/>
      <c r="H66" s="234"/>
      <c r="I66" s="234"/>
      <c r="J66" s="235">
        <f>J108</f>
        <v>0</v>
      </c>
      <c r="K66" s="129"/>
      <c r="L66" s="236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12" customFormat="1" ht="19.92" customHeight="1">
      <c r="A67" s="12"/>
      <c r="B67" s="232"/>
      <c r="C67" s="129"/>
      <c r="D67" s="233" t="s">
        <v>260</v>
      </c>
      <c r="E67" s="234"/>
      <c r="F67" s="234"/>
      <c r="G67" s="234"/>
      <c r="H67" s="234"/>
      <c r="I67" s="234"/>
      <c r="J67" s="235">
        <f>J111</f>
        <v>0</v>
      </c>
      <c r="K67" s="129"/>
      <c r="L67" s="236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="12" customFormat="1" ht="19.92" customHeight="1">
      <c r="A68" s="12"/>
      <c r="B68" s="232"/>
      <c r="C68" s="129"/>
      <c r="D68" s="233" t="s">
        <v>261</v>
      </c>
      <c r="E68" s="234"/>
      <c r="F68" s="234"/>
      <c r="G68" s="234"/>
      <c r="H68" s="234"/>
      <c r="I68" s="234"/>
      <c r="J68" s="235">
        <f>J118</f>
        <v>0</v>
      </c>
      <c r="K68" s="129"/>
      <c r="L68" s="236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="9" customFormat="1" ht="24.96" customHeight="1">
      <c r="A69" s="9"/>
      <c r="B69" s="178"/>
      <c r="C69" s="179"/>
      <c r="D69" s="180" t="s">
        <v>262</v>
      </c>
      <c r="E69" s="181"/>
      <c r="F69" s="181"/>
      <c r="G69" s="181"/>
      <c r="H69" s="181"/>
      <c r="I69" s="181"/>
      <c r="J69" s="182">
        <f>J121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2" customFormat="1" ht="19.92" customHeight="1">
      <c r="A70" s="12"/>
      <c r="B70" s="232"/>
      <c r="C70" s="129"/>
      <c r="D70" s="233" t="s">
        <v>3810</v>
      </c>
      <c r="E70" s="234"/>
      <c r="F70" s="234"/>
      <c r="G70" s="234"/>
      <c r="H70" s="234"/>
      <c r="I70" s="234"/>
      <c r="J70" s="235">
        <f>J122</f>
        <v>0</v>
      </c>
      <c r="K70" s="129"/>
      <c r="L70" s="236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s="12" customFormat="1" ht="14.88" customHeight="1">
      <c r="A71" s="12"/>
      <c r="B71" s="232"/>
      <c r="C71" s="129"/>
      <c r="D71" s="233" t="s">
        <v>3813</v>
      </c>
      <c r="E71" s="234"/>
      <c r="F71" s="234"/>
      <c r="G71" s="234"/>
      <c r="H71" s="234"/>
      <c r="I71" s="234"/>
      <c r="J71" s="235">
        <f>J123</f>
        <v>0</v>
      </c>
      <c r="K71" s="129"/>
      <c r="L71" s="236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="12" customFormat="1" ht="14.88" customHeight="1">
      <c r="A72" s="12"/>
      <c r="B72" s="232"/>
      <c r="C72" s="129"/>
      <c r="D72" s="233" t="s">
        <v>3814</v>
      </c>
      <c r="E72" s="234"/>
      <c r="F72" s="234"/>
      <c r="G72" s="234"/>
      <c r="H72" s="234"/>
      <c r="I72" s="234"/>
      <c r="J72" s="235">
        <f>J130</f>
        <v>0</v>
      </c>
      <c r="K72" s="129"/>
      <c r="L72" s="236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</row>
    <row r="73" s="12" customFormat="1" ht="14.88" customHeight="1">
      <c r="A73" s="12"/>
      <c r="B73" s="232"/>
      <c r="C73" s="129"/>
      <c r="D73" s="233" t="s">
        <v>3952</v>
      </c>
      <c r="E73" s="234"/>
      <c r="F73" s="234"/>
      <c r="G73" s="234"/>
      <c r="H73" s="234"/>
      <c r="I73" s="234"/>
      <c r="J73" s="235">
        <f>J135</f>
        <v>0</v>
      </c>
      <c r="K73" s="129"/>
      <c r="L73" s="236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</row>
    <row r="74" s="12" customFormat="1" ht="14.88" customHeight="1">
      <c r="A74" s="12"/>
      <c r="B74" s="232"/>
      <c r="C74" s="129"/>
      <c r="D74" s="233" t="s">
        <v>3816</v>
      </c>
      <c r="E74" s="234"/>
      <c r="F74" s="234"/>
      <c r="G74" s="234"/>
      <c r="H74" s="234"/>
      <c r="I74" s="234"/>
      <c r="J74" s="235">
        <f>J142</f>
        <v>0</v>
      </c>
      <c r="K74" s="129"/>
      <c r="L74" s="236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</row>
    <row r="75" s="12" customFormat="1" ht="14.88" customHeight="1">
      <c r="A75" s="12"/>
      <c r="B75" s="232"/>
      <c r="C75" s="129"/>
      <c r="D75" s="233" t="s">
        <v>3817</v>
      </c>
      <c r="E75" s="234"/>
      <c r="F75" s="234"/>
      <c r="G75" s="234"/>
      <c r="H75" s="234"/>
      <c r="I75" s="234"/>
      <c r="J75" s="235">
        <f>J147</f>
        <v>0</v>
      </c>
      <c r="K75" s="129"/>
      <c r="L75" s="236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</row>
    <row r="76" s="12" customFormat="1" ht="14.88" customHeight="1">
      <c r="A76" s="12"/>
      <c r="B76" s="232"/>
      <c r="C76" s="129"/>
      <c r="D76" s="233" t="s">
        <v>3818</v>
      </c>
      <c r="E76" s="234"/>
      <c r="F76" s="234"/>
      <c r="G76" s="234"/>
      <c r="H76" s="234"/>
      <c r="I76" s="234"/>
      <c r="J76" s="235">
        <f>J152</f>
        <v>0</v>
      </c>
      <c r="K76" s="129"/>
      <c r="L76" s="236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</row>
    <row r="77" s="12" customFormat="1" ht="14.88" customHeight="1">
      <c r="A77" s="12"/>
      <c r="B77" s="232"/>
      <c r="C77" s="129"/>
      <c r="D77" s="233" t="s">
        <v>3819</v>
      </c>
      <c r="E77" s="234"/>
      <c r="F77" s="234"/>
      <c r="G77" s="234"/>
      <c r="H77" s="234"/>
      <c r="I77" s="234"/>
      <c r="J77" s="235">
        <f>J155</f>
        <v>0</v>
      </c>
      <c r="K77" s="129"/>
      <c r="L77" s="236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</row>
    <row r="78" s="12" customFormat="1" ht="14.88" customHeight="1">
      <c r="A78" s="12"/>
      <c r="B78" s="232"/>
      <c r="C78" s="129"/>
      <c r="D78" s="233" t="s">
        <v>3820</v>
      </c>
      <c r="E78" s="234"/>
      <c r="F78" s="234"/>
      <c r="G78" s="234"/>
      <c r="H78" s="234"/>
      <c r="I78" s="234"/>
      <c r="J78" s="235">
        <f>J160</f>
        <v>0</v>
      </c>
      <c r="K78" s="129"/>
      <c r="L78" s="236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</row>
    <row r="79" s="9" customFormat="1" ht="24.96" customHeight="1">
      <c r="A79" s="9"/>
      <c r="B79" s="178"/>
      <c r="C79" s="179"/>
      <c r="D79" s="180" t="s">
        <v>226</v>
      </c>
      <c r="E79" s="181"/>
      <c r="F79" s="181"/>
      <c r="G79" s="181"/>
      <c r="H79" s="181"/>
      <c r="I79" s="181"/>
      <c r="J79" s="182">
        <f>J163</f>
        <v>0</v>
      </c>
      <c r="K79" s="179"/>
      <c r="L79" s="183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2" customFormat="1" ht="21.84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4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6.96" customHeight="1">
      <c r="A81" s="42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5" s="2" customFormat="1" ht="6.96" customHeight="1">
      <c r="A85" s="42"/>
      <c r="B85" s="65"/>
      <c r="C85" s="66"/>
      <c r="D85" s="66"/>
      <c r="E85" s="66"/>
      <c r="F85" s="66"/>
      <c r="G85" s="66"/>
      <c r="H85" s="66"/>
      <c r="I85" s="66"/>
      <c r="J85" s="66"/>
      <c r="K85" s="66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24.96" customHeight="1">
      <c r="A86" s="42"/>
      <c r="B86" s="43"/>
      <c r="C86" s="26" t="s">
        <v>172</v>
      </c>
      <c r="D86" s="44"/>
      <c r="E86" s="44"/>
      <c r="F86" s="44"/>
      <c r="G86" s="44"/>
      <c r="H86" s="44"/>
      <c r="I86" s="44"/>
      <c r="J86" s="44"/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6.96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2" customHeight="1">
      <c r="A88" s="42"/>
      <c r="B88" s="43"/>
      <c r="C88" s="35" t="s">
        <v>16</v>
      </c>
      <c r="D88" s="44"/>
      <c r="E88" s="44"/>
      <c r="F88" s="44"/>
      <c r="G88" s="44"/>
      <c r="H88" s="44"/>
      <c r="I88" s="44"/>
      <c r="J88" s="44"/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26.25" customHeight="1">
      <c r="A89" s="42"/>
      <c r="B89" s="43"/>
      <c r="C89" s="44"/>
      <c r="D89" s="44"/>
      <c r="E89" s="173" t="str">
        <f>E7</f>
        <v>Dům kultury v Ostrově - vybudování kulturního a kreativního centra (interiér)</v>
      </c>
      <c r="F89" s="35"/>
      <c r="G89" s="35"/>
      <c r="H89" s="35"/>
      <c r="I89" s="44"/>
      <c r="J89" s="44"/>
      <c r="K89" s="44"/>
      <c r="L89" s="14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1" customFormat="1" ht="12" customHeight="1">
      <c r="B90" s="24"/>
      <c r="C90" s="35" t="s">
        <v>165</v>
      </c>
      <c r="D90" s="25"/>
      <c r="E90" s="25"/>
      <c r="F90" s="25"/>
      <c r="G90" s="25"/>
      <c r="H90" s="25"/>
      <c r="I90" s="25"/>
      <c r="J90" s="25"/>
      <c r="K90" s="25"/>
      <c r="L90" s="23"/>
    </row>
    <row r="91" s="2" customFormat="1" ht="16.5" customHeight="1">
      <c r="A91" s="42"/>
      <c r="B91" s="43"/>
      <c r="C91" s="44"/>
      <c r="D91" s="44"/>
      <c r="E91" s="173" t="s">
        <v>3663</v>
      </c>
      <c r="F91" s="44"/>
      <c r="G91" s="44"/>
      <c r="H91" s="44"/>
      <c r="I91" s="44"/>
      <c r="J91" s="44"/>
      <c r="K91" s="44"/>
      <c r="L91" s="14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2" customHeight="1">
      <c r="A92" s="42"/>
      <c r="B92" s="43"/>
      <c r="C92" s="35" t="s">
        <v>255</v>
      </c>
      <c r="D92" s="44"/>
      <c r="E92" s="44"/>
      <c r="F92" s="44"/>
      <c r="G92" s="44"/>
      <c r="H92" s="44"/>
      <c r="I92" s="44"/>
      <c r="J92" s="44"/>
      <c r="K92" s="44"/>
      <c r="L92" s="14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6.5" customHeight="1">
      <c r="A93" s="42"/>
      <c r="B93" s="43"/>
      <c r="C93" s="44"/>
      <c r="D93" s="44"/>
      <c r="E93" s="73" t="str">
        <f>E11</f>
        <v>KL-EI - Silnoproud (Klubovny)</v>
      </c>
      <c r="F93" s="44"/>
      <c r="G93" s="44"/>
      <c r="H93" s="44"/>
      <c r="I93" s="44"/>
      <c r="J93" s="44"/>
      <c r="K93" s="44"/>
      <c r="L93" s="14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6.96" customHeight="1">
      <c r="A94" s="42"/>
      <c r="B94" s="43"/>
      <c r="C94" s="44"/>
      <c r="D94" s="44"/>
      <c r="E94" s="44"/>
      <c r="F94" s="44"/>
      <c r="G94" s="44"/>
      <c r="H94" s="44"/>
      <c r="I94" s="44"/>
      <c r="J94" s="44"/>
      <c r="K94" s="44"/>
      <c r="L94" s="14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2" customHeight="1">
      <c r="A95" s="42"/>
      <c r="B95" s="43"/>
      <c r="C95" s="35" t="s">
        <v>22</v>
      </c>
      <c r="D95" s="44"/>
      <c r="E95" s="44"/>
      <c r="F95" s="30" t="str">
        <f>F14</f>
        <v>Ostrov</v>
      </c>
      <c r="G95" s="44"/>
      <c r="H95" s="44"/>
      <c r="I95" s="35" t="s">
        <v>24</v>
      </c>
      <c r="J95" s="76" t="str">
        <f>IF(J14="","",J14)</f>
        <v>13. 3. 2024</v>
      </c>
      <c r="K95" s="44"/>
      <c r="L95" s="14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6.96" customHeight="1">
      <c r="A96" s="42"/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14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54.45" customHeight="1">
      <c r="A97" s="42"/>
      <c r="B97" s="43"/>
      <c r="C97" s="35" t="s">
        <v>30</v>
      </c>
      <c r="D97" s="44"/>
      <c r="E97" s="44"/>
      <c r="F97" s="30" t="str">
        <f>E17</f>
        <v>Město Ostrov, Jáchymovská 1 , 363 01 Ostrov</v>
      </c>
      <c r="G97" s="44"/>
      <c r="H97" s="44"/>
      <c r="I97" s="35" t="s">
        <v>37</v>
      </c>
      <c r="J97" s="40" t="str">
        <f>E23</f>
        <v>Ing arch Olga Růžičková, Gagarinova, Karlovy Vary</v>
      </c>
      <c r="K97" s="44"/>
      <c r="L97" s="14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15.15" customHeight="1">
      <c r="A98" s="42"/>
      <c r="B98" s="43"/>
      <c r="C98" s="35" t="s">
        <v>35</v>
      </c>
      <c r="D98" s="44"/>
      <c r="E98" s="44"/>
      <c r="F98" s="30" t="str">
        <f>IF(E20="","",E20)</f>
        <v>Vyplň údaj</v>
      </c>
      <c r="G98" s="44"/>
      <c r="H98" s="44"/>
      <c r="I98" s="35" t="s">
        <v>40</v>
      </c>
      <c r="J98" s="40" t="str">
        <f>E26</f>
        <v>Jakub Vilingr</v>
      </c>
      <c r="K98" s="44"/>
      <c r="L98" s="148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0.32" customHeight="1">
      <c r="A99" s="42"/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148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10" customFormat="1" ht="29.28" customHeight="1">
      <c r="A100" s="184"/>
      <c r="B100" s="185"/>
      <c r="C100" s="186" t="s">
        <v>173</v>
      </c>
      <c r="D100" s="187" t="s">
        <v>63</v>
      </c>
      <c r="E100" s="187" t="s">
        <v>59</v>
      </c>
      <c r="F100" s="187" t="s">
        <v>60</v>
      </c>
      <c r="G100" s="187" t="s">
        <v>174</v>
      </c>
      <c r="H100" s="187" t="s">
        <v>175</v>
      </c>
      <c r="I100" s="187" t="s">
        <v>176</v>
      </c>
      <c r="J100" s="187" t="s">
        <v>169</v>
      </c>
      <c r="K100" s="188" t="s">
        <v>177</v>
      </c>
      <c r="L100" s="189"/>
      <c r="M100" s="96" t="s">
        <v>32</v>
      </c>
      <c r="N100" s="97" t="s">
        <v>48</v>
      </c>
      <c r="O100" s="97" t="s">
        <v>178</v>
      </c>
      <c r="P100" s="97" t="s">
        <v>179</v>
      </c>
      <c r="Q100" s="97" t="s">
        <v>180</v>
      </c>
      <c r="R100" s="97" t="s">
        <v>181</v>
      </c>
      <c r="S100" s="97" t="s">
        <v>182</v>
      </c>
      <c r="T100" s="98" t="s">
        <v>183</v>
      </c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</row>
    <row r="101" s="2" customFormat="1" ht="22.8" customHeight="1">
      <c r="A101" s="42"/>
      <c r="B101" s="43"/>
      <c r="C101" s="103" t="s">
        <v>184</v>
      </c>
      <c r="D101" s="44"/>
      <c r="E101" s="44"/>
      <c r="F101" s="44"/>
      <c r="G101" s="44"/>
      <c r="H101" s="44"/>
      <c r="I101" s="44"/>
      <c r="J101" s="190">
        <f>BK101</f>
        <v>0</v>
      </c>
      <c r="K101" s="44"/>
      <c r="L101" s="48"/>
      <c r="M101" s="99"/>
      <c r="N101" s="191"/>
      <c r="O101" s="100"/>
      <c r="P101" s="192">
        <f>P102+P121+P163</f>
        <v>0</v>
      </c>
      <c r="Q101" s="100"/>
      <c r="R101" s="192">
        <f>R102+R121+R163</f>
        <v>0</v>
      </c>
      <c r="S101" s="100"/>
      <c r="T101" s="193">
        <f>T102+T121+T163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77</v>
      </c>
      <c r="AU101" s="20" t="s">
        <v>170</v>
      </c>
      <c r="BK101" s="194">
        <f>BK102+BK121+BK163</f>
        <v>0</v>
      </c>
    </row>
    <row r="102" s="11" customFormat="1" ht="25.92" customHeight="1">
      <c r="A102" s="11"/>
      <c r="B102" s="195"/>
      <c r="C102" s="196"/>
      <c r="D102" s="197" t="s">
        <v>77</v>
      </c>
      <c r="E102" s="198" t="s">
        <v>273</v>
      </c>
      <c r="F102" s="198" t="s">
        <v>274</v>
      </c>
      <c r="G102" s="196"/>
      <c r="H102" s="196"/>
      <c r="I102" s="199"/>
      <c r="J102" s="200">
        <f>BK102</f>
        <v>0</v>
      </c>
      <c r="K102" s="196"/>
      <c r="L102" s="201"/>
      <c r="M102" s="202"/>
      <c r="N102" s="203"/>
      <c r="O102" s="203"/>
      <c r="P102" s="204">
        <f>P103+P108+P111+P118</f>
        <v>0</v>
      </c>
      <c r="Q102" s="203"/>
      <c r="R102" s="204">
        <f>R103+R108+R111+R118</f>
        <v>0</v>
      </c>
      <c r="S102" s="203"/>
      <c r="T102" s="205">
        <f>T103+T108+T111+T118</f>
        <v>0</v>
      </c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R102" s="206" t="s">
        <v>86</v>
      </c>
      <c r="AT102" s="207" t="s">
        <v>77</v>
      </c>
      <c r="AU102" s="207" t="s">
        <v>78</v>
      </c>
      <c r="AY102" s="206" t="s">
        <v>188</v>
      </c>
      <c r="BK102" s="208">
        <f>BK103+BK108+BK111+BK118</f>
        <v>0</v>
      </c>
    </row>
    <row r="103" s="11" customFormat="1" ht="22.8" customHeight="1">
      <c r="A103" s="11"/>
      <c r="B103" s="195"/>
      <c r="C103" s="196"/>
      <c r="D103" s="197" t="s">
        <v>77</v>
      </c>
      <c r="E103" s="237" t="s">
        <v>213</v>
      </c>
      <c r="F103" s="237" t="s">
        <v>275</v>
      </c>
      <c r="G103" s="196"/>
      <c r="H103" s="196"/>
      <c r="I103" s="199"/>
      <c r="J103" s="238">
        <f>BK103</f>
        <v>0</v>
      </c>
      <c r="K103" s="196"/>
      <c r="L103" s="201"/>
      <c r="M103" s="202"/>
      <c r="N103" s="203"/>
      <c r="O103" s="203"/>
      <c r="P103" s="204">
        <f>SUM(P104:P107)</f>
        <v>0</v>
      </c>
      <c r="Q103" s="203"/>
      <c r="R103" s="204">
        <f>SUM(R104:R107)</f>
        <v>0</v>
      </c>
      <c r="S103" s="203"/>
      <c r="T103" s="205">
        <f>SUM(T104:T107)</f>
        <v>0</v>
      </c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R103" s="206" t="s">
        <v>86</v>
      </c>
      <c r="AT103" s="207" t="s">
        <v>77</v>
      </c>
      <c r="AU103" s="207" t="s">
        <v>86</v>
      </c>
      <c r="AY103" s="206" t="s">
        <v>188</v>
      </c>
      <c r="BK103" s="208">
        <f>SUM(BK104:BK107)</f>
        <v>0</v>
      </c>
    </row>
    <row r="104" s="2" customFormat="1" ht="21.75" customHeight="1">
      <c r="A104" s="42"/>
      <c r="B104" s="43"/>
      <c r="C104" s="209" t="s">
        <v>86</v>
      </c>
      <c r="D104" s="209" t="s">
        <v>189</v>
      </c>
      <c r="E104" s="210" t="s">
        <v>3823</v>
      </c>
      <c r="F104" s="211" t="s">
        <v>3824</v>
      </c>
      <c r="G104" s="212" t="s">
        <v>278</v>
      </c>
      <c r="H104" s="213">
        <v>2.5</v>
      </c>
      <c r="I104" s="214"/>
      <c r="J104" s="215">
        <f>ROUND(I104*H104,2)</f>
        <v>0</v>
      </c>
      <c r="K104" s="211" t="s">
        <v>32</v>
      </c>
      <c r="L104" s="48"/>
      <c r="M104" s="216" t="s">
        <v>32</v>
      </c>
      <c r="N104" s="217" t="s">
        <v>49</v>
      </c>
      <c r="O104" s="88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20" t="s">
        <v>187</v>
      </c>
      <c r="AT104" s="220" t="s">
        <v>189</v>
      </c>
      <c r="AU104" s="220" t="s">
        <v>91</v>
      </c>
      <c r="AY104" s="20" t="s">
        <v>188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86</v>
      </c>
      <c r="BK104" s="221">
        <f>ROUND(I104*H104,2)</f>
        <v>0</v>
      </c>
      <c r="BL104" s="20" t="s">
        <v>187</v>
      </c>
      <c r="BM104" s="220" t="s">
        <v>91</v>
      </c>
    </row>
    <row r="105" s="2" customFormat="1">
      <c r="A105" s="42"/>
      <c r="B105" s="43"/>
      <c r="C105" s="44"/>
      <c r="D105" s="222" t="s">
        <v>194</v>
      </c>
      <c r="E105" s="44"/>
      <c r="F105" s="223" t="s">
        <v>3824</v>
      </c>
      <c r="G105" s="44"/>
      <c r="H105" s="44"/>
      <c r="I105" s="224"/>
      <c r="J105" s="44"/>
      <c r="K105" s="44"/>
      <c r="L105" s="48"/>
      <c r="M105" s="225"/>
      <c r="N105" s="226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194</v>
      </c>
      <c r="AU105" s="20" t="s">
        <v>91</v>
      </c>
    </row>
    <row r="106" s="2" customFormat="1" ht="21.75" customHeight="1">
      <c r="A106" s="42"/>
      <c r="B106" s="43"/>
      <c r="C106" s="209" t="s">
        <v>91</v>
      </c>
      <c r="D106" s="209" t="s">
        <v>189</v>
      </c>
      <c r="E106" s="210" t="s">
        <v>3825</v>
      </c>
      <c r="F106" s="211" t="s">
        <v>3826</v>
      </c>
      <c r="G106" s="212" t="s">
        <v>278</v>
      </c>
      <c r="H106" s="213">
        <v>2.5</v>
      </c>
      <c r="I106" s="214"/>
      <c r="J106" s="215">
        <f>ROUND(I106*H106,2)</f>
        <v>0</v>
      </c>
      <c r="K106" s="211" t="s">
        <v>32</v>
      </c>
      <c r="L106" s="48"/>
      <c r="M106" s="216" t="s">
        <v>32</v>
      </c>
      <c r="N106" s="217" t="s">
        <v>49</v>
      </c>
      <c r="O106" s="88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20" t="s">
        <v>187</v>
      </c>
      <c r="AT106" s="220" t="s">
        <v>189</v>
      </c>
      <c r="AU106" s="220" t="s">
        <v>91</v>
      </c>
      <c r="AY106" s="20" t="s">
        <v>188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20" t="s">
        <v>86</v>
      </c>
      <c r="BK106" s="221">
        <f>ROUND(I106*H106,2)</f>
        <v>0</v>
      </c>
      <c r="BL106" s="20" t="s">
        <v>187</v>
      </c>
      <c r="BM106" s="220" t="s">
        <v>187</v>
      </c>
    </row>
    <row r="107" s="2" customFormat="1">
      <c r="A107" s="42"/>
      <c r="B107" s="43"/>
      <c r="C107" s="44"/>
      <c r="D107" s="222" t="s">
        <v>194</v>
      </c>
      <c r="E107" s="44"/>
      <c r="F107" s="223" t="s">
        <v>3826</v>
      </c>
      <c r="G107" s="44"/>
      <c r="H107" s="44"/>
      <c r="I107" s="224"/>
      <c r="J107" s="44"/>
      <c r="K107" s="44"/>
      <c r="L107" s="48"/>
      <c r="M107" s="225"/>
      <c r="N107" s="226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194</v>
      </c>
      <c r="AU107" s="20" t="s">
        <v>91</v>
      </c>
    </row>
    <row r="108" s="11" customFormat="1" ht="22.8" customHeight="1">
      <c r="A108" s="11"/>
      <c r="B108" s="195"/>
      <c r="C108" s="196"/>
      <c r="D108" s="197" t="s">
        <v>77</v>
      </c>
      <c r="E108" s="237" t="s">
        <v>324</v>
      </c>
      <c r="F108" s="237" t="s">
        <v>3827</v>
      </c>
      <c r="G108" s="196"/>
      <c r="H108" s="196"/>
      <c r="I108" s="199"/>
      <c r="J108" s="238">
        <f>BK108</f>
        <v>0</v>
      </c>
      <c r="K108" s="196"/>
      <c r="L108" s="201"/>
      <c r="M108" s="202"/>
      <c r="N108" s="203"/>
      <c r="O108" s="203"/>
      <c r="P108" s="204">
        <f>SUM(P109:P110)</f>
        <v>0</v>
      </c>
      <c r="Q108" s="203"/>
      <c r="R108" s="204">
        <f>SUM(R109:R110)</f>
        <v>0</v>
      </c>
      <c r="S108" s="203"/>
      <c r="T108" s="205">
        <f>SUM(T109:T110)</f>
        <v>0</v>
      </c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R108" s="206" t="s">
        <v>86</v>
      </c>
      <c r="AT108" s="207" t="s">
        <v>77</v>
      </c>
      <c r="AU108" s="207" t="s">
        <v>86</v>
      </c>
      <c r="AY108" s="206" t="s">
        <v>188</v>
      </c>
      <c r="BK108" s="208">
        <f>SUM(BK109:BK110)</f>
        <v>0</v>
      </c>
    </row>
    <row r="109" s="2" customFormat="1" ht="24.15" customHeight="1">
      <c r="A109" s="42"/>
      <c r="B109" s="43"/>
      <c r="C109" s="209" t="s">
        <v>187</v>
      </c>
      <c r="D109" s="209" t="s">
        <v>189</v>
      </c>
      <c r="E109" s="210" t="s">
        <v>3830</v>
      </c>
      <c r="F109" s="211" t="s">
        <v>3831</v>
      </c>
      <c r="G109" s="212" t="s">
        <v>314</v>
      </c>
      <c r="H109" s="213">
        <v>50</v>
      </c>
      <c r="I109" s="214"/>
      <c r="J109" s="215">
        <f>ROUND(I109*H109,2)</f>
        <v>0</v>
      </c>
      <c r="K109" s="211" t="s">
        <v>32</v>
      </c>
      <c r="L109" s="48"/>
      <c r="M109" s="216" t="s">
        <v>32</v>
      </c>
      <c r="N109" s="217" t="s">
        <v>49</v>
      </c>
      <c r="O109" s="88"/>
      <c r="P109" s="218">
        <f>O109*H109</f>
        <v>0</v>
      </c>
      <c r="Q109" s="218">
        <v>0</v>
      </c>
      <c r="R109" s="218">
        <f>Q109*H109</f>
        <v>0</v>
      </c>
      <c r="S109" s="218">
        <v>0</v>
      </c>
      <c r="T109" s="219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20" t="s">
        <v>187</v>
      </c>
      <c r="AT109" s="220" t="s">
        <v>189</v>
      </c>
      <c r="AU109" s="220" t="s">
        <v>91</v>
      </c>
      <c r="AY109" s="20" t="s">
        <v>188</v>
      </c>
      <c r="BE109" s="221">
        <f>IF(N109="základní",J109,0)</f>
        <v>0</v>
      </c>
      <c r="BF109" s="221">
        <f>IF(N109="snížená",J109,0)</f>
        <v>0</v>
      </c>
      <c r="BG109" s="221">
        <f>IF(N109="zákl. přenesená",J109,0)</f>
        <v>0</v>
      </c>
      <c r="BH109" s="221">
        <f>IF(N109="sníž. přenesená",J109,0)</f>
        <v>0</v>
      </c>
      <c r="BI109" s="221">
        <f>IF(N109="nulová",J109,0)</f>
        <v>0</v>
      </c>
      <c r="BJ109" s="20" t="s">
        <v>86</v>
      </c>
      <c r="BK109" s="221">
        <f>ROUND(I109*H109,2)</f>
        <v>0</v>
      </c>
      <c r="BL109" s="20" t="s">
        <v>187</v>
      </c>
      <c r="BM109" s="220" t="s">
        <v>221</v>
      </c>
    </row>
    <row r="110" s="2" customFormat="1">
      <c r="A110" s="42"/>
      <c r="B110" s="43"/>
      <c r="C110" s="44"/>
      <c r="D110" s="222" t="s">
        <v>194</v>
      </c>
      <c r="E110" s="44"/>
      <c r="F110" s="223" t="s">
        <v>3831</v>
      </c>
      <c r="G110" s="44"/>
      <c r="H110" s="44"/>
      <c r="I110" s="224"/>
      <c r="J110" s="44"/>
      <c r="K110" s="44"/>
      <c r="L110" s="48"/>
      <c r="M110" s="225"/>
      <c r="N110" s="226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194</v>
      </c>
      <c r="AU110" s="20" t="s">
        <v>91</v>
      </c>
    </row>
    <row r="111" s="11" customFormat="1" ht="22.8" customHeight="1">
      <c r="A111" s="11"/>
      <c r="B111" s="195"/>
      <c r="C111" s="196"/>
      <c r="D111" s="197" t="s">
        <v>77</v>
      </c>
      <c r="E111" s="237" t="s">
        <v>384</v>
      </c>
      <c r="F111" s="237" t="s">
        <v>385</v>
      </c>
      <c r="G111" s="196"/>
      <c r="H111" s="196"/>
      <c r="I111" s="199"/>
      <c r="J111" s="238">
        <f>BK111</f>
        <v>0</v>
      </c>
      <c r="K111" s="196"/>
      <c r="L111" s="201"/>
      <c r="M111" s="202"/>
      <c r="N111" s="203"/>
      <c r="O111" s="203"/>
      <c r="P111" s="204">
        <f>SUM(P112:P117)</f>
        <v>0</v>
      </c>
      <c r="Q111" s="203"/>
      <c r="R111" s="204">
        <f>SUM(R112:R117)</f>
        <v>0</v>
      </c>
      <c r="S111" s="203"/>
      <c r="T111" s="205">
        <f>SUM(T112:T117)</f>
        <v>0</v>
      </c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R111" s="206" t="s">
        <v>86</v>
      </c>
      <c r="AT111" s="207" t="s">
        <v>77</v>
      </c>
      <c r="AU111" s="207" t="s">
        <v>86</v>
      </c>
      <c r="AY111" s="206" t="s">
        <v>188</v>
      </c>
      <c r="BK111" s="208">
        <f>SUM(BK112:BK117)</f>
        <v>0</v>
      </c>
    </row>
    <row r="112" s="2" customFormat="1" ht="24.15" customHeight="1">
      <c r="A112" s="42"/>
      <c r="B112" s="43"/>
      <c r="C112" s="209" t="s">
        <v>217</v>
      </c>
      <c r="D112" s="209" t="s">
        <v>189</v>
      </c>
      <c r="E112" s="210" t="s">
        <v>3832</v>
      </c>
      <c r="F112" s="211" t="s">
        <v>3833</v>
      </c>
      <c r="G112" s="212" t="s">
        <v>389</v>
      </c>
      <c r="H112" s="213">
        <v>0.5</v>
      </c>
      <c r="I112" s="214"/>
      <c r="J112" s="215">
        <f>ROUND(I112*H112,2)</f>
        <v>0</v>
      </c>
      <c r="K112" s="211" t="s">
        <v>32</v>
      </c>
      <c r="L112" s="48"/>
      <c r="M112" s="216" t="s">
        <v>32</v>
      </c>
      <c r="N112" s="217" t="s">
        <v>49</v>
      </c>
      <c r="O112" s="88"/>
      <c r="P112" s="218">
        <f>O112*H112</f>
        <v>0</v>
      </c>
      <c r="Q112" s="218">
        <v>0</v>
      </c>
      <c r="R112" s="218">
        <f>Q112*H112</f>
        <v>0</v>
      </c>
      <c r="S112" s="218">
        <v>0</v>
      </c>
      <c r="T112" s="219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20" t="s">
        <v>187</v>
      </c>
      <c r="AT112" s="220" t="s">
        <v>189</v>
      </c>
      <c r="AU112" s="220" t="s">
        <v>91</v>
      </c>
      <c r="AY112" s="20" t="s">
        <v>188</v>
      </c>
      <c r="BE112" s="221">
        <f>IF(N112="základní",J112,0)</f>
        <v>0</v>
      </c>
      <c r="BF112" s="221">
        <f>IF(N112="snížená",J112,0)</f>
        <v>0</v>
      </c>
      <c r="BG112" s="221">
        <f>IF(N112="zákl. přenesená",J112,0)</f>
        <v>0</v>
      </c>
      <c r="BH112" s="221">
        <f>IF(N112="sníž. přenesená",J112,0)</f>
        <v>0</v>
      </c>
      <c r="BI112" s="221">
        <f>IF(N112="nulová",J112,0)</f>
        <v>0</v>
      </c>
      <c r="BJ112" s="20" t="s">
        <v>86</v>
      </c>
      <c r="BK112" s="221">
        <f>ROUND(I112*H112,2)</f>
        <v>0</v>
      </c>
      <c r="BL112" s="20" t="s">
        <v>187</v>
      </c>
      <c r="BM112" s="220" t="s">
        <v>393</v>
      </c>
    </row>
    <row r="113" s="2" customFormat="1">
      <c r="A113" s="42"/>
      <c r="B113" s="43"/>
      <c r="C113" s="44"/>
      <c r="D113" s="222" t="s">
        <v>194</v>
      </c>
      <c r="E113" s="44"/>
      <c r="F113" s="223" t="s">
        <v>3833</v>
      </c>
      <c r="G113" s="44"/>
      <c r="H113" s="44"/>
      <c r="I113" s="224"/>
      <c r="J113" s="44"/>
      <c r="K113" s="44"/>
      <c r="L113" s="48"/>
      <c r="M113" s="225"/>
      <c r="N113" s="226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194</v>
      </c>
      <c r="AU113" s="20" t="s">
        <v>91</v>
      </c>
    </row>
    <row r="114" s="2" customFormat="1" ht="24.15" customHeight="1">
      <c r="A114" s="42"/>
      <c r="B114" s="43"/>
      <c r="C114" s="209" t="s">
        <v>221</v>
      </c>
      <c r="D114" s="209" t="s">
        <v>189</v>
      </c>
      <c r="E114" s="210" t="s">
        <v>3834</v>
      </c>
      <c r="F114" s="211" t="s">
        <v>3835</v>
      </c>
      <c r="G114" s="212" t="s">
        <v>3836</v>
      </c>
      <c r="H114" s="213">
        <v>5</v>
      </c>
      <c r="I114" s="214"/>
      <c r="J114" s="215">
        <f>ROUND(I114*H114,2)</f>
        <v>0</v>
      </c>
      <c r="K114" s="211" t="s">
        <v>32</v>
      </c>
      <c r="L114" s="48"/>
      <c r="M114" s="216" t="s">
        <v>32</v>
      </c>
      <c r="N114" s="217" t="s">
        <v>49</v>
      </c>
      <c r="O114" s="88"/>
      <c r="P114" s="218">
        <f>O114*H114</f>
        <v>0</v>
      </c>
      <c r="Q114" s="218">
        <v>0</v>
      </c>
      <c r="R114" s="218">
        <f>Q114*H114</f>
        <v>0</v>
      </c>
      <c r="S114" s="218">
        <v>0</v>
      </c>
      <c r="T114" s="219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20" t="s">
        <v>187</v>
      </c>
      <c r="AT114" s="220" t="s">
        <v>189</v>
      </c>
      <c r="AU114" s="220" t="s">
        <v>91</v>
      </c>
      <c r="AY114" s="20" t="s">
        <v>188</v>
      </c>
      <c r="BE114" s="221">
        <f>IF(N114="základní",J114,0)</f>
        <v>0</v>
      </c>
      <c r="BF114" s="221">
        <f>IF(N114="snížená",J114,0)</f>
        <v>0</v>
      </c>
      <c r="BG114" s="221">
        <f>IF(N114="zákl. přenesená",J114,0)</f>
        <v>0</v>
      </c>
      <c r="BH114" s="221">
        <f>IF(N114="sníž. přenesená",J114,0)</f>
        <v>0</v>
      </c>
      <c r="BI114" s="221">
        <f>IF(N114="nulová",J114,0)</f>
        <v>0</v>
      </c>
      <c r="BJ114" s="20" t="s">
        <v>86</v>
      </c>
      <c r="BK114" s="221">
        <f>ROUND(I114*H114,2)</f>
        <v>0</v>
      </c>
      <c r="BL114" s="20" t="s">
        <v>187</v>
      </c>
      <c r="BM114" s="220" t="s">
        <v>405</v>
      </c>
    </row>
    <row r="115" s="2" customFormat="1">
      <c r="A115" s="42"/>
      <c r="B115" s="43"/>
      <c r="C115" s="44"/>
      <c r="D115" s="222" t="s">
        <v>194</v>
      </c>
      <c r="E115" s="44"/>
      <c r="F115" s="223" t="s">
        <v>3835</v>
      </c>
      <c r="G115" s="44"/>
      <c r="H115" s="44"/>
      <c r="I115" s="224"/>
      <c r="J115" s="44"/>
      <c r="K115" s="44"/>
      <c r="L115" s="48"/>
      <c r="M115" s="225"/>
      <c r="N115" s="226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194</v>
      </c>
      <c r="AU115" s="20" t="s">
        <v>91</v>
      </c>
    </row>
    <row r="116" s="2" customFormat="1" ht="24.15" customHeight="1">
      <c r="A116" s="42"/>
      <c r="B116" s="43"/>
      <c r="C116" s="209" t="s">
        <v>324</v>
      </c>
      <c r="D116" s="209" t="s">
        <v>189</v>
      </c>
      <c r="E116" s="210" t="s">
        <v>3837</v>
      </c>
      <c r="F116" s="211" t="s">
        <v>3838</v>
      </c>
      <c r="G116" s="212" t="s">
        <v>389</v>
      </c>
      <c r="H116" s="213">
        <v>0.5</v>
      </c>
      <c r="I116" s="214"/>
      <c r="J116" s="215">
        <f>ROUND(I116*H116,2)</f>
        <v>0</v>
      </c>
      <c r="K116" s="211" t="s">
        <v>32</v>
      </c>
      <c r="L116" s="48"/>
      <c r="M116" s="216" t="s">
        <v>32</v>
      </c>
      <c r="N116" s="217" t="s">
        <v>49</v>
      </c>
      <c r="O116" s="88"/>
      <c r="P116" s="218">
        <f>O116*H116</f>
        <v>0</v>
      </c>
      <c r="Q116" s="218">
        <v>0</v>
      </c>
      <c r="R116" s="218">
        <f>Q116*H116</f>
        <v>0</v>
      </c>
      <c r="S116" s="218">
        <v>0</v>
      </c>
      <c r="T116" s="219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20" t="s">
        <v>187</v>
      </c>
      <c r="AT116" s="220" t="s">
        <v>189</v>
      </c>
      <c r="AU116" s="220" t="s">
        <v>91</v>
      </c>
      <c r="AY116" s="20" t="s">
        <v>188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86</v>
      </c>
      <c r="BK116" s="221">
        <f>ROUND(I116*H116,2)</f>
        <v>0</v>
      </c>
      <c r="BL116" s="20" t="s">
        <v>187</v>
      </c>
      <c r="BM116" s="220" t="s">
        <v>423</v>
      </c>
    </row>
    <row r="117" s="2" customFormat="1">
      <c r="A117" s="42"/>
      <c r="B117" s="43"/>
      <c r="C117" s="44"/>
      <c r="D117" s="222" t="s">
        <v>194</v>
      </c>
      <c r="E117" s="44"/>
      <c r="F117" s="223" t="s">
        <v>3838</v>
      </c>
      <c r="G117" s="44"/>
      <c r="H117" s="44"/>
      <c r="I117" s="224"/>
      <c r="J117" s="44"/>
      <c r="K117" s="44"/>
      <c r="L117" s="48"/>
      <c r="M117" s="225"/>
      <c r="N117" s="226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194</v>
      </c>
      <c r="AU117" s="20" t="s">
        <v>91</v>
      </c>
    </row>
    <row r="118" s="11" customFormat="1" ht="22.8" customHeight="1">
      <c r="A118" s="11"/>
      <c r="B118" s="195"/>
      <c r="C118" s="196"/>
      <c r="D118" s="197" t="s">
        <v>77</v>
      </c>
      <c r="E118" s="237" t="s">
        <v>411</v>
      </c>
      <c r="F118" s="237" t="s">
        <v>412</v>
      </c>
      <c r="G118" s="196"/>
      <c r="H118" s="196"/>
      <c r="I118" s="199"/>
      <c r="J118" s="238">
        <f>BK118</f>
        <v>0</v>
      </c>
      <c r="K118" s="196"/>
      <c r="L118" s="201"/>
      <c r="M118" s="202"/>
      <c r="N118" s="203"/>
      <c r="O118" s="203"/>
      <c r="P118" s="204">
        <f>SUM(P119:P120)</f>
        <v>0</v>
      </c>
      <c r="Q118" s="203"/>
      <c r="R118" s="204">
        <f>SUM(R119:R120)</f>
        <v>0</v>
      </c>
      <c r="S118" s="203"/>
      <c r="T118" s="205">
        <f>SUM(T119:T120)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206" t="s">
        <v>86</v>
      </c>
      <c r="AT118" s="207" t="s">
        <v>77</v>
      </c>
      <c r="AU118" s="207" t="s">
        <v>86</v>
      </c>
      <c r="AY118" s="206" t="s">
        <v>188</v>
      </c>
      <c r="BK118" s="208">
        <f>SUM(BK119:BK120)</f>
        <v>0</v>
      </c>
    </row>
    <row r="119" s="2" customFormat="1" ht="16.5" customHeight="1">
      <c r="A119" s="42"/>
      <c r="B119" s="43"/>
      <c r="C119" s="209" t="s">
        <v>340</v>
      </c>
      <c r="D119" s="209" t="s">
        <v>189</v>
      </c>
      <c r="E119" s="210" t="s">
        <v>3839</v>
      </c>
      <c r="F119" s="211" t="s">
        <v>3840</v>
      </c>
      <c r="G119" s="212" t="s">
        <v>389</v>
      </c>
      <c r="H119" s="213">
        <v>0.5</v>
      </c>
      <c r="I119" s="214"/>
      <c r="J119" s="215">
        <f>ROUND(I119*H119,2)</f>
        <v>0</v>
      </c>
      <c r="K119" s="211" t="s">
        <v>32</v>
      </c>
      <c r="L119" s="48"/>
      <c r="M119" s="216" t="s">
        <v>32</v>
      </c>
      <c r="N119" s="217" t="s">
        <v>49</v>
      </c>
      <c r="O119" s="88"/>
      <c r="P119" s="218">
        <f>O119*H119</f>
        <v>0</v>
      </c>
      <c r="Q119" s="218">
        <v>0</v>
      </c>
      <c r="R119" s="218">
        <f>Q119*H119</f>
        <v>0</v>
      </c>
      <c r="S119" s="218">
        <v>0</v>
      </c>
      <c r="T119" s="219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20" t="s">
        <v>187</v>
      </c>
      <c r="AT119" s="220" t="s">
        <v>189</v>
      </c>
      <c r="AU119" s="220" t="s">
        <v>91</v>
      </c>
      <c r="AY119" s="20" t="s">
        <v>188</v>
      </c>
      <c r="BE119" s="221">
        <f>IF(N119="základní",J119,0)</f>
        <v>0</v>
      </c>
      <c r="BF119" s="221">
        <f>IF(N119="snížená",J119,0)</f>
        <v>0</v>
      </c>
      <c r="BG119" s="221">
        <f>IF(N119="zákl. přenesená",J119,0)</f>
        <v>0</v>
      </c>
      <c r="BH119" s="221">
        <f>IF(N119="sníž. přenesená",J119,0)</f>
        <v>0</v>
      </c>
      <c r="BI119" s="221">
        <f>IF(N119="nulová",J119,0)</f>
        <v>0</v>
      </c>
      <c r="BJ119" s="20" t="s">
        <v>86</v>
      </c>
      <c r="BK119" s="221">
        <f>ROUND(I119*H119,2)</f>
        <v>0</v>
      </c>
      <c r="BL119" s="20" t="s">
        <v>187</v>
      </c>
      <c r="BM119" s="220" t="s">
        <v>434</v>
      </c>
    </row>
    <row r="120" s="2" customFormat="1">
      <c r="A120" s="42"/>
      <c r="B120" s="43"/>
      <c r="C120" s="44"/>
      <c r="D120" s="222" t="s">
        <v>194</v>
      </c>
      <c r="E120" s="44"/>
      <c r="F120" s="223" t="s">
        <v>3840</v>
      </c>
      <c r="G120" s="44"/>
      <c r="H120" s="44"/>
      <c r="I120" s="224"/>
      <c r="J120" s="44"/>
      <c r="K120" s="44"/>
      <c r="L120" s="48"/>
      <c r="M120" s="225"/>
      <c r="N120" s="226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194</v>
      </c>
      <c r="AU120" s="20" t="s">
        <v>91</v>
      </c>
    </row>
    <row r="121" s="11" customFormat="1" ht="25.92" customHeight="1">
      <c r="A121" s="11"/>
      <c r="B121" s="195"/>
      <c r="C121" s="196"/>
      <c r="D121" s="197" t="s">
        <v>77</v>
      </c>
      <c r="E121" s="198" t="s">
        <v>419</v>
      </c>
      <c r="F121" s="198" t="s">
        <v>420</v>
      </c>
      <c r="G121" s="196"/>
      <c r="H121" s="196"/>
      <c r="I121" s="199"/>
      <c r="J121" s="200">
        <f>BK121</f>
        <v>0</v>
      </c>
      <c r="K121" s="196"/>
      <c r="L121" s="201"/>
      <c r="M121" s="202"/>
      <c r="N121" s="203"/>
      <c r="O121" s="203"/>
      <c r="P121" s="204">
        <f>P122</f>
        <v>0</v>
      </c>
      <c r="Q121" s="203"/>
      <c r="R121" s="204">
        <f>R122</f>
        <v>0</v>
      </c>
      <c r="S121" s="203"/>
      <c r="T121" s="205">
        <f>T122</f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206" t="s">
        <v>91</v>
      </c>
      <c r="AT121" s="207" t="s">
        <v>77</v>
      </c>
      <c r="AU121" s="207" t="s">
        <v>78</v>
      </c>
      <c r="AY121" s="206" t="s">
        <v>188</v>
      </c>
      <c r="BK121" s="208">
        <f>BK122</f>
        <v>0</v>
      </c>
    </row>
    <row r="122" s="11" customFormat="1" ht="22.8" customHeight="1">
      <c r="A122" s="11"/>
      <c r="B122" s="195"/>
      <c r="C122" s="196"/>
      <c r="D122" s="197" t="s">
        <v>77</v>
      </c>
      <c r="E122" s="237" t="s">
        <v>421</v>
      </c>
      <c r="F122" s="237" t="s">
        <v>3842</v>
      </c>
      <c r="G122" s="196"/>
      <c r="H122" s="196"/>
      <c r="I122" s="199"/>
      <c r="J122" s="238">
        <f>BK122</f>
        <v>0</v>
      </c>
      <c r="K122" s="196"/>
      <c r="L122" s="201"/>
      <c r="M122" s="202"/>
      <c r="N122" s="203"/>
      <c r="O122" s="203"/>
      <c r="P122" s="204">
        <f>P123+P130+P135+P142+P147+P152+P155+P160</f>
        <v>0</v>
      </c>
      <c r="Q122" s="203"/>
      <c r="R122" s="204">
        <f>R123+R130+R135+R142+R147+R152+R155+R160</f>
        <v>0</v>
      </c>
      <c r="S122" s="203"/>
      <c r="T122" s="205">
        <f>T123+T130+T135+T142+T147+T152+T155+T160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06" t="s">
        <v>91</v>
      </c>
      <c r="AT122" s="207" t="s">
        <v>77</v>
      </c>
      <c r="AU122" s="207" t="s">
        <v>86</v>
      </c>
      <c r="AY122" s="206" t="s">
        <v>188</v>
      </c>
      <c r="BK122" s="208">
        <f>BK123+BK130+BK135+BK142+BK147+BK152+BK155+BK160</f>
        <v>0</v>
      </c>
    </row>
    <row r="123" s="11" customFormat="1" ht="20.88" customHeight="1">
      <c r="A123" s="11"/>
      <c r="B123" s="195"/>
      <c r="C123" s="196"/>
      <c r="D123" s="197" t="s">
        <v>77</v>
      </c>
      <c r="E123" s="237" t="s">
        <v>3853</v>
      </c>
      <c r="F123" s="237" t="s">
        <v>3854</v>
      </c>
      <c r="G123" s="196"/>
      <c r="H123" s="196"/>
      <c r="I123" s="199"/>
      <c r="J123" s="238">
        <f>BK123</f>
        <v>0</v>
      </c>
      <c r="K123" s="196"/>
      <c r="L123" s="201"/>
      <c r="M123" s="202"/>
      <c r="N123" s="203"/>
      <c r="O123" s="203"/>
      <c r="P123" s="204">
        <f>SUM(P124:P129)</f>
        <v>0</v>
      </c>
      <c r="Q123" s="203"/>
      <c r="R123" s="204">
        <f>SUM(R124:R129)</f>
        <v>0</v>
      </c>
      <c r="S123" s="203"/>
      <c r="T123" s="205">
        <f>SUM(T124:T129)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6" t="s">
        <v>86</v>
      </c>
      <c r="AT123" s="207" t="s">
        <v>77</v>
      </c>
      <c r="AU123" s="207" t="s">
        <v>91</v>
      </c>
      <c r="AY123" s="206" t="s">
        <v>188</v>
      </c>
      <c r="BK123" s="208">
        <f>SUM(BK124:BK129)</f>
        <v>0</v>
      </c>
    </row>
    <row r="124" s="2" customFormat="1" ht="37.8" customHeight="1">
      <c r="A124" s="42"/>
      <c r="B124" s="43"/>
      <c r="C124" s="209" t="s">
        <v>393</v>
      </c>
      <c r="D124" s="209" t="s">
        <v>189</v>
      </c>
      <c r="E124" s="210" t="s">
        <v>3855</v>
      </c>
      <c r="F124" s="211" t="s">
        <v>3995</v>
      </c>
      <c r="G124" s="212" t="s">
        <v>235</v>
      </c>
      <c r="H124" s="213">
        <v>2</v>
      </c>
      <c r="I124" s="214"/>
      <c r="J124" s="215">
        <f>ROUND(I124*H124,2)</f>
        <v>0</v>
      </c>
      <c r="K124" s="211" t="s">
        <v>32</v>
      </c>
      <c r="L124" s="48"/>
      <c r="M124" s="216" t="s">
        <v>32</v>
      </c>
      <c r="N124" s="217" t="s">
        <v>49</v>
      </c>
      <c r="O124" s="88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20" t="s">
        <v>405</v>
      </c>
      <c r="AT124" s="220" t="s">
        <v>189</v>
      </c>
      <c r="AU124" s="220" t="s">
        <v>198</v>
      </c>
      <c r="AY124" s="20" t="s">
        <v>188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0" t="s">
        <v>86</v>
      </c>
      <c r="BK124" s="221">
        <f>ROUND(I124*H124,2)</f>
        <v>0</v>
      </c>
      <c r="BL124" s="20" t="s">
        <v>405</v>
      </c>
      <c r="BM124" s="220" t="s">
        <v>466</v>
      </c>
    </row>
    <row r="125" s="2" customFormat="1">
      <c r="A125" s="42"/>
      <c r="B125" s="43"/>
      <c r="C125" s="44"/>
      <c r="D125" s="222" t="s">
        <v>194</v>
      </c>
      <c r="E125" s="44"/>
      <c r="F125" s="223" t="s">
        <v>3995</v>
      </c>
      <c r="G125" s="44"/>
      <c r="H125" s="44"/>
      <c r="I125" s="224"/>
      <c r="J125" s="44"/>
      <c r="K125" s="44"/>
      <c r="L125" s="48"/>
      <c r="M125" s="225"/>
      <c r="N125" s="226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194</v>
      </c>
      <c r="AU125" s="20" t="s">
        <v>198</v>
      </c>
    </row>
    <row r="126" s="2" customFormat="1" ht="37.8" customHeight="1">
      <c r="A126" s="42"/>
      <c r="B126" s="43"/>
      <c r="C126" s="209" t="s">
        <v>8</v>
      </c>
      <c r="D126" s="209" t="s">
        <v>189</v>
      </c>
      <c r="E126" s="210" t="s">
        <v>3857</v>
      </c>
      <c r="F126" s="211" t="s">
        <v>3996</v>
      </c>
      <c r="G126" s="212" t="s">
        <v>235</v>
      </c>
      <c r="H126" s="213">
        <v>6</v>
      </c>
      <c r="I126" s="214"/>
      <c r="J126" s="215">
        <f>ROUND(I126*H126,2)</f>
        <v>0</v>
      </c>
      <c r="K126" s="211" t="s">
        <v>32</v>
      </c>
      <c r="L126" s="48"/>
      <c r="M126" s="216" t="s">
        <v>32</v>
      </c>
      <c r="N126" s="217" t="s">
        <v>49</v>
      </c>
      <c r="O126" s="88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20" t="s">
        <v>405</v>
      </c>
      <c r="AT126" s="220" t="s">
        <v>189</v>
      </c>
      <c r="AU126" s="220" t="s">
        <v>198</v>
      </c>
      <c r="AY126" s="20" t="s">
        <v>188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20" t="s">
        <v>86</v>
      </c>
      <c r="BK126" s="221">
        <f>ROUND(I126*H126,2)</f>
        <v>0</v>
      </c>
      <c r="BL126" s="20" t="s">
        <v>405</v>
      </c>
      <c r="BM126" s="220" t="s">
        <v>476</v>
      </c>
    </row>
    <row r="127" s="2" customFormat="1">
      <c r="A127" s="42"/>
      <c r="B127" s="43"/>
      <c r="C127" s="44"/>
      <c r="D127" s="222" t="s">
        <v>194</v>
      </c>
      <c r="E127" s="44"/>
      <c r="F127" s="223" t="s">
        <v>3996</v>
      </c>
      <c r="G127" s="44"/>
      <c r="H127" s="44"/>
      <c r="I127" s="224"/>
      <c r="J127" s="44"/>
      <c r="K127" s="44"/>
      <c r="L127" s="48"/>
      <c r="M127" s="225"/>
      <c r="N127" s="226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194</v>
      </c>
      <c r="AU127" s="20" t="s">
        <v>198</v>
      </c>
    </row>
    <row r="128" s="2" customFormat="1" ht="24.15" customHeight="1">
      <c r="A128" s="42"/>
      <c r="B128" s="43"/>
      <c r="C128" s="209" t="s">
        <v>413</v>
      </c>
      <c r="D128" s="209" t="s">
        <v>189</v>
      </c>
      <c r="E128" s="210" t="s">
        <v>3861</v>
      </c>
      <c r="F128" s="211" t="s">
        <v>3880</v>
      </c>
      <c r="G128" s="212" t="s">
        <v>235</v>
      </c>
      <c r="H128" s="213">
        <v>1</v>
      </c>
      <c r="I128" s="214"/>
      <c r="J128" s="215">
        <f>ROUND(I128*H128,2)</f>
        <v>0</v>
      </c>
      <c r="K128" s="211" t="s">
        <v>32</v>
      </c>
      <c r="L128" s="48"/>
      <c r="M128" s="216" t="s">
        <v>32</v>
      </c>
      <c r="N128" s="217" t="s">
        <v>49</v>
      </c>
      <c r="O128" s="88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20" t="s">
        <v>405</v>
      </c>
      <c r="AT128" s="220" t="s">
        <v>189</v>
      </c>
      <c r="AU128" s="220" t="s">
        <v>198</v>
      </c>
      <c r="AY128" s="20" t="s">
        <v>188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0" t="s">
        <v>86</v>
      </c>
      <c r="BK128" s="221">
        <f>ROUND(I128*H128,2)</f>
        <v>0</v>
      </c>
      <c r="BL128" s="20" t="s">
        <v>405</v>
      </c>
      <c r="BM128" s="220" t="s">
        <v>500</v>
      </c>
    </row>
    <row r="129" s="2" customFormat="1">
      <c r="A129" s="42"/>
      <c r="B129" s="43"/>
      <c r="C129" s="44"/>
      <c r="D129" s="222" t="s">
        <v>194</v>
      </c>
      <c r="E129" s="44"/>
      <c r="F129" s="223" t="s">
        <v>3880</v>
      </c>
      <c r="G129" s="44"/>
      <c r="H129" s="44"/>
      <c r="I129" s="224"/>
      <c r="J129" s="44"/>
      <c r="K129" s="44"/>
      <c r="L129" s="48"/>
      <c r="M129" s="225"/>
      <c r="N129" s="226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194</v>
      </c>
      <c r="AU129" s="20" t="s">
        <v>198</v>
      </c>
    </row>
    <row r="130" s="11" customFormat="1" ht="20.88" customHeight="1">
      <c r="A130" s="11"/>
      <c r="B130" s="195"/>
      <c r="C130" s="196"/>
      <c r="D130" s="197" t="s">
        <v>77</v>
      </c>
      <c r="E130" s="237" t="s">
        <v>3881</v>
      </c>
      <c r="F130" s="237" t="s">
        <v>3882</v>
      </c>
      <c r="G130" s="196"/>
      <c r="H130" s="196"/>
      <c r="I130" s="199"/>
      <c r="J130" s="238">
        <f>BK130</f>
        <v>0</v>
      </c>
      <c r="K130" s="196"/>
      <c r="L130" s="201"/>
      <c r="M130" s="202"/>
      <c r="N130" s="203"/>
      <c r="O130" s="203"/>
      <c r="P130" s="204">
        <f>SUM(P131:P134)</f>
        <v>0</v>
      </c>
      <c r="Q130" s="203"/>
      <c r="R130" s="204">
        <f>SUM(R131:R134)</f>
        <v>0</v>
      </c>
      <c r="S130" s="203"/>
      <c r="T130" s="205">
        <f>SUM(T131:T134)</f>
        <v>0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06" t="s">
        <v>86</v>
      </c>
      <c r="AT130" s="207" t="s">
        <v>77</v>
      </c>
      <c r="AU130" s="207" t="s">
        <v>91</v>
      </c>
      <c r="AY130" s="206" t="s">
        <v>188</v>
      </c>
      <c r="BK130" s="208">
        <f>SUM(BK131:BK134)</f>
        <v>0</v>
      </c>
    </row>
    <row r="131" s="2" customFormat="1" ht="24.15" customHeight="1">
      <c r="A131" s="42"/>
      <c r="B131" s="43"/>
      <c r="C131" s="209" t="s">
        <v>423</v>
      </c>
      <c r="D131" s="209" t="s">
        <v>189</v>
      </c>
      <c r="E131" s="210" t="s">
        <v>3863</v>
      </c>
      <c r="F131" s="211" t="s">
        <v>3884</v>
      </c>
      <c r="G131" s="212" t="s">
        <v>235</v>
      </c>
      <c r="H131" s="213">
        <v>9</v>
      </c>
      <c r="I131" s="214"/>
      <c r="J131" s="215">
        <f>ROUND(I131*H131,2)</f>
        <v>0</v>
      </c>
      <c r="K131" s="211" t="s">
        <v>32</v>
      </c>
      <c r="L131" s="48"/>
      <c r="M131" s="216" t="s">
        <v>32</v>
      </c>
      <c r="N131" s="217" t="s">
        <v>49</v>
      </c>
      <c r="O131" s="88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20" t="s">
        <v>405</v>
      </c>
      <c r="AT131" s="220" t="s">
        <v>189</v>
      </c>
      <c r="AU131" s="220" t="s">
        <v>198</v>
      </c>
      <c r="AY131" s="20" t="s">
        <v>188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20" t="s">
        <v>86</v>
      </c>
      <c r="BK131" s="221">
        <f>ROUND(I131*H131,2)</f>
        <v>0</v>
      </c>
      <c r="BL131" s="20" t="s">
        <v>405</v>
      </c>
      <c r="BM131" s="220" t="s">
        <v>513</v>
      </c>
    </row>
    <row r="132" s="2" customFormat="1">
      <c r="A132" s="42"/>
      <c r="B132" s="43"/>
      <c r="C132" s="44"/>
      <c r="D132" s="222" t="s">
        <v>194</v>
      </c>
      <c r="E132" s="44"/>
      <c r="F132" s="223" t="s">
        <v>3884</v>
      </c>
      <c r="G132" s="44"/>
      <c r="H132" s="44"/>
      <c r="I132" s="224"/>
      <c r="J132" s="44"/>
      <c r="K132" s="44"/>
      <c r="L132" s="48"/>
      <c r="M132" s="225"/>
      <c r="N132" s="226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194</v>
      </c>
      <c r="AU132" s="20" t="s">
        <v>198</v>
      </c>
    </row>
    <row r="133" s="2" customFormat="1" ht="24.15" customHeight="1">
      <c r="A133" s="42"/>
      <c r="B133" s="43"/>
      <c r="C133" s="209" t="s">
        <v>429</v>
      </c>
      <c r="D133" s="209" t="s">
        <v>189</v>
      </c>
      <c r="E133" s="210" t="s">
        <v>3865</v>
      </c>
      <c r="F133" s="211" t="s">
        <v>3886</v>
      </c>
      <c r="G133" s="212" t="s">
        <v>235</v>
      </c>
      <c r="H133" s="213">
        <v>9</v>
      </c>
      <c r="I133" s="214"/>
      <c r="J133" s="215">
        <f>ROUND(I133*H133,2)</f>
        <v>0</v>
      </c>
      <c r="K133" s="211" t="s">
        <v>32</v>
      </c>
      <c r="L133" s="48"/>
      <c r="M133" s="216" t="s">
        <v>32</v>
      </c>
      <c r="N133" s="217" t="s">
        <v>49</v>
      </c>
      <c r="O133" s="88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20" t="s">
        <v>405</v>
      </c>
      <c r="AT133" s="220" t="s">
        <v>189</v>
      </c>
      <c r="AU133" s="220" t="s">
        <v>198</v>
      </c>
      <c r="AY133" s="20" t="s">
        <v>188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20" t="s">
        <v>86</v>
      </c>
      <c r="BK133" s="221">
        <f>ROUND(I133*H133,2)</f>
        <v>0</v>
      </c>
      <c r="BL133" s="20" t="s">
        <v>405</v>
      </c>
      <c r="BM133" s="220" t="s">
        <v>525</v>
      </c>
    </row>
    <row r="134" s="2" customFormat="1">
      <c r="A134" s="42"/>
      <c r="B134" s="43"/>
      <c r="C134" s="44"/>
      <c r="D134" s="222" t="s">
        <v>194</v>
      </c>
      <c r="E134" s="44"/>
      <c r="F134" s="223" t="s">
        <v>3886</v>
      </c>
      <c r="G134" s="44"/>
      <c r="H134" s="44"/>
      <c r="I134" s="224"/>
      <c r="J134" s="44"/>
      <c r="K134" s="44"/>
      <c r="L134" s="48"/>
      <c r="M134" s="225"/>
      <c r="N134" s="226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194</v>
      </c>
      <c r="AU134" s="20" t="s">
        <v>198</v>
      </c>
    </row>
    <row r="135" s="11" customFormat="1" ht="20.88" customHeight="1">
      <c r="A135" s="11"/>
      <c r="B135" s="195"/>
      <c r="C135" s="196"/>
      <c r="D135" s="197" t="s">
        <v>77</v>
      </c>
      <c r="E135" s="237" t="s">
        <v>3887</v>
      </c>
      <c r="F135" s="237" t="s">
        <v>3965</v>
      </c>
      <c r="G135" s="196"/>
      <c r="H135" s="196"/>
      <c r="I135" s="199"/>
      <c r="J135" s="238">
        <f>BK135</f>
        <v>0</v>
      </c>
      <c r="K135" s="196"/>
      <c r="L135" s="201"/>
      <c r="M135" s="202"/>
      <c r="N135" s="203"/>
      <c r="O135" s="203"/>
      <c r="P135" s="204">
        <f>SUM(P136:P141)</f>
        <v>0</v>
      </c>
      <c r="Q135" s="203"/>
      <c r="R135" s="204">
        <f>SUM(R136:R141)</f>
        <v>0</v>
      </c>
      <c r="S135" s="203"/>
      <c r="T135" s="205">
        <f>SUM(T136:T141)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06" t="s">
        <v>86</v>
      </c>
      <c r="AT135" s="207" t="s">
        <v>77</v>
      </c>
      <c r="AU135" s="207" t="s">
        <v>91</v>
      </c>
      <c r="AY135" s="206" t="s">
        <v>188</v>
      </c>
      <c r="BK135" s="208">
        <f>SUM(BK136:BK141)</f>
        <v>0</v>
      </c>
    </row>
    <row r="136" s="2" customFormat="1" ht="16.5" customHeight="1">
      <c r="A136" s="42"/>
      <c r="B136" s="43"/>
      <c r="C136" s="209" t="s">
        <v>434</v>
      </c>
      <c r="D136" s="209" t="s">
        <v>189</v>
      </c>
      <c r="E136" s="210" t="s">
        <v>3867</v>
      </c>
      <c r="F136" s="211" t="s">
        <v>3945</v>
      </c>
      <c r="G136" s="212" t="s">
        <v>235</v>
      </c>
      <c r="H136" s="213">
        <v>1</v>
      </c>
      <c r="I136" s="214"/>
      <c r="J136" s="215">
        <f>ROUND(I136*H136,2)</f>
        <v>0</v>
      </c>
      <c r="K136" s="211" t="s">
        <v>32</v>
      </c>
      <c r="L136" s="48"/>
      <c r="M136" s="216" t="s">
        <v>32</v>
      </c>
      <c r="N136" s="217" t="s">
        <v>49</v>
      </c>
      <c r="O136" s="88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20" t="s">
        <v>405</v>
      </c>
      <c r="AT136" s="220" t="s">
        <v>189</v>
      </c>
      <c r="AU136" s="220" t="s">
        <v>198</v>
      </c>
      <c r="AY136" s="20" t="s">
        <v>188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20" t="s">
        <v>86</v>
      </c>
      <c r="BK136" s="221">
        <f>ROUND(I136*H136,2)</f>
        <v>0</v>
      </c>
      <c r="BL136" s="20" t="s">
        <v>405</v>
      </c>
      <c r="BM136" s="220" t="s">
        <v>536</v>
      </c>
    </row>
    <row r="137" s="2" customFormat="1">
      <c r="A137" s="42"/>
      <c r="B137" s="43"/>
      <c r="C137" s="44"/>
      <c r="D137" s="222" t="s">
        <v>194</v>
      </c>
      <c r="E137" s="44"/>
      <c r="F137" s="223" t="s">
        <v>3945</v>
      </c>
      <c r="G137" s="44"/>
      <c r="H137" s="44"/>
      <c r="I137" s="224"/>
      <c r="J137" s="44"/>
      <c r="K137" s="44"/>
      <c r="L137" s="48"/>
      <c r="M137" s="225"/>
      <c r="N137" s="226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194</v>
      </c>
      <c r="AU137" s="20" t="s">
        <v>198</v>
      </c>
    </row>
    <row r="138" s="2" customFormat="1" ht="16.5" customHeight="1">
      <c r="A138" s="42"/>
      <c r="B138" s="43"/>
      <c r="C138" s="209" t="s">
        <v>441</v>
      </c>
      <c r="D138" s="209" t="s">
        <v>189</v>
      </c>
      <c r="E138" s="210" t="s">
        <v>3871</v>
      </c>
      <c r="F138" s="211" t="s">
        <v>3966</v>
      </c>
      <c r="G138" s="212" t="s">
        <v>235</v>
      </c>
      <c r="H138" s="213">
        <v>2</v>
      </c>
      <c r="I138" s="214"/>
      <c r="J138" s="215">
        <f>ROUND(I138*H138,2)</f>
        <v>0</v>
      </c>
      <c r="K138" s="211" t="s">
        <v>32</v>
      </c>
      <c r="L138" s="48"/>
      <c r="M138" s="216" t="s">
        <v>32</v>
      </c>
      <c r="N138" s="217" t="s">
        <v>49</v>
      </c>
      <c r="O138" s="88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20" t="s">
        <v>405</v>
      </c>
      <c r="AT138" s="220" t="s">
        <v>189</v>
      </c>
      <c r="AU138" s="220" t="s">
        <v>198</v>
      </c>
      <c r="AY138" s="20" t="s">
        <v>188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20" t="s">
        <v>86</v>
      </c>
      <c r="BK138" s="221">
        <f>ROUND(I138*H138,2)</f>
        <v>0</v>
      </c>
      <c r="BL138" s="20" t="s">
        <v>405</v>
      </c>
      <c r="BM138" s="220" t="s">
        <v>557</v>
      </c>
    </row>
    <row r="139" s="2" customFormat="1">
      <c r="A139" s="42"/>
      <c r="B139" s="43"/>
      <c r="C139" s="44"/>
      <c r="D139" s="222" t="s">
        <v>194</v>
      </c>
      <c r="E139" s="44"/>
      <c r="F139" s="223" t="s">
        <v>3966</v>
      </c>
      <c r="G139" s="44"/>
      <c r="H139" s="44"/>
      <c r="I139" s="224"/>
      <c r="J139" s="44"/>
      <c r="K139" s="44"/>
      <c r="L139" s="48"/>
      <c r="M139" s="225"/>
      <c r="N139" s="226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0" t="s">
        <v>194</v>
      </c>
      <c r="AU139" s="20" t="s">
        <v>198</v>
      </c>
    </row>
    <row r="140" s="2" customFormat="1" ht="16.5" customHeight="1">
      <c r="A140" s="42"/>
      <c r="B140" s="43"/>
      <c r="C140" s="209" t="s">
        <v>461</v>
      </c>
      <c r="D140" s="209" t="s">
        <v>189</v>
      </c>
      <c r="E140" s="210" t="s">
        <v>3946</v>
      </c>
      <c r="F140" s="211" t="s">
        <v>3900</v>
      </c>
      <c r="G140" s="212" t="s">
        <v>235</v>
      </c>
      <c r="H140" s="213">
        <v>3</v>
      </c>
      <c r="I140" s="214"/>
      <c r="J140" s="215">
        <f>ROUND(I140*H140,2)</f>
        <v>0</v>
      </c>
      <c r="K140" s="211" t="s">
        <v>32</v>
      </c>
      <c r="L140" s="48"/>
      <c r="M140" s="216" t="s">
        <v>32</v>
      </c>
      <c r="N140" s="217" t="s">
        <v>49</v>
      </c>
      <c r="O140" s="88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20" t="s">
        <v>405</v>
      </c>
      <c r="AT140" s="220" t="s">
        <v>189</v>
      </c>
      <c r="AU140" s="220" t="s">
        <v>198</v>
      </c>
      <c r="AY140" s="20" t="s">
        <v>188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20" t="s">
        <v>86</v>
      </c>
      <c r="BK140" s="221">
        <f>ROUND(I140*H140,2)</f>
        <v>0</v>
      </c>
      <c r="BL140" s="20" t="s">
        <v>405</v>
      </c>
      <c r="BM140" s="220" t="s">
        <v>612</v>
      </c>
    </row>
    <row r="141" s="2" customFormat="1">
      <c r="A141" s="42"/>
      <c r="B141" s="43"/>
      <c r="C141" s="44"/>
      <c r="D141" s="222" t="s">
        <v>194</v>
      </c>
      <c r="E141" s="44"/>
      <c r="F141" s="223" t="s">
        <v>3900</v>
      </c>
      <c r="G141" s="44"/>
      <c r="H141" s="44"/>
      <c r="I141" s="224"/>
      <c r="J141" s="44"/>
      <c r="K141" s="44"/>
      <c r="L141" s="48"/>
      <c r="M141" s="225"/>
      <c r="N141" s="226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194</v>
      </c>
      <c r="AU141" s="20" t="s">
        <v>198</v>
      </c>
    </row>
    <row r="142" s="11" customFormat="1" ht="20.88" customHeight="1">
      <c r="A142" s="11"/>
      <c r="B142" s="195"/>
      <c r="C142" s="196"/>
      <c r="D142" s="197" t="s">
        <v>77</v>
      </c>
      <c r="E142" s="237" t="s">
        <v>3901</v>
      </c>
      <c r="F142" s="237" t="s">
        <v>3902</v>
      </c>
      <c r="G142" s="196"/>
      <c r="H142" s="196"/>
      <c r="I142" s="199"/>
      <c r="J142" s="238">
        <f>BK142</f>
        <v>0</v>
      </c>
      <c r="K142" s="196"/>
      <c r="L142" s="201"/>
      <c r="M142" s="202"/>
      <c r="N142" s="203"/>
      <c r="O142" s="203"/>
      <c r="P142" s="204">
        <f>SUM(P143:P146)</f>
        <v>0</v>
      </c>
      <c r="Q142" s="203"/>
      <c r="R142" s="204">
        <f>SUM(R143:R146)</f>
        <v>0</v>
      </c>
      <c r="S142" s="203"/>
      <c r="T142" s="205">
        <f>SUM(T143:T146)</f>
        <v>0</v>
      </c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R142" s="206" t="s">
        <v>86</v>
      </c>
      <c r="AT142" s="207" t="s">
        <v>77</v>
      </c>
      <c r="AU142" s="207" t="s">
        <v>91</v>
      </c>
      <c r="AY142" s="206" t="s">
        <v>188</v>
      </c>
      <c r="BK142" s="208">
        <f>SUM(BK143:BK146)</f>
        <v>0</v>
      </c>
    </row>
    <row r="143" s="2" customFormat="1" ht="16.5" customHeight="1">
      <c r="A143" s="42"/>
      <c r="B143" s="43"/>
      <c r="C143" s="209" t="s">
        <v>480</v>
      </c>
      <c r="D143" s="209" t="s">
        <v>189</v>
      </c>
      <c r="E143" s="210" t="s">
        <v>3893</v>
      </c>
      <c r="F143" s="211" t="s">
        <v>3904</v>
      </c>
      <c r="G143" s="212" t="s">
        <v>235</v>
      </c>
      <c r="H143" s="213">
        <v>3</v>
      </c>
      <c r="I143" s="214"/>
      <c r="J143" s="215">
        <f>ROUND(I143*H143,2)</f>
        <v>0</v>
      </c>
      <c r="K143" s="211" t="s">
        <v>32</v>
      </c>
      <c r="L143" s="48"/>
      <c r="M143" s="216" t="s">
        <v>32</v>
      </c>
      <c r="N143" s="217" t="s">
        <v>49</v>
      </c>
      <c r="O143" s="88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20" t="s">
        <v>405</v>
      </c>
      <c r="AT143" s="220" t="s">
        <v>189</v>
      </c>
      <c r="AU143" s="220" t="s">
        <v>198</v>
      </c>
      <c r="AY143" s="20" t="s">
        <v>188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20" t="s">
        <v>86</v>
      </c>
      <c r="BK143" s="221">
        <f>ROUND(I143*H143,2)</f>
        <v>0</v>
      </c>
      <c r="BL143" s="20" t="s">
        <v>405</v>
      </c>
      <c r="BM143" s="220" t="s">
        <v>656</v>
      </c>
    </row>
    <row r="144" s="2" customFormat="1">
      <c r="A144" s="42"/>
      <c r="B144" s="43"/>
      <c r="C144" s="44"/>
      <c r="D144" s="222" t="s">
        <v>194</v>
      </c>
      <c r="E144" s="44"/>
      <c r="F144" s="223" t="s">
        <v>3904</v>
      </c>
      <c r="G144" s="44"/>
      <c r="H144" s="44"/>
      <c r="I144" s="224"/>
      <c r="J144" s="44"/>
      <c r="K144" s="44"/>
      <c r="L144" s="48"/>
      <c r="M144" s="225"/>
      <c r="N144" s="226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194</v>
      </c>
      <c r="AU144" s="20" t="s">
        <v>198</v>
      </c>
    </row>
    <row r="145" s="2" customFormat="1" ht="16.5" customHeight="1">
      <c r="A145" s="42"/>
      <c r="B145" s="43"/>
      <c r="C145" s="209" t="s">
        <v>494</v>
      </c>
      <c r="D145" s="209" t="s">
        <v>189</v>
      </c>
      <c r="E145" s="210" t="s">
        <v>3897</v>
      </c>
      <c r="F145" s="211" t="s">
        <v>3908</v>
      </c>
      <c r="G145" s="212" t="s">
        <v>235</v>
      </c>
      <c r="H145" s="213">
        <v>3</v>
      </c>
      <c r="I145" s="214"/>
      <c r="J145" s="215">
        <f>ROUND(I145*H145,2)</f>
        <v>0</v>
      </c>
      <c r="K145" s="211" t="s">
        <v>32</v>
      </c>
      <c r="L145" s="48"/>
      <c r="M145" s="216" t="s">
        <v>32</v>
      </c>
      <c r="N145" s="217" t="s">
        <v>49</v>
      </c>
      <c r="O145" s="88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20" t="s">
        <v>405</v>
      </c>
      <c r="AT145" s="220" t="s">
        <v>189</v>
      </c>
      <c r="AU145" s="220" t="s">
        <v>198</v>
      </c>
      <c r="AY145" s="20" t="s">
        <v>188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20" t="s">
        <v>86</v>
      </c>
      <c r="BK145" s="221">
        <f>ROUND(I145*H145,2)</f>
        <v>0</v>
      </c>
      <c r="BL145" s="20" t="s">
        <v>405</v>
      </c>
      <c r="BM145" s="220" t="s">
        <v>681</v>
      </c>
    </row>
    <row r="146" s="2" customFormat="1">
      <c r="A146" s="42"/>
      <c r="B146" s="43"/>
      <c r="C146" s="44"/>
      <c r="D146" s="222" t="s">
        <v>194</v>
      </c>
      <c r="E146" s="44"/>
      <c r="F146" s="223" t="s">
        <v>3908</v>
      </c>
      <c r="G146" s="44"/>
      <c r="H146" s="44"/>
      <c r="I146" s="224"/>
      <c r="J146" s="44"/>
      <c r="K146" s="44"/>
      <c r="L146" s="48"/>
      <c r="M146" s="225"/>
      <c r="N146" s="226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194</v>
      </c>
      <c r="AU146" s="20" t="s">
        <v>198</v>
      </c>
    </row>
    <row r="147" s="11" customFormat="1" ht="20.88" customHeight="1">
      <c r="A147" s="11"/>
      <c r="B147" s="195"/>
      <c r="C147" s="196"/>
      <c r="D147" s="197" t="s">
        <v>77</v>
      </c>
      <c r="E147" s="237" t="s">
        <v>3909</v>
      </c>
      <c r="F147" s="237" t="s">
        <v>3910</v>
      </c>
      <c r="G147" s="196"/>
      <c r="H147" s="196"/>
      <c r="I147" s="199"/>
      <c r="J147" s="238">
        <f>BK147</f>
        <v>0</v>
      </c>
      <c r="K147" s="196"/>
      <c r="L147" s="201"/>
      <c r="M147" s="202"/>
      <c r="N147" s="203"/>
      <c r="O147" s="203"/>
      <c r="P147" s="204">
        <f>SUM(P148:P151)</f>
        <v>0</v>
      </c>
      <c r="Q147" s="203"/>
      <c r="R147" s="204">
        <f>SUM(R148:R151)</f>
        <v>0</v>
      </c>
      <c r="S147" s="203"/>
      <c r="T147" s="205">
        <f>SUM(T148:T151)</f>
        <v>0</v>
      </c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R147" s="206" t="s">
        <v>86</v>
      </c>
      <c r="AT147" s="207" t="s">
        <v>77</v>
      </c>
      <c r="AU147" s="207" t="s">
        <v>91</v>
      </c>
      <c r="AY147" s="206" t="s">
        <v>188</v>
      </c>
      <c r="BK147" s="208">
        <f>SUM(BK148:BK151)</f>
        <v>0</v>
      </c>
    </row>
    <row r="148" s="2" customFormat="1" ht="16.5" customHeight="1">
      <c r="A148" s="42"/>
      <c r="B148" s="43"/>
      <c r="C148" s="209" t="s">
        <v>506</v>
      </c>
      <c r="D148" s="209" t="s">
        <v>189</v>
      </c>
      <c r="E148" s="210" t="s">
        <v>3903</v>
      </c>
      <c r="F148" s="211" t="s">
        <v>3948</v>
      </c>
      <c r="G148" s="212" t="s">
        <v>314</v>
      </c>
      <c r="H148" s="213">
        <v>65</v>
      </c>
      <c r="I148" s="214"/>
      <c r="J148" s="215">
        <f>ROUND(I148*H148,2)</f>
        <v>0</v>
      </c>
      <c r="K148" s="211" t="s">
        <v>32</v>
      </c>
      <c r="L148" s="48"/>
      <c r="M148" s="216" t="s">
        <v>32</v>
      </c>
      <c r="N148" s="217" t="s">
        <v>49</v>
      </c>
      <c r="O148" s="88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20" t="s">
        <v>405</v>
      </c>
      <c r="AT148" s="220" t="s">
        <v>189</v>
      </c>
      <c r="AU148" s="220" t="s">
        <v>198</v>
      </c>
      <c r="AY148" s="20" t="s">
        <v>188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20" t="s">
        <v>86</v>
      </c>
      <c r="BK148" s="221">
        <f>ROUND(I148*H148,2)</f>
        <v>0</v>
      </c>
      <c r="BL148" s="20" t="s">
        <v>405</v>
      </c>
      <c r="BM148" s="220" t="s">
        <v>705</v>
      </c>
    </row>
    <row r="149" s="2" customFormat="1">
      <c r="A149" s="42"/>
      <c r="B149" s="43"/>
      <c r="C149" s="44"/>
      <c r="D149" s="222" t="s">
        <v>194</v>
      </c>
      <c r="E149" s="44"/>
      <c r="F149" s="223" t="s">
        <v>3948</v>
      </c>
      <c r="G149" s="44"/>
      <c r="H149" s="44"/>
      <c r="I149" s="224"/>
      <c r="J149" s="44"/>
      <c r="K149" s="44"/>
      <c r="L149" s="48"/>
      <c r="M149" s="225"/>
      <c r="N149" s="226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194</v>
      </c>
      <c r="AU149" s="20" t="s">
        <v>198</v>
      </c>
    </row>
    <row r="150" s="2" customFormat="1" ht="16.5" customHeight="1">
      <c r="A150" s="42"/>
      <c r="B150" s="43"/>
      <c r="C150" s="209" t="s">
        <v>513</v>
      </c>
      <c r="D150" s="209" t="s">
        <v>189</v>
      </c>
      <c r="E150" s="210" t="s">
        <v>3905</v>
      </c>
      <c r="F150" s="211" t="s">
        <v>3949</v>
      </c>
      <c r="G150" s="212" t="s">
        <v>314</v>
      </c>
      <c r="H150" s="213">
        <v>15</v>
      </c>
      <c r="I150" s="214"/>
      <c r="J150" s="215">
        <f>ROUND(I150*H150,2)</f>
        <v>0</v>
      </c>
      <c r="K150" s="211" t="s">
        <v>32</v>
      </c>
      <c r="L150" s="48"/>
      <c r="M150" s="216" t="s">
        <v>32</v>
      </c>
      <c r="N150" s="217" t="s">
        <v>49</v>
      </c>
      <c r="O150" s="88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20" t="s">
        <v>405</v>
      </c>
      <c r="AT150" s="220" t="s">
        <v>189</v>
      </c>
      <c r="AU150" s="220" t="s">
        <v>198</v>
      </c>
      <c r="AY150" s="20" t="s">
        <v>188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20" t="s">
        <v>86</v>
      </c>
      <c r="BK150" s="221">
        <f>ROUND(I150*H150,2)</f>
        <v>0</v>
      </c>
      <c r="BL150" s="20" t="s">
        <v>405</v>
      </c>
      <c r="BM150" s="220" t="s">
        <v>729</v>
      </c>
    </row>
    <row r="151" s="2" customFormat="1">
      <c r="A151" s="42"/>
      <c r="B151" s="43"/>
      <c r="C151" s="44"/>
      <c r="D151" s="222" t="s">
        <v>194</v>
      </c>
      <c r="E151" s="44"/>
      <c r="F151" s="223" t="s">
        <v>3949</v>
      </c>
      <c r="G151" s="44"/>
      <c r="H151" s="44"/>
      <c r="I151" s="224"/>
      <c r="J151" s="44"/>
      <c r="K151" s="44"/>
      <c r="L151" s="48"/>
      <c r="M151" s="225"/>
      <c r="N151" s="226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194</v>
      </c>
      <c r="AU151" s="20" t="s">
        <v>198</v>
      </c>
    </row>
    <row r="152" s="11" customFormat="1" ht="20.88" customHeight="1">
      <c r="A152" s="11"/>
      <c r="B152" s="195"/>
      <c r="C152" s="196"/>
      <c r="D152" s="197" t="s">
        <v>77</v>
      </c>
      <c r="E152" s="237" t="s">
        <v>3915</v>
      </c>
      <c r="F152" s="237" t="s">
        <v>3916</v>
      </c>
      <c r="G152" s="196"/>
      <c r="H152" s="196"/>
      <c r="I152" s="199"/>
      <c r="J152" s="238">
        <f>BK152</f>
        <v>0</v>
      </c>
      <c r="K152" s="196"/>
      <c r="L152" s="201"/>
      <c r="M152" s="202"/>
      <c r="N152" s="203"/>
      <c r="O152" s="203"/>
      <c r="P152" s="204">
        <f>SUM(P153:P154)</f>
        <v>0</v>
      </c>
      <c r="Q152" s="203"/>
      <c r="R152" s="204">
        <f>SUM(R153:R154)</f>
        <v>0</v>
      </c>
      <c r="S152" s="203"/>
      <c r="T152" s="205">
        <f>SUM(T153:T154)</f>
        <v>0</v>
      </c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R152" s="206" t="s">
        <v>86</v>
      </c>
      <c r="AT152" s="207" t="s">
        <v>77</v>
      </c>
      <c r="AU152" s="207" t="s">
        <v>91</v>
      </c>
      <c r="AY152" s="206" t="s">
        <v>188</v>
      </c>
      <c r="BK152" s="208">
        <f>SUM(BK153:BK154)</f>
        <v>0</v>
      </c>
    </row>
    <row r="153" s="2" customFormat="1" ht="16.5" customHeight="1">
      <c r="A153" s="42"/>
      <c r="B153" s="43"/>
      <c r="C153" s="209" t="s">
        <v>541</v>
      </c>
      <c r="D153" s="209" t="s">
        <v>189</v>
      </c>
      <c r="E153" s="210" t="s">
        <v>3921</v>
      </c>
      <c r="F153" s="211" t="s">
        <v>3918</v>
      </c>
      <c r="G153" s="212" t="s">
        <v>314</v>
      </c>
      <c r="H153" s="213">
        <v>80</v>
      </c>
      <c r="I153" s="214"/>
      <c r="J153" s="215">
        <f>ROUND(I153*H153,2)</f>
        <v>0</v>
      </c>
      <c r="K153" s="211" t="s">
        <v>32</v>
      </c>
      <c r="L153" s="48"/>
      <c r="M153" s="216" t="s">
        <v>32</v>
      </c>
      <c r="N153" s="217" t="s">
        <v>49</v>
      </c>
      <c r="O153" s="88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20" t="s">
        <v>405</v>
      </c>
      <c r="AT153" s="220" t="s">
        <v>189</v>
      </c>
      <c r="AU153" s="220" t="s">
        <v>198</v>
      </c>
      <c r="AY153" s="20" t="s">
        <v>188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20" t="s">
        <v>86</v>
      </c>
      <c r="BK153" s="221">
        <f>ROUND(I153*H153,2)</f>
        <v>0</v>
      </c>
      <c r="BL153" s="20" t="s">
        <v>405</v>
      </c>
      <c r="BM153" s="220" t="s">
        <v>827</v>
      </c>
    </row>
    <row r="154" s="2" customFormat="1">
      <c r="A154" s="42"/>
      <c r="B154" s="43"/>
      <c r="C154" s="44"/>
      <c r="D154" s="222" t="s">
        <v>194</v>
      </c>
      <c r="E154" s="44"/>
      <c r="F154" s="223" t="s">
        <v>3918</v>
      </c>
      <c r="G154" s="44"/>
      <c r="H154" s="44"/>
      <c r="I154" s="224"/>
      <c r="J154" s="44"/>
      <c r="K154" s="44"/>
      <c r="L154" s="48"/>
      <c r="M154" s="225"/>
      <c r="N154" s="226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194</v>
      </c>
      <c r="AU154" s="20" t="s">
        <v>198</v>
      </c>
    </row>
    <row r="155" s="11" customFormat="1" ht="20.88" customHeight="1">
      <c r="A155" s="11"/>
      <c r="B155" s="195"/>
      <c r="C155" s="196"/>
      <c r="D155" s="197" t="s">
        <v>77</v>
      </c>
      <c r="E155" s="237" t="s">
        <v>3919</v>
      </c>
      <c r="F155" s="237" t="s">
        <v>3920</v>
      </c>
      <c r="G155" s="196"/>
      <c r="H155" s="196"/>
      <c r="I155" s="199"/>
      <c r="J155" s="238">
        <f>BK155</f>
        <v>0</v>
      </c>
      <c r="K155" s="196"/>
      <c r="L155" s="201"/>
      <c r="M155" s="202"/>
      <c r="N155" s="203"/>
      <c r="O155" s="203"/>
      <c r="P155" s="204">
        <f>SUM(P156:P159)</f>
        <v>0</v>
      </c>
      <c r="Q155" s="203"/>
      <c r="R155" s="204">
        <f>SUM(R156:R159)</f>
        <v>0</v>
      </c>
      <c r="S155" s="203"/>
      <c r="T155" s="205">
        <f>SUM(T156:T159)</f>
        <v>0</v>
      </c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R155" s="206" t="s">
        <v>86</v>
      </c>
      <c r="AT155" s="207" t="s">
        <v>77</v>
      </c>
      <c r="AU155" s="207" t="s">
        <v>91</v>
      </c>
      <c r="AY155" s="206" t="s">
        <v>188</v>
      </c>
      <c r="BK155" s="208">
        <f>SUM(BK156:BK159)</f>
        <v>0</v>
      </c>
    </row>
    <row r="156" s="2" customFormat="1" ht="24.15" customHeight="1">
      <c r="A156" s="42"/>
      <c r="B156" s="43"/>
      <c r="C156" s="209" t="s">
        <v>546</v>
      </c>
      <c r="D156" s="209" t="s">
        <v>189</v>
      </c>
      <c r="E156" s="210" t="s">
        <v>3927</v>
      </c>
      <c r="F156" s="211" t="s">
        <v>3922</v>
      </c>
      <c r="G156" s="212" t="s">
        <v>235</v>
      </c>
      <c r="H156" s="213">
        <v>3</v>
      </c>
      <c r="I156" s="214"/>
      <c r="J156" s="215">
        <f>ROUND(I156*H156,2)</f>
        <v>0</v>
      </c>
      <c r="K156" s="211" t="s">
        <v>32</v>
      </c>
      <c r="L156" s="48"/>
      <c r="M156" s="216" t="s">
        <v>32</v>
      </c>
      <c r="N156" s="217" t="s">
        <v>49</v>
      </c>
      <c r="O156" s="88"/>
      <c r="P156" s="218">
        <f>O156*H156</f>
        <v>0</v>
      </c>
      <c r="Q156" s="218">
        <v>0</v>
      </c>
      <c r="R156" s="218">
        <f>Q156*H156</f>
        <v>0</v>
      </c>
      <c r="S156" s="218">
        <v>0</v>
      </c>
      <c r="T156" s="219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20" t="s">
        <v>405</v>
      </c>
      <c r="AT156" s="220" t="s">
        <v>189</v>
      </c>
      <c r="AU156" s="220" t="s">
        <v>198</v>
      </c>
      <c r="AY156" s="20" t="s">
        <v>188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20" t="s">
        <v>86</v>
      </c>
      <c r="BK156" s="221">
        <f>ROUND(I156*H156,2)</f>
        <v>0</v>
      </c>
      <c r="BL156" s="20" t="s">
        <v>405</v>
      </c>
      <c r="BM156" s="220" t="s">
        <v>840</v>
      </c>
    </row>
    <row r="157" s="2" customFormat="1">
      <c r="A157" s="42"/>
      <c r="B157" s="43"/>
      <c r="C157" s="44"/>
      <c r="D157" s="222" t="s">
        <v>194</v>
      </c>
      <c r="E157" s="44"/>
      <c r="F157" s="223" t="s">
        <v>3922</v>
      </c>
      <c r="G157" s="44"/>
      <c r="H157" s="44"/>
      <c r="I157" s="224"/>
      <c r="J157" s="44"/>
      <c r="K157" s="44"/>
      <c r="L157" s="48"/>
      <c r="M157" s="225"/>
      <c r="N157" s="226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194</v>
      </c>
      <c r="AU157" s="20" t="s">
        <v>198</v>
      </c>
    </row>
    <row r="158" s="2" customFormat="1" ht="24.15" customHeight="1">
      <c r="A158" s="42"/>
      <c r="B158" s="43"/>
      <c r="C158" s="209" t="s">
        <v>552</v>
      </c>
      <c r="D158" s="209" t="s">
        <v>189</v>
      </c>
      <c r="E158" s="210" t="s">
        <v>3979</v>
      </c>
      <c r="F158" s="211" t="s">
        <v>3924</v>
      </c>
      <c r="G158" s="212" t="s">
        <v>235</v>
      </c>
      <c r="H158" s="213">
        <v>1</v>
      </c>
      <c r="I158" s="214"/>
      <c r="J158" s="215">
        <f>ROUND(I158*H158,2)</f>
        <v>0</v>
      </c>
      <c r="K158" s="211" t="s">
        <v>32</v>
      </c>
      <c r="L158" s="48"/>
      <c r="M158" s="216" t="s">
        <v>32</v>
      </c>
      <c r="N158" s="217" t="s">
        <v>49</v>
      </c>
      <c r="O158" s="88"/>
      <c r="P158" s="218">
        <f>O158*H158</f>
        <v>0</v>
      </c>
      <c r="Q158" s="218">
        <v>0</v>
      </c>
      <c r="R158" s="218">
        <f>Q158*H158</f>
        <v>0</v>
      </c>
      <c r="S158" s="218">
        <v>0</v>
      </c>
      <c r="T158" s="219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20" t="s">
        <v>405</v>
      </c>
      <c r="AT158" s="220" t="s">
        <v>189</v>
      </c>
      <c r="AU158" s="220" t="s">
        <v>198</v>
      </c>
      <c r="AY158" s="20" t="s">
        <v>188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20" t="s">
        <v>86</v>
      </c>
      <c r="BK158" s="221">
        <f>ROUND(I158*H158,2)</f>
        <v>0</v>
      </c>
      <c r="BL158" s="20" t="s">
        <v>405</v>
      </c>
      <c r="BM158" s="220" t="s">
        <v>851</v>
      </c>
    </row>
    <row r="159" s="2" customFormat="1">
      <c r="A159" s="42"/>
      <c r="B159" s="43"/>
      <c r="C159" s="44"/>
      <c r="D159" s="222" t="s">
        <v>194</v>
      </c>
      <c r="E159" s="44"/>
      <c r="F159" s="223" t="s">
        <v>3924</v>
      </c>
      <c r="G159" s="44"/>
      <c r="H159" s="44"/>
      <c r="I159" s="224"/>
      <c r="J159" s="44"/>
      <c r="K159" s="44"/>
      <c r="L159" s="48"/>
      <c r="M159" s="225"/>
      <c r="N159" s="226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194</v>
      </c>
      <c r="AU159" s="20" t="s">
        <v>198</v>
      </c>
    </row>
    <row r="160" s="11" customFormat="1" ht="20.88" customHeight="1">
      <c r="A160" s="11"/>
      <c r="B160" s="195"/>
      <c r="C160" s="196"/>
      <c r="D160" s="197" t="s">
        <v>77</v>
      </c>
      <c r="E160" s="237" t="s">
        <v>3925</v>
      </c>
      <c r="F160" s="237" t="s">
        <v>3926</v>
      </c>
      <c r="G160" s="196"/>
      <c r="H160" s="196"/>
      <c r="I160" s="199"/>
      <c r="J160" s="238">
        <f>BK160</f>
        <v>0</v>
      </c>
      <c r="K160" s="196"/>
      <c r="L160" s="201"/>
      <c r="M160" s="202"/>
      <c r="N160" s="203"/>
      <c r="O160" s="203"/>
      <c r="P160" s="204">
        <f>SUM(P161:P162)</f>
        <v>0</v>
      </c>
      <c r="Q160" s="203"/>
      <c r="R160" s="204">
        <f>SUM(R161:R162)</f>
        <v>0</v>
      </c>
      <c r="S160" s="203"/>
      <c r="T160" s="205">
        <f>SUM(T161:T162)</f>
        <v>0</v>
      </c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R160" s="206" t="s">
        <v>86</v>
      </c>
      <c r="AT160" s="207" t="s">
        <v>77</v>
      </c>
      <c r="AU160" s="207" t="s">
        <v>91</v>
      </c>
      <c r="AY160" s="206" t="s">
        <v>188</v>
      </c>
      <c r="BK160" s="208">
        <f>SUM(BK161:BK162)</f>
        <v>0</v>
      </c>
    </row>
    <row r="161" s="2" customFormat="1" ht="16.5" customHeight="1">
      <c r="A161" s="42"/>
      <c r="B161" s="43"/>
      <c r="C161" s="209" t="s">
        <v>565</v>
      </c>
      <c r="D161" s="209" t="s">
        <v>189</v>
      </c>
      <c r="E161" s="210" t="s">
        <v>3982</v>
      </c>
      <c r="F161" s="211" t="s">
        <v>3928</v>
      </c>
      <c r="G161" s="212" t="s">
        <v>235</v>
      </c>
      <c r="H161" s="213">
        <v>4</v>
      </c>
      <c r="I161" s="214"/>
      <c r="J161" s="215">
        <f>ROUND(I161*H161,2)</f>
        <v>0</v>
      </c>
      <c r="K161" s="211" t="s">
        <v>32</v>
      </c>
      <c r="L161" s="48"/>
      <c r="M161" s="216" t="s">
        <v>32</v>
      </c>
      <c r="N161" s="217" t="s">
        <v>49</v>
      </c>
      <c r="O161" s="88"/>
      <c r="P161" s="218">
        <f>O161*H161</f>
        <v>0</v>
      </c>
      <c r="Q161" s="218">
        <v>0</v>
      </c>
      <c r="R161" s="218">
        <f>Q161*H161</f>
        <v>0</v>
      </c>
      <c r="S161" s="218">
        <v>0</v>
      </c>
      <c r="T161" s="219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20" t="s">
        <v>405</v>
      </c>
      <c r="AT161" s="220" t="s">
        <v>189</v>
      </c>
      <c r="AU161" s="220" t="s">
        <v>198</v>
      </c>
      <c r="AY161" s="20" t="s">
        <v>188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20" t="s">
        <v>86</v>
      </c>
      <c r="BK161" s="221">
        <f>ROUND(I161*H161,2)</f>
        <v>0</v>
      </c>
      <c r="BL161" s="20" t="s">
        <v>405</v>
      </c>
      <c r="BM161" s="220" t="s">
        <v>875</v>
      </c>
    </row>
    <row r="162" s="2" customFormat="1">
      <c r="A162" s="42"/>
      <c r="B162" s="43"/>
      <c r="C162" s="44"/>
      <c r="D162" s="222" t="s">
        <v>194</v>
      </c>
      <c r="E162" s="44"/>
      <c r="F162" s="223" t="s">
        <v>3928</v>
      </c>
      <c r="G162" s="44"/>
      <c r="H162" s="44"/>
      <c r="I162" s="224"/>
      <c r="J162" s="44"/>
      <c r="K162" s="44"/>
      <c r="L162" s="48"/>
      <c r="M162" s="225"/>
      <c r="N162" s="226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194</v>
      </c>
      <c r="AU162" s="20" t="s">
        <v>198</v>
      </c>
    </row>
    <row r="163" s="11" customFormat="1" ht="25.92" customHeight="1">
      <c r="A163" s="11"/>
      <c r="B163" s="195"/>
      <c r="C163" s="196"/>
      <c r="D163" s="197" t="s">
        <v>77</v>
      </c>
      <c r="E163" s="198" t="s">
        <v>230</v>
      </c>
      <c r="F163" s="198" t="s">
        <v>89</v>
      </c>
      <c r="G163" s="196"/>
      <c r="H163" s="196"/>
      <c r="I163" s="199"/>
      <c r="J163" s="200">
        <f>BK163</f>
        <v>0</v>
      </c>
      <c r="K163" s="196"/>
      <c r="L163" s="201"/>
      <c r="M163" s="202"/>
      <c r="N163" s="203"/>
      <c r="O163" s="203"/>
      <c r="P163" s="204">
        <f>SUM(P164:P171)</f>
        <v>0</v>
      </c>
      <c r="Q163" s="203"/>
      <c r="R163" s="204">
        <f>SUM(R164:R171)</f>
        <v>0</v>
      </c>
      <c r="S163" s="203"/>
      <c r="T163" s="205">
        <f>SUM(T164:T171)</f>
        <v>0</v>
      </c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R163" s="206" t="s">
        <v>208</v>
      </c>
      <c r="AT163" s="207" t="s">
        <v>77</v>
      </c>
      <c r="AU163" s="207" t="s">
        <v>78</v>
      </c>
      <c r="AY163" s="206" t="s">
        <v>188</v>
      </c>
      <c r="BK163" s="208">
        <f>SUM(BK164:BK171)</f>
        <v>0</v>
      </c>
    </row>
    <row r="164" s="2" customFormat="1" ht="16.5" customHeight="1">
      <c r="A164" s="42"/>
      <c r="B164" s="43"/>
      <c r="C164" s="209" t="s">
        <v>580</v>
      </c>
      <c r="D164" s="209" t="s">
        <v>189</v>
      </c>
      <c r="E164" s="210" t="s">
        <v>3929</v>
      </c>
      <c r="F164" s="211" t="s">
        <v>3930</v>
      </c>
      <c r="G164" s="212" t="s">
        <v>886</v>
      </c>
      <c r="H164" s="213">
        <v>3</v>
      </c>
      <c r="I164" s="214"/>
      <c r="J164" s="215">
        <f>ROUND(I164*H164,2)</f>
        <v>0</v>
      </c>
      <c r="K164" s="211" t="s">
        <v>32</v>
      </c>
      <c r="L164" s="48"/>
      <c r="M164" s="216" t="s">
        <v>32</v>
      </c>
      <c r="N164" s="217" t="s">
        <v>49</v>
      </c>
      <c r="O164" s="88"/>
      <c r="P164" s="218">
        <f>O164*H164</f>
        <v>0</v>
      </c>
      <c r="Q164" s="218">
        <v>0</v>
      </c>
      <c r="R164" s="218">
        <f>Q164*H164</f>
        <v>0</v>
      </c>
      <c r="S164" s="218">
        <v>0</v>
      </c>
      <c r="T164" s="219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20" t="s">
        <v>237</v>
      </c>
      <c r="AT164" s="220" t="s">
        <v>189</v>
      </c>
      <c r="AU164" s="220" t="s">
        <v>86</v>
      </c>
      <c r="AY164" s="20" t="s">
        <v>188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20" t="s">
        <v>86</v>
      </c>
      <c r="BK164" s="221">
        <f>ROUND(I164*H164,2)</f>
        <v>0</v>
      </c>
      <c r="BL164" s="20" t="s">
        <v>237</v>
      </c>
      <c r="BM164" s="220" t="s">
        <v>488</v>
      </c>
    </row>
    <row r="165" s="2" customFormat="1">
      <c r="A165" s="42"/>
      <c r="B165" s="43"/>
      <c r="C165" s="44"/>
      <c r="D165" s="222" t="s">
        <v>194</v>
      </c>
      <c r="E165" s="44"/>
      <c r="F165" s="223" t="s">
        <v>3930</v>
      </c>
      <c r="G165" s="44"/>
      <c r="H165" s="44"/>
      <c r="I165" s="224"/>
      <c r="J165" s="44"/>
      <c r="K165" s="44"/>
      <c r="L165" s="48"/>
      <c r="M165" s="225"/>
      <c r="N165" s="226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194</v>
      </c>
      <c r="AU165" s="20" t="s">
        <v>86</v>
      </c>
    </row>
    <row r="166" s="2" customFormat="1" ht="24.15" customHeight="1">
      <c r="A166" s="42"/>
      <c r="B166" s="43"/>
      <c r="C166" s="209" t="s">
        <v>591</v>
      </c>
      <c r="D166" s="209" t="s">
        <v>189</v>
      </c>
      <c r="E166" s="210" t="s">
        <v>3931</v>
      </c>
      <c r="F166" s="211" t="s">
        <v>3932</v>
      </c>
      <c r="G166" s="212" t="s">
        <v>244</v>
      </c>
      <c r="H166" s="213">
        <v>0.10000000000000001</v>
      </c>
      <c r="I166" s="214"/>
      <c r="J166" s="215">
        <f>ROUND(I166*H166,2)</f>
        <v>0</v>
      </c>
      <c r="K166" s="211" t="s">
        <v>32</v>
      </c>
      <c r="L166" s="48"/>
      <c r="M166" s="216" t="s">
        <v>32</v>
      </c>
      <c r="N166" s="217" t="s">
        <v>49</v>
      </c>
      <c r="O166" s="88"/>
      <c r="P166" s="218">
        <f>O166*H166</f>
        <v>0</v>
      </c>
      <c r="Q166" s="218">
        <v>0</v>
      </c>
      <c r="R166" s="218">
        <f>Q166*H166</f>
        <v>0</v>
      </c>
      <c r="S166" s="218">
        <v>0</v>
      </c>
      <c r="T166" s="219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20" t="s">
        <v>237</v>
      </c>
      <c r="AT166" s="220" t="s">
        <v>189</v>
      </c>
      <c r="AU166" s="220" t="s">
        <v>86</v>
      </c>
      <c r="AY166" s="20" t="s">
        <v>188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20" t="s">
        <v>86</v>
      </c>
      <c r="BK166" s="221">
        <f>ROUND(I166*H166,2)</f>
        <v>0</v>
      </c>
      <c r="BL166" s="20" t="s">
        <v>237</v>
      </c>
      <c r="BM166" s="220" t="s">
        <v>1734</v>
      </c>
    </row>
    <row r="167" s="2" customFormat="1">
      <c r="A167" s="42"/>
      <c r="B167" s="43"/>
      <c r="C167" s="44"/>
      <c r="D167" s="222" t="s">
        <v>194</v>
      </c>
      <c r="E167" s="44"/>
      <c r="F167" s="223" t="s">
        <v>3932</v>
      </c>
      <c r="G167" s="44"/>
      <c r="H167" s="44"/>
      <c r="I167" s="224"/>
      <c r="J167" s="44"/>
      <c r="K167" s="44"/>
      <c r="L167" s="48"/>
      <c r="M167" s="225"/>
      <c r="N167" s="226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194</v>
      </c>
      <c r="AU167" s="20" t="s">
        <v>86</v>
      </c>
    </row>
    <row r="168" s="2" customFormat="1" ht="16.5" customHeight="1">
      <c r="A168" s="42"/>
      <c r="B168" s="43"/>
      <c r="C168" s="209" t="s">
        <v>596</v>
      </c>
      <c r="D168" s="209" t="s">
        <v>189</v>
      </c>
      <c r="E168" s="210" t="s">
        <v>3933</v>
      </c>
      <c r="F168" s="211" t="s">
        <v>3934</v>
      </c>
      <c r="G168" s="212" t="s">
        <v>3935</v>
      </c>
      <c r="H168" s="297"/>
      <c r="I168" s="214"/>
      <c r="J168" s="215">
        <f>ROUND(I168*H168,2)</f>
        <v>0</v>
      </c>
      <c r="K168" s="211" t="s">
        <v>32</v>
      </c>
      <c r="L168" s="48"/>
      <c r="M168" s="216" t="s">
        <v>32</v>
      </c>
      <c r="N168" s="217" t="s">
        <v>49</v>
      </c>
      <c r="O168" s="88"/>
      <c r="P168" s="218">
        <f>O168*H168</f>
        <v>0</v>
      </c>
      <c r="Q168" s="218">
        <v>0</v>
      </c>
      <c r="R168" s="218">
        <f>Q168*H168</f>
        <v>0</v>
      </c>
      <c r="S168" s="218">
        <v>0</v>
      </c>
      <c r="T168" s="219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20" t="s">
        <v>237</v>
      </c>
      <c r="AT168" s="220" t="s">
        <v>189</v>
      </c>
      <c r="AU168" s="220" t="s">
        <v>86</v>
      </c>
      <c r="AY168" s="20" t="s">
        <v>188</v>
      </c>
      <c r="BE168" s="221">
        <f>IF(N168="základní",J168,0)</f>
        <v>0</v>
      </c>
      <c r="BF168" s="221">
        <f>IF(N168="snížená",J168,0)</f>
        <v>0</v>
      </c>
      <c r="BG168" s="221">
        <f>IF(N168="zákl. přenesená",J168,0)</f>
        <v>0</v>
      </c>
      <c r="BH168" s="221">
        <f>IF(N168="sníž. přenesená",J168,0)</f>
        <v>0</v>
      </c>
      <c r="BI168" s="221">
        <f>IF(N168="nulová",J168,0)</f>
        <v>0</v>
      </c>
      <c r="BJ168" s="20" t="s">
        <v>86</v>
      </c>
      <c r="BK168" s="221">
        <f>ROUND(I168*H168,2)</f>
        <v>0</v>
      </c>
      <c r="BL168" s="20" t="s">
        <v>237</v>
      </c>
      <c r="BM168" s="220" t="s">
        <v>1750</v>
      </c>
    </row>
    <row r="169" s="2" customFormat="1">
      <c r="A169" s="42"/>
      <c r="B169" s="43"/>
      <c r="C169" s="44"/>
      <c r="D169" s="222" t="s">
        <v>194</v>
      </c>
      <c r="E169" s="44"/>
      <c r="F169" s="223" t="s">
        <v>3934</v>
      </c>
      <c r="G169" s="44"/>
      <c r="H169" s="44"/>
      <c r="I169" s="224"/>
      <c r="J169" s="44"/>
      <c r="K169" s="44"/>
      <c r="L169" s="48"/>
      <c r="M169" s="225"/>
      <c r="N169" s="226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194</v>
      </c>
      <c r="AU169" s="20" t="s">
        <v>86</v>
      </c>
    </row>
    <row r="170" s="2" customFormat="1" ht="16.5" customHeight="1">
      <c r="A170" s="42"/>
      <c r="B170" s="43"/>
      <c r="C170" s="209" t="s">
        <v>601</v>
      </c>
      <c r="D170" s="209" t="s">
        <v>189</v>
      </c>
      <c r="E170" s="210" t="s">
        <v>3936</v>
      </c>
      <c r="F170" s="211" t="s">
        <v>3937</v>
      </c>
      <c r="G170" s="212" t="s">
        <v>244</v>
      </c>
      <c r="H170" s="213">
        <v>0.050000000000000003</v>
      </c>
      <c r="I170" s="214"/>
      <c r="J170" s="215">
        <f>ROUND(I170*H170,2)</f>
        <v>0</v>
      </c>
      <c r="K170" s="211" t="s">
        <v>32</v>
      </c>
      <c r="L170" s="48"/>
      <c r="M170" s="216" t="s">
        <v>32</v>
      </c>
      <c r="N170" s="217" t="s">
        <v>49</v>
      </c>
      <c r="O170" s="88"/>
      <c r="P170" s="218">
        <f>O170*H170</f>
        <v>0</v>
      </c>
      <c r="Q170" s="218">
        <v>0</v>
      </c>
      <c r="R170" s="218">
        <f>Q170*H170</f>
        <v>0</v>
      </c>
      <c r="S170" s="218">
        <v>0</v>
      </c>
      <c r="T170" s="219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20" t="s">
        <v>237</v>
      </c>
      <c r="AT170" s="220" t="s">
        <v>189</v>
      </c>
      <c r="AU170" s="220" t="s">
        <v>86</v>
      </c>
      <c r="AY170" s="20" t="s">
        <v>188</v>
      </c>
      <c r="BE170" s="221">
        <f>IF(N170="základní",J170,0)</f>
        <v>0</v>
      </c>
      <c r="BF170" s="221">
        <f>IF(N170="snížená",J170,0)</f>
        <v>0</v>
      </c>
      <c r="BG170" s="221">
        <f>IF(N170="zákl. přenesená",J170,0)</f>
        <v>0</v>
      </c>
      <c r="BH170" s="221">
        <f>IF(N170="sníž. přenesená",J170,0)</f>
        <v>0</v>
      </c>
      <c r="BI170" s="221">
        <f>IF(N170="nulová",J170,0)</f>
        <v>0</v>
      </c>
      <c r="BJ170" s="20" t="s">
        <v>86</v>
      </c>
      <c r="BK170" s="221">
        <f>ROUND(I170*H170,2)</f>
        <v>0</v>
      </c>
      <c r="BL170" s="20" t="s">
        <v>237</v>
      </c>
      <c r="BM170" s="220" t="s">
        <v>1759</v>
      </c>
    </row>
    <row r="171" s="2" customFormat="1">
      <c r="A171" s="42"/>
      <c r="B171" s="43"/>
      <c r="C171" s="44"/>
      <c r="D171" s="222" t="s">
        <v>194</v>
      </c>
      <c r="E171" s="44"/>
      <c r="F171" s="223" t="s">
        <v>3937</v>
      </c>
      <c r="G171" s="44"/>
      <c r="H171" s="44"/>
      <c r="I171" s="224"/>
      <c r="J171" s="44"/>
      <c r="K171" s="44"/>
      <c r="L171" s="48"/>
      <c r="M171" s="228"/>
      <c r="N171" s="229"/>
      <c r="O171" s="230"/>
      <c r="P171" s="230"/>
      <c r="Q171" s="230"/>
      <c r="R171" s="230"/>
      <c r="S171" s="230"/>
      <c r="T171" s="231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194</v>
      </c>
      <c r="AU171" s="20" t="s">
        <v>86</v>
      </c>
    </row>
    <row r="172" s="2" customFormat="1" ht="6.96" customHeight="1">
      <c r="A172" s="42"/>
      <c r="B172" s="63"/>
      <c r="C172" s="64"/>
      <c r="D172" s="64"/>
      <c r="E172" s="64"/>
      <c r="F172" s="64"/>
      <c r="G172" s="64"/>
      <c r="H172" s="64"/>
      <c r="I172" s="64"/>
      <c r="J172" s="64"/>
      <c r="K172" s="64"/>
      <c r="L172" s="48"/>
      <c r="M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</row>
  </sheetData>
  <sheetProtection sheet="1" autoFilter="0" formatColumns="0" formatRows="0" objects="1" scenarios="1" spinCount="100000" saltValue="kiKByJL0Sy2Az0oPGMz7N1RDEHUK1PiuKqsTpU8IUDXUK+CcRZmnMel+CiG3AXMYncPbDrcezPNG9M5bXmifOw==" hashValue="TffVvisSHCnhRhduD/pus8mw56DEFzsf07OsbwoK0aIUBVHyRM+TdooHa8FkVdqwCUIXoPQXXzoAIrPqoHL81g==" algorithmName="SHA-512" password="EC2B"/>
  <autoFilter ref="C100:K17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9:H89"/>
    <mergeCell ref="E91:H91"/>
    <mergeCell ref="E93:H9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91</v>
      </c>
    </row>
    <row r="4" s="1" customFormat="1" ht="24.96" customHeight="1">
      <c r="B4" s="23"/>
      <c r="D4" s="144" t="s">
        <v>164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26.25" customHeight="1">
      <c r="B7" s="23"/>
      <c r="E7" s="147" t="str">
        <f>'Rekapitulace stavby'!K6</f>
        <v>Dům kultury v Ostrově - vybudování kulturního a kreativního centra (interiér)</v>
      </c>
      <c r="F7" s="146"/>
      <c r="G7" s="146"/>
      <c r="H7" s="146"/>
      <c r="L7" s="23"/>
    </row>
    <row r="8" s="1" customFormat="1" ht="12" customHeight="1">
      <c r="B8" s="23"/>
      <c r="D8" s="146" t="s">
        <v>165</v>
      </c>
      <c r="L8" s="23"/>
    </row>
    <row r="9" s="2" customFormat="1" ht="16.5" customHeight="1">
      <c r="A9" s="42"/>
      <c r="B9" s="48"/>
      <c r="C9" s="42"/>
      <c r="D9" s="42"/>
      <c r="E9" s="147" t="s">
        <v>3663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255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3997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32</v>
      </c>
      <c r="G13" s="42"/>
      <c r="H13" s="42"/>
      <c r="I13" s="146" t="s">
        <v>20</v>
      </c>
      <c r="J13" s="137" t="s">
        <v>32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23</v>
      </c>
      <c r="G14" s="42"/>
      <c r="H14" s="42"/>
      <c r="I14" s="146" t="s">
        <v>24</v>
      </c>
      <c r="J14" s="150" t="str">
        <f>'Rekapitulace stavby'!AN8</f>
        <v>13. 3. 2024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30</v>
      </c>
      <c r="E16" s="42"/>
      <c r="F16" s="42"/>
      <c r="G16" s="42"/>
      <c r="H16" s="42"/>
      <c r="I16" s="146" t="s">
        <v>31</v>
      </c>
      <c r="J16" s="137" t="s">
        <v>32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33</v>
      </c>
      <c r="F17" s="42"/>
      <c r="G17" s="42"/>
      <c r="H17" s="42"/>
      <c r="I17" s="146" t="s">
        <v>34</v>
      </c>
      <c r="J17" s="137" t="s">
        <v>32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35</v>
      </c>
      <c r="E19" s="42"/>
      <c r="F19" s="42"/>
      <c r="G19" s="42"/>
      <c r="H19" s="42"/>
      <c r="I19" s="146" t="s">
        <v>31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34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37</v>
      </c>
      <c r="E22" s="42"/>
      <c r="F22" s="42"/>
      <c r="G22" s="42"/>
      <c r="H22" s="42"/>
      <c r="I22" s="146" t="s">
        <v>31</v>
      </c>
      <c r="J22" s="137" t="s">
        <v>32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38</v>
      </c>
      <c r="F23" s="42"/>
      <c r="G23" s="42"/>
      <c r="H23" s="42"/>
      <c r="I23" s="146" t="s">
        <v>34</v>
      </c>
      <c r="J23" s="137" t="s">
        <v>32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40</v>
      </c>
      <c r="E25" s="42"/>
      <c r="F25" s="42"/>
      <c r="G25" s="42"/>
      <c r="H25" s="42"/>
      <c r="I25" s="146" t="s">
        <v>31</v>
      </c>
      <c r="J25" s="137" t="str">
        <f>IF('Rekapitulace stavby'!AN19="","",'Rekapitulace stavby'!AN19)</f>
        <v/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>Jakub Vilingr</v>
      </c>
      <c r="F26" s="42"/>
      <c r="G26" s="42"/>
      <c r="H26" s="42"/>
      <c r="I26" s="146" t="s">
        <v>34</v>
      </c>
      <c r="J26" s="137" t="str">
        <f>IF('Rekapitulace stavby'!AN20="","",'Rekapitulace stavby'!AN20)</f>
        <v/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42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71.25" customHeight="1">
      <c r="A29" s="151"/>
      <c r="B29" s="152"/>
      <c r="C29" s="151"/>
      <c r="D29" s="151"/>
      <c r="E29" s="153" t="s">
        <v>43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44</v>
      </c>
      <c r="E32" s="42"/>
      <c r="F32" s="42"/>
      <c r="G32" s="42"/>
      <c r="H32" s="42"/>
      <c r="I32" s="42"/>
      <c r="J32" s="157">
        <f>ROUND(J103,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46</v>
      </c>
      <c r="G34" s="42"/>
      <c r="H34" s="42"/>
      <c r="I34" s="158" t="s">
        <v>45</v>
      </c>
      <c r="J34" s="158" t="s">
        <v>47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48</v>
      </c>
      <c r="E35" s="146" t="s">
        <v>49</v>
      </c>
      <c r="F35" s="160">
        <f>ROUND((SUM(BE103:BE221)),  2)</f>
        <v>0</v>
      </c>
      <c r="G35" s="42"/>
      <c r="H35" s="42"/>
      <c r="I35" s="161">
        <v>0.20999999999999999</v>
      </c>
      <c r="J35" s="160">
        <f>ROUND(((SUM(BE103:BE221))*I35),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50</v>
      </c>
      <c r="F36" s="160">
        <f>ROUND((SUM(BF103:BF221)),  2)</f>
        <v>0</v>
      </c>
      <c r="G36" s="42"/>
      <c r="H36" s="42"/>
      <c r="I36" s="161">
        <v>0.14999999999999999</v>
      </c>
      <c r="J36" s="160">
        <f>ROUND(((SUM(BF103:BF221))*I36),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51</v>
      </c>
      <c r="F37" s="160">
        <f>ROUND((SUM(BG103:BG221)),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52</v>
      </c>
      <c r="F38" s="160">
        <f>ROUND((SUM(BH103:BH221)),  2)</f>
        <v>0</v>
      </c>
      <c r="G38" s="42"/>
      <c r="H38" s="42"/>
      <c r="I38" s="161">
        <v>0.14999999999999999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53</v>
      </c>
      <c r="F39" s="160">
        <f>ROUND((SUM(BI103:BI221)),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54</v>
      </c>
      <c r="E41" s="164"/>
      <c r="F41" s="164"/>
      <c r="G41" s="165" t="s">
        <v>55</v>
      </c>
      <c r="H41" s="166" t="s">
        <v>56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167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26.25" customHeight="1">
      <c r="A50" s="42"/>
      <c r="B50" s="43"/>
      <c r="C50" s="44"/>
      <c r="D50" s="44"/>
      <c r="E50" s="173" t="str">
        <f>E7</f>
        <v>Dům kultury v Ostrově - vybudování kulturního a kreativního centra (interiér)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165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3" t="s">
        <v>3663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255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MS-EI - Silnoproud (Malý sál)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>Ostrov</v>
      </c>
      <c r="G56" s="44"/>
      <c r="H56" s="44"/>
      <c r="I56" s="35" t="s">
        <v>24</v>
      </c>
      <c r="J56" s="76" t="str">
        <f>IF(J14="","",J14)</f>
        <v>13. 3. 2024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54.45" customHeight="1">
      <c r="A58" s="42"/>
      <c r="B58" s="43"/>
      <c r="C58" s="35" t="s">
        <v>30</v>
      </c>
      <c r="D58" s="44"/>
      <c r="E58" s="44"/>
      <c r="F58" s="30" t="str">
        <f>E17</f>
        <v>Město Ostrov, Jáchymovská 1 , 363 01 Ostrov</v>
      </c>
      <c r="G58" s="44"/>
      <c r="H58" s="44"/>
      <c r="I58" s="35" t="s">
        <v>37</v>
      </c>
      <c r="J58" s="40" t="str">
        <f>E23</f>
        <v>Ing arch Olga Růžičková, Gagarinova, Karlovy Vary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5" t="s">
        <v>35</v>
      </c>
      <c r="D59" s="44"/>
      <c r="E59" s="44"/>
      <c r="F59" s="30" t="str">
        <f>IF(E20="","",E20)</f>
        <v>Vyplň údaj</v>
      </c>
      <c r="G59" s="44"/>
      <c r="H59" s="44"/>
      <c r="I59" s="35" t="s">
        <v>40</v>
      </c>
      <c r="J59" s="40" t="str">
        <f>E26</f>
        <v>Jakub Vilingr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168</v>
      </c>
      <c r="D61" s="175"/>
      <c r="E61" s="175"/>
      <c r="F61" s="175"/>
      <c r="G61" s="175"/>
      <c r="H61" s="175"/>
      <c r="I61" s="175"/>
      <c r="J61" s="176" t="s">
        <v>169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76</v>
      </c>
      <c r="D63" s="44"/>
      <c r="E63" s="44"/>
      <c r="F63" s="44"/>
      <c r="G63" s="44"/>
      <c r="H63" s="44"/>
      <c r="I63" s="44"/>
      <c r="J63" s="106">
        <f>J103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170</v>
      </c>
    </row>
    <row r="64" s="9" customFormat="1" ht="24.96" customHeight="1">
      <c r="A64" s="9"/>
      <c r="B64" s="178"/>
      <c r="C64" s="179"/>
      <c r="D64" s="180" t="s">
        <v>257</v>
      </c>
      <c r="E64" s="181"/>
      <c r="F64" s="181"/>
      <c r="G64" s="181"/>
      <c r="H64" s="181"/>
      <c r="I64" s="181"/>
      <c r="J64" s="182">
        <f>J104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2" customFormat="1" ht="19.92" customHeight="1">
      <c r="A65" s="12"/>
      <c r="B65" s="232"/>
      <c r="C65" s="129"/>
      <c r="D65" s="233" t="s">
        <v>258</v>
      </c>
      <c r="E65" s="234"/>
      <c r="F65" s="234"/>
      <c r="G65" s="234"/>
      <c r="H65" s="234"/>
      <c r="I65" s="234"/>
      <c r="J65" s="235">
        <f>J105</f>
        <v>0</v>
      </c>
      <c r="K65" s="129"/>
      <c r="L65" s="236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9.92" customHeight="1">
      <c r="A66" s="12"/>
      <c r="B66" s="232"/>
      <c r="C66" s="129"/>
      <c r="D66" s="233" t="s">
        <v>3808</v>
      </c>
      <c r="E66" s="234"/>
      <c r="F66" s="234"/>
      <c r="G66" s="234"/>
      <c r="H66" s="234"/>
      <c r="I66" s="234"/>
      <c r="J66" s="235">
        <f>J110</f>
        <v>0</v>
      </c>
      <c r="K66" s="129"/>
      <c r="L66" s="236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12" customFormat="1" ht="19.92" customHeight="1">
      <c r="A67" s="12"/>
      <c r="B67" s="232"/>
      <c r="C67" s="129"/>
      <c r="D67" s="233" t="s">
        <v>260</v>
      </c>
      <c r="E67" s="234"/>
      <c r="F67" s="234"/>
      <c r="G67" s="234"/>
      <c r="H67" s="234"/>
      <c r="I67" s="234"/>
      <c r="J67" s="235">
        <f>J119</f>
        <v>0</v>
      </c>
      <c r="K67" s="129"/>
      <c r="L67" s="236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="12" customFormat="1" ht="19.92" customHeight="1">
      <c r="A68" s="12"/>
      <c r="B68" s="232"/>
      <c r="C68" s="129"/>
      <c r="D68" s="233" t="s">
        <v>261</v>
      </c>
      <c r="E68" s="234"/>
      <c r="F68" s="234"/>
      <c r="G68" s="234"/>
      <c r="H68" s="234"/>
      <c r="I68" s="234"/>
      <c r="J68" s="235">
        <f>J126</f>
        <v>0</v>
      </c>
      <c r="K68" s="129"/>
      <c r="L68" s="236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="9" customFormat="1" ht="24.96" customHeight="1">
      <c r="A69" s="9"/>
      <c r="B69" s="178"/>
      <c r="C69" s="179"/>
      <c r="D69" s="180" t="s">
        <v>262</v>
      </c>
      <c r="E69" s="181"/>
      <c r="F69" s="181"/>
      <c r="G69" s="181"/>
      <c r="H69" s="181"/>
      <c r="I69" s="181"/>
      <c r="J69" s="182">
        <f>J129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2" customFormat="1" ht="19.92" customHeight="1">
      <c r="A70" s="12"/>
      <c r="B70" s="232"/>
      <c r="C70" s="129"/>
      <c r="D70" s="233" t="s">
        <v>3810</v>
      </c>
      <c r="E70" s="234"/>
      <c r="F70" s="234"/>
      <c r="G70" s="234"/>
      <c r="H70" s="234"/>
      <c r="I70" s="234"/>
      <c r="J70" s="235">
        <f>J130</f>
        <v>0</v>
      </c>
      <c r="K70" s="129"/>
      <c r="L70" s="236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s="12" customFormat="1" ht="14.88" customHeight="1">
      <c r="A71" s="12"/>
      <c r="B71" s="232"/>
      <c r="C71" s="129"/>
      <c r="D71" s="233" t="s">
        <v>3811</v>
      </c>
      <c r="E71" s="234"/>
      <c r="F71" s="234"/>
      <c r="G71" s="234"/>
      <c r="H71" s="234"/>
      <c r="I71" s="234"/>
      <c r="J71" s="235">
        <f>J131</f>
        <v>0</v>
      </c>
      <c r="K71" s="129"/>
      <c r="L71" s="236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="12" customFormat="1" ht="14.88" customHeight="1">
      <c r="A72" s="12"/>
      <c r="B72" s="232"/>
      <c r="C72" s="129"/>
      <c r="D72" s="233" t="s">
        <v>3812</v>
      </c>
      <c r="E72" s="234"/>
      <c r="F72" s="234"/>
      <c r="G72" s="234"/>
      <c r="H72" s="234"/>
      <c r="I72" s="234"/>
      <c r="J72" s="235">
        <f>J134</f>
        <v>0</v>
      </c>
      <c r="K72" s="129"/>
      <c r="L72" s="236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</row>
    <row r="73" s="12" customFormat="1" ht="14.88" customHeight="1">
      <c r="A73" s="12"/>
      <c r="B73" s="232"/>
      <c r="C73" s="129"/>
      <c r="D73" s="233" t="s">
        <v>3951</v>
      </c>
      <c r="E73" s="234"/>
      <c r="F73" s="234"/>
      <c r="G73" s="234"/>
      <c r="H73" s="234"/>
      <c r="I73" s="234"/>
      <c r="J73" s="235">
        <f>J137</f>
        <v>0</v>
      </c>
      <c r="K73" s="129"/>
      <c r="L73" s="236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</row>
    <row r="74" s="12" customFormat="1" ht="14.88" customHeight="1">
      <c r="A74" s="12"/>
      <c r="B74" s="232"/>
      <c r="C74" s="129"/>
      <c r="D74" s="233" t="s">
        <v>3814</v>
      </c>
      <c r="E74" s="234"/>
      <c r="F74" s="234"/>
      <c r="G74" s="234"/>
      <c r="H74" s="234"/>
      <c r="I74" s="234"/>
      <c r="J74" s="235">
        <f>J148</f>
        <v>0</v>
      </c>
      <c r="K74" s="129"/>
      <c r="L74" s="236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</row>
    <row r="75" s="12" customFormat="1" ht="14.88" customHeight="1">
      <c r="A75" s="12"/>
      <c r="B75" s="232"/>
      <c r="C75" s="129"/>
      <c r="D75" s="233" t="s">
        <v>3815</v>
      </c>
      <c r="E75" s="234"/>
      <c r="F75" s="234"/>
      <c r="G75" s="234"/>
      <c r="H75" s="234"/>
      <c r="I75" s="234"/>
      <c r="J75" s="235">
        <f>J153</f>
        <v>0</v>
      </c>
      <c r="K75" s="129"/>
      <c r="L75" s="236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</row>
    <row r="76" s="12" customFormat="1" ht="14.88" customHeight="1">
      <c r="A76" s="12"/>
      <c r="B76" s="232"/>
      <c r="C76" s="129"/>
      <c r="D76" s="233" t="s">
        <v>3816</v>
      </c>
      <c r="E76" s="234"/>
      <c r="F76" s="234"/>
      <c r="G76" s="234"/>
      <c r="H76" s="234"/>
      <c r="I76" s="234"/>
      <c r="J76" s="235">
        <f>J174</f>
        <v>0</v>
      </c>
      <c r="K76" s="129"/>
      <c r="L76" s="236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</row>
    <row r="77" s="12" customFormat="1" ht="14.88" customHeight="1">
      <c r="A77" s="12"/>
      <c r="B77" s="232"/>
      <c r="C77" s="129"/>
      <c r="D77" s="233" t="s">
        <v>3817</v>
      </c>
      <c r="E77" s="234"/>
      <c r="F77" s="234"/>
      <c r="G77" s="234"/>
      <c r="H77" s="234"/>
      <c r="I77" s="234"/>
      <c r="J77" s="235">
        <f>J181</f>
        <v>0</v>
      </c>
      <c r="K77" s="129"/>
      <c r="L77" s="236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</row>
    <row r="78" s="12" customFormat="1" ht="14.88" customHeight="1">
      <c r="A78" s="12"/>
      <c r="B78" s="232"/>
      <c r="C78" s="129"/>
      <c r="D78" s="233" t="s">
        <v>3818</v>
      </c>
      <c r="E78" s="234"/>
      <c r="F78" s="234"/>
      <c r="G78" s="234"/>
      <c r="H78" s="234"/>
      <c r="I78" s="234"/>
      <c r="J78" s="235">
        <f>J196</f>
        <v>0</v>
      </c>
      <c r="K78" s="129"/>
      <c r="L78" s="236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</row>
    <row r="79" s="12" customFormat="1" ht="14.88" customHeight="1">
      <c r="A79" s="12"/>
      <c r="B79" s="232"/>
      <c r="C79" s="129"/>
      <c r="D79" s="233" t="s">
        <v>3819</v>
      </c>
      <c r="E79" s="234"/>
      <c r="F79" s="234"/>
      <c r="G79" s="234"/>
      <c r="H79" s="234"/>
      <c r="I79" s="234"/>
      <c r="J79" s="235">
        <f>J203</f>
        <v>0</v>
      </c>
      <c r="K79" s="129"/>
      <c r="L79" s="236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</row>
    <row r="80" s="12" customFormat="1" ht="14.88" customHeight="1">
      <c r="A80" s="12"/>
      <c r="B80" s="232"/>
      <c r="C80" s="129"/>
      <c r="D80" s="233" t="s">
        <v>3820</v>
      </c>
      <c r="E80" s="234"/>
      <c r="F80" s="234"/>
      <c r="G80" s="234"/>
      <c r="H80" s="234"/>
      <c r="I80" s="234"/>
      <c r="J80" s="235">
        <f>J208</f>
        <v>0</v>
      </c>
      <c r="K80" s="129"/>
      <c r="L80" s="236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</row>
    <row r="81" s="9" customFormat="1" ht="24.96" customHeight="1">
      <c r="A81" s="9"/>
      <c r="B81" s="178"/>
      <c r="C81" s="179"/>
      <c r="D81" s="180" t="s">
        <v>3953</v>
      </c>
      <c r="E81" s="181"/>
      <c r="F81" s="181"/>
      <c r="G81" s="181"/>
      <c r="H81" s="181"/>
      <c r="I81" s="181"/>
      <c r="J81" s="182">
        <f>J213</f>
        <v>0</v>
      </c>
      <c r="K81" s="179"/>
      <c r="L81" s="183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2" customFormat="1" ht="21.84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4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7" s="2" customFormat="1" ht="6.96" customHeight="1">
      <c r="A87" s="42"/>
      <c r="B87" s="65"/>
      <c r="C87" s="66"/>
      <c r="D87" s="66"/>
      <c r="E87" s="66"/>
      <c r="F87" s="66"/>
      <c r="G87" s="66"/>
      <c r="H87" s="66"/>
      <c r="I87" s="66"/>
      <c r="J87" s="66"/>
      <c r="K87" s="66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24.96" customHeight="1">
      <c r="A88" s="42"/>
      <c r="B88" s="43"/>
      <c r="C88" s="26" t="s">
        <v>172</v>
      </c>
      <c r="D88" s="44"/>
      <c r="E88" s="44"/>
      <c r="F88" s="44"/>
      <c r="G88" s="44"/>
      <c r="H88" s="44"/>
      <c r="I88" s="44"/>
      <c r="J88" s="44"/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6.96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4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2" customHeight="1">
      <c r="A90" s="42"/>
      <c r="B90" s="43"/>
      <c r="C90" s="35" t="s">
        <v>16</v>
      </c>
      <c r="D90" s="44"/>
      <c r="E90" s="44"/>
      <c r="F90" s="44"/>
      <c r="G90" s="44"/>
      <c r="H90" s="44"/>
      <c r="I90" s="44"/>
      <c r="J90" s="44"/>
      <c r="K90" s="44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26.25" customHeight="1">
      <c r="A91" s="42"/>
      <c r="B91" s="43"/>
      <c r="C91" s="44"/>
      <c r="D91" s="44"/>
      <c r="E91" s="173" t="str">
        <f>E7</f>
        <v>Dům kultury v Ostrově - vybudování kulturního a kreativního centra (interiér)</v>
      </c>
      <c r="F91" s="35"/>
      <c r="G91" s="35"/>
      <c r="H91" s="35"/>
      <c r="I91" s="44"/>
      <c r="J91" s="44"/>
      <c r="K91" s="44"/>
      <c r="L91" s="14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1" customFormat="1" ht="12" customHeight="1">
      <c r="B92" s="24"/>
      <c r="C92" s="35" t="s">
        <v>165</v>
      </c>
      <c r="D92" s="25"/>
      <c r="E92" s="25"/>
      <c r="F92" s="25"/>
      <c r="G92" s="25"/>
      <c r="H92" s="25"/>
      <c r="I92" s="25"/>
      <c r="J92" s="25"/>
      <c r="K92" s="25"/>
      <c r="L92" s="23"/>
    </row>
    <row r="93" s="2" customFormat="1" ht="16.5" customHeight="1">
      <c r="A93" s="42"/>
      <c r="B93" s="43"/>
      <c r="C93" s="44"/>
      <c r="D93" s="44"/>
      <c r="E93" s="173" t="s">
        <v>3663</v>
      </c>
      <c r="F93" s="44"/>
      <c r="G93" s="44"/>
      <c r="H93" s="44"/>
      <c r="I93" s="44"/>
      <c r="J93" s="44"/>
      <c r="K93" s="44"/>
      <c r="L93" s="14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12" customHeight="1">
      <c r="A94" s="42"/>
      <c r="B94" s="43"/>
      <c r="C94" s="35" t="s">
        <v>255</v>
      </c>
      <c r="D94" s="44"/>
      <c r="E94" s="44"/>
      <c r="F94" s="44"/>
      <c r="G94" s="44"/>
      <c r="H94" s="44"/>
      <c r="I94" s="44"/>
      <c r="J94" s="44"/>
      <c r="K94" s="44"/>
      <c r="L94" s="14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6.5" customHeight="1">
      <c r="A95" s="42"/>
      <c r="B95" s="43"/>
      <c r="C95" s="44"/>
      <c r="D95" s="44"/>
      <c r="E95" s="73" t="str">
        <f>E11</f>
        <v>MS-EI - Silnoproud (Malý sál)</v>
      </c>
      <c r="F95" s="44"/>
      <c r="G95" s="44"/>
      <c r="H95" s="44"/>
      <c r="I95" s="44"/>
      <c r="J95" s="44"/>
      <c r="K95" s="44"/>
      <c r="L95" s="14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6.96" customHeight="1">
      <c r="A96" s="42"/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14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2" customHeight="1">
      <c r="A97" s="42"/>
      <c r="B97" s="43"/>
      <c r="C97" s="35" t="s">
        <v>22</v>
      </c>
      <c r="D97" s="44"/>
      <c r="E97" s="44"/>
      <c r="F97" s="30" t="str">
        <f>F14</f>
        <v>Ostrov</v>
      </c>
      <c r="G97" s="44"/>
      <c r="H97" s="44"/>
      <c r="I97" s="35" t="s">
        <v>24</v>
      </c>
      <c r="J97" s="76" t="str">
        <f>IF(J14="","",J14)</f>
        <v>13. 3. 2024</v>
      </c>
      <c r="K97" s="44"/>
      <c r="L97" s="14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6.96" customHeight="1">
      <c r="A98" s="42"/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148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54.45" customHeight="1">
      <c r="A99" s="42"/>
      <c r="B99" s="43"/>
      <c r="C99" s="35" t="s">
        <v>30</v>
      </c>
      <c r="D99" s="44"/>
      <c r="E99" s="44"/>
      <c r="F99" s="30" t="str">
        <f>E17</f>
        <v>Město Ostrov, Jáchymovská 1 , 363 01 Ostrov</v>
      </c>
      <c r="G99" s="44"/>
      <c r="H99" s="44"/>
      <c r="I99" s="35" t="s">
        <v>37</v>
      </c>
      <c r="J99" s="40" t="str">
        <f>E23</f>
        <v>Ing arch Olga Růžičková, Gagarinova, Karlovy Vary</v>
      </c>
      <c r="K99" s="44"/>
      <c r="L99" s="148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15.15" customHeight="1">
      <c r="A100" s="42"/>
      <c r="B100" s="43"/>
      <c r="C100" s="35" t="s">
        <v>35</v>
      </c>
      <c r="D100" s="44"/>
      <c r="E100" s="44"/>
      <c r="F100" s="30" t="str">
        <f>IF(E20="","",E20)</f>
        <v>Vyplň údaj</v>
      </c>
      <c r="G100" s="44"/>
      <c r="H100" s="44"/>
      <c r="I100" s="35" t="s">
        <v>40</v>
      </c>
      <c r="J100" s="40" t="str">
        <f>E26</f>
        <v>Jakub Vilingr</v>
      </c>
      <c r="K100" s="44"/>
      <c r="L100" s="148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2" customFormat="1" ht="10.32" customHeight="1">
      <c r="A101" s="42"/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148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10" customFormat="1" ht="29.28" customHeight="1">
      <c r="A102" s="184"/>
      <c r="B102" s="185"/>
      <c r="C102" s="186" t="s">
        <v>173</v>
      </c>
      <c r="D102" s="187" t="s">
        <v>63</v>
      </c>
      <c r="E102" s="187" t="s">
        <v>59</v>
      </c>
      <c r="F102" s="187" t="s">
        <v>60</v>
      </c>
      <c r="G102" s="187" t="s">
        <v>174</v>
      </c>
      <c r="H102" s="187" t="s">
        <v>175</v>
      </c>
      <c r="I102" s="187" t="s">
        <v>176</v>
      </c>
      <c r="J102" s="187" t="s">
        <v>169</v>
      </c>
      <c r="K102" s="188" t="s">
        <v>177</v>
      </c>
      <c r="L102" s="189"/>
      <c r="M102" s="96" t="s">
        <v>32</v>
      </c>
      <c r="N102" s="97" t="s">
        <v>48</v>
      </c>
      <c r="O102" s="97" t="s">
        <v>178</v>
      </c>
      <c r="P102" s="97" t="s">
        <v>179</v>
      </c>
      <c r="Q102" s="97" t="s">
        <v>180</v>
      </c>
      <c r="R102" s="97" t="s">
        <v>181</v>
      </c>
      <c r="S102" s="97" t="s">
        <v>182</v>
      </c>
      <c r="T102" s="98" t="s">
        <v>183</v>
      </c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</row>
    <row r="103" s="2" customFormat="1" ht="22.8" customHeight="1">
      <c r="A103" s="42"/>
      <c r="B103" s="43"/>
      <c r="C103" s="103" t="s">
        <v>184</v>
      </c>
      <c r="D103" s="44"/>
      <c r="E103" s="44"/>
      <c r="F103" s="44"/>
      <c r="G103" s="44"/>
      <c r="H103" s="44"/>
      <c r="I103" s="44"/>
      <c r="J103" s="190">
        <f>BK103</f>
        <v>0</v>
      </c>
      <c r="K103" s="44"/>
      <c r="L103" s="48"/>
      <c r="M103" s="99"/>
      <c r="N103" s="191"/>
      <c r="O103" s="100"/>
      <c r="P103" s="192">
        <f>P104+P129+P213</f>
        <v>0</v>
      </c>
      <c r="Q103" s="100"/>
      <c r="R103" s="192">
        <f>R104+R129+R213</f>
        <v>0</v>
      </c>
      <c r="S103" s="100"/>
      <c r="T103" s="193">
        <f>T104+T129+T213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77</v>
      </c>
      <c r="AU103" s="20" t="s">
        <v>170</v>
      </c>
      <c r="BK103" s="194">
        <f>BK104+BK129+BK213</f>
        <v>0</v>
      </c>
    </row>
    <row r="104" s="11" customFormat="1" ht="25.92" customHeight="1">
      <c r="A104" s="11"/>
      <c r="B104" s="195"/>
      <c r="C104" s="196"/>
      <c r="D104" s="197" t="s">
        <v>77</v>
      </c>
      <c r="E104" s="198" t="s">
        <v>273</v>
      </c>
      <c r="F104" s="198" t="s">
        <v>274</v>
      </c>
      <c r="G104" s="196"/>
      <c r="H104" s="196"/>
      <c r="I104" s="199"/>
      <c r="J104" s="200">
        <f>BK104</f>
        <v>0</v>
      </c>
      <c r="K104" s="196"/>
      <c r="L104" s="201"/>
      <c r="M104" s="202"/>
      <c r="N104" s="203"/>
      <c r="O104" s="203"/>
      <c r="P104" s="204">
        <f>P105+P110+P119+P126</f>
        <v>0</v>
      </c>
      <c r="Q104" s="203"/>
      <c r="R104" s="204">
        <f>R105+R110+R119+R126</f>
        <v>0</v>
      </c>
      <c r="S104" s="203"/>
      <c r="T104" s="205">
        <f>T105+T110+T119+T126</f>
        <v>0</v>
      </c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R104" s="206" t="s">
        <v>86</v>
      </c>
      <c r="AT104" s="207" t="s">
        <v>77</v>
      </c>
      <c r="AU104" s="207" t="s">
        <v>78</v>
      </c>
      <c r="AY104" s="206" t="s">
        <v>188</v>
      </c>
      <c r="BK104" s="208">
        <f>BK105+BK110+BK119+BK126</f>
        <v>0</v>
      </c>
    </row>
    <row r="105" s="11" customFormat="1" ht="22.8" customHeight="1">
      <c r="A105" s="11"/>
      <c r="B105" s="195"/>
      <c r="C105" s="196"/>
      <c r="D105" s="197" t="s">
        <v>77</v>
      </c>
      <c r="E105" s="237" t="s">
        <v>213</v>
      </c>
      <c r="F105" s="237" t="s">
        <v>275</v>
      </c>
      <c r="G105" s="196"/>
      <c r="H105" s="196"/>
      <c r="I105" s="199"/>
      <c r="J105" s="238">
        <f>BK105</f>
        <v>0</v>
      </c>
      <c r="K105" s="196"/>
      <c r="L105" s="201"/>
      <c r="M105" s="202"/>
      <c r="N105" s="203"/>
      <c r="O105" s="203"/>
      <c r="P105" s="204">
        <f>SUM(P106:P109)</f>
        <v>0</v>
      </c>
      <c r="Q105" s="203"/>
      <c r="R105" s="204">
        <f>SUM(R106:R109)</f>
        <v>0</v>
      </c>
      <c r="S105" s="203"/>
      <c r="T105" s="205">
        <f>SUM(T106:T109)</f>
        <v>0</v>
      </c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R105" s="206" t="s">
        <v>86</v>
      </c>
      <c r="AT105" s="207" t="s">
        <v>77</v>
      </c>
      <c r="AU105" s="207" t="s">
        <v>86</v>
      </c>
      <c r="AY105" s="206" t="s">
        <v>188</v>
      </c>
      <c r="BK105" s="208">
        <f>SUM(BK106:BK109)</f>
        <v>0</v>
      </c>
    </row>
    <row r="106" s="2" customFormat="1" ht="21.75" customHeight="1">
      <c r="A106" s="42"/>
      <c r="B106" s="43"/>
      <c r="C106" s="209" t="s">
        <v>86</v>
      </c>
      <c r="D106" s="209" t="s">
        <v>189</v>
      </c>
      <c r="E106" s="210" t="s">
        <v>3823</v>
      </c>
      <c r="F106" s="211" t="s">
        <v>3824</v>
      </c>
      <c r="G106" s="212" t="s">
        <v>278</v>
      </c>
      <c r="H106" s="213">
        <v>11.5</v>
      </c>
      <c r="I106" s="214"/>
      <c r="J106" s="215">
        <f>ROUND(I106*H106,2)</f>
        <v>0</v>
      </c>
      <c r="K106" s="211" t="s">
        <v>32</v>
      </c>
      <c r="L106" s="48"/>
      <c r="M106" s="216" t="s">
        <v>32</v>
      </c>
      <c r="N106" s="217" t="s">
        <v>49</v>
      </c>
      <c r="O106" s="88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20" t="s">
        <v>187</v>
      </c>
      <c r="AT106" s="220" t="s">
        <v>189</v>
      </c>
      <c r="AU106" s="220" t="s">
        <v>91</v>
      </c>
      <c r="AY106" s="20" t="s">
        <v>188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20" t="s">
        <v>86</v>
      </c>
      <c r="BK106" s="221">
        <f>ROUND(I106*H106,2)</f>
        <v>0</v>
      </c>
      <c r="BL106" s="20" t="s">
        <v>187</v>
      </c>
      <c r="BM106" s="220" t="s">
        <v>91</v>
      </c>
    </row>
    <row r="107" s="2" customFormat="1">
      <c r="A107" s="42"/>
      <c r="B107" s="43"/>
      <c r="C107" s="44"/>
      <c r="D107" s="222" t="s">
        <v>194</v>
      </c>
      <c r="E107" s="44"/>
      <c r="F107" s="223" t="s">
        <v>3824</v>
      </c>
      <c r="G107" s="44"/>
      <c r="H107" s="44"/>
      <c r="I107" s="224"/>
      <c r="J107" s="44"/>
      <c r="K107" s="44"/>
      <c r="L107" s="48"/>
      <c r="M107" s="225"/>
      <c r="N107" s="226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194</v>
      </c>
      <c r="AU107" s="20" t="s">
        <v>91</v>
      </c>
    </row>
    <row r="108" s="2" customFormat="1" ht="21.75" customHeight="1">
      <c r="A108" s="42"/>
      <c r="B108" s="43"/>
      <c r="C108" s="209" t="s">
        <v>91</v>
      </c>
      <c r="D108" s="209" t="s">
        <v>189</v>
      </c>
      <c r="E108" s="210" t="s">
        <v>3825</v>
      </c>
      <c r="F108" s="211" t="s">
        <v>3826</v>
      </c>
      <c r="G108" s="212" t="s">
        <v>278</v>
      </c>
      <c r="H108" s="213">
        <v>11.5</v>
      </c>
      <c r="I108" s="214"/>
      <c r="J108" s="215">
        <f>ROUND(I108*H108,2)</f>
        <v>0</v>
      </c>
      <c r="K108" s="211" t="s">
        <v>32</v>
      </c>
      <c r="L108" s="48"/>
      <c r="M108" s="216" t="s">
        <v>32</v>
      </c>
      <c r="N108" s="217" t="s">
        <v>49</v>
      </c>
      <c r="O108" s="88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20" t="s">
        <v>187</v>
      </c>
      <c r="AT108" s="220" t="s">
        <v>189</v>
      </c>
      <c r="AU108" s="220" t="s">
        <v>91</v>
      </c>
      <c r="AY108" s="20" t="s">
        <v>188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0" t="s">
        <v>86</v>
      </c>
      <c r="BK108" s="221">
        <f>ROUND(I108*H108,2)</f>
        <v>0</v>
      </c>
      <c r="BL108" s="20" t="s">
        <v>187</v>
      </c>
      <c r="BM108" s="220" t="s">
        <v>187</v>
      </c>
    </row>
    <row r="109" s="2" customFormat="1">
      <c r="A109" s="42"/>
      <c r="B109" s="43"/>
      <c r="C109" s="44"/>
      <c r="D109" s="222" t="s">
        <v>194</v>
      </c>
      <c r="E109" s="44"/>
      <c r="F109" s="223" t="s">
        <v>3826</v>
      </c>
      <c r="G109" s="44"/>
      <c r="H109" s="44"/>
      <c r="I109" s="224"/>
      <c r="J109" s="44"/>
      <c r="K109" s="44"/>
      <c r="L109" s="48"/>
      <c r="M109" s="225"/>
      <c r="N109" s="226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194</v>
      </c>
      <c r="AU109" s="20" t="s">
        <v>91</v>
      </c>
    </row>
    <row r="110" s="11" customFormat="1" ht="22.8" customHeight="1">
      <c r="A110" s="11"/>
      <c r="B110" s="195"/>
      <c r="C110" s="196"/>
      <c r="D110" s="197" t="s">
        <v>77</v>
      </c>
      <c r="E110" s="237" t="s">
        <v>324</v>
      </c>
      <c r="F110" s="237" t="s">
        <v>3827</v>
      </c>
      <c r="G110" s="196"/>
      <c r="H110" s="196"/>
      <c r="I110" s="199"/>
      <c r="J110" s="238">
        <f>BK110</f>
        <v>0</v>
      </c>
      <c r="K110" s="196"/>
      <c r="L110" s="201"/>
      <c r="M110" s="202"/>
      <c r="N110" s="203"/>
      <c r="O110" s="203"/>
      <c r="P110" s="204">
        <f>SUM(P111:P118)</f>
        <v>0</v>
      </c>
      <c r="Q110" s="203"/>
      <c r="R110" s="204">
        <f>SUM(R111:R118)</f>
        <v>0</v>
      </c>
      <c r="S110" s="203"/>
      <c r="T110" s="205">
        <f>SUM(T111:T118)</f>
        <v>0</v>
      </c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R110" s="206" t="s">
        <v>86</v>
      </c>
      <c r="AT110" s="207" t="s">
        <v>77</v>
      </c>
      <c r="AU110" s="207" t="s">
        <v>86</v>
      </c>
      <c r="AY110" s="206" t="s">
        <v>188</v>
      </c>
      <c r="BK110" s="208">
        <f>SUM(BK111:BK118)</f>
        <v>0</v>
      </c>
    </row>
    <row r="111" s="2" customFormat="1" ht="24.15" customHeight="1">
      <c r="A111" s="42"/>
      <c r="B111" s="43"/>
      <c r="C111" s="209" t="s">
        <v>198</v>
      </c>
      <c r="D111" s="209" t="s">
        <v>189</v>
      </c>
      <c r="E111" s="210" t="s">
        <v>3828</v>
      </c>
      <c r="F111" s="211" t="s">
        <v>3829</v>
      </c>
      <c r="G111" s="212" t="s">
        <v>941</v>
      </c>
      <c r="H111" s="213">
        <v>0.5</v>
      </c>
      <c r="I111" s="214"/>
      <c r="J111" s="215">
        <f>ROUND(I111*H111,2)</f>
        <v>0</v>
      </c>
      <c r="K111" s="211" t="s">
        <v>32</v>
      </c>
      <c r="L111" s="48"/>
      <c r="M111" s="216" t="s">
        <v>32</v>
      </c>
      <c r="N111" s="217" t="s">
        <v>49</v>
      </c>
      <c r="O111" s="88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20" t="s">
        <v>187</v>
      </c>
      <c r="AT111" s="220" t="s">
        <v>189</v>
      </c>
      <c r="AU111" s="220" t="s">
        <v>91</v>
      </c>
      <c r="AY111" s="20" t="s">
        <v>188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86</v>
      </c>
      <c r="BK111" s="221">
        <f>ROUND(I111*H111,2)</f>
        <v>0</v>
      </c>
      <c r="BL111" s="20" t="s">
        <v>187</v>
      </c>
      <c r="BM111" s="220" t="s">
        <v>213</v>
      </c>
    </row>
    <row r="112" s="2" customFormat="1">
      <c r="A112" s="42"/>
      <c r="B112" s="43"/>
      <c r="C112" s="44"/>
      <c r="D112" s="222" t="s">
        <v>194</v>
      </c>
      <c r="E112" s="44"/>
      <c r="F112" s="223" t="s">
        <v>3829</v>
      </c>
      <c r="G112" s="44"/>
      <c r="H112" s="44"/>
      <c r="I112" s="224"/>
      <c r="J112" s="44"/>
      <c r="K112" s="44"/>
      <c r="L112" s="48"/>
      <c r="M112" s="225"/>
      <c r="N112" s="226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194</v>
      </c>
      <c r="AU112" s="20" t="s">
        <v>91</v>
      </c>
    </row>
    <row r="113" s="2" customFormat="1" ht="24.15" customHeight="1">
      <c r="A113" s="42"/>
      <c r="B113" s="43"/>
      <c r="C113" s="209" t="s">
        <v>187</v>
      </c>
      <c r="D113" s="209" t="s">
        <v>189</v>
      </c>
      <c r="E113" s="210" t="s">
        <v>3830</v>
      </c>
      <c r="F113" s="211" t="s">
        <v>3831</v>
      </c>
      <c r="G113" s="212" t="s">
        <v>314</v>
      </c>
      <c r="H113" s="213">
        <v>140</v>
      </c>
      <c r="I113" s="214"/>
      <c r="J113" s="215">
        <f>ROUND(I113*H113,2)</f>
        <v>0</v>
      </c>
      <c r="K113" s="211" t="s">
        <v>32</v>
      </c>
      <c r="L113" s="48"/>
      <c r="M113" s="216" t="s">
        <v>32</v>
      </c>
      <c r="N113" s="217" t="s">
        <v>49</v>
      </c>
      <c r="O113" s="88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20" t="s">
        <v>187</v>
      </c>
      <c r="AT113" s="220" t="s">
        <v>189</v>
      </c>
      <c r="AU113" s="220" t="s">
        <v>91</v>
      </c>
      <c r="AY113" s="20" t="s">
        <v>188</v>
      </c>
      <c r="BE113" s="221">
        <f>IF(N113="základní",J113,0)</f>
        <v>0</v>
      </c>
      <c r="BF113" s="221">
        <f>IF(N113="snížená",J113,0)</f>
        <v>0</v>
      </c>
      <c r="BG113" s="221">
        <f>IF(N113="zákl. přenesená",J113,0)</f>
        <v>0</v>
      </c>
      <c r="BH113" s="221">
        <f>IF(N113="sníž. přenesená",J113,0)</f>
        <v>0</v>
      </c>
      <c r="BI113" s="221">
        <f>IF(N113="nulová",J113,0)</f>
        <v>0</v>
      </c>
      <c r="BJ113" s="20" t="s">
        <v>86</v>
      </c>
      <c r="BK113" s="221">
        <f>ROUND(I113*H113,2)</f>
        <v>0</v>
      </c>
      <c r="BL113" s="20" t="s">
        <v>187</v>
      </c>
      <c r="BM113" s="220" t="s">
        <v>221</v>
      </c>
    </row>
    <row r="114" s="2" customFormat="1">
      <c r="A114" s="42"/>
      <c r="B114" s="43"/>
      <c r="C114" s="44"/>
      <c r="D114" s="222" t="s">
        <v>194</v>
      </c>
      <c r="E114" s="44"/>
      <c r="F114" s="223" t="s">
        <v>3831</v>
      </c>
      <c r="G114" s="44"/>
      <c r="H114" s="44"/>
      <c r="I114" s="224"/>
      <c r="J114" s="44"/>
      <c r="K114" s="44"/>
      <c r="L114" s="48"/>
      <c r="M114" s="225"/>
      <c r="N114" s="226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194</v>
      </c>
      <c r="AU114" s="20" t="s">
        <v>91</v>
      </c>
    </row>
    <row r="115" s="2" customFormat="1" ht="24.15" customHeight="1">
      <c r="A115" s="42"/>
      <c r="B115" s="43"/>
      <c r="C115" s="209" t="s">
        <v>208</v>
      </c>
      <c r="D115" s="209" t="s">
        <v>189</v>
      </c>
      <c r="E115" s="210" t="s">
        <v>3954</v>
      </c>
      <c r="F115" s="211" t="s">
        <v>3955</v>
      </c>
      <c r="G115" s="212" t="s">
        <v>314</v>
      </c>
      <c r="H115" s="213">
        <v>15</v>
      </c>
      <c r="I115" s="214"/>
      <c r="J115" s="215">
        <f>ROUND(I115*H115,2)</f>
        <v>0</v>
      </c>
      <c r="K115" s="211" t="s">
        <v>32</v>
      </c>
      <c r="L115" s="48"/>
      <c r="M115" s="216" t="s">
        <v>32</v>
      </c>
      <c r="N115" s="217" t="s">
        <v>49</v>
      </c>
      <c r="O115" s="88"/>
      <c r="P115" s="218">
        <f>O115*H115</f>
        <v>0</v>
      </c>
      <c r="Q115" s="218">
        <v>0</v>
      </c>
      <c r="R115" s="218">
        <f>Q115*H115</f>
        <v>0</v>
      </c>
      <c r="S115" s="218">
        <v>0</v>
      </c>
      <c r="T115" s="219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20" t="s">
        <v>187</v>
      </c>
      <c r="AT115" s="220" t="s">
        <v>189</v>
      </c>
      <c r="AU115" s="220" t="s">
        <v>91</v>
      </c>
      <c r="AY115" s="20" t="s">
        <v>188</v>
      </c>
      <c r="BE115" s="221">
        <f>IF(N115="základní",J115,0)</f>
        <v>0</v>
      </c>
      <c r="BF115" s="221">
        <f>IF(N115="snížená",J115,0)</f>
        <v>0</v>
      </c>
      <c r="BG115" s="221">
        <f>IF(N115="zákl. přenesená",J115,0)</f>
        <v>0</v>
      </c>
      <c r="BH115" s="221">
        <f>IF(N115="sníž. přenesená",J115,0)</f>
        <v>0</v>
      </c>
      <c r="BI115" s="221">
        <f>IF(N115="nulová",J115,0)</f>
        <v>0</v>
      </c>
      <c r="BJ115" s="20" t="s">
        <v>86</v>
      </c>
      <c r="BK115" s="221">
        <f>ROUND(I115*H115,2)</f>
        <v>0</v>
      </c>
      <c r="BL115" s="20" t="s">
        <v>187</v>
      </c>
      <c r="BM115" s="220" t="s">
        <v>340</v>
      </c>
    </row>
    <row r="116" s="2" customFormat="1">
      <c r="A116" s="42"/>
      <c r="B116" s="43"/>
      <c r="C116" s="44"/>
      <c r="D116" s="222" t="s">
        <v>194</v>
      </c>
      <c r="E116" s="44"/>
      <c r="F116" s="223" t="s">
        <v>3955</v>
      </c>
      <c r="G116" s="44"/>
      <c r="H116" s="44"/>
      <c r="I116" s="224"/>
      <c r="J116" s="44"/>
      <c r="K116" s="44"/>
      <c r="L116" s="48"/>
      <c r="M116" s="225"/>
      <c r="N116" s="226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194</v>
      </c>
      <c r="AU116" s="20" t="s">
        <v>91</v>
      </c>
    </row>
    <row r="117" s="2" customFormat="1" ht="24.15" customHeight="1">
      <c r="A117" s="42"/>
      <c r="B117" s="43"/>
      <c r="C117" s="209" t="s">
        <v>213</v>
      </c>
      <c r="D117" s="209" t="s">
        <v>189</v>
      </c>
      <c r="E117" s="210" t="s">
        <v>3956</v>
      </c>
      <c r="F117" s="211" t="s">
        <v>3957</v>
      </c>
      <c r="G117" s="212" t="s">
        <v>314</v>
      </c>
      <c r="H117" s="213">
        <v>20</v>
      </c>
      <c r="I117" s="214"/>
      <c r="J117" s="215">
        <f>ROUND(I117*H117,2)</f>
        <v>0</v>
      </c>
      <c r="K117" s="211" t="s">
        <v>32</v>
      </c>
      <c r="L117" s="48"/>
      <c r="M117" s="216" t="s">
        <v>32</v>
      </c>
      <c r="N117" s="217" t="s">
        <v>49</v>
      </c>
      <c r="O117" s="88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20" t="s">
        <v>187</v>
      </c>
      <c r="AT117" s="220" t="s">
        <v>189</v>
      </c>
      <c r="AU117" s="220" t="s">
        <v>91</v>
      </c>
      <c r="AY117" s="20" t="s">
        <v>188</v>
      </c>
      <c r="BE117" s="221">
        <f>IF(N117="základní",J117,0)</f>
        <v>0</v>
      </c>
      <c r="BF117" s="221">
        <f>IF(N117="snížená",J117,0)</f>
        <v>0</v>
      </c>
      <c r="BG117" s="221">
        <f>IF(N117="zákl. přenesená",J117,0)</f>
        <v>0</v>
      </c>
      <c r="BH117" s="221">
        <f>IF(N117="sníž. přenesená",J117,0)</f>
        <v>0</v>
      </c>
      <c r="BI117" s="221">
        <f>IF(N117="nulová",J117,0)</f>
        <v>0</v>
      </c>
      <c r="BJ117" s="20" t="s">
        <v>86</v>
      </c>
      <c r="BK117" s="221">
        <f>ROUND(I117*H117,2)</f>
        <v>0</v>
      </c>
      <c r="BL117" s="20" t="s">
        <v>187</v>
      </c>
      <c r="BM117" s="220" t="s">
        <v>366</v>
      </c>
    </row>
    <row r="118" s="2" customFormat="1">
      <c r="A118" s="42"/>
      <c r="B118" s="43"/>
      <c r="C118" s="44"/>
      <c r="D118" s="222" t="s">
        <v>194</v>
      </c>
      <c r="E118" s="44"/>
      <c r="F118" s="223" t="s">
        <v>3957</v>
      </c>
      <c r="G118" s="44"/>
      <c r="H118" s="44"/>
      <c r="I118" s="224"/>
      <c r="J118" s="44"/>
      <c r="K118" s="44"/>
      <c r="L118" s="48"/>
      <c r="M118" s="225"/>
      <c r="N118" s="226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194</v>
      </c>
      <c r="AU118" s="20" t="s">
        <v>91</v>
      </c>
    </row>
    <row r="119" s="11" customFormat="1" ht="22.8" customHeight="1">
      <c r="A119" s="11"/>
      <c r="B119" s="195"/>
      <c r="C119" s="196"/>
      <c r="D119" s="197" t="s">
        <v>77</v>
      </c>
      <c r="E119" s="237" t="s">
        <v>384</v>
      </c>
      <c r="F119" s="237" t="s">
        <v>385</v>
      </c>
      <c r="G119" s="196"/>
      <c r="H119" s="196"/>
      <c r="I119" s="199"/>
      <c r="J119" s="238">
        <f>BK119</f>
        <v>0</v>
      </c>
      <c r="K119" s="196"/>
      <c r="L119" s="201"/>
      <c r="M119" s="202"/>
      <c r="N119" s="203"/>
      <c r="O119" s="203"/>
      <c r="P119" s="204">
        <f>SUM(P120:P125)</f>
        <v>0</v>
      </c>
      <c r="Q119" s="203"/>
      <c r="R119" s="204">
        <f>SUM(R120:R125)</f>
        <v>0</v>
      </c>
      <c r="S119" s="203"/>
      <c r="T119" s="205">
        <f>SUM(T120:T125)</f>
        <v>0</v>
      </c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R119" s="206" t="s">
        <v>86</v>
      </c>
      <c r="AT119" s="207" t="s">
        <v>77</v>
      </c>
      <c r="AU119" s="207" t="s">
        <v>86</v>
      </c>
      <c r="AY119" s="206" t="s">
        <v>188</v>
      </c>
      <c r="BK119" s="208">
        <f>SUM(BK120:BK125)</f>
        <v>0</v>
      </c>
    </row>
    <row r="120" s="2" customFormat="1" ht="24.15" customHeight="1">
      <c r="A120" s="42"/>
      <c r="B120" s="43"/>
      <c r="C120" s="209" t="s">
        <v>217</v>
      </c>
      <c r="D120" s="209" t="s">
        <v>189</v>
      </c>
      <c r="E120" s="210" t="s">
        <v>3832</v>
      </c>
      <c r="F120" s="211" t="s">
        <v>3833</v>
      </c>
      <c r="G120" s="212" t="s">
        <v>389</v>
      </c>
      <c r="H120" s="213">
        <v>3</v>
      </c>
      <c r="I120" s="214"/>
      <c r="J120" s="215">
        <f>ROUND(I120*H120,2)</f>
        <v>0</v>
      </c>
      <c r="K120" s="211" t="s">
        <v>32</v>
      </c>
      <c r="L120" s="48"/>
      <c r="M120" s="216" t="s">
        <v>32</v>
      </c>
      <c r="N120" s="217" t="s">
        <v>49</v>
      </c>
      <c r="O120" s="88"/>
      <c r="P120" s="218">
        <f>O120*H120</f>
        <v>0</v>
      </c>
      <c r="Q120" s="218">
        <v>0</v>
      </c>
      <c r="R120" s="218">
        <f>Q120*H120</f>
        <v>0</v>
      </c>
      <c r="S120" s="218">
        <v>0</v>
      </c>
      <c r="T120" s="219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20" t="s">
        <v>187</v>
      </c>
      <c r="AT120" s="220" t="s">
        <v>189</v>
      </c>
      <c r="AU120" s="220" t="s">
        <v>91</v>
      </c>
      <c r="AY120" s="20" t="s">
        <v>188</v>
      </c>
      <c r="BE120" s="221">
        <f>IF(N120="základní",J120,0)</f>
        <v>0</v>
      </c>
      <c r="BF120" s="221">
        <f>IF(N120="snížená",J120,0)</f>
        <v>0</v>
      </c>
      <c r="BG120" s="221">
        <f>IF(N120="zákl. přenesená",J120,0)</f>
        <v>0</v>
      </c>
      <c r="BH120" s="221">
        <f>IF(N120="sníž. přenesená",J120,0)</f>
        <v>0</v>
      </c>
      <c r="BI120" s="221">
        <f>IF(N120="nulová",J120,0)</f>
        <v>0</v>
      </c>
      <c r="BJ120" s="20" t="s">
        <v>86</v>
      </c>
      <c r="BK120" s="221">
        <f>ROUND(I120*H120,2)</f>
        <v>0</v>
      </c>
      <c r="BL120" s="20" t="s">
        <v>187</v>
      </c>
      <c r="BM120" s="220" t="s">
        <v>393</v>
      </c>
    </row>
    <row r="121" s="2" customFormat="1">
      <c r="A121" s="42"/>
      <c r="B121" s="43"/>
      <c r="C121" s="44"/>
      <c r="D121" s="222" t="s">
        <v>194</v>
      </c>
      <c r="E121" s="44"/>
      <c r="F121" s="223" t="s">
        <v>3833</v>
      </c>
      <c r="G121" s="44"/>
      <c r="H121" s="44"/>
      <c r="I121" s="224"/>
      <c r="J121" s="44"/>
      <c r="K121" s="44"/>
      <c r="L121" s="48"/>
      <c r="M121" s="225"/>
      <c r="N121" s="226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194</v>
      </c>
      <c r="AU121" s="20" t="s">
        <v>91</v>
      </c>
    </row>
    <row r="122" s="2" customFormat="1" ht="24.15" customHeight="1">
      <c r="A122" s="42"/>
      <c r="B122" s="43"/>
      <c r="C122" s="209" t="s">
        <v>221</v>
      </c>
      <c r="D122" s="209" t="s">
        <v>189</v>
      </c>
      <c r="E122" s="210" t="s">
        <v>3834</v>
      </c>
      <c r="F122" s="211" t="s">
        <v>3835</v>
      </c>
      <c r="G122" s="212" t="s">
        <v>3836</v>
      </c>
      <c r="H122" s="213">
        <v>5</v>
      </c>
      <c r="I122" s="214"/>
      <c r="J122" s="215">
        <f>ROUND(I122*H122,2)</f>
        <v>0</v>
      </c>
      <c r="K122" s="211" t="s">
        <v>32</v>
      </c>
      <c r="L122" s="48"/>
      <c r="M122" s="216" t="s">
        <v>32</v>
      </c>
      <c r="N122" s="217" t="s">
        <v>49</v>
      </c>
      <c r="O122" s="88"/>
      <c r="P122" s="218">
        <f>O122*H122</f>
        <v>0</v>
      </c>
      <c r="Q122" s="218">
        <v>0</v>
      </c>
      <c r="R122" s="218">
        <f>Q122*H122</f>
        <v>0</v>
      </c>
      <c r="S122" s="218">
        <v>0</v>
      </c>
      <c r="T122" s="219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20" t="s">
        <v>187</v>
      </c>
      <c r="AT122" s="220" t="s">
        <v>189</v>
      </c>
      <c r="AU122" s="220" t="s">
        <v>91</v>
      </c>
      <c r="AY122" s="20" t="s">
        <v>188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86</v>
      </c>
      <c r="BK122" s="221">
        <f>ROUND(I122*H122,2)</f>
        <v>0</v>
      </c>
      <c r="BL122" s="20" t="s">
        <v>187</v>
      </c>
      <c r="BM122" s="220" t="s">
        <v>405</v>
      </c>
    </row>
    <row r="123" s="2" customFormat="1">
      <c r="A123" s="42"/>
      <c r="B123" s="43"/>
      <c r="C123" s="44"/>
      <c r="D123" s="222" t="s">
        <v>194</v>
      </c>
      <c r="E123" s="44"/>
      <c r="F123" s="223" t="s">
        <v>3835</v>
      </c>
      <c r="G123" s="44"/>
      <c r="H123" s="44"/>
      <c r="I123" s="224"/>
      <c r="J123" s="44"/>
      <c r="K123" s="44"/>
      <c r="L123" s="48"/>
      <c r="M123" s="225"/>
      <c r="N123" s="226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194</v>
      </c>
      <c r="AU123" s="20" t="s">
        <v>91</v>
      </c>
    </row>
    <row r="124" s="2" customFormat="1" ht="24.15" customHeight="1">
      <c r="A124" s="42"/>
      <c r="B124" s="43"/>
      <c r="C124" s="209" t="s">
        <v>324</v>
      </c>
      <c r="D124" s="209" t="s">
        <v>189</v>
      </c>
      <c r="E124" s="210" t="s">
        <v>3837</v>
      </c>
      <c r="F124" s="211" t="s">
        <v>3838</v>
      </c>
      <c r="G124" s="212" t="s">
        <v>389</v>
      </c>
      <c r="H124" s="213">
        <v>3</v>
      </c>
      <c r="I124" s="214"/>
      <c r="J124" s="215">
        <f>ROUND(I124*H124,2)</f>
        <v>0</v>
      </c>
      <c r="K124" s="211" t="s">
        <v>32</v>
      </c>
      <c r="L124" s="48"/>
      <c r="M124" s="216" t="s">
        <v>32</v>
      </c>
      <c r="N124" s="217" t="s">
        <v>49</v>
      </c>
      <c r="O124" s="88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20" t="s">
        <v>187</v>
      </c>
      <c r="AT124" s="220" t="s">
        <v>189</v>
      </c>
      <c r="AU124" s="220" t="s">
        <v>91</v>
      </c>
      <c r="AY124" s="20" t="s">
        <v>188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0" t="s">
        <v>86</v>
      </c>
      <c r="BK124" s="221">
        <f>ROUND(I124*H124,2)</f>
        <v>0</v>
      </c>
      <c r="BL124" s="20" t="s">
        <v>187</v>
      </c>
      <c r="BM124" s="220" t="s">
        <v>423</v>
      </c>
    </row>
    <row r="125" s="2" customFormat="1">
      <c r="A125" s="42"/>
      <c r="B125" s="43"/>
      <c r="C125" s="44"/>
      <c r="D125" s="222" t="s">
        <v>194</v>
      </c>
      <c r="E125" s="44"/>
      <c r="F125" s="223" t="s">
        <v>3838</v>
      </c>
      <c r="G125" s="44"/>
      <c r="H125" s="44"/>
      <c r="I125" s="224"/>
      <c r="J125" s="44"/>
      <c r="K125" s="44"/>
      <c r="L125" s="48"/>
      <c r="M125" s="225"/>
      <c r="N125" s="226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194</v>
      </c>
      <c r="AU125" s="20" t="s">
        <v>91</v>
      </c>
    </row>
    <row r="126" s="11" customFormat="1" ht="22.8" customHeight="1">
      <c r="A126" s="11"/>
      <c r="B126" s="195"/>
      <c r="C126" s="196"/>
      <c r="D126" s="197" t="s">
        <v>77</v>
      </c>
      <c r="E126" s="237" t="s">
        <v>411</v>
      </c>
      <c r="F126" s="237" t="s">
        <v>412</v>
      </c>
      <c r="G126" s="196"/>
      <c r="H126" s="196"/>
      <c r="I126" s="199"/>
      <c r="J126" s="238">
        <f>BK126</f>
        <v>0</v>
      </c>
      <c r="K126" s="196"/>
      <c r="L126" s="201"/>
      <c r="M126" s="202"/>
      <c r="N126" s="203"/>
      <c r="O126" s="203"/>
      <c r="P126" s="204">
        <f>SUM(P127:P128)</f>
        <v>0</v>
      </c>
      <c r="Q126" s="203"/>
      <c r="R126" s="204">
        <f>SUM(R127:R128)</f>
        <v>0</v>
      </c>
      <c r="S126" s="203"/>
      <c r="T126" s="205">
        <f>SUM(T127:T128)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06" t="s">
        <v>86</v>
      </c>
      <c r="AT126" s="207" t="s">
        <v>77</v>
      </c>
      <c r="AU126" s="207" t="s">
        <v>86</v>
      </c>
      <c r="AY126" s="206" t="s">
        <v>188</v>
      </c>
      <c r="BK126" s="208">
        <f>SUM(BK127:BK128)</f>
        <v>0</v>
      </c>
    </row>
    <row r="127" s="2" customFormat="1" ht="16.5" customHeight="1">
      <c r="A127" s="42"/>
      <c r="B127" s="43"/>
      <c r="C127" s="209" t="s">
        <v>340</v>
      </c>
      <c r="D127" s="209" t="s">
        <v>189</v>
      </c>
      <c r="E127" s="210" t="s">
        <v>3839</v>
      </c>
      <c r="F127" s="211" t="s">
        <v>3840</v>
      </c>
      <c r="G127" s="212" t="s">
        <v>389</v>
      </c>
      <c r="H127" s="213">
        <v>3</v>
      </c>
      <c r="I127" s="214"/>
      <c r="J127" s="215">
        <f>ROUND(I127*H127,2)</f>
        <v>0</v>
      </c>
      <c r="K127" s="211" t="s">
        <v>32</v>
      </c>
      <c r="L127" s="48"/>
      <c r="M127" s="216" t="s">
        <v>32</v>
      </c>
      <c r="N127" s="217" t="s">
        <v>49</v>
      </c>
      <c r="O127" s="88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20" t="s">
        <v>187</v>
      </c>
      <c r="AT127" s="220" t="s">
        <v>189</v>
      </c>
      <c r="AU127" s="220" t="s">
        <v>91</v>
      </c>
      <c r="AY127" s="20" t="s">
        <v>188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20" t="s">
        <v>86</v>
      </c>
      <c r="BK127" s="221">
        <f>ROUND(I127*H127,2)</f>
        <v>0</v>
      </c>
      <c r="BL127" s="20" t="s">
        <v>187</v>
      </c>
      <c r="BM127" s="220" t="s">
        <v>434</v>
      </c>
    </row>
    <row r="128" s="2" customFormat="1">
      <c r="A128" s="42"/>
      <c r="B128" s="43"/>
      <c r="C128" s="44"/>
      <c r="D128" s="222" t="s">
        <v>194</v>
      </c>
      <c r="E128" s="44"/>
      <c r="F128" s="223" t="s">
        <v>3840</v>
      </c>
      <c r="G128" s="44"/>
      <c r="H128" s="44"/>
      <c r="I128" s="224"/>
      <c r="J128" s="44"/>
      <c r="K128" s="44"/>
      <c r="L128" s="48"/>
      <c r="M128" s="225"/>
      <c r="N128" s="226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194</v>
      </c>
      <c r="AU128" s="20" t="s">
        <v>91</v>
      </c>
    </row>
    <row r="129" s="11" customFormat="1" ht="25.92" customHeight="1">
      <c r="A129" s="11"/>
      <c r="B129" s="195"/>
      <c r="C129" s="196"/>
      <c r="D129" s="197" t="s">
        <v>77</v>
      </c>
      <c r="E129" s="198" t="s">
        <v>419</v>
      </c>
      <c r="F129" s="198" t="s">
        <v>420</v>
      </c>
      <c r="G129" s="196"/>
      <c r="H129" s="196"/>
      <c r="I129" s="199"/>
      <c r="J129" s="200">
        <f>BK129</f>
        <v>0</v>
      </c>
      <c r="K129" s="196"/>
      <c r="L129" s="201"/>
      <c r="M129" s="202"/>
      <c r="N129" s="203"/>
      <c r="O129" s="203"/>
      <c r="P129" s="204">
        <f>P130</f>
        <v>0</v>
      </c>
      <c r="Q129" s="203"/>
      <c r="R129" s="204">
        <f>R130</f>
        <v>0</v>
      </c>
      <c r="S129" s="203"/>
      <c r="T129" s="205">
        <f>T130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06" t="s">
        <v>91</v>
      </c>
      <c r="AT129" s="207" t="s">
        <v>77</v>
      </c>
      <c r="AU129" s="207" t="s">
        <v>78</v>
      </c>
      <c r="AY129" s="206" t="s">
        <v>188</v>
      </c>
      <c r="BK129" s="208">
        <f>BK130</f>
        <v>0</v>
      </c>
    </row>
    <row r="130" s="11" customFormat="1" ht="22.8" customHeight="1">
      <c r="A130" s="11"/>
      <c r="B130" s="195"/>
      <c r="C130" s="196"/>
      <c r="D130" s="197" t="s">
        <v>77</v>
      </c>
      <c r="E130" s="237" t="s">
        <v>421</v>
      </c>
      <c r="F130" s="237" t="s">
        <v>3842</v>
      </c>
      <c r="G130" s="196"/>
      <c r="H130" s="196"/>
      <c r="I130" s="199"/>
      <c r="J130" s="238">
        <f>BK130</f>
        <v>0</v>
      </c>
      <c r="K130" s="196"/>
      <c r="L130" s="201"/>
      <c r="M130" s="202"/>
      <c r="N130" s="203"/>
      <c r="O130" s="203"/>
      <c r="P130" s="204">
        <f>P131+P134+P137+P148+P153+P174+P181+P196+P203+P208</f>
        <v>0</v>
      </c>
      <c r="Q130" s="203"/>
      <c r="R130" s="204">
        <f>R131+R134+R137+R148+R153+R174+R181+R196+R203+R208</f>
        <v>0</v>
      </c>
      <c r="S130" s="203"/>
      <c r="T130" s="205">
        <f>T131+T134+T137+T148+T153+T174+T181+T196+T203+T208</f>
        <v>0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06" t="s">
        <v>91</v>
      </c>
      <c r="AT130" s="207" t="s">
        <v>77</v>
      </c>
      <c r="AU130" s="207" t="s">
        <v>86</v>
      </c>
      <c r="AY130" s="206" t="s">
        <v>188</v>
      </c>
      <c r="BK130" s="208">
        <f>BK131+BK134+BK137+BK148+BK153+BK174+BK181+BK196+BK203+BK208</f>
        <v>0</v>
      </c>
    </row>
    <row r="131" s="11" customFormat="1" ht="20.88" customHeight="1">
      <c r="A131" s="11"/>
      <c r="B131" s="195"/>
      <c r="C131" s="196"/>
      <c r="D131" s="197" t="s">
        <v>77</v>
      </c>
      <c r="E131" s="237" t="s">
        <v>3843</v>
      </c>
      <c r="F131" s="237" t="s">
        <v>3844</v>
      </c>
      <c r="G131" s="196"/>
      <c r="H131" s="196"/>
      <c r="I131" s="199"/>
      <c r="J131" s="238">
        <f>BK131</f>
        <v>0</v>
      </c>
      <c r="K131" s="196"/>
      <c r="L131" s="201"/>
      <c r="M131" s="202"/>
      <c r="N131" s="203"/>
      <c r="O131" s="203"/>
      <c r="P131" s="204">
        <f>SUM(P132:P133)</f>
        <v>0</v>
      </c>
      <c r="Q131" s="203"/>
      <c r="R131" s="204">
        <f>SUM(R132:R133)</f>
        <v>0</v>
      </c>
      <c r="S131" s="203"/>
      <c r="T131" s="205">
        <f>SUM(T132:T133)</f>
        <v>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06" t="s">
        <v>86</v>
      </c>
      <c r="AT131" s="207" t="s">
        <v>77</v>
      </c>
      <c r="AU131" s="207" t="s">
        <v>91</v>
      </c>
      <c r="AY131" s="206" t="s">
        <v>188</v>
      </c>
      <c r="BK131" s="208">
        <f>SUM(BK132:BK133)</f>
        <v>0</v>
      </c>
    </row>
    <row r="132" s="2" customFormat="1" ht="16.5" customHeight="1">
      <c r="A132" s="42"/>
      <c r="B132" s="43"/>
      <c r="C132" s="209" t="s">
        <v>360</v>
      </c>
      <c r="D132" s="209" t="s">
        <v>189</v>
      </c>
      <c r="E132" s="210" t="s">
        <v>3845</v>
      </c>
      <c r="F132" s="211" t="s">
        <v>3998</v>
      </c>
      <c r="G132" s="212" t="s">
        <v>235</v>
      </c>
      <c r="H132" s="213">
        <v>1</v>
      </c>
      <c r="I132" s="214"/>
      <c r="J132" s="215">
        <f>ROUND(I132*H132,2)</f>
        <v>0</v>
      </c>
      <c r="K132" s="211" t="s">
        <v>32</v>
      </c>
      <c r="L132" s="48"/>
      <c r="M132" s="216" t="s">
        <v>32</v>
      </c>
      <c r="N132" s="217" t="s">
        <v>49</v>
      </c>
      <c r="O132" s="88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20" t="s">
        <v>405</v>
      </c>
      <c r="AT132" s="220" t="s">
        <v>189</v>
      </c>
      <c r="AU132" s="220" t="s">
        <v>198</v>
      </c>
      <c r="AY132" s="20" t="s">
        <v>188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20" t="s">
        <v>86</v>
      </c>
      <c r="BK132" s="221">
        <f>ROUND(I132*H132,2)</f>
        <v>0</v>
      </c>
      <c r="BL132" s="20" t="s">
        <v>405</v>
      </c>
      <c r="BM132" s="220" t="s">
        <v>441</v>
      </c>
    </row>
    <row r="133" s="2" customFormat="1">
      <c r="A133" s="42"/>
      <c r="B133" s="43"/>
      <c r="C133" s="44"/>
      <c r="D133" s="222" t="s">
        <v>194</v>
      </c>
      <c r="E133" s="44"/>
      <c r="F133" s="223" t="s">
        <v>3998</v>
      </c>
      <c r="G133" s="44"/>
      <c r="H133" s="44"/>
      <c r="I133" s="224"/>
      <c r="J133" s="44"/>
      <c r="K133" s="44"/>
      <c r="L133" s="48"/>
      <c r="M133" s="225"/>
      <c r="N133" s="226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194</v>
      </c>
      <c r="AU133" s="20" t="s">
        <v>198</v>
      </c>
    </row>
    <row r="134" s="11" customFormat="1" ht="20.88" customHeight="1">
      <c r="A134" s="11"/>
      <c r="B134" s="195"/>
      <c r="C134" s="196"/>
      <c r="D134" s="197" t="s">
        <v>77</v>
      </c>
      <c r="E134" s="237" t="s">
        <v>3849</v>
      </c>
      <c r="F134" s="237" t="s">
        <v>3850</v>
      </c>
      <c r="G134" s="196"/>
      <c r="H134" s="196"/>
      <c r="I134" s="199"/>
      <c r="J134" s="238">
        <f>BK134</f>
        <v>0</v>
      </c>
      <c r="K134" s="196"/>
      <c r="L134" s="201"/>
      <c r="M134" s="202"/>
      <c r="N134" s="203"/>
      <c r="O134" s="203"/>
      <c r="P134" s="204">
        <f>SUM(P135:P136)</f>
        <v>0</v>
      </c>
      <c r="Q134" s="203"/>
      <c r="R134" s="204">
        <f>SUM(R135:R136)</f>
        <v>0</v>
      </c>
      <c r="S134" s="203"/>
      <c r="T134" s="205">
        <f>SUM(T135:T136)</f>
        <v>0</v>
      </c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R134" s="206" t="s">
        <v>86</v>
      </c>
      <c r="AT134" s="207" t="s">
        <v>77</v>
      </c>
      <c r="AU134" s="207" t="s">
        <v>91</v>
      </c>
      <c r="AY134" s="206" t="s">
        <v>188</v>
      </c>
      <c r="BK134" s="208">
        <f>SUM(BK135:BK136)</f>
        <v>0</v>
      </c>
    </row>
    <row r="135" s="2" customFormat="1" ht="24.15" customHeight="1">
      <c r="A135" s="42"/>
      <c r="B135" s="43"/>
      <c r="C135" s="209" t="s">
        <v>366</v>
      </c>
      <c r="D135" s="209" t="s">
        <v>189</v>
      </c>
      <c r="E135" s="210" t="s">
        <v>3847</v>
      </c>
      <c r="F135" s="211" t="s">
        <v>3852</v>
      </c>
      <c r="G135" s="212" t="s">
        <v>235</v>
      </c>
      <c r="H135" s="213">
        <v>1</v>
      </c>
      <c r="I135" s="214"/>
      <c r="J135" s="215">
        <f>ROUND(I135*H135,2)</f>
        <v>0</v>
      </c>
      <c r="K135" s="211" t="s">
        <v>32</v>
      </c>
      <c r="L135" s="48"/>
      <c r="M135" s="216" t="s">
        <v>32</v>
      </c>
      <c r="N135" s="217" t="s">
        <v>49</v>
      </c>
      <c r="O135" s="88"/>
      <c r="P135" s="218">
        <f>O135*H135</f>
        <v>0</v>
      </c>
      <c r="Q135" s="218">
        <v>0</v>
      </c>
      <c r="R135" s="218">
        <f>Q135*H135</f>
        <v>0</v>
      </c>
      <c r="S135" s="218">
        <v>0</v>
      </c>
      <c r="T135" s="219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20" t="s">
        <v>405</v>
      </c>
      <c r="AT135" s="220" t="s">
        <v>189</v>
      </c>
      <c r="AU135" s="220" t="s">
        <v>198</v>
      </c>
      <c r="AY135" s="20" t="s">
        <v>188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20" t="s">
        <v>86</v>
      </c>
      <c r="BK135" s="221">
        <f>ROUND(I135*H135,2)</f>
        <v>0</v>
      </c>
      <c r="BL135" s="20" t="s">
        <v>405</v>
      </c>
      <c r="BM135" s="220" t="s">
        <v>449</v>
      </c>
    </row>
    <row r="136" s="2" customFormat="1">
      <c r="A136" s="42"/>
      <c r="B136" s="43"/>
      <c r="C136" s="44"/>
      <c r="D136" s="222" t="s">
        <v>194</v>
      </c>
      <c r="E136" s="44"/>
      <c r="F136" s="223" t="s">
        <v>3852</v>
      </c>
      <c r="G136" s="44"/>
      <c r="H136" s="44"/>
      <c r="I136" s="224"/>
      <c r="J136" s="44"/>
      <c r="K136" s="44"/>
      <c r="L136" s="48"/>
      <c r="M136" s="225"/>
      <c r="N136" s="226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194</v>
      </c>
      <c r="AU136" s="20" t="s">
        <v>198</v>
      </c>
    </row>
    <row r="137" s="11" customFormat="1" ht="20.88" customHeight="1">
      <c r="A137" s="11"/>
      <c r="B137" s="195"/>
      <c r="C137" s="196"/>
      <c r="D137" s="197" t="s">
        <v>77</v>
      </c>
      <c r="E137" s="237" t="s">
        <v>3853</v>
      </c>
      <c r="F137" s="237" t="s">
        <v>3959</v>
      </c>
      <c r="G137" s="196"/>
      <c r="H137" s="196"/>
      <c r="I137" s="199"/>
      <c r="J137" s="238">
        <f>BK137</f>
        <v>0</v>
      </c>
      <c r="K137" s="196"/>
      <c r="L137" s="201"/>
      <c r="M137" s="202"/>
      <c r="N137" s="203"/>
      <c r="O137" s="203"/>
      <c r="P137" s="204">
        <f>SUM(P138:P147)</f>
        <v>0</v>
      </c>
      <c r="Q137" s="203"/>
      <c r="R137" s="204">
        <f>SUM(R138:R147)</f>
        <v>0</v>
      </c>
      <c r="S137" s="203"/>
      <c r="T137" s="205">
        <f>SUM(T138:T147)</f>
        <v>0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R137" s="206" t="s">
        <v>86</v>
      </c>
      <c r="AT137" s="207" t="s">
        <v>77</v>
      </c>
      <c r="AU137" s="207" t="s">
        <v>91</v>
      </c>
      <c r="AY137" s="206" t="s">
        <v>188</v>
      </c>
      <c r="BK137" s="208">
        <f>SUM(BK138:BK147)</f>
        <v>0</v>
      </c>
    </row>
    <row r="138" s="2" customFormat="1" ht="37.8" customHeight="1">
      <c r="A138" s="42"/>
      <c r="B138" s="43"/>
      <c r="C138" s="209" t="s">
        <v>386</v>
      </c>
      <c r="D138" s="209" t="s">
        <v>189</v>
      </c>
      <c r="E138" s="210" t="s">
        <v>3851</v>
      </c>
      <c r="F138" s="211" t="s">
        <v>3999</v>
      </c>
      <c r="G138" s="212" t="s">
        <v>235</v>
      </c>
      <c r="H138" s="213">
        <v>2</v>
      </c>
      <c r="I138" s="214"/>
      <c r="J138" s="215">
        <f>ROUND(I138*H138,2)</f>
        <v>0</v>
      </c>
      <c r="K138" s="211" t="s">
        <v>32</v>
      </c>
      <c r="L138" s="48"/>
      <c r="M138" s="216" t="s">
        <v>32</v>
      </c>
      <c r="N138" s="217" t="s">
        <v>49</v>
      </c>
      <c r="O138" s="88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20" t="s">
        <v>405</v>
      </c>
      <c r="AT138" s="220" t="s">
        <v>189</v>
      </c>
      <c r="AU138" s="220" t="s">
        <v>198</v>
      </c>
      <c r="AY138" s="20" t="s">
        <v>188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20" t="s">
        <v>86</v>
      </c>
      <c r="BK138" s="221">
        <f>ROUND(I138*H138,2)</f>
        <v>0</v>
      </c>
      <c r="BL138" s="20" t="s">
        <v>405</v>
      </c>
      <c r="BM138" s="220" t="s">
        <v>457</v>
      </c>
    </row>
    <row r="139" s="2" customFormat="1">
      <c r="A139" s="42"/>
      <c r="B139" s="43"/>
      <c r="C139" s="44"/>
      <c r="D139" s="222" t="s">
        <v>194</v>
      </c>
      <c r="E139" s="44"/>
      <c r="F139" s="223" t="s">
        <v>3999</v>
      </c>
      <c r="G139" s="44"/>
      <c r="H139" s="44"/>
      <c r="I139" s="224"/>
      <c r="J139" s="44"/>
      <c r="K139" s="44"/>
      <c r="L139" s="48"/>
      <c r="M139" s="225"/>
      <c r="N139" s="226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0" t="s">
        <v>194</v>
      </c>
      <c r="AU139" s="20" t="s">
        <v>198</v>
      </c>
    </row>
    <row r="140" s="2" customFormat="1" ht="37.8" customHeight="1">
      <c r="A140" s="42"/>
      <c r="B140" s="43"/>
      <c r="C140" s="209" t="s">
        <v>393</v>
      </c>
      <c r="D140" s="209" t="s">
        <v>189</v>
      </c>
      <c r="E140" s="210" t="s">
        <v>3855</v>
      </c>
      <c r="F140" s="211" t="s">
        <v>4000</v>
      </c>
      <c r="G140" s="212" t="s">
        <v>235</v>
      </c>
      <c r="H140" s="213">
        <v>1</v>
      </c>
      <c r="I140" s="214"/>
      <c r="J140" s="215">
        <f>ROUND(I140*H140,2)</f>
        <v>0</v>
      </c>
      <c r="K140" s="211" t="s">
        <v>32</v>
      </c>
      <c r="L140" s="48"/>
      <c r="M140" s="216" t="s">
        <v>32</v>
      </c>
      <c r="N140" s="217" t="s">
        <v>49</v>
      </c>
      <c r="O140" s="88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20" t="s">
        <v>405</v>
      </c>
      <c r="AT140" s="220" t="s">
        <v>189</v>
      </c>
      <c r="AU140" s="220" t="s">
        <v>198</v>
      </c>
      <c r="AY140" s="20" t="s">
        <v>188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20" t="s">
        <v>86</v>
      </c>
      <c r="BK140" s="221">
        <f>ROUND(I140*H140,2)</f>
        <v>0</v>
      </c>
      <c r="BL140" s="20" t="s">
        <v>405</v>
      </c>
      <c r="BM140" s="220" t="s">
        <v>466</v>
      </c>
    </row>
    <row r="141" s="2" customFormat="1">
      <c r="A141" s="42"/>
      <c r="B141" s="43"/>
      <c r="C141" s="44"/>
      <c r="D141" s="222" t="s">
        <v>194</v>
      </c>
      <c r="E141" s="44"/>
      <c r="F141" s="223" t="s">
        <v>4000</v>
      </c>
      <c r="G141" s="44"/>
      <c r="H141" s="44"/>
      <c r="I141" s="224"/>
      <c r="J141" s="44"/>
      <c r="K141" s="44"/>
      <c r="L141" s="48"/>
      <c r="M141" s="225"/>
      <c r="N141" s="226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194</v>
      </c>
      <c r="AU141" s="20" t="s">
        <v>198</v>
      </c>
    </row>
    <row r="142" s="2" customFormat="1" ht="37.8" customHeight="1">
      <c r="A142" s="42"/>
      <c r="B142" s="43"/>
      <c r="C142" s="209" t="s">
        <v>8</v>
      </c>
      <c r="D142" s="209" t="s">
        <v>189</v>
      </c>
      <c r="E142" s="210" t="s">
        <v>3857</v>
      </c>
      <c r="F142" s="211" t="s">
        <v>4001</v>
      </c>
      <c r="G142" s="212" t="s">
        <v>235</v>
      </c>
      <c r="H142" s="213">
        <v>6</v>
      </c>
      <c r="I142" s="214"/>
      <c r="J142" s="215">
        <f>ROUND(I142*H142,2)</f>
        <v>0</v>
      </c>
      <c r="K142" s="211" t="s">
        <v>32</v>
      </c>
      <c r="L142" s="48"/>
      <c r="M142" s="216" t="s">
        <v>32</v>
      </c>
      <c r="N142" s="217" t="s">
        <v>49</v>
      </c>
      <c r="O142" s="88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20" t="s">
        <v>405</v>
      </c>
      <c r="AT142" s="220" t="s">
        <v>189</v>
      </c>
      <c r="AU142" s="220" t="s">
        <v>198</v>
      </c>
      <c r="AY142" s="20" t="s">
        <v>188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20" t="s">
        <v>86</v>
      </c>
      <c r="BK142" s="221">
        <f>ROUND(I142*H142,2)</f>
        <v>0</v>
      </c>
      <c r="BL142" s="20" t="s">
        <v>405</v>
      </c>
      <c r="BM142" s="220" t="s">
        <v>476</v>
      </c>
    </row>
    <row r="143" s="2" customFormat="1">
      <c r="A143" s="42"/>
      <c r="B143" s="43"/>
      <c r="C143" s="44"/>
      <c r="D143" s="222" t="s">
        <v>194</v>
      </c>
      <c r="E143" s="44"/>
      <c r="F143" s="223" t="s">
        <v>4001</v>
      </c>
      <c r="G143" s="44"/>
      <c r="H143" s="44"/>
      <c r="I143" s="224"/>
      <c r="J143" s="44"/>
      <c r="K143" s="44"/>
      <c r="L143" s="48"/>
      <c r="M143" s="225"/>
      <c r="N143" s="226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194</v>
      </c>
      <c r="AU143" s="20" t="s">
        <v>198</v>
      </c>
    </row>
    <row r="144" s="2" customFormat="1" ht="37.8" customHeight="1">
      <c r="A144" s="42"/>
      <c r="B144" s="43"/>
      <c r="C144" s="209" t="s">
        <v>405</v>
      </c>
      <c r="D144" s="209" t="s">
        <v>189</v>
      </c>
      <c r="E144" s="210" t="s">
        <v>3859</v>
      </c>
      <c r="F144" s="211" t="s">
        <v>4002</v>
      </c>
      <c r="G144" s="212" t="s">
        <v>235</v>
      </c>
      <c r="H144" s="213">
        <v>3</v>
      </c>
      <c r="I144" s="214"/>
      <c r="J144" s="215">
        <f>ROUND(I144*H144,2)</f>
        <v>0</v>
      </c>
      <c r="K144" s="211" t="s">
        <v>32</v>
      </c>
      <c r="L144" s="48"/>
      <c r="M144" s="216" t="s">
        <v>32</v>
      </c>
      <c r="N144" s="217" t="s">
        <v>49</v>
      </c>
      <c r="O144" s="88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20" t="s">
        <v>405</v>
      </c>
      <c r="AT144" s="220" t="s">
        <v>189</v>
      </c>
      <c r="AU144" s="220" t="s">
        <v>198</v>
      </c>
      <c r="AY144" s="20" t="s">
        <v>188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20" t="s">
        <v>86</v>
      </c>
      <c r="BK144" s="221">
        <f>ROUND(I144*H144,2)</f>
        <v>0</v>
      </c>
      <c r="BL144" s="20" t="s">
        <v>405</v>
      </c>
      <c r="BM144" s="220" t="s">
        <v>484</v>
      </c>
    </row>
    <row r="145" s="2" customFormat="1">
      <c r="A145" s="42"/>
      <c r="B145" s="43"/>
      <c r="C145" s="44"/>
      <c r="D145" s="222" t="s">
        <v>194</v>
      </c>
      <c r="E145" s="44"/>
      <c r="F145" s="223" t="s">
        <v>4002</v>
      </c>
      <c r="G145" s="44"/>
      <c r="H145" s="44"/>
      <c r="I145" s="224"/>
      <c r="J145" s="44"/>
      <c r="K145" s="44"/>
      <c r="L145" s="48"/>
      <c r="M145" s="225"/>
      <c r="N145" s="226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194</v>
      </c>
      <c r="AU145" s="20" t="s">
        <v>198</v>
      </c>
    </row>
    <row r="146" s="2" customFormat="1" ht="24.15" customHeight="1">
      <c r="A146" s="42"/>
      <c r="B146" s="43"/>
      <c r="C146" s="209" t="s">
        <v>413</v>
      </c>
      <c r="D146" s="209" t="s">
        <v>189</v>
      </c>
      <c r="E146" s="210" t="s">
        <v>3861</v>
      </c>
      <c r="F146" s="211" t="s">
        <v>3880</v>
      </c>
      <c r="G146" s="212" t="s">
        <v>235</v>
      </c>
      <c r="H146" s="213">
        <v>3</v>
      </c>
      <c r="I146" s="214"/>
      <c r="J146" s="215">
        <f>ROUND(I146*H146,2)</f>
        <v>0</v>
      </c>
      <c r="K146" s="211" t="s">
        <v>32</v>
      </c>
      <c r="L146" s="48"/>
      <c r="M146" s="216" t="s">
        <v>32</v>
      </c>
      <c r="N146" s="217" t="s">
        <v>49</v>
      </c>
      <c r="O146" s="88"/>
      <c r="P146" s="218">
        <f>O146*H146</f>
        <v>0</v>
      </c>
      <c r="Q146" s="218">
        <v>0</v>
      </c>
      <c r="R146" s="218">
        <f>Q146*H146</f>
        <v>0</v>
      </c>
      <c r="S146" s="218">
        <v>0</v>
      </c>
      <c r="T146" s="219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20" t="s">
        <v>405</v>
      </c>
      <c r="AT146" s="220" t="s">
        <v>189</v>
      </c>
      <c r="AU146" s="220" t="s">
        <v>198</v>
      </c>
      <c r="AY146" s="20" t="s">
        <v>188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20" t="s">
        <v>86</v>
      </c>
      <c r="BK146" s="221">
        <f>ROUND(I146*H146,2)</f>
        <v>0</v>
      </c>
      <c r="BL146" s="20" t="s">
        <v>405</v>
      </c>
      <c r="BM146" s="220" t="s">
        <v>500</v>
      </c>
    </row>
    <row r="147" s="2" customFormat="1">
      <c r="A147" s="42"/>
      <c r="B147" s="43"/>
      <c r="C147" s="44"/>
      <c r="D147" s="222" t="s">
        <v>194</v>
      </c>
      <c r="E147" s="44"/>
      <c r="F147" s="223" t="s">
        <v>3880</v>
      </c>
      <c r="G147" s="44"/>
      <c r="H147" s="44"/>
      <c r="I147" s="224"/>
      <c r="J147" s="44"/>
      <c r="K147" s="44"/>
      <c r="L147" s="48"/>
      <c r="M147" s="225"/>
      <c r="N147" s="226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194</v>
      </c>
      <c r="AU147" s="20" t="s">
        <v>198</v>
      </c>
    </row>
    <row r="148" s="11" customFormat="1" ht="20.88" customHeight="1">
      <c r="A148" s="11"/>
      <c r="B148" s="195"/>
      <c r="C148" s="196"/>
      <c r="D148" s="197" t="s">
        <v>77</v>
      </c>
      <c r="E148" s="237" t="s">
        <v>3881</v>
      </c>
      <c r="F148" s="237" t="s">
        <v>3882</v>
      </c>
      <c r="G148" s="196"/>
      <c r="H148" s="196"/>
      <c r="I148" s="199"/>
      <c r="J148" s="238">
        <f>BK148</f>
        <v>0</v>
      </c>
      <c r="K148" s="196"/>
      <c r="L148" s="201"/>
      <c r="M148" s="202"/>
      <c r="N148" s="203"/>
      <c r="O148" s="203"/>
      <c r="P148" s="204">
        <f>SUM(P149:P152)</f>
        <v>0</v>
      </c>
      <c r="Q148" s="203"/>
      <c r="R148" s="204">
        <f>SUM(R149:R152)</f>
        <v>0</v>
      </c>
      <c r="S148" s="203"/>
      <c r="T148" s="205">
        <f>SUM(T149:T152)</f>
        <v>0</v>
      </c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R148" s="206" t="s">
        <v>86</v>
      </c>
      <c r="AT148" s="207" t="s">
        <v>77</v>
      </c>
      <c r="AU148" s="207" t="s">
        <v>91</v>
      </c>
      <c r="AY148" s="206" t="s">
        <v>188</v>
      </c>
      <c r="BK148" s="208">
        <f>SUM(BK149:BK152)</f>
        <v>0</v>
      </c>
    </row>
    <row r="149" s="2" customFormat="1" ht="24.15" customHeight="1">
      <c r="A149" s="42"/>
      <c r="B149" s="43"/>
      <c r="C149" s="209" t="s">
        <v>423</v>
      </c>
      <c r="D149" s="209" t="s">
        <v>189</v>
      </c>
      <c r="E149" s="210" t="s">
        <v>3863</v>
      </c>
      <c r="F149" s="211" t="s">
        <v>3884</v>
      </c>
      <c r="G149" s="212" t="s">
        <v>235</v>
      </c>
      <c r="H149" s="213">
        <v>7</v>
      </c>
      <c r="I149" s="214"/>
      <c r="J149" s="215">
        <f>ROUND(I149*H149,2)</f>
        <v>0</v>
      </c>
      <c r="K149" s="211" t="s">
        <v>32</v>
      </c>
      <c r="L149" s="48"/>
      <c r="M149" s="216" t="s">
        <v>32</v>
      </c>
      <c r="N149" s="217" t="s">
        <v>49</v>
      </c>
      <c r="O149" s="88"/>
      <c r="P149" s="218">
        <f>O149*H149</f>
        <v>0</v>
      </c>
      <c r="Q149" s="218">
        <v>0</v>
      </c>
      <c r="R149" s="218">
        <f>Q149*H149</f>
        <v>0</v>
      </c>
      <c r="S149" s="218">
        <v>0</v>
      </c>
      <c r="T149" s="219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20" t="s">
        <v>405</v>
      </c>
      <c r="AT149" s="220" t="s">
        <v>189</v>
      </c>
      <c r="AU149" s="220" t="s">
        <v>198</v>
      </c>
      <c r="AY149" s="20" t="s">
        <v>188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20" t="s">
        <v>86</v>
      </c>
      <c r="BK149" s="221">
        <f>ROUND(I149*H149,2)</f>
        <v>0</v>
      </c>
      <c r="BL149" s="20" t="s">
        <v>405</v>
      </c>
      <c r="BM149" s="220" t="s">
        <v>513</v>
      </c>
    </row>
    <row r="150" s="2" customFormat="1">
      <c r="A150" s="42"/>
      <c r="B150" s="43"/>
      <c r="C150" s="44"/>
      <c r="D150" s="222" t="s">
        <v>194</v>
      </c>
      <c r="E150" s="44"/>
      <c r="F150" s="223" t="s">
        <v>3884</v>
      </c>
      <c r="G150" s="44"/>
      <c r="H150" s="44"/>
      <c r="I150" s="224"/>
      <c r="J150" s="44"/>
      <c r="K150" s="44"/>
      <c r="L150" s="48"/>
      <c r="M150" s="225"/>
      <c r="N150" s="226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194</v>
      </c>
      <c r="AU150" s="20" t="s">
        <v>198</v>
      </c>
    </row>
    <row r="151" s="2" customFormat="1" ht="24.15" customHeight="1">
      <c r="A151" s="42"/>
      <c r="B151" s="43"/>
      <c r="C151" s="209" t="s">
        <v>429</v>
      </c>
      <c r="D151" s="209" t="s">
        <v>189</v>
      </c>
      <c r="E151" s="210" t="s">
        <v>3865</v>
      </c>
      <c r="F151" s="211" t="s">
        <v>3886</v>
      </c>
      <c r="G151" s="212" t="s">
        <v>235</v>
      </c>
      <c r="H151" s="213">
        <v>7</v>
      </c>
      <c r="I151" s="214"/>
      <c r="J151" s="215">
        <f>ROUND(I151*H151,2)</f>
        <v>0</v>
      </c>
      <c r="K151" s="211" t="s">
        <v>32</v>
      </c>
      <c r="L151" s="48"/>
      <c r="M151" s="216" t="s">
        <v>32</v>
      </c>
      <c r="N151" s="217" t="s">
        <v>49</v>
      </c>
      <c r="O151" s="88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20" t="s">
        <v>405</v>
      </c>
      <c r="AT151" s="220" t="s">
        <v>189</v>
      </c>
      <c r="AU151" s="220" t="s">
        <v>198</v>
      </c>
      <c r="AY151" s="20" t="s">
        <v>188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20" t="s">
        <v>86</v>
      </c>
      <c r="BK151" s="221">
        <f>ROUND(I151*H151,2)</f>
        <v>0</v>
      </c>
      <c r="BL151" s="20" t="s">
        <v>405</v>
      </c>
      <c r="BM151" s="220" t="s">
        <v>525</v>
      </c>
    </row>
    <row r="152" s="2" customFormat="1">
      <c r="A152" s="42"/>
      <c r="B152" s="43"/>
      <c r="C152" s="44"/>
      <c r="D152" s="222" t="s">
        <v>194</v>
      </c>
      <c r="E152" s="44"/>
      <c r="F152" s="223" t="s">
        <v>3886</v>
      </c>
      <c r="G152" s="44"/>
      <c r="H152" s="44"/>
      <c r="I152" s="224"/>
      <c r="J152" s="44"/>
      <c r="K152" s="44"/>
      <c r="L152" s="48"/>
      <c r="M152" s="225"/>
      <c r="N152" s="226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194</v>
      </c>
      <c r="AU152" s="20" t="s">
        <v>198</v>
      </c>
    </row>
    <row r="153" s="11" customFormat="1" ht="20.88" customHeight="1">
      <c r="A153" s="11"/>
      <c r="B153" s="195"/>
      <c r="C153" s="196"/>
      <c r="D153" s="197" t="s">
        <v>77</v>
      </c>
      <c r="E153" s="237" t="s">
        <v>3887</v>
      </c>
      <c r="F153" s="237" t="s">
        <v>3888</v>
      </c>
      <c r="G153" s="196"/>
      <c r="H153" s="196"/>
      <c r="I153" s="199"/>
      <c r="J153" s="238">
        <f>BK153</f>
        <v>0</v>
      </c>
      <c r="K153" s="196"/>
      <c r="L153" s="201"/>
      <c r="M153" s="202"/>
      <c r="N153" s="203"/>
      <c r="O153" s="203"/>
      <c r="P153" s="204">
        <f>SUM(P154:P173)</f>
        <v>0</v>
      </c>
      <c r="Q153" s="203"/>
      <c r="R153" s="204">
        <f>SUM(R154:R173)</f>
        <v>0</v>
      </c>
      <c r="S153" s="203"/>
      <c r="T153" s="205">
        <f>SUM(T154:T173)</f>
        <v>0</v>
      </c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R153" s="206" t="s">
        <v>86</v>
      </c>
      <c r="AT153" s="207" t="s">
        <v>77</v>
      </c>
      <c r="AU153" s="207" t="s">
        <v>91</v>
      </c>
      <c r="AY153" s="206" t="s">
        <v>188</v>
      </c>
      <c r="BK153" s="208">
        <f>SUM(BK154:BK173)</f>
        <v>0</v>
      </c>
    </row>
    <row r="154" s="2" customFormat="1" ht="16.5" customHeight="1">
      <c r="A154" s="42"/>
      <c r="B154" s="43"/>
      <c r="C154" s="209" t="s">
        <v>434</v>
      </c>
      <c r="D154" s="209" t="s">
        <v>189</v>
      </c>
      <c r="E154" s="210" t="s">
        <v>3867</v>
      </c>
      <c r="F154" s="211" t="s">
        <v>3945</v>
      </c>
      <c r="G154" s="212" t="s">
        <v>235</v>
      </c>
      <c r="H154" s="213">
        <v>1</v>
      </c>
      <c r="I154" s="214"/>
      <c r="J154" s="215">
        <f>ROUND(I154*H154,2)</f>
        <v>0</v>
      </c>
      <c r="K154" s="211" t="s">
        <v>32</v>
      </c>
      <c r="L154" s="48"/>
      <c r="M154" s="216" t="s">
        <v>32</v>
      </c>
      <c r="N154" s="217" t="s">
        <v>49</v>
      </c>
      <c r="O154" s="88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20" t="s">
        <v>405</v>
      </c>
      <c r="AT154" s="220" t="s">
        <v>189</v>
      </c>
      <c r="AU154" s="220" t="s">
        <v>198</v>
      </c>
      <c r="AY154" s="20" t="s">
        <v>188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20" t="s">
        <v>86</v>
      </c>
      <c r="BK154" s="221">
        <f>ROUND(I154*H154,2)</f>
        <v>0</v>
      </c>
      <c r="BL154" s="20" t="s">
        <v>405</v>
      </c>
      <c r="BM154" s="220" t="s">
        <v>536</v>
      </c>
    </row>
    <row r="155" s="2" customFormat="1">
      <c r="A155" s="42"/>
      <c r="B155" s="43"/>
      <c r="C155" s="44"/>
      <c r="D155" s="222" t="s">
        <v>194</v>
      </c>
      <c r="E155" s="44"/>
      <c r="F155" s="223" t="s">
        <v>3945</v>
      </c>
      <c r="G155" s="44"/>
      <c r="H155" s="44"/>
      <c r="I155" s="224"/>
      <c r="J155" s="44"/>
      <c r="K155" s="44"/>
      <c r="L155" s="48"/>
      <c r="M155" s="225"/>
      <c r="N155" s="226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194</v>
      </c>
      <c r="AU155" s="20" t="s">
        <v>198</v>
      </c>
    </row>
    <row r="156" s="2" customFormat="1" ht="16.5" customHeight="1">
      <c r="A156" s="42"/>
      <c r="B156" s="43"/>
      <c r="C156" s="209" t="s">
        <v>7</v>
      </c>
      <c r="D156" s="209" t="s">
        <v>189</v>
      </c>
      <c r="E156" s="210" t="s">
        <v>3869</v>
      </c>
      <c r="F156" s="211" t="s">
        <v>4003</v>
      </c>
      <c r="G156" s="212" t="s">
        <v>235</v>
      </c>
      <c r="H156" s="213">
        <v>2</v>
      </c>
      <c r="I156" s="214"/>
      <c r="J156" s="215">
        <f>ROUND(I156*H156,2)</f>
        <v>0</v>
      </c>
      <c r="K156" s="211" t="s">
        <v>32</v>
      </c>
      <c r="L156" s="48"/>
      <c r="M156" s="216" t="s">
        <v>32</v>
      </c>
      <c r="N156" s="217" t="s">
        <v>49</v>
      </c>
      <c r="O156" s="88"/>
      <c r="P156" s="218">
        <f>O156*H156</f>
        <v>0</v>
      </c>
      <c r="Q156" s="218">
        <v>0</v>
      </c>
      <c r="R156" s="218">
        <f>Q156*H156</f>
        <v>0</v>
      </c>
      <c r="S156" s="218">
        <v>0</v>
      </c>
      <c r="T156" s="219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20" t="s">
        <v>405</v>
      </c>
      <c r="AT156" s="220" t="s">
        <v>189</v>
      </c>
      <c r="AU156" s="220" t="s">
        <v>198</v>
      </c>
      <c r="AY156" s="20" t="s">
        <v>188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20" t="s">
        <v>86</v>
      </c>
      <c r="BK156" s="221">
        <f>ROUND(I156*H156,2)</f>
        <v>0</v>
      </c>
      <c r="BL156" s="20" t="s">
        <v>405</v>
      </c>
      <c r="BM156" s="220" t="s">
        <v>546</v>
      </c>
    </row>
    <row r="157" s="2" customFormat="1">
      <c r="A157" s="42"/>
      <c r="B157" s="43"/>
      <c r="C157" s="44"/>
      <c r="D157" s="222" t="s">
        <v>194</v>
      </c>
      <c r="E157" s="44"/>
      <c r="F157" s="223" t="s">
        <v>4003</v>
      </c>
      <c r="G157" s="44"/>
      <c r="H157" s="44"/>
      <c r="I157" s="224"/>
      <c r="J157" s="44"/>
      <c r="K157" s="44"/>
      <c r="L157" s="48"/>
      <c r="M157" s="225"/>
      <c r="N157" s="226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194</v>
      </c>
      <c r="AU157" s="20" t="s">
        <v>198</v>
      </c>
    </row>
    <row r="158" s="2" customFormat="1" ht="24.15" customHeight="1">
      <c r="A158" s="42"/>
      <c r="B158" s="43"/>
      <c r="C158" s="209" t="s">
        <v>441</v>
      </c>
      <c r="D158" s="209" t="s">
        <v>189</v>
      </c>
      <c r="E158" s="210" t="s">
        <v>3871</v>
      </c>
      <c r="F158" s="211" t="s">
        <v>3892</v>
      </c>
      <c r="G158" s="212" t="s">
        <v>235</v>
      </c>
      <c r="H158" s="213">
        <v>8</v>
      </c>
      <c r="I158" s="214"/>
      <c r="J158" s="215">
        <f>ROUND(I158*H158,2)</f>
        <v>0</v>
      </c>
      <c r="K158" s="211" t="s">
        <v>32</v>
      </c>
      <c r="L158" s="48"/>
      <c r="M158" s="216" t="s">
        <v>32</v>
      </c>
      <c r="N158" s="217" t="s">
        <v>49</v>
      </c>
      <c r="O158" s="88"/>
      <c r="P158" s="218">
        <f>O158*H158</f>
        <v>0</v>
      </c>
      <c r="Q158" s="218">
        <v>0</v>
      </c>
      <c r="R158" s="218">
        <f>Q158*H158</f>
        <v>0</v>
      </c>
      <c r="S158" s="218">
        <v>0</v>
      </c>
      <c r="T158" s="219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20" t="s">
        <v>405</v>
      </c>
      <c r="AT158" s="220" t="s">
        <v>189</v>
      </c>
      <c r="AU158" s="220" t="s">
        <v>198</v>
      </c>
      <c r="AY158" s="20" t="s">
        <v>188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20" t="s">
        <v>86</v>
      </c>
      <c r="BK158" s="221">
        <f>ROUND(I158*H158,2)</f>
        <v>0</v>
      </c>
      <c r="BL158" s="20" t="s">
        <v>405</v>
      </c>
      <c r="BM158" s="220" t="s">
        <v>557</v>
      </c>
    </row>
    <row r="159" s="2" customFormat="1">
      <c r="A159" s="42"/>
      <c r="B159" s="43"/>
      <c r="C159" s="44"/>
      <c r="D159" s="222" t="s">
        <v>194</v>
      </c>
      <c r="E159" s="44"/>
      <c r="F159" s="223" t="s">
        <v>3892</v>
      </c>
      <c r="G159" s="44"/>
      <c r="H159" s="44"/>
      <c r="I159" s="224"/>
      <c r="J159" s="44"/>
      <c r="K159" s="44"/>
      <c r="L159" s="48"/>
      <c r="M159" s="225"/>
      <c r="N159" s="226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194</v>
      </c>
      <c r="AU159" s="20" t="s">
        <v>198</v>
      </c>
    </row>
    <row r="160" s="2" customFormat="1" ht="24.15" customHeight="1">
      <c r="A160" s="42"/>
      <c r="B160" s="43"/>
      <c r="C160" s="209" t="s">
        <v>445</v>
      </c>
      <c r="D160" s="209" t="s">
        <v>189</v>
      </c>
      <c r="E160" s="210" t="s">
        <v>3873</v>
      </c>
      <c r="F160" s="211" t="s">
        <v>3894</v>
      </c>
      <c r="G160" s="212" t="s">
        <v>235</v>
      </c>
      <c r="H160" s="213">
        <v>3</v>
      </c>
      <c r="I160" s="214"/>
      <c r="J160" s="215">
        <f>ROUND(I160*H160,2)</f>
        <v>0</v>
      </c>
      <c r="K160" s="211" t="s">
        <v>32</v>
      </c>
      <c r="L160" s="48"/>
      <c r="M160" s="216" t="s">
        <v>32</v>
      </c>
      <c r="N160" s="217" t="s">
        <v>49</v>
      </c>
      <c r="O160" s="88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20" t="s">
        <v>405</v>
      </c>
      <c r="AT160" s="220" t="s">
        <v>189</v>
      </c>
      <c r="AU160" s="220" t="s">
        <v>198</v>
      </c>
      <c r="AY160" s="20" t="s">
        <v>188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20" t="s">
        <v>86</v>
      </c>
      <c r="BK160" s="221">
        <f>ROUND(I160*H160,2)</f>
        <v>0</v>
      </c>
      <c r="BL160" s="20" t="s">
        <v>405</v>
      </c>
      <c r="BM160" s="220" t="s">
        <v>570</v>
      </c>
    </row>
    <row r="161" s="2" customFormat="1">
      <c r="A161" s="42"/>
      <c r="B161" s="43"/>
      <c r="C161" s="44"/>
      <c r="D161" s="222" t="s">
        <v>194</v>
      </c>
      <c r="E161" s="44"/>
      <c r="F161" s="223" t="s">
        <v>3894</v>
      </c>
      <c r="G161" s="44"/>
      <c r="H161" s="44"/>
      <c r="I161" s="224"/>
      <c r="J161" s="44"/>
      <c r="K161" s="44"/>
      <c r="L161" s="48"/>
      <c r="M161" s="225"/>
      <c r="N161" s="226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194</v>
      </c>
      <c r="AU161" s="20" t="s">
        <v>198</v>
      </c>
    </row>
    <row r="162" s="2" customFormat="1" ht="16.5" customHeight="1">
      <c r="A162" s="42"/>
      <c r="B162" s="43"/>
      <c r="C162" s="209" t="s">
        <v>449</v>
      </c>
      <c r="D162" s="209" t="s">
        <v>189</v>
      </c>
      <c r="E162" s="210" t="s">
        <v>3875</v>
      </c>
      <c r="F162" s="211" t="s">
        <v>3900</v>
      </c>
      <c r="G162" s="212" t="s">
        <v>235</v>
      </c>
      <c r="H162" s="213">
        <v>3</v>
      </c>
      <c r="I162" s="214"/>
      <c r="J162" s="215">
        <f>ROUND(I162*H162,2)</f>
        <v>0</v>
      </c>
      <c r="K162" s="211" t="s">
        <v>32</v>
      </c>
      <c r="L162" s="48"/>
      <c r="M162" s="216" t="s">
        <v>32</v>
      </c>
      <c r="N162" s="217" t="s">
        <v>49</v>
      </c>
      <c r="O162" s="88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20" t="s">
        <v>405</v>
      </c>
      <c r="AT162" s="220" t="s">
        <v>189</v>
      </c>
      <c r="AU162" s="220" t="s">
        <v>198</v>
      </c>
      <c r="AY162" s="20" t="s">
        <v>188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20" t="s">
        <v>86</v>
      </c>
      <c r="BK162" s="221">
        <f>ROUND(I162*H162,2)</f>
        <v>0</v>
      </c>
      <c r="BL162" s="20" t="s">
        <v>405</v>
      </c>
      <c r="BM162" s="220" t="s">
        <v>580</v>
      </c>
    </row>
    <row r="163" s="2" customFormat="1">
      <c r="A163" s="42"/>
      <c r="B163" s="43"/>
      <c r="C163" s="44"/>
      <c r="D163" s="222" t="s">
        <v>194</v>
      </c>
      <c r="E163" s="44"/>
      <c r="F163" s="223" t="s">
        <v>3900</v>
      </c>
      <c r="G163" s="44"/>
      <c r="H163" s="44"/>
      <c r="I163" s="224"/>
      <c r="J163" s="44"/>
      <c r="K163" s="44"/>
      <c r="L163" s="48"/>
      <c r="M163" s="225"/>
      <c r="N163" s="226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194</v>
      </c>
      <c r="AU163" s="20" t="s">
        <v>198</v>
      </c>
    </row>
    <row r="164" s="2" customFormat="1" ht="16.5" customHeight="1">
      <c r="A164" s="42"/>
      <c r="B164" s="43"/>
      <c r="C164" s="209" t="s">
        <v>453</v>
      </c>
      <c r="D164" s="209" t="s">
        <v>189</v>
      </c>
      <c r="E164" s="210" t="s">
        <v>3877</v>
      </c>
      <c r="F164" s="211" t="s">
        <v>4004</v>
      </c>
      <c r="G164" s="212" t="s">
        <v>235</v>
      </c>
      <c r="H164" s="213">
        <v>2</v>
      </c>
      <c r="I164" s="214"/>
      <c r="J164" s="215">
        <f>ROUND(I164*H164,2)</f>
        <v>0</v>
      </c>
      <c r="K164" s="211" t="s">
        <v>32</v>
      </c>
      <c r="L164" s="48"/>
      <c r="M164" s="216" t="s">
        <v>32</v>
      </c>
      <c r="N164" s="217" t="s">
        <v>49</v>
      </c>
      <c r="O164" s="88"/>
      <c r="P164" s="218">
        <f>O164*H164</f>
        <v>0</v>
      </c>
      <c r="Q164" s="218">
        <v>0</v>
      </c>
      <c r="R164" s="218">
        <f>Q164*H164</f>
        <v>0</v>
      </c>
      <c r="S164" s="218">
        <v>0</v>
      </c>
      <c r="T164" s="219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20" t="s">
        <v>405</v>
      </c>
      <c r="AT164" s="220" t="s">
        <v>189</v>
      </c>
      <c r="AU164" s="220" t="s">
        <v>198</v>
      </c>
      <c r="AY164" s="20" t="s">
        <v>188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20" t="s">
        <v>86</v>
      </c>
      <c r="BK164" s="221">
        <f>ROUND(I164*H164,2)</f>
        <v>0</v>
      </c>
      <c r="BL164" s="20" t="s">
        <v>405</v>
      </c>
      <c r="BM164" s="220" t="s">
        <v>591</v>
      </c>
    </row>
    <row r="165" s="2" customFormat="1">
      <c r="A165" s="42"/>
      <c r="B165" s="43"/>
      <c r="C165" s="44"/>
      <c r="D165" s="222" t="s">
        <v>194</v>
      </c>
      <c r="E165" s="44"/>
      <c r="F165" s="223" t="s">
        <v>4004</v>
      </c>
      <c r="G165" s="44"/>
      <c r="H165" s="44"/>
      <c r="I165" s="224"/>
      <c r="J165" s="44"/>
      <c r="K165" s="44"/>
      <c r="L165" s="48"/>
      <c r="M165" s="225"/>
      <c r="N165" s="226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194</v>
      </c>
      <c r="AU165" s="20" t="s">
        <v>198</v>
      </c>
    </row>
    <row r="166" s="2" customFormat="1" ht="16.5" customHeight="1">
      <c r="A166" s="42"/>
      <c r="B166" s="43"/>
      <c r="C166" s="209" t="s">
        <v>457</v>
      </c>
      <c r="D166" s="209" t="s">
        <v>189</v>
      </c>
      <c r="E166" s="210" t="s">
        <v>3879</v>
      </c>
      <c r="F166" s="211" t="s">
        <v>4005</v>
      </c>
      <c r="G166" s="212" t="s">
        <v>235</v>
      </c>
      <c r="H166" s="213">
        <v>1</v>
      </c>
      <c r="I166" s="214"/>
      <c r="J166" s="215">
        <f>ROUND(I166*H166,2)</f>
        <v>0</v>
      </c>
      <c r="K166" s="211" t="s">
        <v>32</v>
      </c>
      <c r="L166" s="48"/>
      <c r="M166" s="216" t="s">
        <v>32</v>
      </c>
      <c r="N166" s="217" t="s">
        <v>49</v>
      </c>
      <c r="O166" s="88"/>
      <c r="P166" s="218">
        <f>O166*H166</f>
        <v>0</v>
      </c>
      <c r="Q166" s="218">
        <v>0</v>
      </c>
      <c r="R166" s="218">
        <f>Q166*H166</f>
        <v>0</v>
      </c>
      <c r="S166" s="218">
        <v>0</v>
      </c>
      <c r="T166" s="219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20" t="s">
        <v>405</v>
      </c>
      <c r="AT166" s="220" t="s">
        <v>189</v>
      </c>
      <c r="AU166" s="220" t="s">
        <v>198</v>
      </c>
      <c r="AY166" s="20" t="s">
        <v>188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20" t="s">
        <v>86</v>
      </c>
      <c r="BK166" s="221">
        <f>ROUND(I166*H166,2)</f>
        <v>0</v>
      </c>
      <c r="BL166" s="20" t="s">
        <v>405</v>
      </c>
      <c r="BM166" s="220" t="s">
        <v>601</v>
      </c>
    </row>
    <row r="167" s="2" customFormat="1">
      <c r="A167" s="42"/>
      <c r="B167" s="43"/>
      <c r="C167" s="44"/>
      <c r="D167" s="222" t="s">
        <v>194</v>
      </c>
      <c r="E167" s="44"/>
      <c r="F167" s="223" t="s">
        <v>4005</v>
      </c>
      <c r="G167" s="44"/>
      <c r="H167" s="44"/>
      <c r="I167" s="224"/>
      <c r="J167" s="44"/>
      <c r="K167" s="44"/>
      <c r="L167" s="48"/>
      <c r="M167" s="225"/>
      <c r="N167" s="226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194</v>
      </c>
      <c r="AU167" s="20" t="s">
        <v>198</v>
      </c>
    </row>
    <row r="168" s="2" customFormat="1" ht="24.15" customHeight="1">
      <c r="A168" s="42"/>
      <c r="B168" s="43"/>
      <c r="C168" s="209" t="s">
        <v>461</v>
      </c>
      <c r="D168" s="209" t="s">
        <v>189</v>
      </c>
      <c r="E168" s="210" t="s">
        <v>3946</v>
      </c>
      <c r="F168" s="211" t="s">
        <v>4006</v>
      </c>
      <c r="G168" s="212" t="s">
        <v>235</v>
      </c>
      <c r="H168" s="213">
        <v>1</v>
      </c>
      <c r="I168" s="214"/>
      <c r="J168" s="215">
        <f>ROUND(I168*H168,2)</f>
        <v>0</v>
      </c>
      <c r="K168" s="211" t="s">
        <v>32</v>
      </c>
      <c r="L168" s="48"/>
      <c r="M168" s="216" t="s">
        <v>32</v>
      </c>
      <c r="N168" s="217" t="s">
        <v>49</v>
      </c>
      <c r="O168" s="88"/>
      <c r="P168" s="218">
        <f>O168*H168</f>
        <v>0</v>
      </c>
      <c r="Q168" s="218">
        <v>0</v>
      </c>
      <c r="R168" s="218">
        <f>Q168*H168</f>
        <v>0</v>
      </c>
      <c r="S168" s="218">
        <v>0</v>
      </c>
      <c r="T168" s="219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20" t="s">
        <v>405</v>
      </c>
      <c r="AT168" s="220" t="s">
        <v>189</v>
      </c>
      <c r="AU168" s="220" t="s">
        <v>198</v>
      </c>
      <c r="AY168" s="20" t="s">
        <v>188</v>
      </c>
      <c r="BE168" s="221">
        <f>IF(N168="základní",J168,0)</f>
        <v>0</v>
      </c>
      <c r="BF168" s="221">
        <f>IF(N168="snížená",J168,0)</f>
        <v>0</v>
      </c>
      <c r="BG168" s="221">
        <f>IF(N168="zákl. přenesená",J168,0)</f>
        <v>0</v>
      </c>
      <c r="BH168" s="221">
        <f>IF(N168="sníž. přenesená",J168,0)</f>
        <v>0</v>
      </c>
      <c r="BI168" s="221">
        <f>IF(N168="nulová",J168,0)</f>
        <v>0</v>
      </c>
      <c r="BJ168" s="20" t="s">
        <v>86</v>
      </c>
      <c r="BK168" s="221">
        <f>ROUND(I168*H168,2)</f>
        <v>0</v>
      </c>
      <c r="BL168" s="20" t="s">
        <v>405</v>
      </c>
      <c r="BM168" s="220" t="s">
        <v>612</v>
      </c>
    </row>
    <row r="169" s="2" customFormat="1">
      <c r="A169" s="42"/>
      <c r="B169" s="43"/>
      <c r="C169" s="44"/>
      <c r="D169" s="222" t="s">
        <v>194</v>
      </c>
      <c r="E169" s="44"/>
      <c r="F169" s="223" t="s">
        <v>4006</v>
      </c>
      <c r="G169" s="44"/>
      <c r="H169" s="44"/>
      <c r="I169" s="224"/>
      <c r="J169" s="44"/>
      <c r="K169" s="44"/>
      <c r="L169" s="48"/>
      <c r="M169" s="225"/>
      <c r="N169" s="226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194</v>
      </c>
      <c r="AU169" s="20" t="s">
        <v>198</v>
      </c>
    </row>
    <row r="170" s="2" customFormat="1" ht="24.15" customHeight="1">
      <c r="A170" s="42"/>
      <c r="B170" s="43"/>
      <c r="C170" s="209" t="s">
        <v>466</v>
      </c>
      <c r="D170" s="209" t="s">
        <v>189</v>
      </c>
      <c r="E170" s="210" t="s">
        <v>3947</v>
      </c>
      <c r="F170" s="211" t="s">
        <v>3969</v>
      </c>
      <c r="G170" s="212" t="s">
        <v>235</v>
      </c>
      <c r="H170" s="213">
        <v>12</v>
      </c>
      <c r="I170" s="214"/>
      <c r="J170" s="215">
        <f>ROUND(I170*H170,2)</f>
        <v>0</v>
      </c>
      <c r="K170" s="211" t="s">
        <v>32</v>
      </c>
      <c r="L170" s="48"/>
      <c r="M170" s="216" t="s">
        <v>32</v>
      </c>
      <c r="N170" s="217" t="s">
        <v>49</v>
      </c>
      <c r="O170" s="88"/>
      <c r="P170" s="218">
        <f>O170*H170</f>
        <v>0</v>
      </c>
      <c r="Q170" s="218">
        <v>0</v>
      </c>
      <c r="R170" s="218">
        <f>Q170*H170</f>
        <v>0</v>
      </c>
      <c r="S170" s="218">
        <v>0</v>
      </c>
      <c r="T170" s="219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20" t="s">
        <v>405</v>
      </c>
      <c r="AT170" s="220" t="s">
        <v>189</v>
      </c>
      <c r="AU170" s="220" t="s">
        <v>198</v>
      </c>
      <c r="AY170" s="20" t="s">
        <v>188</v>
      </c>
      <c r="BE170" s="221">
        <f>IF(N170="základní",J170,0)</f>
        <v>0</v>
      </c>
      <c r="BF170" s="221">
        <f>IF(N170="snížená",J170,0)</f>
        <v>0</v>
      </c>
      <c r="BG170" s="221">
        <f>IF(N170="zákl. přenesená",J170,0)</f>
        <v>0</v>
      </c>
      <c r="BH170" s="221">
        <f>IF(N170="sníž. přenesená",J170,0)</f>
        <v>0</v>
      </c>
      <c r="BI170" s="221">
        <f>IF(N170="nulová",J170,0)</f>
        <v>0</v>
      </c>
      <c r="BJ170" s="20" t="s">
        <v>86</v>
      </c>
      <c r="BK170" s="221">
        <f>ROUND(I170*H170,2)</f>
        <v>0</v>
      </c>
      <c r="BL170" s="20" t="s">
        <v>405</v>
      </c>
      <c r="BM170" s="220" t="s">
        <v>627</v>
      </c>
    </row>
    <row r="171" s="2" customFormat="1">
      <c r="A171" s="42"/>
      <c r="B171" s="43"/>
      <c r="C171" s="44"/>
      <c r="D171" s="222" t="s">
        <v>194</v>
      </c>
      <c r="E171" s="44"/>
      <c r="F171" s="223" t="s">
        <v>3969</v>
      </c>
      <c r="G171" s="44"/>
      <c r="H171" s="44"/>
      <c r="I171" s="224"/>
      <c r="J171" s="44"/>
      <c r="K171" s="44"/>
      <c r="L171" s="48"/>
      <c r="M171" s="225"/>
      <c r="N171" s="226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194</v>
      </c>
      <c r="AU171" s="20" t="s">
        <v>198</v>
      </c>
    </row>
    <row r="172" s="2" customFormat="1" ht="21.75" customHeight="1">
      <c r="A172" s="42"/>
      <c r="B172" s="43"/>
      <c r="C172" s="209" t="s">
        <v>471</v>
      </c>
      <c r="D172" s="209" t="s">
        <v>189</v>
      </c>
      <c r="E172" s="210" t="s">
        <v>3889</v>
      </c>
      <c r="F172" s="211" t="s">
        <v>4007</v>
      </c>
      <c r="G172" s="212" t="s">
        <v>235</v>
      </c>
      <c r="H172" s="213">
        <v>2</v>
      </c>
      <c r="I172" s="214"/>
      <c r="J172" s="215">
        <f>ROUND(I172*H172,2)</f>
        <v>0</v>
      </c>
      <c r="K172" s="211" t="s">
        <v>32</v>
      </c>
      <c r="L172" s="48"/>
      <c r="M172" s="216" t="s">
        <v>32</v>
      </c>
      <c r="N172" s="217" t="s">
        <v>49</v>
      </c>
      <c r="O172" s="88"/>
      <c r="P172" s="218">
        <f>O172*H172</f>
        <v>0</v>
      </c>
      <c r="Q172" s="218">
        <v>0</v>
      </c>
      <c r="R172" s="218">
        <f>Q172*H172</f>
        <v>0</v>
      </c>
      <c r="S172" s="218">
        <v>0</v>
      </c>
      <c r="T172" s="219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20" t="s">
        <v>405</v>
      </c>
      <c r="AT172" s="220" t="s">
        <v>189</v>
      </c>
      <c r="AU172" s="220" t="s">
        <v>198</v>
      </c>
      <c r="AY172" s="20" t="s">
        <v>188</v>
      </c>
      <c r="BE172" s="221">
        <f>IF(N172="základní",J172,0)</f>
        <v>0</v>
      </c>
      <c r="BF172" s="221">
        <f>IF(N172="snížená",J172,0)</f>
        <v>0</v>
      </c>
      <c r="BG172" s="221">
        <f>IF(N172="zákl. přenesená",J172,0)</f>
        <v>0</v>
      </c>
      <c r="BH172" s="221">
        <f>IF(N172="sníž. přenesená",J172,0)</f>
        <v>0</v>
      </c>
      <c r="BI172" s="221">
        <f>IF(N172="nulová",J172,0)</f>
        <v>0</v>
      </c>
      <c r="BJ172" s="20" t="s">
        <v>86</v>
      </c>
      <c r="BK172" s="221">
        <f>ROUND(I172*H172,2)</f>
        <v>0</v>
      </c>
      <c r="BL172" s="20" t="s">
        <v>405</v>
      </c>
      <c r="BM172" s="220" t="s">
        <v>638</v>
      </c>
    </row>
    <row r="173" s="2" customFormat="1">
      <c r="A173" s="42"/>
      <c r="B173" s="43"/>
      <c r="C173" s="44"/>
      <c r="D173" s="222" t="s">
        <v>194</v>
      </c>
      <c r="E173" s="44"/>
      <c r="F173" s="223" t="s">
        <v>4007</v>
      </c>
      <c r="G173" s="44"/>
      <c r="H173" s="44"/>
      <c r="I173" s="224"/>
      <c r="J173" s="44"/>
      <c r="K173" s="44"/>
      <c r="L173" s="48"/>
      <c r="M173" s="225"/>
      <c r="N173" s="226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194</v>
      </c>
      <c r="AU173" s="20" t="s">
        <v>198</v>
      </c>
    </row>
    <row r="174" s="11" customFormat="1" ht="20.88" customHeight="1">
      <c r="A174" s="11"/>
      <c r="B174" s="195"/>
      <c r="C174" s="196"/>
      <c r="D174" s="197" t="s">
        <v>77</v>
      </c>
      <c r="E174" s="237" t="s">
        <v>3901</v>
      </c>
      <c r="F174" s="237" t="s">
        <v>3902</v>
      </c>
      <c r="G174" s="196"/>
      <c r="H174" s="196"/>
      <c r="I174" s="199"/>
      <c r="J174" s="238">
        <f>BK174</f>
        <v>0</v>
      </c>
      <c r="K174" s="196"/>
      <c r="L174" s="201"/>
      <c r="M174" s="202"/>
      <c r="N174" s="203"/>
      <c r="O174" s="203"/>
      <c r="P174" s="204">
        <f>SUM(P175:P180)</f>
        <v>0</v>
      </c>
      <c r="Q174" s="203"/>
      <c r="R174" s="204">
        <f>SUM(R175:R180)</f>
        <v>0</v>
      </c>
      <c r="S174" s="203"/>
      <c r="T174" s="205">
        <f>SUM(T175:T180)</f>
        <v>0</v>
      </c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R174" s="206" t="s">
        <v>86</v>
      </c>
      <c r="AT174" s="207" t="s">
        <v>77</v>
      </c>
      <c r="AU174" s="207" t="s">
        <v>91</v>
      </c>
      <c r="AY174" s="206" t="s">
        <v>188</v>
      </c>
      <c r="BK174" s="208">
        <f>SUM(BK175:BK180)</f>
        <v>0</v>
      </c>
    </row>
    <row r="175" s="2" customFormat="1" ht="16.5" customHeight="1">
      <c r="A175" s="42"/>
      <c r="B175" s="43"/>
      <c r="C175" s="209" t="s">
        <v>476</v>
      </c>
      <c r="D175" s="209" t="s">
        <v>189</v>
      </c>
      <c r="E175" s="210" t="s">
        <v>3891</v>
      </c>
      <c r="F175" s="211" t="s">
        <v>3904</v>
      </c>
      <c r="G175" s="212" t="s">
        <v>235</v>
      </c>
      <c r="H175" s="213">
        <v>4</v>
      </c>
      <c r="I175" s="214"/>
      <c r="J175" s="215">
        <f>ROUND(I175*H175,2)</f>
        <v>0</v>
      </c>
      <c r="K175" s="211" t="s">
        <v>32</v>
      </c>
      <c r="L175" s="48"/>
      <c r="M175" s="216" t="s">
        <v>32</v>
      </c>
      <c r="N175" s="217" t="s">
        <v>49</v>
      </c>
      <c r="O175" s="88"/>
      <c r="P175" s="218">
        <f>O175*H175</f>
        <v>0</v>
      </c>
      <c r="Q175" s="218">
        <v>0</v>
      </c>
      <c r="R175" s="218">
        <f>Q175*H175</f>
        <v>0</v>
      </c>
      <c r="S175" s="218">
        <v>0</v>
      </c>
      <c r="T175" s="219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20" t="s">
        <v>405</v>
      </c>
      <c r="AT175" s="220" t="s">
        <v>189</v>
      </c>
      <c r="AU175" s="220" t="s">
        <v>198</v>
      </c>
      <c r="AY175" s="20" t="s">
        <v>188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20" t="s">
        <v>86</v>
      </c>
      <c r="BK175" s="221">
        <f>ROUND(I175*H175,2)</f>
        <v>0</v>
      </c>
      <c r="BL175" s="20" t="s">
        <v>405</v>
      </c>
      <c r="BM175" s="220" t="s">
        <v>643</v>
      </c>
    </row>
    <row r="176" s="2" customFormat="1">
      <c r="A176" s="42"/>
      <c r="B176" s="43"/>
      <c r="C176" s="44"/>
      <c r="D176" s="222" t="s">
        <v>194</v>
      </c>
      <c r="E176" s="44"/>
      <c r="F176" s="223" t="s">
        <v>3904</v>
      </c>
      <c r="G176" s="44"/>
      <c r="H176" s="44"/>
      <c r="I176" s="224"/>
      <c r="J176" s="44"/>
      <c r="K176" s="44"/>
      <c r="L176" s="48"/>
      <c r="M176" s="225"/>
      <c r="N176" s="226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194</v>
      </c>
      <c r="AU176" s="20" t="s">
        <v>198</v>
      </c>
    </row>
    <row r="177" s="2" customFormat="1" ht="16.5" customHeight="1">
      <c r="A177" s="42"/>
      <c r="B177" s="43"/>
      <c r="C177" s="209" t="s">
        <v>480</v>
      </c>
      <c r="D177" s="209" t="s">
        <v>189</v>
      </c>
      <c r="E177" s="210" t="s">
        <v>3893</v>
      </c>
      <c r="F177" s="211" t="s">
        <v>3906</v>
      </c>
      <c r="G177" s="212" t="s">
        <v>235</v>
      </c>
      <c r="H177" s="213">
        <v>25</v>
      </c>
      <c r="I177" s="214"/>
      <c r="J177" s="215">
        <f>ROUND(I177*H177,2)</f>
        <v>0</v>
      </c>
      <c r="K177" s="211" t="s">
        <v>32</v>
      </c>
      <c r="L177" s="48"/>
      <c r="M177" s="216" t="s">
        <v>32</v>
      </c>
      <c r="N177" s="217" t="s">
        <v>49</v>
      </c>
      <c r="O177" s="88"/>
      <c r="P177" s="218">
        <f>O177*H177</f>
        <v>0</v>
      </c>
      <c r="Q177" s="218">
        <v>0</v>
      </c>
      <c r="R177" s="218">
        <f>Q177*H177</f>
        <v>0</v>
      </c>
      <c r="S177" s="218">
        <v>0</v>
      </c>
      <c r="T177" s="219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20" t="s">
        <v>405</v>
      </c>
      <c r="AT177" s="220" t="s">
        <v>189</v>
      </c>
      <c r="AU177" s="220" t="s">
        <v>198</v>
      </c>
      <c r="AY177" s="20" t="s">
        <v>188</v>
      </c>
      <c r="BE177" s="221">
        <f>IF(N177="základní",J177,0)</f>
        <v>0</v>
      </c>
      <c r="BF177" s="221">
        <f>IF(N177="snížená",J177,0)</f>
        <v>0</v>
      </c>
      <c r="BG177" s="221">
        <f>IF(N177="zákl. přenesená",J177,0)</f>
        <v>0</v>
      </c>
      <c r="BH177" s="221">
        <f>IF(N177="sníž. přenesená",J177,0)</f>
        <v>0</v>
      </c>
      <c r="BI177" s="221">
        <f>IF(N177="nulová",J177,0)</f>
        <v>0</v>
      </c>
      <c r="BJ177" s="20" t="s">
        <v>86</v>
      </c>
      <c r="BK177" s="221">
        <f>ROUND(I177*H177,2)</f>
        <v>0</v>
      </c>
      <c r="BL177" s="20" t="s">
        <v>405</v>
      </c>
      <c r="BM177" s="220" t="s">
        <v>656</v>
      </c>
    </row>
    <row r="178" s="2" customFormat="1">
      <c r="A178" s="42"/>
      <c r="B178" s="43"/>
      <c r="C178" s="44"/>
      <c r="D178" s="222" t="s">
        <v>194</v>
      </c>
      <c r="E178" s="44"/>
      <c r="F178" s="223" t="s">
        <v>3906</v>
      </c>
      <c r="G178" s="44"/>
      <c r="H178" s="44"/>
      <c r="I178" s="224"/>
      <c r="J178" s="44"/>
      <c r="K178" s="44"/>
      <c r="L178" s="48"/>
      <c r="M178" s="225"/>
      <c r="N178" s="226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0" t="s">
        <v>194</v>
      </c>
      <c r="AU178" s="20" t="s">
        <v>198</v>
      </c>
    </row>
    <row r="179" s="2" customFormat="1" ht="16.5" customHeight="1">
      <c r="A179" s="42"/>
      <c r="B179" s="43"/>
      <c r="C179" s="209" t="s">
        <v>484</v>
      </c>
      <c r="D179" s="209" t="s">
        <v>189</v>
      </c>
      <c r="E179" s="210" t="s">
        <v>3895</v>
      </c>
      <c r="F179" s="211" t="s">
        <v>3908</v>
      </c>
      <c r="G179" s="212" t="s">
        <v>235</v>
      </c>
      <c r="H179" s="213">
        <v>6</v>
      </c>
      <c r="I179" s="214"/>
      <c r="J179" s="215">
        <f>ROUND(I179*H179,2)</f>
        <v>0</v>
      </c>
      <c r="K179" s="211" t="s">
        <v>32</v>
      </c>
      <c r="L179" s="48"/>
      <c r="M179" s="216" t="s">
        <v>32</v>
      </c>
      <c r="N179" s="217" t="s">
        <v>49</v>
      </c>
      <c r="O179" s="88"/>
      <c r="P179" s="218">
        <f>O179*H179</f>
        <v>0</v>
      </c>
      <c r="Q179" s="218">
        <v>0</v>
      </c>
      <c r="R179" s="218">
        <f>Q179*H179</f>
        <v>0</v>
      </c>
      <c r="S179" s="218">
        <v>0</v>
      </c>
      <c r="T179" s="219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20" t="s">
        <v>405</v>
      </c>
      <c r="AT179" s="220" t="s">
        <v>189</v>
      </c>
      <c r="AU179" s="220" t="s">
        <v>198</v>
      </c>
      <c r="AY179" s="20" t="s">
        <v>188</v>
      </c>
      <c r="BE179" s="221">
        <f>IF(N179="základní",J179,0)</f>
        <v>0</v>
      </c>
      <c r="BF179" s="221">
        <f>IF(N179="snížená",J179,0)</f>
        <v>0</v>
      </c>
      <c r="BG179" s="221">
        <f>IF(N179="zákl. přenesená",J179,0)</f>
        <v>0</v>
      </c>
      <c r="BH179" s="221">
        <f>IF(N179="sníž. přenesená",J179,0)</f>
        <v>0</v>
      </c>
      <c r="BI179" s="221">
        <f>IF(N179="nulová",J179,0)</f>
        <v>0</v>
      </c>
      <c r="BJ179" s="20" t="s">
        <v>86</v>
      </c>
      <c r="BK179" s="221">
        <f>ROUND(I179*H179,2)</f>
        <v>0</v>
      </c>
      <c r="BL179" s="20" t="s">
        <v>405</v>
      </c>
      <c r="BM179" s="220" t="s">
        <v>669</v>
      </c>
    </row>
    <row r="180" s="2" customFormat="1">
      <c r="A180" s="42"/>
      <c r="B180" s="43"/>
      <c r="C180" s="44"/>
      <c r="D180" s="222" t="s">
        <v>194</v>
      </c>
      <c r="E180" s="44"/>
      <c r="F180" s="223" t="s">
        <v>3908</v>
      </c>
      <c r="G180" s="44"/>
      <c r="H180" s="44"/>
      <c r="I180" s="224"/>
      <c r="J180" s="44"/>
      <c r="K180" s="44"/>
      <c r="L180" s="48"/>
      <c r="M180" s="225"/>
      <c r="N180" s="226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194</v>
      </c>
      <c r="AU180" s="20" t="s">
        <v>198</v>
      </c>
    </row>
    <row r="181" s="11" customFormat="1" ht="20.88" customHeight="1">
      <c r="A181" s="11"/>
      <c r="B181" s="195"/>
      <c r="C181" s="196"/>
      <c r="D181" s="197" t="s">
        <v>77</v>
      </c>
      <c r="E181" s="237" t="s">
        <v>3909</v>
      </c>
      <c r="F181" s="237" t="s">
        <v>3910</v>
      </c>
      <c r="G181" s="196"/>
      <c r="H181" s="196"/>
      <c r="I181" s="199"/>
      <c r="J181" s="238">
        <f>BK181</f>
        <v>0</v>
      </c>
      <c r="K181" s="196"/>
      <c r="L181" s="201"/>
      <c r="M181" s="202"/>
      <c r="N181" s="203"/>
      <c r="O181" s="203"/>
      <c r="P181" s="204">
        <f>SUM(P182:P195)</f>
        <v>0</v>
      </c>
      <c r="Q181" s="203"/>
      <c r="R181" s="204">
        <f>SUM(R182:R195)</f>
        <v>0</v>
      </c>
      <c r="S181" s="203"/>
      <c r="T181" s="205">
        <f>SUM(T182:T195)</f>
        <v>0</v>
      </c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R181" s="206" t="s">
        <v>86</v>
      </c>
      <c r="AT181" s="207" t="s">
        <v>77</v>
      </c>
      <c r="AU181" s="207" t="s">
        <v>91</v>
      </c>
      <c r="AY181" s="206" t="s">
        <v>188</v>
      </c>
      <c r="BK181" s="208">
        <f>SUM(BK182:BK195)</f>
        <v>0</v>
      </c>
    </row>
    <row r="182" s="2" customFormat="1" ht="16.5" customHeight="1">
      <c r="A182" s="42"/>
      <c r="B182" s="43"/>
      <c r="C182" s="209" t="s">
        <v>494</v>
      </c>
      <c r="D182" s="209" t="s">
        <v>189</v>
      </c>
      <c r="E182" s="210" t="s">
        <v>3897</v>
      </c>
      <c r="F182" s="211" t="s">
        <v>4008</v>
      </c>
      <c r="G182" s="212" t="s">
        <v>314</v>
      </c>
      <c r="H182" s="213">
        <v>28</v>
      </c>
      <c r="I182" s="214"/>
      <c r="J182" s="215">
        <f>ROUND(I182*H182,2)</f>
        <v>0</v>
      </c>
      <c r="K182" s="211" t="s">
        <v>32</v>
      </c>
      <c r="L182" s="48"/>
      <c r="M182" s="216" t="s">
        <v>32</v>
      </c>
      <c r="N182" s="217" t="s">
        <v>49</v>
      </c>
      <c r="O182" s="88"/>
      <c r="P182" s="218">
        <f>O182*H182</f>
        <v>0</v>
      </c>
      <c r="Q182" s="218">
        <v>0</v>
      </c>
      <c r="R182" s="218">
        <f>Q182*H182</f>
        <v>0</v>
      </c>
      <c r="S182" s="218">
        <v>0</v>
      </c>
      <c r="T182" s="219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20" t="s">
        <v>405</v>
      </c>
      <c r="AT182" s="220" t="s">
        <v>189</v>
      </c>
      <c r="AU182" s="220" t="s">
        <v>198</v>
      </c>
      <c r="AY182" s="20" t="s">
        <v>188</v>
      </c>
      <c r="BE182" s="221">
        <f>IF(N182="základní",J182,0)</f>
        <v>0</v>
      </c>
      <c r="BF182" s="221">
        <f>IF(N182="snížená",J182,0)</f>
        <v>0</v>
      </c>
      <c r="BG182" s="221">
        <f>IF(N182="zákl. přenesená",J182,0)</f>
        <v>0</v>
      </c>
      <c r="BH182" s="221">
        <f>IF(N182="sníž. přenesená",J182,0)</f>
        <v>0</v>
      </c>
      <c r="BI182" s="221">
        <f>IF(N182="nulová",J182,0)</f>
        <v>0</v>
      </c>
      <c r="BJ182" s="20" t="s">
        <v>86</v>
      </c>
      <c r="BK182" s="221">
        <f>ROUND(I182*H182,2)</f>
        <v>0</v>
      </c>
      <c r="BL182" s="20" t="s">
        <v>405</v>
      </c>
      <c r="BM182" s="220" t="s">
        <v>681</v>
      </c>
    </row>
    <row r="183" s="2" customFormat="1">
      <c r="A183" s="42"/>
      <c r="B183" s="43"/>
      <c r="C183" s="44"/>
      <c r="D183" s="222" t="s">
        <v>194</v>
      </c>
      <c r="E183" s="44"/>
      <c r="F183" s="223" t="s">
        <v>4008</v>
      </c>
      <c r="G183" s="44"/>
      <c r="H183" s="44"/>
      <c r="I183" s="224"/>
      <c r="J183" s="44"/>
      <c r="K183" s="44"/>
      <c r="L183" s="48"/>
      <c r="M183" s="225"/>
      <c r="N183" s="226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194</v>
      </c>
      <c r="AU183" s="20" t="s">
        <v>198</v>
      </c>
    </row>
    <row r="184" s="2" customFormat="1" ht="16.5" customHeight="1">
      <c r="A184" s="42"/>
      <c r="B184" s="43"/>
      <c r="C184" s="209" t="s">
        <v>500</v>
      </c>
      <c r="D184" s="209" t="s">
        <v>189</v>
      </c>
      <c r="E184" s="210" t="s">
        <v>3899</v>
      </c>
      <c r="F184" s="211" t="s">
        <v>3976</v>
      </c>
      <c r="G184" s="212" t="s">
        <v>314</v>
      </c>
      <c r="H184" s="213">
        <v>220</v>
      </c>
      <c r="I184" s="214"/>
      <c r="J184" s="215">
        <f>ROUND(I184*H184,2)</f>
        <v>0</v>
      </c>
      <c r="K184" s="211" t="s">
        <v>32</v>
      </c>
      <c r="L184" s="48"/>
      <c r="M184" s="216" t="s">
        <v>32</v>
      </c>
      <c r="N184" s="217" t="s">
        <v>49</v>
      </c>
      <c r="O184" s="88"/>
      <c r="P184" s="218">
        <f>O184*H184</f>
        <v>0</v>
      </c>
      <c r="Q184" s="218">
        <v>0</v>
      </c>
      <c r="R184" s="218">
        <f>Q184*H184</f>
        <v>0</v>
      </c>
      <c r="S184" s="218">
        <v>0</v>
      </c>
      <c r="T184" s="219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20" t="s">
        <v>405</v>
      </c>
      <c r="AT184" s="220" t="s">
        <v>189</v>
      </c>
      <c r="AU184" s="220" t="s">
        <v>198</v>
      </c>
      <c r="AY184" s="20" t="s">
        <v>188</v>
      </c>
      <c r="BE184" s="221">
        <f>IF(N184="základní",J184,0)</f>
        <v>0</v>
      </c>
      <c r="BF184" s="221">
        <f>IF(N184="snížená",J184,0)</f>
        <v>0</v>
      </c>
      <c r="BG184" s="221">
        <f>IF(N184="zákl. přenesená",J184,0)</f>
        <v>0</v>
      </c>
      <c r="BH184" s="221">
        <f>IF(N184="sníž. přenesená",J184,0)</f>
        <v>0</v>
      </c>
      <c r="BI184" s="221">
        <f>IF(N184="nulová",J184,0)</f>
        <v>0</v>
      </c>
      <c r="BJ184" s="20" t="s">
        <v>86</v>
      </c>
      <c r="BK184" s="221">
        <f>ROUND(I184*H184,2)</f>
        <v>0</v>
      </c>
      <c r="BL184" s="20" t="s">
        <v>405</v>
      </c>
      <c r="BM184" s="220" t="s">
        <v>693</v>
      </c>
    </row>
    <row r="185" s="2" customFormat="1">
      <c r="A185" s="42"/>
      <c r="B185" s="43"/>
      <c r="C185" s="44"/>
      <c r="D185" s="222" t="s">
        <v>194</v>
      </c>
      <c r="E185" s="44"/>
      <c r="F185" s="223" t="s">
        <v>3976</v>
      </c>
      <c r="G185" s="44"/>
      <c r="H185" s="44"/>
      <c r="I185" s="224"/>
      <c r="J185" s="44"/>
      <c r="K185" s="44"/>
      <c r="L185" s="48"/>
      <c r="M185" s="225"/>
      <c r="N185" s="226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194</v>
      </c>
      <c r="AU185" s="20" t="s">
        <v>198</v>
      </c>
    </row>
    <row r="186" s="2" customFormat="1" ht="16.5" customHeight="1">
      <c r="A186" s="42"/>
      <c r="B186" s="43"/>
      <c r="C186" s="209" t="s">
        <v>506</v>
      </c>
      <c r="D186" s="209" t="s">
        <v>189</v>
      </c>
      <c r="E186" s="210" t="s">
        <v>3903</v>
      </c>
      <c r="F186" s="211" t="s">
        <v>3948</v>
      </c>
      <c r="G186" s="212" t="s">
        <v>314</v>
      </c>
      <c r="H186" s="213">
        <v>100</v>
      </c>
      <c r="I186" s="214"/>
      <c r="J186" s="215">
        <f>ROUND(I186*H186,2)</f>
        <v>0</v>
      </c>
      <c r="K186" s="211" t="s">
        <v>32</v>
      </c>
      <c r="L186" s="48"/>
      <c r="M186" s="216" t="s">
        <v>32</v>
      </c>
      <c r="N186" s="217" t="s">
        <v>49</v>
      </c>
      <c r="O186" s="88"/>
      <c r="P186" s="218">
        <f>O186*H186</f>
        <v>0</v>
      </c>
      <c r="Q186" s="218">
        <v>0</v>
      </c>
      <c r="R186" s="218">
        <f>Q186*H186</f>
        <v>0</v>
      </c>
      <c r="S186" s="218">
        <v>0</v>
      </c>
      <c r="T186" s="219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20" t="s">
        <v>405</v>
      </c>
      <c r="AT186" s="220" t="s">
        <v>189</v>
      </c>
      <c r="AU186" s="220" t="s">
        <v>198</v>
      </c>
      <c r="AY186" s="20" t="s">
        <v>188</v>
      </c>
      <c r="BE186" s="221">
        <f>IF(N186="základní",J186,0)</f>
        <v>0</v>
      </c>
      <c r="BF186" s="221">
        <f>IF(N186="snížená",J186,0)</f>
        <v>0</v>
      </c>
      <c r="BG186" s="221">
        <f>IF(N186="zákl. přenesená",J186,0)</f>
        <v>0</v>
      </c>
      <c r="BH186" s="221">
        <f>IF(N186="sníž. přenesená",J186,0)</f>
        <v>0</v>
      </c>
      <c r="BI186" s="221">
        <f>IF(N186="nulová",J186,0)</f>
        <v>0</v>
      </c>
      <c r="BJ186" s="20" t="s">
        <v>86</v>
      </c>
      <c r="BK186" s="221">
        <f>ROUND(I186*H186,2)</f>
        <v>0</v>
      </c>
      <c r="BL186" s="20" t="s">
        <v>405</v>
      </c>
      <c r="BM186" s="220" t="s">
        <v>705</v>
      </c>
    </row>
    <row r="187" s="2" customFormat="1">
      <c r="A187" s="42"/>
      <c r="B187" s="43"/>
      <c r="C187" s="44"/>
      <c r="D187" s="222" t="s">
        <v>194</v>
      </c>
      <c r="E187" s="44"/>
      <c r="F187" s="223" t="s">
        <v>3948</v>
      </c>
      <c r="G187" s="44"/>
      <c r="H187" s="44"/>
      <c r="I187" s="224"/>
      <c r="J187" s="44"/>
      <c r="K187" s="44"/>
      <c r="L187" s="48"/>
      <c r="M187" s="225"/>
      <c r="N187" s="226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194</v>
      </c>
      <c r="AU187" s="20" t="s">
        <v>198</v>
      </c>
    </row>
    <row r="188" s="2" customFormat="1" ht="16.5" customHeight="1">
      <c r="A188" s="42"/>
      <c r="B188" s="43"/>
      <c r="C188" s="209" t="s">
        <v>513</v>
      </c>
      <c r="D188" s="209" t="s">
        <v>189</v>
      </c>
      <c r="E188" s="210" t="s">
        <v>3905</v>
      </c>
      <c r="F188" s="211" t="s">
        <v>3949</v>
      </c>
      <c r="G188" s="212" t="s">
        <v>314</v>
      </c>
      <c r="H188" s="213">
        <v>135</v>
      </c>
      <c r="I188" s="214"/>
      <c r="J188" s="215">
        <f>ROUND(I188*H188,2)</f>
        <v>0</v>
      </c>
      <c r="K188" s="211" t="s">
        <v>32</v>
      </c>
      <c r="L188" s="48"/>
      <c r="M188" s="216" t="s">
        <v>32</v>
      </c>
      <c r="N188" s="217" t="s">
        <v>49</v>
      </c>
      <c r="O188" s="88"/>
      <c r="P188" s="218">
        <f>O188*H188</f>
        <v>0</v>
      </c>
      <c r="Q188" s="218">
        <v>0</v>
      </c>
      <c r="R188" s="218">
        <f>Q188*H188</f>
        <v>0</v>
      </c>
      <c r="S188" s="218">
        <v>0</v>
      </c>
      <c r="T188" s="219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20" t="s">
        <v>405</v>
      </c>
      <c r="AT188" s="220" t="s">
        <v>189</v>
      </c>
      <c r="AU188" s="220" t="s">
        <v>198</v>
      </c>
      <c r="AY188" s="20" t="s">
        <v>188</v>
      </c>
      <c r="BE188" s="221">
        <f>IF(N188="základní",J188,0)</f>
        <v>0</v>
      </c>
      <c r="BF188" s="221">
        <f>IF(N188="snížená",J188,0)</f>
        <v>0</v>
      </c>
      <c r="BG188" s="221">
        <f>IF(N188="zákl. přenesená",J188,0)</f>
        <v>0</v>
      </c>
      <c r="BH188" s="221">
        <f>IF(N188="sníž. přenesená",J188,0)</f>
        <v>0</v>
      </c>
      <c r="BI188" s="221">
        <f>IF(N188="nulová",J188,0)</f>
        <v>0</v>
      </c>
      <c r="BJ188" s="20" t="s">
        <v>86</v>
      </c>
      <c r="BK188" s="221">
        <f>ROUND(I188*H188,2)</f>
        <v>0</v>
      </c>
      <c r="BL188" s="20" t="s">
        <v>405</v>
      </c>
      <c r="BM188" s="220" t="s">
        <v>729</v>
      </c>
    </row>
    <row r="189" s="2" customFormat="1">
      <c r="A189" s="42"/>
      <c r="B189" s="43"/>
      <c r="C189" s="44"/>
      <c r="D189" s="222" t="s">
        <v>194</v>
      </c>
      <c r="E189" s="44"/>
      <c r="F189" s="223" t="s">
        <v>3949</v>
      </c>
      <c r="G189" s="44"/>
      <c r="H189" s="44"/>
      <c r="I189" s="224"/>
      <c r="J189" s="44"/>
      <c r="K189" s="44"/>
      <c r="L189" s="48"/>
      <c r="M189" s="225"/>
      <c r="N189" s="226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194</v>
      </c>
      <c r="AU189" s="20" t="s">
        <v>198</v>
      </c>
    </row>
    <row r="190" s="2" customFormat="1" ht="16.5" customHeight="1">
      <c r="A190" s="42"/>
      <c r="B190" s="43"/>
      <c r="C190" s="209" t="s">
        <v>519</v>
      </c>
      <c r="D190" s="209" t="s">
        <v>189</v>
      </c>
      <c r="E190" s="210" t="s">
        <v>3907</v>
      </c>
      <c r="F190" s="211" t="s">
        <v>3914</v>
      </c>
      <c r="G190" s="212" t="s">
        <v>314</v>
      </c>
      <c r="H190" s="213">
        <v>50</v>
      </c>
      <c r="I190" s="214"/>
      <c r="J190" s="215">
        <f>ROUND(I190*H190,2)</f>
        <v>0</v>
      </c>
      <c r="K190" s="211" t="s">
        <v>32</v>
      </c>
      <c r="L190" s="48"/>
      <c r="M190" s="216" t="s">
        <v>32</v>
      </c>
      <c r="N190" s="217" t="s">
        <v>49</v>
      </c>
      <c r="O190" s="88"/>
      <c r="P190" s="218">
        <f>O190*H190</f>
        <v>0</v>
      </c>
      <c r="Q190" s="218">
        <v>0</v>
      </c>
      <c r="R190" s="218">
        <f>Q190*H190</f>
        <v>0</v>
      </c>
      <c r="S190" s="218">
        <v>0</v>
      </c>
      <c r="T190" s="219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20" t="s">
        <v>405</v>
      </c>
      <c r="AT190" s="220" t="s">
        <v>189</v>
      </c>
      <c r="AU190" s="220" t="s">
        <v>198</v>
      </c>
      <c r="AY190" s="20" t="s">
        <v>188</v>
      </c>
      <c r="BE190" s="221">
        <f>IF(N190="základní",J190,0)</f>
        <v>0</v>
      </c>
      <c r="BF190" s="221">
        <f>IF(N190="snížená",J190,0)</f>
        <v>0</v>
      </c>
      <c r="BG190" s="221">
        <f>IF(N190="zákl. přenesená",J190,0)</f>
        <v>0</v>
      </c>
      <c r="BH190" s="221">
        <f>IF(N190="sníž. přenesená",J190,0)</f>
        <v>0</v>
      </c>
      <c r="BI190" s="221">
        <f>IF(N190="nulová",J190,0)</f>
        <v>0</v>
      </c>
      <c r="BJ190" s="20" t="s">
        <v>86</v>
      </c>
      <c r="BK190" s="221">
        <f>ROUND(I190*H190,2)</f>
        <v>0</v>
      </c>
      <c r="BL190" s="20" t="s">
        <v>405</v>
      </c>
      <c r="BM190" s="220" t="s">
        <v>752</v>
      </c>
    </row>
    <row r="191" s="2" customFormat="1">
      <c r="A191" s="42"/>
      <c r="B191" s="43"/>
      <c r="C191" s="44"/>
      <c r="D191" s="222" t="s">
        <v>194</v>
      </c>
      <c r="E191" s="44"/>
      <c r="F191" s="223" t="s">
        <v>3914</v>
      </c>
      <c r="G191" s="44"/>
      <c r="H191" s="44"/>
      <c r="I191" s="224"/>
      <c r="J191" s="44"/>
      <c r="K191" s="44"/>
      <c r="L191" s="48"/>
      <c r="M191" s="225"/>
      <c r="N191" s="226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194</v>
      </c>
      <c r="AU191" s="20" t="s">
        <v>198</v>
      </c>
    </row>
    <row r="192" s="2" customFormat="1" ht="16.5" customHeight="1">
      <c r="A192" s="42"/>
      <c r="B192" s="43"/>
      <c r="C192" s="209" t="s">
        <v>525</v>
      </c>
      <c r="D192" s="209" t="s">
        <v>189</v>
      </c>
      <c r="E192" s="210" t="s">
        <v>3911</v>
      </c>
      <c r="F192" s="211" t="s">
        <v>3978</v>
      </c>
      <c r="G192" s="212" t="s">
        <v>314</v>
      </c>
      <c r="H192" s="213">
        <v>450</v>
      </c>
      <c r="I192" s="214"/>
      <c r="J192" s="215">
        <f>ROUND(I192*H192,2)</f>
        <v>0</v>
      </c>
      <c r="K192" s="211" t="s">
        <v>32</v>
      </c>
      <c r="L192" s="48"/>
      <c r="M192" s="216" t="s">
        <v>32</v>
      </c>
      <c r="N192" s="217" t="s">
        <v>49</v>
      </c>
      <c r="O192" s="88"/>
      <c r="P192" s="218">
        <f>O192*H192</f>
        <v>0</v>
      </c>
      <c r="Q192" s="218">
        <v>0</v>
      </c>
      <c r="R192" s="218">
        <f>Q192*H192</f>
        <v>0</v>
      </c>
      <c r="S192" s="218">
        <v>0</v>
      </c>
      <c r="T192" s="219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20" t="s">
        <v>405</v>
      </c>
      <c r="AT192" s="220" t="s">
        <v>189</v>
      </c>
      <c r="AU192" s="220" t="s">
        <v>198</v>
      </c>
      <c r="AY192" s="20" t="s">
        <v>188</v>
      </c>
      <c r="BE192" s="221">
        <f>IF(N192="základní",J192,0)</f>
        <v>0</v>
      </c>
      <c r="BF192" s="221">
        <f>IF(N192="snížená",J192,0)</f>
        <v>0</v>
      </c>
      <c r="BG192" s="221">
        <f>IF(N192="zákl. přenesená",J192,0)</f>
        <v>0</v>
      </c>
      <c r="BH192" s="221">
        <f>IF(N192="sníž. přenesená",J192,0)</f>
        <v>0</v>
      </c>
      <c r="BI192" s="221">
        <f>IF(N192="nulová",J192,0)</f>
        <v>0</v>
      </c>
      <c r="BJ192" s="20" t="s">
        <v>86</v>
      </c>
      <c r="BK192" s="221">
        <f>ROUND(I192*H192,2)</f>
        <v>0</v>
      </c>
      <c r="BL192" s="20" t="s">
        <v>405</v>
      </c>
      <c r="BM192" s="220" t="s">
        <v>765</v>
      </c>
    </row>
    <row r="193" s="2" customFormat="1">
      <c r="A193" s="42"/>
      <c r="B193" s="43"/>
      <c r="C193" s="44"/>
      <c r="D193" s="222" t="s">
        <v>194</v>
      </c>
      <c r="E193" s="44"/>
      <c r="F193" s="223" t="s">
        <v>3978</v>
      </c>
      <c r="G193" s="44"/>
      <c r="H193" s="44"/>
      <c r="I193" s="224"/>
      <c r="J193" s="44"/>
      <c r="K193" s="44"/>
      <c r="L193" s="48"/>
      <c r="M193" s="225"/>
      <c r="N193" s="226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194</v>
      </c>
      <c r="AU193" s="20" t="s">
        <v>198</v>
      </c>
    </row>
    <row r="194" s="2" customFormat="1" ht="16.5" customHeight="1">
      <c r="A194" s="42"/>
      <c r="B194" s="43"/>
      <c r="C194" s="209" t="s">
        <v>530</v>
      </c>
      <c r="D194" s="209" t="s">
        <v>189</v>
      </c>
      <c r="E194" s="210" t="s">
        <v>3913</v>
      </c>
      <c r="F194" s="211" t="s">
        <v>4009</v>
      </c>
      <c r="G194" s="212" t="s">
        <v>314</v>
      </c>
      <c r="H194" s="213">
        <v>150</v>
      </c>
      <c r="I194" s="214"/>
      <c r="J194" s="215">
        <f>ROUND(I194*H194,2)</f>
        <v>0</v>
      </c>
      <c r="K194" s="211" t="s">
        <v>32</v>
      </c>
      <c r="L194" s="48"/>
      <c r="M194" s="216" t="s">
        <v>32</v>
      </c>
      <c r="N194" s="217" t="s">
        <v>49</v>
      </c>
      <c r="O194" s="88"/>
      <c r="P194" s="218">
        <f>O194*H194</f>
        <v>0</v>
      </c>
      <c r="Q194" s="218">
        <v>0</v>
      </c>
      <c r="R194" s="218">
        <f>Q194*H194</f>
        <v>0</v>
      </c>
      <c r="S194" s="218">
        <v>0</v>
      </c>
      <c r="T194" s="219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20" t="s">
        <v>405</v>
      </c>
      <c r="AT194" s="220" t="s">
        <v>189</v>
      </c>
      <c r="AU194" s="220" t="s">
        <v>198</v>
      </c>
      <c r="AY194" s="20" t="s">
        <v>188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20" t="s">
        <v>86</v>
      </c>
      <c r="BK194" s="221">
        <f>ROUND(I194*H194,2)</f>
        <v>0</v>
      </c>
      <c r="BL194" s="20" t="s">
        <v>405</v>
      </c>
      <c r="BM194" s="220" t="s">
        <v>782</v>
      </c>
    </row>
    <row r="195" s="2" customFormat="1">
      <c r="A195" s="42"/>
      <c r="B195" s="43"/>
      <c r="C195" s="44"/>
      <c r="D195" s="222" t="s">
        <v>194</v>
      </c>
      <c r="E195" s="44"/>
      <c r="F195" s="223" t="s">
        <v>4009</v>
      </c>
      <c r="G195" s="44"/>
      <c r="H195" s="44"/>
      <c r="I195" s="224"/>
      <c r="J195" s="44"/>
      <c r="K195" s="44"/>
      <c r="L195" s="48"/>
      <c r="M195" s="225"/>
      <c r="N195" s="226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194</v>
      </c>
      <c r="AU195" s="20" t="s">
        <v>198</v>
      </c>
    </row>
    <row r="196" s="11" customFormat="1" ht="20.88" customHeight="1">
      <c r="A196" s="11"/>
      <c r="B196" s="195"/>
      <c r="C196" s="196"/>
      <c r="D196" s="197" t="s">
        <v>77</v>
      </c>
      <c r="E196" s="237" t="s">
        <v>3915</v>
      </c>
      <c r="F196" s="237" t="s">
        <v>3916</v>
      </c>
      <c r="G196" s="196"/>
      <c r="H196" s="196"/>
      <c r="I196" s="199"/>
      <c r="J196" s="238">
        <f>BK196</f>
        <v>0</v>
      </c>
      <c r="K196" s="196"/>
      <c r="L196" s="201"/>
      <c r="M196" s="202"/>
      <c r="N196" s="203"/>
      <c r="O196" s="203"/>
      <c r="P196" s="204">
        <f>SUM(P197:P202)</f>
        <v>0</v>
      </c>
      <c r="Q196" s="203"/>
      <c r="R196" s="204">
        <f>SUM(R197:R202)</f>
        <v>0</v>
      </c>
      <c r="S196" s="203"/>
      <c r="T196" s="205">
        <f>SUM(T197:T202)</f>
        <v>0</v>
      </c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R196" s="206" t="s">
        <v>86</v>
      </c>
      <c r="AT196" s="207" t="s">
        <v>77</v>
      </c>
      <c r="AU196" s="207" t="s">
        <v>91</v>
      </c>
      <c r="AY196" s="206" t="s">
        <v>188</v>
      </c>
      <c r="BK196" s="208">
        <f>SUM(BK197:BK202)</f>
        <v>0</v>
      </c>
    </row>
    <row r="197" s="2" customFormat="1" ht="16.5" customHeight="1">
      <c r="A197" s="42"/>
      <c r="B197" s="43"/>
      <c r="C197" s="209" t="s">
        <v>536</v>
      </c>
      <c r="D197" s="209" t="s">
        <v>189</v>
      </c>
      <c r="E197" s="210" t="s">
        <v>3921</v>
      </c>
      <c r="F197" s="211" t="s">
        <v>3918</v>
      </c>
      <c r="G197" s="212" t="s">
        <v>314</v>
      </c>
      <c r="H197" s="213">
        <v>983</v>
      </c>
      <c r="I197" s="214"/>
      <c r="J197" s="215">
        <f>ROUND(I197*H197,2)</f>
        <v>0</v>
      </c>
      <c r="K197" s="211" t="s">
        <v>32</v>
      </c>
      <c r="L197" s="48"/>
      <c r="M197" s="216" t="s">
        <v>32</v>
      </c>
      <c r="N197" s="217" t="s">
        <v>49</v>
      </c>
      <c r="O197" s="88"/>
      <c r="P197" s="218">
        <f>O197*H197</f>
        <v>0</v>
      </c>
      <c r="Q197" s="218">
        <v>0</v>
      </c>
      <c r="R197" s="218">
        <f>Q197*H197</f>
        <v>0</v>
      </c>
      <c r="S197" s="218">
        <v>0</v>
      </c>
      <c r="T197" s="219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20" t="s">
        <v>405</v>
      </c>
      <c r="AT197" s="220" t="s">
        <v>189</v>
      </c>
      <c r="AU197" s="220" t="s">
        <v>198</v>
      </c>
      <c r="AY197" s="20" t="s">
        <v>188</v>
      </c>
      <c r="BE197" s="221">
        <f>IF(N197="základní",J197,0)</f>
        <v>0</v>
      </c>
      <c r="BF197" s="221">
        <f>IF(N197="snížená",J197,0)</f>
        <v>0</v>
      </c>
      <c r="BG197" s="221">
        <f>IF(N197="zákl. přenesená",J197,0)</f>
        <v>0</v>
      </c>
      <c r="BH197" s="221">
        <f>IF(N197="sníž. přenesená",J197,0)</f>
        <v>0</v>
      </c>
      <c r="BI197" s="221">
        <f>IF(N197="nulová",J197,0)</f>
        <v>0</v>
      </c>
      <c r="BJ197" s="20" t="s">
        <v>86</v>
      </c>
      <c r="BK197" s="221">
        <f>ROUND(I197*H197,2)</f>
        <v>0</v>
      </c>
      <c r="BL197" s="20" t="s">
        <v>405</v>
      </c>
      <c r="BM197" s="220" t="s">
        <v>807</v>
      </c>
    </row>
    <row r="198" s="2" customFormat="1">
      <c r="A198" s="42"/>
      <c r="B198" s="43"/>
      <c r="C198" s="44"/>
      <c r="D198" s="222" t="s">
        <v>194</v>
      </c>
      <c r="E198" s="44"/>
      <c r="F198" s="223" t="s">
        <v>3918</v>
      </c>
      <c r="G198" s="44"/>
      <c r="H198" s="44"/>
      <c r="I198" s="224"/>
      <c r="J198" s="44"/>
      <c r="K198" s="44"/>
      <c r="L198" s="48"/>
      <c r="M198" s="225"/>
      <c r="N198" s="226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194</v>
      </c>
      <c r="AU198" s="20" t="s">
        <v>198</v>
      </c>
    </row>
    <row r="199" s="2" customFormat="1" ht="16.5" customHeight="1">
      <c r="A199" s="42"/>
      <c r="B199" s="43"/>
      <c r="C199" s="209" t="s">
        <v>541</v>
      </c>
      <c r="D199" s="209" t="s">
        <v>189</v>
      </c>
      <c r="E199" s="210" t="s">
        <v>3927</v>
      </c>
      <c r="F199" s="211" t="s">
        <v>4010</v>
      </c>
      <c r="G199" s="212" t="s">
        <v>314</v>
      </c>
      <c r="H199" s="213">
        <v>150</v>
      </c>
      <c r="I199" s="214"/>
      <c r="J199" s="215">
        <f>ROUND(I199*H199,2)</f>
        <v>0</v>
      </c>
      <c r="K199" s="211" t="s">
        <v>32</v>
      </c>
      <c r="L199" s="48"/>
      <c r="M199" s="216" t="s">
        <v>32</v>
      </c>
      <c r="N199" s="217" t="s">
        <v>49</v>
      </c>
      <c r="O199" s="88"/>
      <c r="P199" s="218">
        <f>O199*H199</f>
        <v>0</v>
      </c>
      <c r="Q199" s="218">
        <v>0</v>
      </c>
      <c r="R199" s="218">
        <f>Q199*H199</f>
        <v>0</v>
      </c>
      <c r="S199" s="218">
        <v>0</v>
      </c>
      <c r="T199" s="219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20" t="s">
        <v>405</v>
      </c>
      <c r="AT199" s="220" t="s">
        <v>189</v>
      </c>
      <c r="AU199" s="220" t="s">
        <v>198</v>
      </c>
      <c r="AY199" s="20" t="s">
        <v>188</v>
      </c>
      <c r="BE199" s="221">
        <f>IF(N199="základní",J199,0)</f>
        <v>0</v>
      </c>
      <c r="BF199" s="221">
        <f>IF(N199="snížená",J199,0)</f>
        <v>0</v>
      </c>
      <c r="BG199" s="221">
        <f>IF(N199="zákl. přenesená",J199,0)</f>
        <v>0</v>
      </c>
      <c r="BH199" s="221">
        <f>IF(N199="sníž. přenesená",J199,0)</f>
        <v>0</v>
      </c>
      <c r="BI199" s="221">
        <f>IF(N199="nulová",J199,0)</f>
        <v>0</v>
      </c>
      <c r="BJ199" s="20" t="s">
        <v>86</v>
      </c>
      <c r="BK199" s="221">
        <f>ROUND(I199*H199,2)</f>
        <v>0</v>
      </c>
      <c r="BL199" s="20" t="s">
        <v>405</v>
      </c>
      <c r="BM199" s="220" t="s">
        <v>827</v>
      </c>
    </row>
    <row r="200" s="2" customFormat="1">
      <c r="A200" s="42"/>
      <c r="B200" s="43"/>
      <c r="C200" s="44"/>
      <c r="D200" s="222" t="s">
        <v>194</v>
      </c>
      <c r="E200" s="44"/>
      <c r="F200" s="223" t="s">
        <v>4010</v>
      </c>
      <c r="G200" s="44"/>
      <c r="H200" s="44"/>
      <c r="I200" s="224"/>
      <c r="J200" s="44"/>
      <c r="K200" s="44"/>
      <c r="L200" s="48"/>
      <c r="M200" s="225"/>
      <c r="N200" s="226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194</v>
      </c>
      <c r="AU200" s="20" t="s">
        <v>198</v>
      </c>
    </row>
    <row r="201" s="2" customFormat="1" ht="16.5" customHeight="1">
      <c r="A201" s="42"/>
      <c r="B201" s="43"/>
      <c r="C201" s="209" t="s">
        <v>546</v>
      </c>
      <c r="D201" s="209" t="s">
        <v>189</v>
      </c>
      <c r="E201" s="210" t="s">
        <v>3979</v>
      </c>
      <c r="F201" s="211" t="s">
        <v>4011</v>
      </c>
      <c r="G201" s="212" t="s">
        <v>235</v>
      </c>
      <c r="H201" s="213">
        <v>8</v>
      </c>
      <c r="I201" s="214"/>
      <c r="J201" s="215">
        <f>ROUND(I201*H201,2)</f>
        <v>0</v>
      </c>
      <c r="K201" s="211" t="s">
        <v>32</v>
      </c>
      <c r="L201" s="48"/>
      <c r="M201" s="216" t="s">
        <v>32</v>
      </c>
      <c r="N201" s="217" t="s">
        <v>49</v>
      </c>
      <c r="O201" s="88"/>
      <c r="P201" s="218">
        <f>O201*H201</f>
        <v>0</v>
      </c>
      <c r="Q201" s="218">
        <v>0</v>
      </c>
      <c r="R201" s="218">
        <f>Q201*H201</f>
        <v>0</v>
      </c>
      <c r="S201" s="218">
        <v>0</v>
      </c>
      <c r="T201" s="219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20" t="s">
        <v>405</v>
      </c>
      <c r="AT201" s="220" t="s">
        <v>189</v>
      </c>
      <c r="AU201" s="220" t="s">
        <v>198</v>
      </c>
      <c r="AY201" s="20" t="s">
        <v>188</v>
      </c>
      <c r="BE201" s="221">
        <f>IF(N201="základní",J201,0)</f>
        <v>0</v>
      </c>
      <c r="BF201" s="221">
        <f>IF(N201="snížená",J201,0)</f>
        <v>0</v>
      </c>
      <c r="BG201" s="221">
        <f>IF(N201="zákl. přenesená",J201,0)</f>
        <v>0</v>
      </c>
      <c r="BH201" s="221">
        <f>IF(N201="sníž. přenesená",J201,0)</f>
        <v>0</v>
      </c>
      <c r="BI201" s="221">
        <f>IF(N201="nulová",J201,0)</f>
        <v>0</v>
      </c>
      <c r="BJ201" s="20" t="s">
        <v>86</v>
      </c>
      <c r="BK201" s="221">
        <f>ROUND(I201*H201,2)</f>
        <v>0</v>
      </c>
      <c r="BL201" s="20" t="s">
        <v>405</v>
      </c>
      <c r="BM201" s="220" t="s">
        <v>840</v>
      </c>
    </row>
    <row r="202" s="2" customFormat="1">
      <c r="A202" s="42"/>
      <c r="B202" s="43"/>
      <c r="C202" s="44"/>
      <c r="D202" s="222" t="s">
        <v>194</v>
      </c>
      <c r="E202" s="44"/>
      <c r="F202" s="223" t="s">
        <v>4011</v>
      </c>
      <c r="G202" s="44"/>
      <c r="H202" s="44"/>
      <c r="I202" s="224"/>
      <c r="J202" s="44"/>
      <c r="K202" s="44"/>
      <c r="L202" s="48"/>
      <c r="M202" s="225"/>
      <c r="N202" s="226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194</v>
      </c>
      <c r="AU202" s="20" t="s">
        <v>198</v>
      </c>
    </row>
    <row r="203" s="11" customFormat="1" ht="20.88" customHeight="1">
      <c r="A203" s="11"/>
      <c r="B203" s="195"/>
      <c r="C203" s="196"/>
      <c r="D203" s="197" t="s">
        <v>77</v>
      </c>
      <c r="E203" s="237" t="s">
        <v>3919</v>
      </c>
      <c r="F203" s="237" t="s">
        <v>3920</v>
      </c>
      <c r="G203" s="196"/>
      <c r="H203" s="196"/>
      <c r="I203" s="199"/>
      <c r="J203" s="238">
        <f>BK203</f>
        <v>0</v>
      </c>
      <c r="K203" s="196"/>
      <c r="L203" s="201"/>
      <c r="M203" s="202"/>
      <c r="N203" s="203"/>
      <c r="O203" s="203"/>
      <c r="P203" s="204">
        <f>SUM(P204:P207)</f>
        <v>0</v>
      </c>
      <c r="Q203" s="203"/>
      <c r="R203" s="204">
        <f>SUM(R204:R207)</f>
        <v>0</v>
      </c>
      <c r="S203" s="203"/>
      <c r="T203" s="205">
        <f>SUM(T204:T207)</f>
        <v>0</v>
      </c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R203" s="206" t="s">
        <v>86</v>
      </c>
      <c r="AT203" s="207" t="s">
        <v>77</v>
      </c>
      <c r="AU203" s="207" t="s">
        <v>91</v>
      </c>
      <c r="AY203" s="206" t="s">
        <v>188</v>
      </c>
      <c r="BK203" s="208">
        <f>SUM(BK204:BK207)</f>
        <v>0</v>
      </c>
    </row>
    <row r="204" s="2" customFormat="1" ht="24.15" customHeight="1">
      <c r="A204" s="42"/>
      <c r="B204" s="43"/>
      <c r="C204" s="209" t="s">
        <v>552</v>
      </c>
      <c r="D204" s="209" t="s">
        <v>189</v>
      </c>
      <c r="E204" s="210" t="s">
        <v>3981</v>
      </c>
      <c r="F204" s="211" t="s">
        <v>3922</v>
      </c>
      <c r="G204" s="212" t="s">
        <v>235</v>
      </c>
      <c r="H204" s="213">
        <v>18</v>
      </c>
      <c r="I204" s="214"/>
      <c r="J204" s="215">
        <f>ROUND(I204*H204,2)</f>
        <v>0</v>
      </c>
      <c r="K204" s="211" t="s">
        <v>32</v>
      </c>
      <c r="L204" s="48"/>
      <c r="M204" s="216" t="s">
        <v>32</v>
      </c>
      <c r="N204" s="217" t="s">
        <v>49</v>
      </c>
      <c r="O204" s="88"/>
      <c r="P204" s="218">
        <f>O204*H204</f>
        <v>0</v>
      </c>
      <c r="Q204" s="218">
        <v>0</v>
      </c>
      <c r="R204" s="218">
        <f>Q204*H204</f>
        <v>0</v>
      </c>
      <c r="S204" s="218">
        <v>0</v>
      </c>
      <c r="T204" s="219">
        <f>S204*H204</f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R204" s="220" t="s">
        <v>405</v>
      </c>
      <c r="AT204" s="220" t="s">
        <v>189</v>
      </c>
      <c r="AU204" s="220" t="s">
        <v>198</v>
      </c>
      <c r="AY204" s="20" t="s">
        <v>188</v>
      </c>
      <c r="BE204" s="221">
        <f>IF(N204="základní",J204,0)</f>
        <v>0</v>
      </c>
      <c r="BF204" s="221">
        <f>IF(N204="snížená",J204,0)</f>
        <v>0</v>
      </c>
      <c r="BG204" s="221">
        <f>IF(N204="zákl. přenesená",J204,0)</f>
        <v>0</v>
      </c>
      <c r="BH204" s="221">
        <f>IF(N204="sníž. přenesená",J204,0)</f>
        <v>0</v>
      </c>
      <c r="BI204" s="221">
        <f>IF(N204="nulová",J204,0)</f>
        <v>0</v>
      </c>
      <c r="BJ204" s="20" t="s">
        <v>86</v>
      </c>
      <c r="BK204" s="221">
        <f>ROUND(I204*H204,2)</f>
        <v>0</v>
      </c>
      <c r="BL204" s="20" t="s">
        <v>405</v>
      </c>
      <c r="BM204" s="220" t="s">
        <v>851</v>
      </c>
    </row>
    <row r="205" s="2" customFormat="1">
      <c r="A205" s="42"/>
      <c r="B205" s="43"/>
      <c r="C205" s="44"/>
      <c r="D205" s="222" t="s">
        <v>194</v>
      </c>
      <c r="E205" s="44"/>
      <c r="F205" s="223" t="s">
        <v>3922</v>
      </c>
      <c r="G205" s="44"/>
      <c r="H205" s="44"/>
      <c r="I205" s="224"/>
      <c r="J205" s="44"/>
      <c r="K205" s="44"/>
      <c r="L205" s="48"/>
      <c r="M205" s="225"/>
      <c r="N205" s="226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0" t="s">
        <v>194</v>
      </c>
      <c r="AU205" s="20" t="s">
        <v>198</v>
      </c>
    </row>
    <row r="206" s="2" customFormat="1" ht="24.15" customHeight="1">
      <c r="A206" s="42"/>
      <c r="B206" s="43"/>
      <c r="C206" s="209" t="s">
        <v>557</v>
      </c>
      <c r="D206" s="209" t="s">
        <v>189</v>
      </c>
      <c r="E206" s="210" t="s">
        <v>3982</v>
      </c>
      <c r="F206" s="211" t="s">
        <v>3924</v>
      </c>
      <c r="G206" s="212" t="s">
        <v>235</v>
      </c>
      <c r="H206" s="213">
        <v>15</v>
      </c>
      <c r="I206" s="214"/>
      <c r="J206" s="215">
        <f>ROUND(I206*H206,2)</f>
        <v>0</v>
      </c>
      <c r="K206" s="211" t="s">
        <v>32</v>
      </c>
      <c r="L206" s="48"/>
      <c r="M206" s="216" t="s">
        <v>32</v>
      </c>
      <c r="N206" s="217" t="s">
        <v>49</v>
      </c>
      <c r="O206" s="88"/>
      <c r="P206" s="218">
        <f>O206*H206</f>
        <v>0</v>
      </c>
      <c r="Q206" s="218">
        <v>0</v>
      </c>
      <c r="R206" s="218">
        <f>Q206*H206</f>
        <v>0</v>
      </c>
      <c r="S206" s="218">
        <v>0</v>
      </c>
      <c r="T206" s="219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20" t="s">
        <v>405</v>
      </c>
      <c r="AT206" s="220" t="s">
        <v>189</v>
      </c>
      <c r="AU206" s="220" t="s">
        <v>198</v>
      </c>
      <c r="AY206" s="20" t="s">
        <v>188</v>
      </c>
      <c r="BE206" s="221">
        <f>IF(N206="základní",J206,0)</f>
        <v>0</v>
      </c>
      <c r="BF206" s="221">
        <f>IF(N206="snížená",J206,0)</f>
        <v>0</v>
      </c>
      <c r="BG206" s="221">
        <f>IF(N206="zákl. přenesená",J206,0)</f>
        <v>0</v>
      </c>
      <c r="BH206" s="221">
        <f>IF(N206="sníž. přenesená",J206,0)</f>
        <v>0</v>
      </c>
      <c r="BI206" s="221">
        <f>IF(N206="nulová",J206,0)</f>
        <v>0</v>
      </c>
      <c r="BJ206" s="20" t="s">
        <v>86</v>
      </c>
      <c r="BK206" s="221">
        <f>ROUND(I206*H206,2)</f>
        <v>0</v>
      </c>
      <c r="BL206" s="20" t="s">
        <v>405</v>
      </c>
      <c r="BM206" s="220" t="s">
        <v>863</v>
      </c>
    </row>
    <row r="207" s="2" customFormat="1">
      <c r="A207" s="42"/>
      <c r="B207" s="43"/>
      <c r="C207" s="44"/>
      <c r="D207" s="222" t="s">
        <v>194</v>
      </c>
      <c r="E207" s="44"/>
      <c r="F207" s="223" t="s">
        <v>3924</v>
      </c>
      <c r="G207" s="44"/>
      <c r="H207" s="44"/>
      <c r="I207" s="224"/>
      <c r="J207" s="44"/>
      <c r="K207" s="44"/>
      <c r="L207" s="48"/>
      <c r="M207" s="225"/>
      <c r="N207" s="226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194</v>
      </c>
      <c r="AU207" s="20" t="s">
        <v>198</v>
      </c>
    </row>
    <row r="208" s="11" customFormat="1" ht="20.88" customHeight="1">
      <c r="A208" s="11"/>
      <c r="B208" s="195"/>
      <c r="C208" s="196"/>
      <c r="D208" s="197" t="s">
        <v>77</v>
      </c>
      <c r="E208" s="237" t="s">
        <v>3925</v>
      </c>
      <c r="F208" s="237" t="s">
        <v>3926</v>
      </c>
      <c r="G208" s="196"/>
      <c r="H208" s="196"/>
      <c r="I208" s="199"/>
      <c r="J208" s="238">
        <f>BK208</f>
        <v>0</v>
      </c>
      <c r="K208" s="196"/>
      <c r="L208" s="201"/>
      <c r="M208" s="202"/>
      <c r="N208" s="203"/>
      <c r="O208" s="203"/>
      <c r="P208" s="204">
        <f>SUM(P209:P212)</f>
        <v>0</v>
      </c>
      <c r="Q208" s="203"/>
      <c r="R208" s="204">
        <f>SUM(R209:R212)</f>
        <v>0</v>
      </c>
      <c r="S208" s="203"/>
      <c r="T208" s="205">
        <f>SUM(T209:T212)</f>
        <v>0</v>
      </c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R208" s="206" t="s">
        <v>86</v>
      </c>
      <c r="AT208" s="207" t="s">
        <v>77</v>
      </c>
      <c r="AU208" s="207" t="s">
        <v>91</v>
      </c>
      <c r="AY208" s="206" t="s">
        <v>188</v>
      </c>
      <c r="BK208" s="208">
        <f>SUM(BK209:BK212)</f>
        <v>0</v>
      </c>
    </row>
    <row r="209" s="2" customFormat="1" ht="16.5" customHeight="1">
      <c r="A209" s="42"/>
      <c r="B209" s="43"/>
      <c r="C209" s="209" t="s">
        <v>565</v>
      </c>
      <c r="D209" s="209" t="s">
        <v>189</v>
      </c>
      <c r="E209" s="210" t="s">
        <v>3984</v>
      </c>
      <c r="F209" s="211" t="s">
        <v>3928</v>
      </c>
      <c r="G209" s="212" t="s">
        <v>235</v>
      </c>
      <c r="H209" s="213">
        <v>33</v>
      </c>
      <c r="I209" s="214"/>
      <c r="J209" s="215">
        <f>ROUND(I209*H209,2)</f>
        <v>0</v>
      </c>
      <c r="K209" s="211" t="s">
        <v>32</v>
      </c>
      <c r="L209" s="48"/>
      <c r="M209" s="216" t="s">
        <v>32</v>
      </c>
      <c r="N209" s="217" t="s">
        <v>49</v>
      </c>
      <c r="O209" s="88"/>
      <c r="P209" s="218">
        <f>O209*H209</f>
        <v>0</v>
      </c>
      <c r="Q209" s="218">
        <v>0</v>
      </c>
      <c r="R209" s="218">
        <f>Q209*H209</f>
        <v>0</v>
      </c>
      <c r="S209" s="218">
        <v>0</v>
      </c>
      <c r="T209" s="219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20" t="s">
        <v>405</v>
      </c>
      <c r="AT209" s="220" t="s">
        <v>189</v>
      </c>
      <c r="AU209" s="220" t="s">
        <v>198</v>
      </c>
      <c r="AY209" s="20" t="s">
        <v>188</v>
      </c>
      <c r="BE209" s="221">
        <f>IF(N209="základní",J209,0)</f>
        <v>0</v>
      </c>
      <c r="BF209" s="221">
        <f>IF(N209="snížená",J209,0)</f>
        <v>0</v>
      </c>
      <c r="BG209" s="221">
        <f>IF(N209="zákl. přenesená",J209,0)</f>
        <v>0</v>
      </c>
      <c r="BH209" s="221">
        <f>IF(N209="sníž. přenesená",J209,0)</f>
        <v>0</v>
      </c>
      <c r="BI209" s="221">
        <f>IF(N209="nulová",J209,0)</f>
        <v>0</v>
      </c>
      <c r="BJ209" s="20" t="s">
        <v>86</v>
      </c>
      <c r="BK209" s="221">
        <f>ROUND(I209*H209,2)</f>
        <v>0</v>
      </c>
      <c r="BL209" s="20" t="s">
        <v>405</v>
      </c>
      <c r="BM209" s="220" t="s">
        <v>875</v>
      </c>
    </row>
    <row r="210" s="2" customFormat="1">
      <c r="A210" s="42"/>
      <c r="B210" s="43"/>
      <c r="C210" s="44"/>
      <c r="D210" s="222" t="s">
        <v>194</v>
      </c>
      <c r="E210" s="44"/>
      <c r="F210" s="223" t="s">
        <v>3928</v>
      </c>
      <c r="G210" s="44"/>
      <c r="H210" s="44"/>
      <c r="I210" s="224"/>
      <c r="J210" s="44"/>
      <c r="K210" s="44"/>
      <c r="L210" s="48"/>
      <c r="M210" s="225"/>
      <c r="N210" s="226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194</v>
      </c>
      <c r="AU210" s="20" t="s">
        <v>198</v>
      </c>
    </row>
    <row r="211" s="2" customFormat="1" ht="16.5" customHeight="1">
      <c r="A211" s="42"/>
      <c r="B211" s="43"/>
      <c r="C211" s="209" t="s">
        <v>570</v>
      </c>
      <c r="D211" s="209" t="s">
        <v>189</v>
      </c>
      <c r="E211" s="210" t="s">
        <v>3986</v>
      </c>
      <c r="F211" s="211" t="s">
        <v>3992</v>
      </c>
      <c r="G211" s="212" t="s">
        <v>314</v>
      </c>
      <c r="H211" s="213">
        <v>10</v>
      </c>
      <c r="I211" s="214"/>
      <c r="J211" s="215">
        <f>ROUND(I211*H211,2)</f>
        <v>0</v>
      </c>
      <c r="K211" s="211" t="s">
        <v>32</v>
      </c>
      <c r="L211" s="48"/>
      <c r="M211" s="216" t="s">
        <v>32</v>
      </c>
      <c r="N211" s="217" t="s">
        <v>49</v>
      </c>
      <c r="O211" s="88"/>
      <c r="P211" s="218">
        <f>O211*H211</f>
        <v>0</v>
      </c>
      <c r="Q211" s="218">
        <v>0</v>
      </c>
      <c r="R211" s="218">
        <f>Q211*H211</f>
        <v>0</v>
      </c>
      <c r="S211" s="218">
        <v>0</v>
      </c>
      <c r="T211" s="219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20" t="s">
        <v>405</v>
      </c>
      <c r="AT211" s="220" t="s">
        <v>189</v>
      </c>
      <c r="AU211" s="220" t="s">
        <v>198</v>
      </c>
      <c r="AY211" s="20" t="s">
        <v>188</v>
      </c>
      <c r="BE211" s="221">
        <f>IF(N211="základní",J211,0)</f>
        <v>0</v>
      </c>
      <c r="BF211" s="221">
        <f>IF(N211="snížená",J211,0)</f>
        <v>0</v>
      </c>
      <c r="BG211" s="221">
        <f>IF(N211="zákl. přenesená",J211,0)</f>
        <v>0</v>
      </c>
      <c r="BH211" s="221">
        <f>IF(N211="sníž. přenesená",J211,0)</f>
        <v>0</v>
      </c>
      <c r="BI211" s="221">
        <f>IF(N211="nulová",J211,0)</f>
        <v>0</v>
      </c>
      <c r="BJ211" s="20" t="s">
        <v>86</v>
      </c>
      <c r="BK211" s="221">
        <f>ROUND(I211*H211,2)</f>
        <v>0</v>
      </c>
      <c r="BL211" s="20" t="s">
        <v>405</v>
      </c>
      <c r="BM211" s="220" t="s">
        <v>897</v>
      </c>
    </row>
    <row r="212" s="2" customFormat="1">
      <c r="A212" s="42"/>
      <c r="B212" s="43"/>
      <c r="C212" s="44"/>
      <c r="D212" s="222" t="s">
        <v>194</v>
      </c>
      <c r="E212" s="44"/>
      <c r="F212" s="223" t="s">
        <v>3992</v>
      </c>
      <c r="G212" s="44"/>
      <c r="H212" s="44"/>
      <c r="I212" s="224"/>
      <c r="J212" s="44"/>
      <c r="K212" s="44"/>
      <c r="L212" s="48"/>
      <c r="M212" s="225"/>
      <c r="N212" s="226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194</v>
      </c>
      <c r="AU212" s="20" t="s">
        <v>198</v>
      </c>
    </row>
    <row r="213" s="11" customFormat="1" ht="25.92" customHeight="1">
      <c r="A213" s="11"/>
      <c r="B213" s="195"/>
      <c r="C213" s="196"/>
      <c r="D213" s="197" t="s">
        <v>77</v>
      </c>
      <c r="E213" s="198" t="s">
        <v>230</v>
      </c>
      <c r="F213" s="198" t="s">
        <v>3993</v>
      </c>
      <c r="G213" s="196"/>
      <c r="H213" s="196"/>
      <c r="I213" s="199"/>
      <c r="J213" s="200">
        <f>BK213</f>
        <v>0</v>
      </c>
      <c r="K213" s="196"/>
      <c r="L213" s="201"/>
      <c r="M213" s="202"/>
      <c r="N213" s="203"/>
      <c r="O213" s="203"/>
      <c r="P213" s="204">
        <f>SUM(P214:P221)</f>
        <v>0</v>
      </c>
      <c r="Q213" s="203"/>
      <c r="R213" s="204">
        <f>SUM(R214:R221)</f>
        <v>0</v>
      </c>
      <c r="S213" s="203"/>
      <c r="T213" s="205">
        <f>SUM(T214:T221)</f>
        <v>0</v>
      </c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R213" s="206" t="s">
        <v>208</v>
      </c>
      <c r="AT213" s="207" t="s">
        <v>77</v>
      </c>
      <c r="AU213" s="207" t="s">
        <v>78</v>
      </c>
      <c r="AY213" s="206" t="s">
        <v>188</v>
      </c>
      <c r="BK213" s="208">
        <f>SUM(BK214:BK221)</f>
        <v>0</v>
      </c>
    </row>
    <row r="214" s="2" customFormat="1" ht="16.5" customHeight="1">
      <c r="A214" s="42"/>
      <c r="B214" s="43"/>
      <c r="C214" s="209" t="s">
        <v>580</v>
      </c>
      <c r="D214" s="209" t="s">
        <v>189</v>
      </c>
      <c r="E214" s="210" t="s">
        <v>3929</v>
      </c>
      <c r="F214" s="211" t="s">
        <v>3930</v>
      </c>
      <c r="G214" s="212" t="s">
        <v>886</v>
      </c>
      <c r="H214" s="213">
        <v>12</v>
      </c>
      <c r="I214" s="214"/>
      <c r="J214" s="215">
        <f>ROUND(I214*H214,2)</f>
        <v>0</v>
      </c>
      <c r="K214" s="211" t="s">
        <v>32</v>
      </c>
      <c r="L214" s="48"/>
      <c r="M214" s="216" t="s">
        <v>32</v>
      </c>
      <c r="N214" s="217" t="s">
        <v>49</v>
      </c>
      <c r="O214" s="88"/>
      <c r="P214" s="218">
        <f>O214*H214</f>
        <v>0</v>
      </c>
      <c r="Q214" s="218">
        <v>0</v>
      </c>
      <c r="R214" s="218">
        <f>Q214*H214</f>
        <v>0</v>
      </c>
      <c r="S214" s="218">
        <v>0</v>
      </c>
      <c r="T214" s="219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20" t="s">
        <v>237</v>
      </c>
      <c r="AT214" s="220" t="s">
        <v>189</v>
      </c>
      <c r="AU214" s="220" t="s">
        <v>86</v>
      </c>
      <c r="AY214" s="20" t="s">
        <v>188</v>
      </c>
      <c r="BE214" s="221">
        <f>IF(N214="základní",J214,0)</f>
        <v>0</v>
      </c>
      <c r="BF214" s="221">
        <f>IF(N214="snížená",J214,0)</f>
        <v>0</v>
      </c>
      <c r="BG214" s="221">
        <f>IF(N214="zákl. přenesená",J214,0)</f>
        <v>0</v>
      </c>
      <c r="BH214" s="221">
        <f>IF(N214="sníž. přenesená",J214,0)</f>
        <v>0</v>
      </c>
      <c r="BI214" s="221">
        <f>IF(N214="nulová",J214,0)</f>
        <v>0</v>
      </c>
      <c r="BJ214" s="20" t="s">
        <v>86</v>
      </c>
      <c r="BK214" s="221">
        <f>ROUND(I214*H214,2)</f>
        <v>0</v>
      </c>
      <c r="BL214" s="20" t="s">
        <v>237</v>
      </c>
      <c r="BM214" s="220" t="s">
        <v>488</v>
      </c>
    </row>
    <row r="215" s="2" customFormat="1">
      <c r="A215" s="42"/>
      <c r="B215" s="43"/>
      <c r="C215" s="44"/>
      <c r="D215" s="222" t="s">
        <v>194</v>
      </c>
      <c r="E215" s="44"/>
      <c r="F215" s="223" t="s">
        <v>3930</v>
      </c>
      <c r="G215" s="44"/>
      <c r="H215" s="44"/>
      <c r="I215" s="224"/>
      <c r="J215" s="44"/>
      <c r="K215" s="44"/>
      <c r="L215" s="48"/>
      <c r="M215" s="225"/>
      <c r="N215" s="226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194</v>
      </c>
      <c r="AU215" s="20" t="s">
        <v>86</v>
      </c>
    </row>
    <row r="216" s="2" customFormat="1" ht="24.15" customHeight="1">
      <c r="A216" s="42"/>
      <c r="B216" s="43"/>
      <c r="C216" s="209" t="s">
        <v>591</v>
      </c>
      <c r="D216" s="209" t="s">
        <v>189</v>
      </c>
      <c r="E216" s="210" t="s">
        <v>3931</v>
      </c>
      <c r="F216" s="211" t="s">
        <v>3932</v>
      </c>
      <c r="G216" s="212" t="s">
        <v>244</v>
      </c>
      <c r="H216" s="213">
        <v>0.5</v>
      </c>
      <c r="I216" s="214"/>
      <c r="J216" s="215">
        <f>ROUND(I216*H216,2)</f>
        <v>0</v>
      </c>
      <c r="K216" s="211" t="s">
        <v>32</v>
      </c>
      <c r="L216" s="48"/>
      <c r="M216" s="216" t="s">
        <v>32</v>
      </c>
      <c r="N216" s="217" t="s">
        <v>49</v>
      </c>
      <c r="O216" s="88"/>
      <c r="P216" s="218">
        <f>O216*H216</f>
        <v>0</v>
      </c>
      <c r="Q216" s="218">
        <v>0</v>
      </c>
      <c r="R216" s="218">
        <f>Q216*H216</f>
        <v>0</v>
      </c>
      <c r="S216" s="218">
        <v>0</v>
      </c>
      <c r="T216" s="219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20" t="s">
        <v>237</v>
      </c>
      <c r="AT216" s="220" t="s">
        <v>189</v>
      </c>
      <c r="AU216" s="220" t="s">
        <v>86</v>
      </c>
      <c r="AY216" s="20" t="s">
        <v>188</v>
      </c>
      <c r="BE216" s="221">
        <f>IF(N216="základní",J216,0)</f>
        <v>0</v>
      </c>
      <c r="BF216" s="221">
        <f>IF(N216="snížená",J216,0)</f>
        <v>0</v>
      </c>
      <c r="BG216" s="221">
        <f>IF(N216="zákl. přenesená",J216,0)</f>
        <v>0</v>
      </c>
      <c r="BH216" s="221">
        <f>IF(N216="sníž. přenesená",J216,0)</f>
        <v>0</v>
      </c>
      <c r="BI216" s="221">
        <f>IF(N216="nulová",J216,0)</f>
        <v>0</v>
      </c>
      <c r="BJ216" s="20" t="s">
        <v>86</v>
      </c>
      <c r="BK216" s="221">
        <f>ROUND(I216*H216,2)</f>
        <v>0</v>
      </c>
      <c r="BL216" s="20" t="s">
        <v>237</v>
      </c>
      <c r="BM216" s="220" t="s">
        <v>1734</v>
      </c>
    </row>
    <row r="217" s="2" customFormat="1">
      <c r="A217" s="42"/>
      <c r="B217" s="43"/>
      <c r="C217" s="44"/>
      <c r="D217" s="222" t="s">
        <v>194</v>
      </c>
      <c r="E217" s="44"/>
      <c r="F217" s="223" t="s">
        <v>3932</v>
      </c>
      <c r="G217" s="44"/>
      <c r="H217" s="44"/>
      <c r="I217" s="224"/>
      <c r="J217" s="44"/>
      <c r="K217" s="44"/>
      <c r="L217" s="48"/>
      <c r="M217" s="225"/>
      <c r="N217" s="226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194</v>
      </c>
      <c r="AU217" s="20" t="s">
        <v>86</v>
      </c>
    </row>
    <row r="218" s="2" customFormat="1" ht="16.5" customHeight="1">
      <c r="A218" s="42"/>
      <c r="B218" s="43"/>
      <c r="C218" s="209" t="s">
        <v>596</v>
      </c>
      <c r="D218" s="209" t="s">
        <v>189</v>
      </c>
      <c r="E218" s="210" t="s">
        <v>3933</v>
      </c>
      <c r="F218" s="211" t="s">
        <v>3934</v>
      </c>
      <c r="G218" s="212" t="s">
        <v>3935</v>
      </c>
      <c r="H218" s="297"/>
      <c r="I218" s="214"/>
      <c r="J218" s="215">
        <f>ROUND(I218*H218,2)</f>
        <v>0</v>
      </c>
      <c r="K218" s="211" t="s">
        <v>32</v>
      </c>
      <c r="L218" s="48"/>
      <c r="M218" s="216" t="s">
        <v>32</v>
      </c>
      <c r="N218" s="217" t="s">
        <v>49</v>
      </c>
      <c r="O218" s="88"/>
      <c r="P218" s="218">
        <f>O218*H218</f>
        <v>0</v>
      </c>
      <c r="Q218" s="218">
        <v>0</v>
      </c>
      <c r="R218" s="218">
        <f>Q218*H218</f>
        <v>0</v>
      </c>
      <c r="S218" s="218">
        <v>0</v>
      </c>
      <c r="T218" s="219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20" t="s">
        <v>237</v>
      </c>
      <c r="AT218" s="220" t="s">
        <v>189</v>
      </c>
      <c r="AU218" s="220" t="s">
        <v>86</v>
      </c>
      <c r="AY218" s="20" t="s">
        <v>188</v>
      </c>
      <c r="BE218" s="221">
        <f>IF(N218="základní",J218,0)</f>
        <v>0</v>
      </c>
      <c r="BF218" s="221">
        <f>IF(N218="snížená",J218,0)</f>
        <v>0</v>
      </c>
      <c r="BG218" s="221">
        <f>IF(N218="zákl. přenesená",J218,0)</f>
        <v>0</v>
      </c>
      <c r="BH218" s="221">
        <f>IF(N218="sníž. přenesená",J218,0)</f>
        <v>0</v>
      </c>
      <c r="BI218" s="221">
        <f>IF(N218="nulová",J218,0)</f>
        <v>0</v>
      </c>
      <c r="BJ218" s="20" t="s">
        <v>86</v>
      </c>
      <c r="BK218" s="221">
        <f>ROUND(I218*H218,2)</f>
        <v>0</v>
      </c>
      <c r="BL218" s="20" t="s">
        <v>237</v>
      </c>
      <c r="BM218" s="220" t="s">
        <v>1750</v>
      </c>
    </row>
    <row r="219" s="2" customFormat="1">
      <c r="A219" s="42"/>
      <c r="B219" s="43"/>
      <c r="C219" s="44"/>
      <c r="D219" s="222" t="s">
        <v>194</v>
      </c>
      <c r="E219" s="44"/>
      <c r="F219" s="223" t="s">
        <v>3934</v>
      </c>
      <c r="G219" s="44"/>
      <c r="H219" s="44"/>
      <c r="I219" s="224"/>
      <c r="J219" s="44"/>
      <c r="K219" s="44"/>
      <c r="L219" s="48"/>
      <c r="M219" s="225"/>
      <c r="N219" s="226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194</v>
      </c>
      <c r="AU219" s="20" t="s">
        <v>86</v>
      </c>
    </row>
    <row r="220" s="2" customFormat="1" ht="16.5" customHeight="1">
      <c r="A220" s="42"/>
      <c r="B220" s="43"/>
      <c r="C220" s="209" t="s">
        <v>601</v>
      </c>
      <c r="D220" s="209" t="s">
        <v>189</v>
      </c>
      <c r="E220" s="210" t="s">
        <v>3936</v>
      </c>
      <c r="F220" s="211" t="s">
        <v>3937</v>
      </c>
      <c r="G220" s="212" t="s">
        <v>244</v>
      </c>
      <c r="H220" s="213">
        <v>0.29999999999999999</v>
      </c>
      <c r="I220" s="214"/>
      <c r="J220" s="215">
        <f>ROUND(I220*H220,2)</f>
        <v>0</v>
      </c>
      <c r="K220" s="211" t="s">
        <v>32</v>
      </c>
      <c r="L220" s="48"/>
      <c r="M220" s="216" t="s">
        <v>32</v>
      </c>
      <c r="N220" s="217" t="s">
        <v>49</v>
      </c>
      <c r="O220" s="88"/>
      <c r="P220" s="218">
        <f>O220*H220</f>
        <v>0</v>
      </c>
      <c r="Q220" s="218">
        <v>0</v>
      </c>
      <c r="R220" s="218">
        <f>Q220*H220</f>
        <v>0</v>
      </c>
      <c r="S220" s="218">
        <v>0</v>
      </c>
      <c r="T220" s="219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20" t="s">
        <v>237</v>
      </c>
      <c r="AT220" s="220" t="s">
        <v>189</v>
      </c>
      <c r="AU220" s="220" t="s">
        <v>86</v>
      </c>
      <c r="AY220" s="20" t="s">
        <v>188</v>
      </c>
      <c r="BE220" s="221">
        <f>IF(N220="základní",J220,0)</f>
        <v>0</v>
      </c>
      <c r="BF220" s="221">
        <f>IF(N220="snížená",J220,0)</f>
        <v>0</v>
      </c>
      <c r="BG220" s="221">
        <f>IF(N220="zákl. přenesená",J220,0)</f>
        <v>0</v>
      </c>
      <c r="BH220" s="221">
        <f>IF(N220="sníž. přenesená",J220,0)</f>
        <v>0</v>
      </c>
      <c r="BI220" s="221">
        <f>IF(N220="nulová",J220,0)</f>
        <v>0</v>
      </c>
      <c r="BJ220" s="20" t="s">
        <v>86</v>
      </c>
      <c r="BK220" s="221">
        <f>ROUND(I220*H220,2)</f>
        <v>0</v>
      </c>
      <c r="BL220" s="20" t="s">
        <v>237</v>
      </c>
      <c r="BM220" s="220" t="s">
        <v>1759</v>
      </c>
    </row>
    <row r="221" s="2" customFormat="1">
      <c r="A221" s="42"/>
      <c r="B221" s="43"/>
      <c r="C221" s="44"/>
      <c r="D221" s="222" t="s">
        <v>194</v>
      </c>
      <c r="E221" s="44"/>
      <c r="F221" s="223" t="s">
        <v>3937</v>
      </c>
      <c r="G221" s="44"/>
      <c r="H221" s="44"/>
      <c r="I221" s="224"/>
      <c r="J221" s="44"/>
      <c r="K221" s="44"/>
      <c r="L221" s="48"/>
      <c r="M221" s="228"/>
      <c r="N221" s="229"/>
      <c r="O221" s="230"/>
      <c r="P221" s="230"/>
      <c r="Q221" s="230"/>
      <c r="R221" s="230"/>
      <c r="S221" s="230"/>
      <c r="T221" s="231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194</v>
      </c>
      <c r="AU221" s="20" t="s">
        <v>86</v>
      </c>
    </row>
    <row r="222" s="2" customFormat="1" ht="6.96" customHeight="1">
      <c r="A222" s="42"/>
      <c r="B222" s="63"/>
      <c r="C222" s="64"/>
      <c r="D222" s="64"/>
      <c r="E222" s="64"/>
      <c r="F222" s="64"/>
      <c r="G222" s="64"/>
      <c r="H222" s="64"/>
      <c r="I222" s="64"/>
      <c r="J222" s="64"/>
      <c r="K222" s="64"/>
      <c r="L222" s="48"/>
      <c r="M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</row>
  </sheetData>
  <sheetProtection sheet="1" autoFilter="0" formatColumns="0" formatRows="0" objects="1" scenarios="1" spinCount="100000" saltValue="lpctonUKOvGvJQaG8bnOTODYWl0JB8fMnJ9jS06AlL7Gsyl7rpt/N0+JEXXVMt3XFBGwXZfgZCL6x+tArfPgSQ==" hashValue="jpucfFMm8rgqJnB4VsskZSKhj+OwfhBHa59kBu861NI1BnPFkvLLX2na2zjVg3miqAMp2GHLQR8oel/ELeNE/Q==" algorithmName="SHA-512" password="EC2B"/>
  <autoFilter ref="C102:K22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1:H91"/>
    <mergeCell ref="E93:H93"/>
    <mergeCell ref="E95:H9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91</v>
      </c>
    </row>
    <row r="4" s="1" customFormat="1" ht="24.96" customHeight="1">
      <c r="B4" s="23"/>
      <c r="D4" s="144" t="s">
        <v>164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26.25" customHeight="1">
      <c r="B7" s="23"/>
      <c r="E7" s="147" t="str">
        <f>'Rekapitulace stavby'!K6</f>
        <v>Dům kultury v Ostrově - vybudování kulturního a kreativního centra (interiér)</v>
      </c>
      <c r="F7" s="146"/>
      <c r="G7" s="146"/>
      <c r="H7" s="146"/>
      <c r="L7" s="23"/>
    </row>
    <row r="8" s="1" customFormat="1" ht="12" customHeight="1">
      <c r="B8" s="23"/>
      <c r="D8" s="146" t="s">
        <v>165</v>
      </c>
      <c r="L8" s="23"/>
    </row>
    <row r="9" s="2" customFormat="1" ht="16.5" customHeight="1">
      <c r="A9" s="42"/>
      <c r="B9" s="48"/>
      <c r="C9" s="42"/>
      <c r="D9" s="42"/>
      <c r="E9" s="147" t="s">
        <v>3663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255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4012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32</v>
      </c>
      <c r="G13" s="42"/>
      <c r="H13" s="42"/>
      <c r="I13" s="146" t="s">
        <v>20</v>
      </c>
      <c r="J13" s="137" t="s">
        <v>32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23</v>
      </c>
      <c r="G14" s="42"/>
      <c r="H14" s="42"/>
      <c r="I14" s="146" t="s">
        <v>24</v>
      </c>
      <c r="J14" s="150" t="str">
        <f>'Rekapitulace stavby'!AN8</f>
        <v>13. 3. 2024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30</v>
      </c>
      <c r="E16" s="42"/>
      <c r="F16" s="42"/>
      <c r="G16" s="42"/>
      <c r="H16" s="42"/>
      <c r="I16" s="146" t="s">
        <v>31</v>
      </c>
      <c r="J16" s="137" t="s">
        <v>32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33</v>
      </c>
      <c r="F17" s="42"/>
      <c r="G17" s="42"/>
      <c r="H17" s="42"/>
      <c r="I17" s="146" t="s">
        <v>34</v>
      </c>
      <c r="J17" s="137" t="s">
        <v>32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35</v>
      </c>
      <c r="E19" s="42"/>
      <c r="F19" s="42"/>
      <c r="G19" s="42"/>
      <c r="H19" s="42"/>
      <c r="I19" s="146" t="s">
        <v>31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34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37</v>
      </c>
      <c r="E22" s="42"/>
      <c r="F22" s="42"/>
      <c r="G22" s="42"/>
      <c r="H22" s="42"/>
      <c r="I22" s="146" t="s">
        <v>31</v>
      </c>
      <c r="J22" s="137" t="s">
        <v>32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38</v>
      </c>
      <c r="F23" s="42"/>
      <c r="G23" s="42"/>
      <c r="H23" s="42"/>
      <c r="I23" s="146" t="s">
        <v>34</v>
      </c>
      <c r="J23" s="137" t="s">
        <v>32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40</v>
      </c>
      <c r="E25" s="42"/>
      <c r="F25" s="42"/>
      <c r="G25" s="42"/>
      <c r="H25" s="42"/>
      <c r="I25" s="146" t="s">
        <v>31</v>
      </c>
      <c r="J25" s="137" t="str">
        <f>IF('Rekapitulace stavby'!AN19="","",'Rekapitulace stavby'!AN19)</f>
        <v/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>Jakub Vilingr</v>
      </c>
      <c r="F26" s="42"/>
      <c r="G26" s="42"/>
      <c r="H26" s="42"/>
      <c r="I26" s="146" t="s">
        <v>34</v>
      </c>
      <c r="J26" s="137" t="str">
        <f>IF('Rekapitulace stavby'!AN20="","",'Rekapitulace stavby'!AN20)</f>
        <v/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42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71.25" customHeight="1">
      <c r="A29" s="151"/>
      <c r="B29" s="152"/>
      <c r="C29" s="151"/>
      <c r="D29" s="151"/>
      <c r="E29" s="153" t="s">
        <v>43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44</v>
      </c>
      <c r="E32" s="42"/>
      <c r="F32" s="42"/>
      <c r="G32" s="42"/>
      <c r="H32" s="42"/>
      <c r="I32" s="42"/>
      <c r="J32" s="157">
        <f>ROUND(J103,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46</v>
      </c>
      <c r="G34" s="42"/>
      <c r="H34" s="42"/>
      <c r="I34" s="158" t="s">
        <v>45</v>
      </c>
      <c r="J34" s="158" t="s">
        <v>47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48</v>
      </c>
      <c r="E35" s="146" t="s">
        <v>49</v>
      </c>
      <c r="F35" s="160">
        <f>ROUND((SUM(BE103:BE273)),  2)</f>
        <v>0</v>
      </c>
      <c r="G35" s="42"/>
      <c r="H35" s="42"/>
      <c r="I35" s="161">
        <v>0.20999999999999999</v>
      </c>
      <c r="J35" s="160">
        <f>ROUND(((SUM(BE103:BE273))*I35),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50</v>
      </c>
      <c r="F36" s="160">
        <f>ROUND((SUM(BF103:BF273)),  2)</f>
        <v>0</v>
      </c>
      <c r="G36" s="42"/>
      <c r="H36" s="42"/>
      <c r="I36" s="161">
        <v>0.14999999999999999</v>
      </c>
      <c r="J36" s="160">
        <f>ROUND(((SUM(BF103:BF273))*I36),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51</v>
      </c>
      <c r="F37" s="160">
        <f>ROUND((SUM(BG103:BG273)),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52</v>
      </c>
      <c r="F38" s="160">
        <f>ROUND((SUM(BH103:BH273)),  2)</f>
        <v>0</v>
      </c>
      <c r="G38" s="42"/>
      <c r="H38" s="42"/>
      <c r="I38" s="161">
        <v>0.14999999999999999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53</v>
      </c>
      <c r="F39" s="160">
        <f>ROUND((SUM(BI103:BI273)),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54</v>
      </c>
      <c r="E41" s="164"/>
      <c r="F41" s="164"/>
      <c r="G41" s="165" t="s">
        <v>55</v>
      </c>
      <c r="H41" s="166" t="s">
        <v>56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167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26.25" customHeight="1">
      <c r="A50" s="42"/>
      <c r="B50" s="43"/>
      <c r="C50" s="44"/>
      <c r="D50" s="44"/>
      <c r="E50" s="173" t="str">
        <f>E7</f>
        <v>Dům kultury v Ostrově - vybudování kulturního a kreativního centra (interiér)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165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3" t="s">
        <v>3663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255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VPS-EI - Silnoproud (Velký sál a předsálí)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>Ostrov</v>
      </c>
      <c r="G56" s="44"/>
      <c r="H56" s="44"/>
      <c r="I56" s="35" t="s">
        <v>24</v>
      </c>
      <c r="J56" s="76" t="str">
        <f>IF(J14="","",J14)</f>
        <v>13. 3. 2024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54.45" customHeight="1">
      <c r="A58" s="42"/>
      <c r="B58" s="43"/>
      <c r="C58" s="35" t="s">
        <v>30</v>
      </c>
      <c r="D58" s="44"/>
      <c r="E58" s="44"/>
      <c r="F58" s="30" t="str">
        <f>E17</f>
        <v>Město Ostrov, Jáchymovská 1 , 363 01 Ostrov</v>
      </c>
      <c r="G58" s="44"/>
      <c r="H58" s="44"/>
      <c r="I58" s="35" t="s">
        <v>37</v>
      </c>
      <c r="J58" s="40" t="str">
        <f>E23</f>
        <v>Ing arch Olga Růžičková, Gagarinova, Karlovy Vary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5" t="s">
        <v>35</v>
      </c>
      <c r="D59" s="44"/>
      <c r="E59" s="44"/>
      <c r="F59" s="30" t="str">
        <f>IF(E20="","",E20)</f>
        <v>Vyplň údaj</v>
      </c>
      <c r="G59" s="44"/>
      <c r="H59" s="44"/>
      <c r="I59" s="35" t="s">
        <v>40</v>
      </c>
      <c r="J59" s="40" t="str">
        <f>E26</f>
        <v>Jakub Vilingr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168</v>
      </c>
      <c r="D61" s="175"/>
      <c r="E61" s="175"/>
      <c r="F61" s="175"/>
      <c r="G61" s="175"/>
      <c r="H61" s="175"/>
      <c r="I61" s="175"/>
      <c r="J61" s="176" t="s">
        <v>169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76</v>
      </c>
      <c r="D63" s="44"/>
      <c r="E63" s="44"/>
      <c r="F63" s="44"/>
      <c r="G63" s="44"/>
      <c r="H63" s="44"/>
      <c r="I63" s="44"/>
      <c r="J63" s="106">
        <f>J103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170</v>
      </c>
    </row>
    <row r="64" s="9" customFormat="1" ht="24.96" customHeight="1">
      <c r="A64" s="9"/>
      <c r="B64" s="178"/>
      <c r="C64" s="179"/>
      <c r="D64" s="180" t="s">
        <v>257</v>
      </c>
      <c r="E64" s="181"/>
      <c r="F64" s="181"/>
      <c r="G64" s="181"/>
      <c r="H64" s="181"/>
      <c r="I64" s="181"/>
      <c r="J64" s="182">
        <f>J104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2" customFormat="1" ht="19.92" customHeight="1">
      <c r="A65" s="12"/>
      <c r="B65" s="232"/>
      <c r="C65" s="129"/>
      <c r="D65" s="233" t="s">
        <v>258</v>
      </c>
      <c r="E65" s="234"/>
      <c r="F65" s="234"/>
      <c r="G65" s="234"/>
      <c r="H65" s="234"/>
      <c r="I65" s="234"/>
      <c r="J65" s="235">
        <f>J105</f>
        <v>0</v>
      </c>
      <c r="K65" s="129"/>
      <c r="L65" s="236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9.92" customHeight="1">
      <c r="A66" s="12"/>
      <c r="B66" s="232"/>
      <c r="C66" s="129"/>
      <c r="D66" s="233" t="s">
        <v>3808</v>
      </c>
      <c r="E66" s="234"/>
      <c r="F66" s="234"/>
      <c r="G66" s="234"/>
      <c r="H66" s="234"/>
      <c r="I66" s="234"/>
      <c r="J66" s="235">
        <f>J110</f>
        <v>0</v>
      </c>
      <c r="K66" s="129"/>
      <c r="L66" s="236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12" customFormat="1" ht="19.92" customHeight="1">
      <c r="A67" s="12"/>
      <c r="B67" s="232"/>
      <c r="C67" s="129"/>
      <c r="D67" s="233" t="s">
        <v>260</v>
      </c>
      <c r="E67" s="234"/>
      <c r="F67" s="234"/>
      <c r="G67" s="234"/>
      <c r="H67" s="234"/>
      <c r="I67" s="234"/>
      <c r="J67" s="235">
        <f>J119</f>
        <v>0</v>
      </c>
      <c r="K67" s="129"/>
      <c r="L67" s="236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="12" customFormat="1" ht="19.92" customHeight="1">
      <c r="A68" s="12"/>
      <c r="B68" s="232"/>
      <c r="C68" s="129"/>
      <c r="D68" s="233" t="s">
        <v>261</v>
      </c>
      <c r="E68" s="234"/>
      <c r="F68" s="234"/>
      <c r="G68" s="234"/>
      <c r="H68" s="234"/>
      <c r="I68" s="234"/>
      <c r="J68" s="235">
        <f>J126</f>
        <v>0</v>
      </c>
      <c r="K68" s="129"/>
      <c r="L68" s="236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="9" customFormat="1" ht="24.96" customHeight="1">
      <c r="A69" s="9"/>
      <c r="B69" s="178"/>
      <c r="C69" s="179"/>
      <c r="D69" s="180" t="s">
        <v>4013</v>
      </c>
      <c r="E69" s="181"/>
      <c r="F69" s="181"/>
      <c r="G69" s="181"/>
      <c r="H69" s="181"/>
      <c r="I69" s="181"/>
      <c r="J69" s="182">
        <f>J129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2" customFormat="1" ht="19.92" customHeight="1">
      <c r="A70" s="12"/>
      <c r="B70" s="232"/>
      <c r="C70" s="129"/>
      <c r="D70" s="233" t="s">
        <v>3810</v>
      </c>
      <c r="E70" s="234"/>
      <c r="F70" s="234"/>
      <c r="G70" s="234"/>
      <c r="H70" s="234"/>
      <c r="I70" s="234"/>
      <c r="J70" s="235">
        <f>J130</f>
        <v>0</v>
      </c>
      <c r="K70" s="129"/>
      <c r="L70" s="236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s="12" customFormat="1" ht="14.88" customHeight="1">
      <c r="A71" s="12"/>
      <c r="B71" s="232"/>
      <c r="C71" s="129"/>
      <c r="D71" s="233" t="s">
        <v>3811</v>
      </c>
      <c r="E71" s="234"/>
      <c r="F71" s="234"/>
      <c r="G71" s="234"/>
      <c r="H71" s="234"/>
      <c r="I71" s="234"/>
      <c r="J71" s="235">
        <f>J131</f>
        <v>0</v>
      </c>
      <c r="K71" s="129"/>
      <c r="L71" s="236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="12" customFormat="1" ht="14.88" customHeight="1">
      <c r="A72" s="12"/>
      <c r="B72" s="232"/>
      <c r="C72" s="129"/>
      <c r="D72" s="233" t="s">
        <v>3812</v>
      </c>
      <c r="E72" s="234"/>
      <c r="F72" s="234"/>
      <c r="G72" s="234"/>
      <c r="H72" s="234"/>
      <c r="I72" s="234"/>
      <c r="J72" s="235">
        <f>J136</f>
        <v>0</v>
      </c>
      <c r="K72" s="129"/>
      <c r="L72" s="236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</row>
    <row r="73" s="12" customFormat="1" ht="14.88" customHeight="1">
      <c r="A73" s="12"/>
      <c r="B73" s="232"/>
      <c r="C73" s="129"/>
      <c r="D73" s="233" t="s">
        <v>3813</v>
      </c>
      <c r="E73" s="234"/>
      <c r="F73" s="234"/>
      <c r="G73" s="234"/>
      <c r="H73" s="234"/>
      <c r="I73" s="234"/>
      <c r="J73" s="235">
        <f>J139</f>
        <v>0</v>
      </c>
      <c r="K73" s="129"/>
      <c r="L73" s="236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</row>
    <row r="74" s="12" customFormat="1" ht="14.88" customHeight="1">
      <c r="A74" s="12"/>
      <c r="B74" s="232"/>
      <c r="C74" s="129"/>
      <c r="D74" s="233" t="s">
        <v>3814</v>
      </c>
      <c r="E74" s="234"/>
      <c r="F74" s="234"/>
      <c r="G74" s="234"/>
      <c r="H74" s="234"/>
      <c r="I74" s="234"/>
      <c r="J74" s="235">
        <f>J168</f>
        <v>0</v>
      </c>
      <c r="K74" s="129"/>
      <c r="L74" s="236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</row>
    <row r="75" s="12" customFormat="1" ht="14.88" customHeight="1">
      <c r="A75" s="12"/>
      <c r="B75" s="232"/>
      <c r="C75" s="129"/>
      <c r="D75" s="233" t="s">
        <v>3815</v>
      </c>
      <c r="E75" s="234"/>
      <c r="F75" s="234"/>
      <c r="G75" s="234"/>
      <c r="H75" s="234"/>
      <c r="I75" s="234"/>
      <c r="J75" s="235">
        <f>J173</f>
        <v>0</v>
      </c>
      <c r="K75" s="129"/>
      <c r="L75" s="236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</row>
    <row r="76" s="12" customFormat="1" ht="14.88" customHeight="1">
      <c r="A76" s="12"/>
      <c r="B76" s="232"/>
      <c r="C76" s="129"/>
      <c r="D76" s="233" t="s">
        <v>3816</v>
      </c>
      <c r="E76" s="234"/>
      <c r="F76" s="234"/>
      <c r="G76" s="234"/>
      <c r="H76" s="234"/>
      <c r="I76" s="234"/>
      <c r="J76" s="235">
        <f>J206</f>
        <v>0</v>
      </c>
      <c r="K76" s="129"/>
      <c r="L76" s="236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</row>
    <row r="77" s="12" customFormat="1" ht="14.88" customHeight="1">
      <c r="A77" s="12"/>
      <c r="B77" s="232"/>
      <c r="C77" s="129"/>
      <c r="D77" s="233" t="s">
        <v>3817</v>
      </c>
      <c r="E77" s="234"/>
      <c r="F77" s="234"/>
      <c r="G77" s="234"/>
      <c r="H77" s="234"/>
      <c r="I77" s="234"/>
      <c r="J77" s="235">
        <f>J213</f>
        <v>0</v>
      </c>
      <c r="K77" s="129"/>
      <c r="L77" s="236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</row>
    <row r="78" s="12" customFormat="1" ht="14.88" customHeight="1">
      <c r="A78" s="12"/>
      <c r="B78" s="232"/>
      <c r="C78" s="129"/>
      <c r="D78" s="233" t="s">
        <v>3818</v>
      </c>
      <c r="E78" s="234"/>
      <c r="F78" s="234"/>
      <c r="G78" s="234"/>
      <c r="H78" s="234"/>
      <c r="I78" s="234"/>
      <c r="J78" s="235">
        <f>J230</f>
        <v>0</v>
      </c>
      <c r="K78" s="129"/>
      <c r="L78" s="236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</row>
    <row r="79" s="12" customFormat="1" ht="14.88" customHeight="1">
      <c r="A79" s="12"/>
      <c r="B79" s="232"/>
      <c r="C79" s="129"/>
      <c r="D79" s="233" t="s">
        <v>3819</v>
      </c>
      <c r="E79" s="234"/>
      <c r="F79" s="234"/>
      <c r="G79" s="234"/>
      <c r="H79" s="234"/>
      <c r="I79" s="234"/>
      <c r="J79" s="235">
        <f>J237</f>
        <v>0</v>
      </c>
      <c r="K79" s="129"/>
      <c r="L79" s="236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</row>
    <row r="80" s="12" customFormat="1" ht="14.88" customHeight="1">
      <c r="A80" s="12"/>
      <c r="B80" s="232"/>
      <c r="C80" s="129"/>
      <c r="D80" s="233" t="s">
        <v>3820</v>
      </c>
      <c r="E80" s="234"/>
      <c r="F80" s="234"/>
      <c r="G80" s="234"/>
      <c r="H80" s="234"/>
      <c r="I80" s="234"/>
      <c r="J80" s="235">
        <f>J256</f>
        <v>0</v>
      </c>
      <c r="K80" s="129"/>
      <c r="L80" s="236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</row>
    <row r="81" s="9" customFormat="1" ht="24.96" customHeight="1">
      <c r="A81" s="9"/>
      <c r="B81" s="178"/>
      <c r="C81" s="179"/>
      <c r="D81" s="180" t="s">
        <v>226</v>
      </c>
      <c r="E81" s="181"/>
      <c r="F81" s="181"/>
      <c r="G81" s="181"/>
      <c r="H81" s="181"/>
      <c r="I81" s="181"/>
      <c r="J81" s="182">
        <f>J265</f>
        <v>0</v>
      </c>
      <c r="K81" s="179"/>
      <c r="L81" s="183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2" customFormat="1" ht="21.84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4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7" s="2" customFormat="1" ht="6.96" customHeight="1">
      <c r="A87" s="42"/>
      <c r="B87" s="65"/>
      <c r="C87" s="66"/>
      <c r="D87" s="66"/>
      <c r="E87" s="66"/>
      <c r="F87" s="66"/>
      <c r="G87" s="66"/>
      <c r="H87" s="66"/>
      <c r="I87" s="66"/>
      <c r="J87" s="66"/>
      <c r="K87" s="66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24.96" customHeight="1">
      <c r="A88" s="42"/>
      <c r="B88" s="43"/>
      <c r="C88" s="26" t="s">
        <v>172</v>
      </c>
      <c r="D88" s="44"/>
      <c r="E88" s="44"/>
      <c r="F88" s="44"/>
      <c r="G88" s="44"/>
      <c r="H88" s="44"/>
      <c r="I88" s="44"/>
      <c r="J88" s="44"/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6.96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4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2" customHeight="1">
      <c r="A90" s="42"/>
      <c r="B90" s="43"/>
      <c r="C90" s="35" t="s">
        <v>16</v>
      </c>
      <c r="D90" s="44"/>
      <c r="E90" s="44"/>
      <c r="F90" s="44"/>
      <c r="G90" s="44"/>
      <c r="H90" s="44"/>
      <c r="I90" s="44"/>
      <c r="J90" s="44"/>
      <c r="K90" s="44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26.25" customHeight="1">
      <c r="A91" s="42"/>
      <c r="B91" s="43"/>
      <c r="C91" s="44"/>
      <c r="D91" s="44"/>
      <c r="E91" s="173" t="str">
        <f>E7</f>
        <v>Dům kultury v Ostrově - vybudování kulturního a kreativního centra (interiér)</v>
      </c>
      <c r="F91" s="35"/>
      <c r="G91" s="35"/>
      <c r="H91" s="35"/>
      <c r="I91" s="44"/>
      <c r="J91" s="44"/>
      <c r="K91" s="44"/>
      <c r="L91" s="14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1" customFormat="1" ht="12" customHeight="1">
      <c r="B92" s="24"/>
      <c r="C92" s="35" t="s">
        <v>165</v>
      </c>
      <c r="D92" s="25"/>
      <c r="E92" s="25"/>
      <c r="F92" s="25"/>
      <c r="G92" s="25"/>
      <c r="H92" s="25"/>
      <c r="I92" s="25"/>
      <c r="J92" s="25"/>
      <c r="K92" s="25"/>
      <c r="L92" s="23"/>
    </row>
    <row r="93" s="2" customFormat="1" ht="16.5" customHeight="1">
      <c r="A93" s="42"/>
      <c r="B93" s="43"/>
      <c r="C93" s="44"/>
      <c r="D93" s="44"/>
      <c r="E93" s="173" t="s">
        <v>3663</v>
      </c>
      <c r="F93" s="44"/>
      <c r="G93" s="44"/>
      <c r="H93" s="44"/>
      <c r="I93" s="44"/>
      <c r="J93" s="44"/>
      <c r="K93" s="44"/>
      <c r="L93" s="14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12" customHeight="1">
      <c r="A94" s="42"/>
      <c r="B94" s="43"/>
      <c r="C94" s="35" t="s">
        <v>255</v>
      </c>
      <c r="D94" s="44"/>
      <c r="E94" s="44"/>
      <c r="F94" s="44"/>
      <c r="G94" s="44"/>
      <c r="H94" s="44"/>
      <c r="I94" s="44"/>
      <c r="J94" s="44"/>
      <c r="K94" s="44"/>
      <c r="L94" s="14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6.5" customHeight="1">
      <c r="A95" s="42"/>
      <c r="B95" s="43"/>
      <c r="C95" s="44"/>
      <c r="D95" s="44"/>
      <c r="E95" s="73" t="str">
        <f>E11</f>
        <v>VPS-EI - Silnoproud (Velký sál a předsálí)</v>
      </c>
      <c r="F95" s="44"/>
      <c r="G95" s="44"/>
      <c r="H95" s="44"/>
      <c r="I95" s="44"/>
      <c r="J95" s="44"/>
      <c r="K95" s="44"/>
      <c r="L95" s="14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6.96" customHeight="1">
      <c r="A96" s="42"/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14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2" customHeight="1">
      <c r="A97" s="42"/>
      <c r="B97" s="43"/>
      <c r="C97" s="35" t="s">
        <v>22</v>
      </c>
      <c r="D97" s="44"/>
      <c r="E97" s="44"/>
      <c r="F97" s="30" t="str">
        <f>F14</f>
        <v>Ostrov</v>
      </c>
      <c r="G97" s="44"/>
      <c r="H97" s="44"/>
      <c r="I97" s="35" t="s">
        <v>24</v>
      </c>
      <c r="J97" s="76" t="str">
        <f>IF(J14="","",J14)</f>
        <v>13. 3. 2024</v>
      </c>
      <c r="K97" s="44"/>
      <c r="L97" s="14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6.96" customHeight="1">
      <c r="A98" s="42"/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148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54.45" customHeight="1">
      <c r="A99" s="42"/>
      <c r="B99" s="43"/>
      <c r="C99" s="35" t="s">
        <v>30</v>
      </c>
      <c r="D99" s="44"/>
      <c r="E99" s="44"/>
      <c r="F99" s="30" t="str">
        <f>E17</f>
        <v>Město Ostrov, Jáchymovská 1 , 363 01 Ostrov</v>
      </c>
      <c r="G99" s="44"/>
      <c r="H99" s="44"/>
      <c r="I99" s="35" t="s">
        <v>37</v>
      </c>
      <c r="J99" s="40" t="str">
        <f>E23</f>
        <v>Ing arch Olga Růžičková, Gagarinova, Karlovy Vary</v>
      </c>
      <c r="K99" s="44"/>
      <c r="L99" s="148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15.15" customHeight="1">
      <c r="A100" s="42"/>
      <c r="B100" s="43"/>
      <c r="C100" s="35" t="s">
        <v>35</v>
      </c>
      <c r="D100" s="44"/>
      <c r="E100" s="44"/>
      <c r="F100" s="30" t="str">
        <f>IF(E20="","",E20)</f>
        <v>Vyplň údaj</v>
      </c>
      <c r="G100" s="44"/>
      <c r="H100" s="44"/>
      <c r="I100" s="35" t="s">
        <v>40</v>
      </c>
      <c r="J100" s="40" t="str">
        <f>E26</f>
        <v>Jakub Vilingr</v>
      </c>
      <c r="K100" s="44"/>
      <c r="L100" s="148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2" customFormat="1" ht="10.32" customHeight="1">
      <c r="A101" s="42"/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148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10" customFormat="1" ht="29.28" customHeight="1">
      <c r="A102" s="184"/>
      <c r="B102" s="185"/>
      <c r="C102" s="186" t="s">
        <v>173</v>
      </c>
      <c r="D102" s="187" t="s">
        <v>63</v>
      </c>
      <c r="E102" s="187" t="s">
        <v>59</v>
      </c>
      <c r="F102" s="187" t="s">
        <v>60</v>
      </c>
      <c r="G102" s="187" t="s">
        <v>174</v>
      </c>
      <c r="H102" s="187" t="s">
        <v>175</v>
      </c>
      <c r="I102" s="187" t="s">
        <v>176</v>
      </c>
      <c r="J102" s="187" t="s">
        <v>169</v>
      </c>
      <c r="K102" s="188" t="s">
        <v>177</v>
      </c>
      <c r="L102" s="189"/>
      <c r="M102" s="96" t="s">
        <v>32</v>
      </c>
      <c r="N102" s="97" t="s">
        <v>48</v>
      </c>
      <c r="O102" s="97" t="s">
        <v>178</v>
      </c>
      <c r="P102" s="97" t="s">
        <v>179</v>
      </c>
      <c r="Q102" s="97" t="s">
        <v>180</v>
      </c>
      <c r="R102" s="97" t="s">
        <v>181</v>
      </c>
      <c r="S102" s="97" t="s">
        <v>182</v>
      </c>
      <c r="T102" s="98" t="s">
        <v>183</v>
      </c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</row>
    <row r="103" s="2" customFormat="1" ht="22.8" customHeight="1">
      <c r="A103" s="42"/>
      <c r="B103" s="43"/>
      <c r="C103" s="103" t="s">
        <v>184</v>
      </c>
      <c r="D103" s="44"/>
      <c r="E103" s="44"/>
      <c r="F103" s="44"/>
      <c r="G103" s="44"/>
      <c r="H103" s="44"/>
      <c r="I103" s="44"/>
      <c r="J103" s="190">
        <f>BK103</f>
        <v>0</v>
      </c>
      <c r="K103" s="44"/>
      <c r="L103" s="48"/>
      <c r="M103" s="99"/>
      <c r="N103" s="191"/>
      <c r="O103" s="100"/>
      <c r="P103" s="192">
        <f>P104+P129+P265</f>
        <v>0</v>
      </c>
      <c r="Q103" s="100"/>
      <c r="R103" s="192">
        <f>R104+R129+R265</f>
        <v>0</v>
      </c>
      <c r="S103" s="100"/>
      <c r="T103" s="193">
        <f>T104+T129+T265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77</v>
      </c>
      <c r="AU103" s="20" t="s">
        <v>170</v>
      </c>
      <c r="BK103" s="194">
        <f>BK104+BK129+BK265</f>
        <v>0</v>
      </c>
    </row>
    <row r="104" s="11" customFormat="1" ht="25.92" customHeight="1">
      <c r="A104" s="11"/>
      <c r="B104" s="195"/>
      <c r="C104" s="196"/>
      <c r="D104" s="197" t="s">
        <v>77</v>
      </c>
      <c r="E104" s="198" t="s">
        <v>273</v>
      </c>
      <c r="F104" s="198" t="s">
        <v>274</v>
      </c>
      <c r="G104" s="196"/>
      <c r="H104" s="196"/>
      <c r="I104" s="199"/>
      <c r="J104" s="200">
        <f>BK104</f>
        <v>0</v>
      </c>
      <c r="K104" s="196"/>
      <c r="L104" s="201"/>
      <c r="M104" s="202"/>
      <c r="N104" s="203"/>
      <c r="O104" s="203"/>
      <c r="P104" s="204">
        <f>P105+P110+P119+P126</f>
        <v>0</v>
      </c>
      <c r="Q104" s="203"/>
      <c r="R104" s="204">
        <f>R105+R110+R119+R126</f>
        <v>0</v>
      </c>
      <c r="S104" s="203"/>
      <c r="T104" s="205">
        <f>T105+T110+T119+T126</f>
        <v>0</v>
      </c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R104" s="206" t="s">
        <v>86</v>
      </c>
      <c r="AT104" s="207" t="s">
        <v>77</v>
      </c>
      <c r="AU104" s="207" t="s">
        <v>78</v>
      </c>
      <c r="AY104" s="206" t="s">
        <v>188</v>
      </c>
      <c r="BK104" s="208">
        <f>BK105+BK110+BK119+BK126</f>
        <v>0</v>
      </c>
    </row>
    <row r="105" s="11" customFormat="1" ht="22.8" customHeight="1">
      <c r="A105" s="11"/>
      <c r="B105" s="195"/>
      <c r="C105" s="196"/>
      <c r="D105" s="197" t="s">
        <v>77</v>
      </c>
      <c r="E105" s="237" t="s">
        <v>213</v>
      </c>
      <c r="F105" s="237" t="s">
        <v>275</v>
      </c>
      <c r="G105" s="196"/>
      <c r="H105" s="196"/>
      <c r="I105" s="199"/>
      <c r="J105" s="238">
        <f>BK105</f>
        <v>0</v>
      </c>
      <c r="K105" s="196"/>
      <c r="L105" s="201"/>
      <c r="M105" s="202"/>
      <c r="N105" s="203"/>
      <c r="O105" s="203"/>
      <c r="P105" s="204">
        <f>SUM(P106:P109)</f>
        <v>0</v>
      </c>
      <c r="Q105" s="203"/>
      <c r="R105" s="204">
        <f>SUM(R106:R109)</f>
        <v>0</v>
      </c>
      <c r="S105" s="203"/>
      <c r="T105" s="205">
        <f>SUM(T106:T109)</f>
        <v>0</v>
      </c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R105" s="206" t="s">
        <v>86</v>
      </c>
      <c r="AT105" s="207" t="s">
        <v>77</v>
      </c>
      <c r="AU105" s="207" t="s">
        <v>86</v>
      </c>
      <c r="AY105" s="206" t="s">
        <v>188</v>
      </c>
      <c r="BK105" s="208">
        <f>SUM(BK106:BK109)</f>
        <v>0</v>
      </c>
    </row>
    <row r="106" s="2" customFormat="1" ht="21.75" customHeight="1">
      <c r="A106" s="42"/>
      <c r="B106" s="43"/>
      <c r="C106" s="209" t="s">
        <v>86</v>
      </c>
      <c r="D106" s="209" t="s">
        <v>189</v>
      </c>
      <c r="E106" s="210" t="s">
        <v>3823</v>
      </c>
      <c r="F106" s="211" t="s">
        <v>3824</v>
      </c>
      <c r="G106" s="212" t="s">
        <v>278</v>
      </c>
      <c r="H106" s="213">
        <v>25</v>
      </c>
      <c r="I106" s="214"/>
      <c r="J106" s="215">
        <f>ROUND(I106*H106,2)</f>
        <v>0</v>
      </c>
      <c r="K106" s="211" t="s">
        <v>32</v>
      </c>
      <c r="L106" s="48"/>
      <c r="M106" s="216" t="s">
        <v>32</v>
      </c>
      <c r="N106" s="217" t="s">
        <v>49</v>
      </c>
      <c r="O106" s="88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20" t="s">
        <v>187</v>
      </c>
      <c r="AT106" s="220" t="s">
        <v>189</v>
      </c>
      <c r="AU106" s="220" t="s">
        <v>91</v>
      </c>
      <c r="AY106" s="20" t="s">
        <v>188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20" t="s">
        <v>86</v>
      </c>
      <c r="BK106" s="221">
        <f>ROUND(I106*H106,2)</f>
        <v>0</v>
      </c>
      <c r="BL106" s="20" t="s">
        <v>187</v>
      </c>
      <c r="BM106" s="220" t="s">
        <v>91</v>
      </c>
    </row>
    <row r="107" s="2" customFormat="1">
      <c r="A107" s="42"/>
      <c r="B107" s="43"/>
      <c r="C107" s="44"/>
      <c r="D107" s="222" t="s">
        <v>194</v>
      </c>
      <c r="E107" s="44"/>
      <c r="F107" s="223" t="s">
        <v>3824</v>
      </c>
      <c r="G107" s="44"/>
      <c r="H107" s="44"/>
      <c r="I107" s="224"/>
      <c r="J107" s="44"/>
      <c r="K107" s="44"/>
      <c r="L107" s="48"/>
      <c r="M107" s="225"/>
      <c r="N107" s="226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194</v>
      </c>
      <c r="AU107" s="20" t="s">
        <v>91</v>
      </c>
    </row>
    <row r="108" s="2" customFormat="1" ht="21.75" customHeight="1">
      <c r="A108" s="42"/>
      <c r="B108" s="43"/>
      <c r="C108" s="209" t="s">
        <v>91</v>
      </c>
      <c r="D108" s="209" t="s">
        <v>189</v>
      </c>
      <c r="E108" s="210" t="s">
        <v>3825</v>
      </c>
      <c r="F108" s="211" t="s">
        <v>3826</v>
      </c>
      <c r="G108" s="212" t="s">
        <v>278</v>
      </c>
      <c r="H108" s="213">
        <v>25</v>
      </c>
      <c r="I108" s="214"/>
      <c r="J108" s="215">
        <f>ROUND(I108*H108,2)</f>
        <v>0</v>
      </c>
      <c r="K108" s="211" t="s">
        <v>32</v>
      </c>
      <c r="L108" s="48"/>
      <c r="M108" s="216" t="s">
        <v>32</v>
      </c>
      <c r="N108" s="217" t="s">
        <v>49</v>
      </c>
      <c r="O108" s="88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20" t="s">
        <v>187</v>
      </c>
      <c r="AT108" s="220" t="s">
        <v>189</v>
      </c>
      <c r="AU108" s="220" t="s">
        <v>91</v>
      </c>
      <c r="AY108" s="20" t="s">
        <v>188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0" t="s">
        <v>86</v>
      </c>
      <c r="BK108" s="221">
        <f>ROUND(I108*H108,2)</f>
        <v>0</v>
      </c>
      <c r="BL108" s="20" t="s">
        <v>187</v>
      </c>
      <c r="BM108" s="220" t="s">
        <v>187</v>
      </c>
    </row>
    <row r="109" s="2" customFormat="1">
      <c r="A109" s="42"/>
      <c r="B109" s="43"/>
      <c r="C109" s="44"/>
      <c r="D109" s="222" t="s">
        <v>194</v>
      </c>
      <c r="E109" s="44"/>
      <c r="F109" s="223" t="s">
        <v>3826</v>
      </c>
      <c r="G109" s="44"/>
      <c r="H109" s="44"/>
      <c r="I109" s="224"/>
      <c r="J109" s="44"/>
      <c r="K109" s="44"/>
      <c r="L109" s="48"/>
      <c r="M109" s="225"/>
      <c r="N109" s="226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194</v>
      </c>
      <c r="AU109" s="20" t="s">
        <v>91</v>
      </c>
    </row>
    <row r="110" s="11" customFormat="1" ht="22.8" customHeight="1">
      <c r="A110" s="11"/>
      <c r="B110" s="195"/>
      <c r="C110" s="196"/>
      <c r="D110" s="197" t="s">
        <v>77</v>
      </c>
      <c r="E110" s="237" t="s">
        <v>324</v>
      </c>
      <c r="F110" s="237" t="s">
        <v>3827</v>
      </c>
      <c r="G110" s="196"/>
      <c r="H110" s="196"/>
      <c r="I110" s="199"/>
      <c r="J110" s="238">
        <f>BK110</f>
        <v>0</v>
      </c>
      <c r="K110" s="196"/>
      <c r="L110" s="201"/>
      <c r="M110" s="202"/>
      <c r="N110" s="203"/>
      <c r="O110" s="203"/>
      <c r="P110" s="204">
        <f>SUM(P111:P118)</f>
        <v>0</v>
      </c>
      <c r="Q110" s="203"/>
      <c r="R110" s="204">
        <f>SUM(R111:R118)</f>
        <v>0</v>
      </c>
      <c r="S110" s="203"/>
      <c r="T110" s="205">
        <f>SUM(T111:T118)</f>
        <v>0</v>
      </c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R110" s="206" t="s">
        <v>86</v>
      </c>
      <c r="AT110" s="207" t="s">
        <v>77</v>
      </c>
      <c r="AU110" s="207" t="s">
        <v>86</v>
      </c>
      <c r="AY110" s="206" t="s">
        <v>188</v>
      </c>
      <c r="BK110" s="208">
        <f>SUM(BK111:BK118)</f>
        <v>0</v>
      </c>
    </row>
    <row r="111" s="2" customFormat="1" ht="24.15" customHeight="1">
      <c r="A111" s="42"/>
      <c r="B111" s="43"/>
      <c r="C111" s="209" t="s">
        <v>198</v>
      </c>
      <c r="D111" s="209" t="s">
        <v>189</v>
      </c>
      <c r="E111" s="210" t="s">
        <v>4014</v>
      </c>
      <c r="F111" s="211" t="s">
        <v>3829</v>
      </c>
      <c r="G111" s="212" t="s">
        <v>941</v>
      </c>
      <c r="H111" s="213">
        <v>1</v>
      </c>
      <c r="I111" s="214"/>
      <c r="J111" s="215">
        <f>ROUND(I111*H111,2)</f>
        <v>0</v>
      </c>
      <c r="K111" s="211" t="s">
        <v>32</v>
      </c>
      <c r="L111" s="48"/>
      <c r="M111" s="216" t="s">
        <v>32</v>
      </c>
      <c r="N111" s="217" t="s">
        <v>49</v>
      </c>
      <c r="O111" s="88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20" t="s">
        <v>187</v>
      </c>
      <c r="AT111" s="220" t="s">
        <v>189</v>
      </c>
      <c r="AU111" s="220" t="s">
        <v>91</v>
      </c>
      <c r="AY111" s="20" t="s">
        <v>188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86</v>
      </c>
      <c r="BK111" s="221">
        <f>ROUND(I111*H111,2)</f>
        <v>0</v>
      </c>
      <c r="BL111" s="20" t="s">
        <v>187</v>
      </c>
      <c r="BM111" s="220" t="s">
        <v>213</v>
      </c>
    </row>
    <row r="112" s="2" customFormat="1">
      <c r="A112" s="42"/>
      <c r="B112" s="43"/>
      <c r="C112" s="44"/>
      <c r="D112" s="222" t="s">
        <v>194</v>
      </c>
      <c r="E112" s="44"/>
      <c r="F112" s="223" t="s">
        <v>3829</v>
      </c>
      <c r="G112" s="44"/>
      <c r="H112" s="44"/>
      <c r="I112" s="224"/>
      <c r="J112" s="44"/>
      <c r="K112" s="44"/>
      <c r="L112" s="48"/>
      <c r="M112" s="225"/>
      <c r="N112" s="226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194</v>
      </c>
      <c r="AU112" s="20" t="s">
        <v>91</v>
      </c>
    </row>
    <row r="113" s="2" customFormat="1" ht="24.15" customHeight="1">
      <c r="A113" s="42"/>
      <c r="B113" s="43"/>
      <c r="C113" s="209" t="s">
        <v>187</v>
      </c>
      <c r="D113" s="209" t="s">
        <v>189</v>
      </c>
      <c r="E113" s="210" t="s">
        <v>4015</v>
      </c>
      <c r="F113" s="211" t="s">
        <v>3831</v>
      </c>
      <c r="G113" s="212" t="s">
        <v>314</v>
      </c>
      <c r="H113" s="213">
        <v>300</v>
      </c>
      <c r="I113" s="214"/>
      <c r="J113" s="215">
        <f>ROUND(I113*H113,2)</f>
        <v>0</v>
      </c>
      <c r="K113" s="211" t="s">
        <v>32</v>
      </c>
      <c r="L113" s="48"/>
      <c r="M113" s="216" t="s">
        <v>32</v>
      </c>
      <c r="N113" s="217" t="s">
        <v>49</v>
      </c>
      <c r="O113" s="88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20" t="s">
        <v>187</v>
      </c>
      <c r="AT113" s="220" t="s">
        <v>189</v>
      </c>
      <c r="AU113" s="220" t="s">
        <v>91</v>
      </c>
      <c r="AY113" s="20" t="s">
        <v>188</v>
      </c>
      <c r="BE113" s="221">
        <f>IF(N113="základní",J113,0)</f>
        <v>0</v>
      </c>
      <c r="BF113" s="221">
        <f>IF(N113="snížená",J113,0)</f>
        <v>0</v>
      </c>
      <c r="BG113" s="221">
        <f>IF(N113="zákl. přenesená",J113,0)</f>
        <v>0</v>
      </c>
      <c r="BH113" s="221">
        <f>IF(N113="sníž. přenesená",J113,0)</f>
        <v>0</v>
      </c>
      <c r="BI113" s="221">
        <f>IF(N113="nulová",J113,0)</f>
        <v>0</v>
      </c>
      <c r="BJ113" s="20" t="s">
        <v>86</v>
      </c>
      <c r="BK113" s="221">
        <f>ROUND(I113*H113,2)</f>
        <v>0</v>
      </c>
      <c r="BL113" s="20" t="s">
        <v>187</v>
      </c>
      <c r="BM113" s="220" t="s">
        <v>221</v>
      </c>
    </row>
    <row r="114" s="2" customFormat="1">
      <c r="A114" s="42"/>
      <c r="B114" s="43"/>
      <c r="C114" s="44"/>
      <c r="D114" s="222" t="s">
        <v>194</v>
      </c>
      <c r="E114" s="44"/>
      <c r="F114" s="223" t="s">
        <v>3831</v>
      </c>
      <c r="G114" s="44"/>
      <c r="H114" s="44"/>
      <c r="I114" s="224"/>
      <c r="J114" s="44"/>
      <c r="K114" s="44"/>
      <c r="L114" s="48"/>
      <c r="M114" s="225"/>
      <c r="N114" s="226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194</v>
      </c>
      <c r="AU114" s="20" t="s">
        <v>91</v>
      </c>
    </row>
    <row r="115" s="2" customFormat="1" ht="24.15" customHeight="1">
      <c r="A115" s="42"/>
      <c r="B115" s="43"/>
      <c r="C115" s="209" t="s">
        <v>208</v>
      </c>
      <c r="D115" s="209" t="s">
        <v>189</v>
      </c>
      <c r="E115" s="210" t="s">
        <v>4016</v>
      </c>
      <c r="F115" s="211" t="s">
        <v>3955</v>
      </c>
      <c r="G115" s="212" t="s">
        <v>314</v>
      </c>
      <c r="H115" s="213">
        <v>20</v>
      </c>
      <c r="I115" s="214"/>
      <c r="J115" s="215">
        <f>ROUND(I115*H115,2)</f>
        <v>0</v>
      </c>
      <c r="K115" s="211" t="s">
        <v>32</v>
      </c>
      <c r="L115" s="48"/>
      <c r="M115" s="216" t="s">
        <v>32</v>
      </c>
      <c r="N115" s="217" t="s">
        <v>49</v>
      </c>
      <c r="O115" s="88"/>
      <c r="P115" s="218">
        <f>O115*H115</f>
        <v>0</v>
      </c>
      <c r="Q115" s="218">
        <v>0</v>
      </c>
      <c r="R115" s="218">
        <f>Q115*H115</f>
        <v>0</v>
      </c>
      <c r="S115" s="218">
        <v>0</v>
      </c>
      <c r="T115" s="219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20" t="s">
        <v>187</v>
      </c>
      <c r="AT115" s="220" t="s">
        <v>189</v>
      </c>
      <c r="AU115" s="220" t="s">
        <v>91</v>
      </c>
      <c r="AY115" s="20" t="s">
        <v>188</v>
      </c>
      <c r="BE115" s="221">
        <f>IF(N115="základní",J115,0)</f>
        <v>0</v>
      </c>
      <c r="BF115" s="221">
        <f>IF(N115="snížená",J115,0)</f>
        <v>0</v>
      </c>
      <c r="BG115" s="221">
        <f>IF(N115="zákl. přenesená",J115,0)</f>
        <v>0</v>
      </c>
      <c r="BH115" s="221">
        <f>IF(N115="sníž. přenesená",J115,0)</f>
        <v>0</v>
      </c>
      <c r="BI115" s="221">
        <f>IF(N115="nulová",J115,0)</f>
        <v>0</v>
      </c>
      <c r="BJ115" s="20" t="s">
        <v>86</v>
      </c>
      <c r="BK115" s="221">
        <f>ROUND(I115*H115,2)</f>
        <v>0</v>
      </c>
      <c r="BL115" s="20" t="s">
        <v>187</v>
      </c>
      <c r="BM115" s="220" t="s">
        <v>340</v>
      </c>
    </row>
    <row r="116" s="2" customFormat="1">
      <c r="A116" s="42"/>
      <c r="B116" s="43"/>
      <c r="C116" s="44"/>
      <c r="D116" s="222" t="s">
        <v>194</v>
      </c>
      <c r="E116" s="44"/>
      <c r="F116" s="223" t="s">
        <v>3955</v>
      </c>
      <c r="G116" s="44"/>
      <c r="H116" s="44"/>
      <c r="I116" s="224"/>
      <c r="J116" s="44"/>
      <c r="K116" s="44"/>
      <c r="L116" s="48"/>
      <c r="M116" s="225"/>
      <c r="N116" s="226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194</v>
      </c>
      <c r="AU116" s="20" t="s">
        <v>91</v>
      </c>
    </row>
    <row r="117" s="2" customFormat="1" ht="24.15" customHeight="1">
      <c r="A117" s="42"/>
      <c r="B117" s="43"/>
      <c r="C117" s="209" t="s">
        <v>213</v>
      </c>
      <c r="D117" s="209" t="s">
        <v>189</v>
      </c>
      <c r="E117" s="210" t="s">
        <v>4017</v>
      </c>
      <c r="F117" s="211" t="s">
        <v>3957</v>
      </c>
      <c r="G117" s="212" t="s">
        <v>314</v>
      </c>
      <c r="H117" s="213">
        <v>50</v>
      </c>
      <c r="I117" s="214"/>
      <c r="J117" s="215">
        <f>ROUND(I117*H117,2)</f>
        <v>0</v>
      </c>
      <c r="K117" s="211" t="s">
        <v>32</v>
      </c>
      <c r="L117" s="48"/>
      <c r="M117" s="216" t="s">
        <v>32</v>
      </c>
      <c r="N117" s="217" t="s">
        <v>49</v>
      </c>
      <c r="O117" s="88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20" t="s">
        <v>187</v>
      </c>
      <c r="AT117" s="220" t="s">
        <v>189</v>
      </c>
      <c r="AU117" s="220" t="s">
        <v>91</v>
      </c>
      <c r="AY117" s="20" t="s">
        <v>188</v>
      </c>
      <c r="BE117" s="221">
        <f>IF(N117="základní",J117,0)</f>
        <v>0</v>
      </c>
      <c r="BF117" s="221">
        <f>IF(N117="snížená",J117,0)</f>
        <v>0</v>
      </c>
      <c r="BG117" s="221">
        <f>IF(N117="zákl. přenesená",J117,0)</f>
        <v>0</v>
      </c>
      <c r="BH117" s="221">
        <f>IF(N117="sníž. přenesená",J117,0)</f>
        <v>0</v>
      </c>
      <c r="BI117" s="221">
        <f>IF(N117="nulová",J117,0)</f>
        <v>0</v>
      </c>
      <c r="BJ117" s="20" t="s">
        <v>86</v>
      </c>
      <c r="BK117" s="221">
        <f>ROUND(I117*H117,2)</f>
        <v>0</v>
      </c>
      <c r="BL117" s="20" t="s">
        <v>187</v>
      </c>
      <c r="BM117" s="220" t="s">
        <v>366</v>
      </c>
    </row>
    <row r="118" s="2" customFormat="1">
      <c r="A118" s="42"/>
      <c r="B118" s="43"/>
      <c r="C118" s="44"/>
      <c r="D118" s="222" t="s">
        <v>194</v>
      </c>
      <c r="E118" s="44"/>
      <c r="F118" s="223" t="s">
        <v>3957</v>
      </c>
      <c r="G118" s="44"/>
      <c r="H118" s="44"/>
      <c r="I118" s="224"/>
      <c r="J118" s="44"/>
      <c r="K118" s="44"/>
      <c r="L118" s="48"/>
      <c r="M118" s="225"/>
      <c r="N118" s="226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194</v>
      </c>
      <c r="AU118" s="20" t="s">
        <v>91</v>
      </c>
    </row>
    <row r="119" s="11" customFormat="1" ht="22.8" customHeight="1">
      <c r="A119" s="11"/>
      <c r="B119" s="195"/>
      <c r="C119" s="196"/>
      <c r="D119" s="197" t="s">
        <v>77</v>
      </c>
      <c r="E119" s="237" t="s">
        <v>384</v>
      </c>
      <c r="F119" s="237" t="s">
        <v>385</v>
      </c>
      <c r="G119" s="196"/>
      <c r="H119" s="196"/>
      <c r="I119" s="199"/>
      <c r="J119" s="238">
        <f>BK119</f>
        <v>0</v>
      </c>
      <c r="K119" s="196"/>
      <c r="L119" s="201"/>
      <c r="M119" s="202"/>
      <c r="N119" s="203"/>
      <c r="O119" s="203"/>
      <c r="P119" s="204">
        <f>SUM(P120:P125)</f>
        <v>0</v>
      </c>
      <c r="Q119" s="203"/>
      <c r="R119" s="204">
        <f>SUM(R120:R125)</f>
        <v>0</v>
      </c>
      <c r="S119" s="203"/>
      <c r="T119" s="205">
        <f>SUM(T120:T125)</f>
        <v>0</v>
      </c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R119" s="206" t="s">
        <v>86</v>
      </c>
      <c r="AT119" s="207" t="s">
        <v>77</v>
      </c>
      <c r="AU119" s="207" t="s">
        <v>86</v>
      </c>
      <c r="AY119" s="206" t="s">
        <v>188</v>
      </c>
      <c r="BK119" s="208">
        <f>SUM(BK120:BK125)</f>
        <v>0</v>
      </c>
    </row>
    <row r="120" s="2" customFormat="1" ht="24.15" customHeight="1">
      <c r="A120" s="42"/>
      <c r="B120" s="43"/>
      <c r="C120" s="209" t="s">
        <v>217</v>
      </c>
      <c r="D120" s="209" t="s">
        <v>189</v>
      </c>
      <c r="E120" s="210" t="s">
        <v>3832</v>
      </c>
      <c r="F120" s="211" t="s">
        <v>3833</v>
      </c>
      <c r="G120" s="212" t="s">
        <v>389</v>
      </c>
      <c r="H120" s="213">
        <v>3</v>
      </c>
      <c r="I120" s="214"/>
      <c r="J120" s="215">
        <f>ROUND(I120*H120,2)</f>
        <v>0</v>
      </c>
      <c r="K120" s="211" t="s">
        <v>32</v>
      </c>
      <c r="L120" s="48"/>
      <c r="M120" s="216" t="s">
        <v>32</v>
      </c>
      <c r="N120" s="217" t="s">
        <v>49</v>
      </c>
      <c r="O120" s="88"/>
      <c r="P120" s="218">
        <f>O120*H120</f>
        <v>0</v>
      </c>
      <c r="Q120" s="218">
        <v>0</v>
      </c>
      <c r="R120" s="218">
        <f>Q120*H120</f>
        <v>0</v>
      </c>
      <c r="S120" s="218">
        <v>0</v>
      </c>
      <c r="T120" s="219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20" t="s">
        <v>187</v>
      </c>
      <c r="AT120" s="220" t="s">
        <v>189</v>
      </c>
      <c r="AU120" s="220" t="s">
        <v>91</v>
      </c>
      <c r="AY120" s="20" t="s">
        <v>188</v>
      </c>
      <c r="BE120" s="221">
        <f>IF(N120="základní",J120,0)</f>
        <v>0</v>
      </c>
      <c r="BF120" s="221">
        <f>IF(N120="snížená",J120,0)</f>
        <v>0</v>
      </c>
      <c r="BG120" s="221">
        <f>IF(N120="zákl. přenesená",J120,0)</f>
        <v>0</v>
      </c>
      <c r="BH120" s="221">
        <f>IF(N120="sníž. přenesená",J120,0)</f>
        <v>0</v>
      </c>
      <c r="BI120" s="221">
        <f>IF(N120="nulová",J120,0)</f>
        <v>0</v>
      </c>
      <c r="BJ120" s="20" t="s">
        <v>86</v>
      </c>
      <c r="BK120" s="221">
        <f>ROUND(I120*H120,2)</f>
        <v>0</v>
      </c>
      <c r="BL120" s="20" t="s">
        <v>187</v>
      </c>
      <c r="BM120" s="220" t="s">
        <v>393</v>
      </c>
    </row>
    <row r="121" s="2" customFormat="1">
      <c r="A121" s="42"/>
      <c r="B121" s="43"/>
      <c r="C121" s="44"/>
      <c r="D121" s="222" t="s">
        <v>194</v>
      </c>
      <c r="E121" s="44"/>
      <c r="F121" s="223" t="s">
        <v>3833</v>
      </c>
      <c r="G121" s="44"/>
      <c r="H121" s="44"/>
      <c r="I121" s="224"/>
      <c r="J121" s="44"/>
      <c r="K121" s="44"/>
      <c r="L121" s="48"/>
      <c r="M121" s="225"/>
      <c r="N121" s="226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194</v>
      </c>
      <c r="AU121" s="20" t="s">
        <v>91</v>
      </c>
    </row>
    <row r="122" s="2" customFormat="1" ht="24.15" customHeight="1">
      <c r="A122" s="42"/>
      <c r="B122" s="43"/>
      <c r="C122" s="209" t="s">
        <v>221</v>
      </c>
      <c r="D122" s="209" t="s">
        <v>189</v>
      </c>
      <c r="E122" s="210" t="s">
        <v>3834</v>
      </c>
      <c r="F122" s="211" t="s">
        <v>3835</v>
      </c>
      <c r="G122" s="212" t="s">
        <v>3836</v>
      </c>
      <c r="H122" s="213">
        <v>5</v>
      </c>
      <c r="I122" s="214"/>
      <c r="J122" s="215">
        <f>ROUND(I122*H122,2)</f>
        <v>0</v>
      </c>
      <c r="K122" s="211" t="s">
        <v>32</v>
      </c>
      <c r="L122" s="48"/>
      <c r="M122" s="216" t="s">
        <v>32</v>
      </c>
      <c r="N122" s="217" t="s">
        <v>49</v>
      </c>
      <c r="O122" s="88"/>
      <c r="P122" s="218">
        <f>O122*H122</f>
        <v>0</v>
      </c>
      <c r="Q122" s="218">
        <v>0</v>
      </c>
      <c r="R122" s="218">
        <f>Q122*H122</f>
        <v>0</v>
      </c>
      <c r="S122" s="218">
        <v>0</v>
      </c>
      <c r="T122" s="219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20" t="s">
        <v>187</v>
      </c>
      <c r="AT122" s="220" t="s">
        <v>189</v>
      </c>
      <c r="AU122" s="220" t="s">
        <v>91</v>
      </c>
      <c r="AY122" s="20" t="s">
        <v>188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86</v>
      </c>
      <c r="BK122" s="221">
        <f>ROUND(I122*H122,2)</f>
        <v>0</v>
      </c>
      <c r="BL122" s="20" t="s">
        <v>187</v>
      </c>
      <c r="BM122" s="220" t="s">
        <v>405</v>
      </c>
    </row>
    <row r="123" s="2" customFormat="1">
      <c r="A123" s="42"/>
      <c r="B123" s="43"/>
      <c r="C123" s="44"/>
      <c r="D123" s="222" t="s">
        <v>194</v>
      </c>
      <c r="E123" s="44"/>
      <c r="F123" s="223" t="s">
        <v>3835</v>
      </c>
      <c r="G123" s="44"/>
      <c r="H123" s="44"/>
      <c r="I123" s="224"/>
      <c r="J123" s="44"/>
      <c r="K123" s="44"/>
      <c r="L123" s="48"/>
      <c r="M123" s="225"/>
      <c r="N123" s="226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194</v>
      </c>
      <c r="AU123" s="20" t="s">
        <v>91</v>
      </c>
    </row>
    <row r="124" s="2" customFormat="1" ht="24.15" customHeight="1">
      <c r="A124" s="42"/>
      <c r="B124" s="43"/>
      <c r="C124" s="209" t="s">
        <v>324</v>
      </c>
      <c r="D124" s="209" t="s">
        <v>189</v>
      </c>
      <c r="E124" s="210" t="s">
        <v>3837</v>
      </c>
      <c r="F124" s="211" t="s">
        <v>3838</v>
      </c>
      <c r="G124" s="212" t="s">
        <v>389</v>
      </c>
      <c r="H124" s="213">
        <v>3</v>
      </c>
      <c r="I124" s="214"/>
      <c r="J124" s="215">
        <f>ROUND(I124*H124,2)</f>
        <v>0</v>
      </c>
      <c r="K124" s="211" t="s">
        <v>32</v>
      </c>
      <c r="L124" s="48"/>
      <c r="M124" s="216" t="s">
        <v>32</v>
      </c>
      <c r="N124" s="217" t="s">
        <v>49</v>
      </c>
      <c r="O124" s="88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20" t="s">
        <v>187</v>
      </c>
      <c r="AT124" s="220" t="s">
        <v>189</v>
      </c>
      <c r="AU124" s="220" t="s">
        <v>91</v>
      </c>
      <c r="AY124" s="20" t="s">
        <v>188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0" t="s">
        <v>86</v>
      </c>
      <c r="BK124" s="221">
        <f>ROUND(I124*H124,2)</f>
        <v>0</v>
      </c>
      <c r="BL124" s="20" t="s">
        <v>187</v>
      </c>
      <c r="BM124" s="220" t="s">
        <v>423</v>
      </c>
    </row>
    <row r="125" s="2" customFormat="1">
      <c r="A125" s="42"/>
      <c r="B125" s="43"/>
      <c r="C125" s="44"/>
      <c r="D125" s="222" t="s">
        <v>194</v>
      </c>
      <c r="E125" s="44"/>
      <c r="F125" s="223" t="s">
        <v>3838</v>
      </c>
      <c r="G125" s="44"/>
      <c r="H125" s="44"/>
      <c r="I125" s="224"/>
      <c r="J125" s="44"/>
      <c r="K125" s="44"/>
      <c r="L125" s="48"/>
      <c r="M125" s="225"/>
      <c r="N125" s="226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194</v>
      </c>
      <c r="AU125" s="20" t="s">
        <v>91</v>
      </c>
    </row>
    <row r="126" s="11" customFormat="1" ht="22.8" customHeight="1">
      <c r="A126" s="11"/>
      <c r="B126" s="195"/>
      <c r="C126" s="196"/>
      <c r="D126" s="197" t="s">
        <v>77</v>
      </c>
      <c r="E126" s="237" t="s">
        <v>411</v>
      </c>
      <c r="F126" s="237" t="s">
        <v>412</v>
      </c>
      <c r="G126" s="196"/>
      <c r="H126" s="196"/>
      <c r="I126" s="199"/>
      <c r="J126" s="238">
        <f>BK126</f>
        <v>0</v>
      </c>
      <c r="K126" s="196"/>
      <c r="L126" s="201"/>
      <c r="M126" s="202"/>
      <c r="N126" s="203"/>
      <c r="O126" s="203"/>
      <c r="P126" s="204">
        <f>SUM(P127:P128)</f>
        <v>0</v>
      </c>
      <c r="Q126" s="203"/>
      <c r="R126" s="204">
        <f>SUM(R127:R128)</f>
        <v>0</v>
      </c>
      <c r="S126" s="203"/>
      <c r="T126" s="205">
        <f>SUM(T127:T128)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06" t="s">
        <v>86</v>
      </c>
      <c r="AT126" s="207" t="s">
        <v>77</v>
      </c>
      <c r="AU126" s="207" t="s">
        <v>86</v>
      </c>
      <c r="AY126" s="206" t="s">
        <v>188</v>
      </c>
      <c r="BK126" s="208">
        <f>SUM(BK127:BK128)</f>
        <v>0</v>
      </c>
    </row>
    <row r="127" s="2" customFormat="1" ht="16.5" customHeight="1">
      <c r="A127" s="42"/>
      <c r="B127" s="43"/>
      <c r="C127" s="209" t="s">
        <v>340</v>
      </c>
      <c r="D127" s="209" t="s">
        <v>189</v>
      </c>
      <c r="E127" s="210" t="s">
        <v>3839</v>
      </c>
      <c r="F127" s="211" t="s">
        <v>3840</v>
      </c>
      <c r="G127" s="212" t="s">
        <v>389</v>
      </c>
      <c r="H127" s="213">
        <v>3</v>
      </c>
      <c r="I127" s="214"/>
      <c r="J127" s="215">
        <f>ROUND(I127*H127,2)</f>
        <v>0</v>
      </c>
      <c r="K127" s="211" t="s">
        <v>32</v>
      </c>
      <c r="L127" s="48"/>
      <c r="M127" s="216" t="s">
        <v>32</v>
      </c>
      <c r="N127" s="217" t="s">
        <v>49</v>
      </c>
      <c r="O127" s="88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20" t="s">
        <v>187</v>
      </c>
      <c r="AT127" s="220" t="s">
        <v>189</v>
      </c>
      <c r="AU127" s="220" t="s">
        <v>91</v>
      </c>
      <c r="AY127" s="20" t="s">
        <v>188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20" t="s">
        <v>86</v>
      </c>
      <c r="BK127" s="221">
        <f>ROUND(I127*H127,2)</f>
        <v>0</v>
      </c>
      <c r="BL127" s="20" t="s">
        <v>187</v>
      </c>
      <c r="BM127" s="220" t="s">
        <v>434</v>
      </c>
    </row>
    <row r="128" s="2" customFormat="1">
      <c r="A128" s="42"/>
      <c r="B128" s="43"/>
      <c r="C128" s="44"/>
      <c r="D128" s="222" t="s">
        <v>194</v>
      </c>
      <c r="E128" s="44"/>
      <c r="F128" s="223" t="s">
        <v>3840</v>
      </c>
      <c r="G128" s="44"/>
      <c r="H128" s="44"/>
      <c r="I128" s="224"/>
      <c r="J128" s="44"/>
      <c r="K128" s="44"/>
      <c r="L128" s="48"/>
      <c r="M128" s="225"/>
      <c r="N128" s="226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194</v>
      </c>
      <c r="AU128" s="20" t="s">
        <v>91</v>
      </c>
    </row>
    <row r="129" s="11" customFormat="1" ht="25.92" customHeight="1">
      <c r="A129" s="11"/>
      <c r="B129" s="195"/>
      <c r="C129" s="196"/>
      <c r="D129" s="197" t="s">
        <v>77</v>
      </c>
      <c r="E129" s="198" t="s">
        <v>3821</v>
      </c>
      <c r="F129" s="198" t="s">
        <v>262</v>
      </c>
      <c r="G129" s="196"/>
      <c r="H129" s="196"/>
      <c r="I129" s="199"/>
      <c r="J129" s="200">
        <f>BK129</f>
        <v>0</v>
      </c>
      <c r="K129" s="196"/>
      <c r="L129" s="201"/>
      <c r="M129" s="202"/>
      <c r="N129" s="203"/>
      <c r="O129" s="203"/>
      <c r="P129" s="204">
        <f>P130</f>
        <v>0</v>
      </c>
      <c r="Q129" s="203"/>
      <c r="R129" s="204">
        <f>R130</f>
        <v>0</v>
      </c>
      <c r="S129" s="203"/>
      <c r="T129" s="205">
        <f>T130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06" t="s">
        <v>86</v>
      </c>
      <c r="AT129" s="207" t="s">
        <v>77</v>
      </c>
      <c r="AU129" s="207" t="s">
        <v>78</v>
      </c>
      <c r="AY129" s="206" t="s">
        <v>188</v>
      </c>
      <c r="BK129" s="208">
        <f>BK130</f>
        <v>0</v>
      </c>
    </row>
    <row r="130" s="11" customFormat="1" ht="22.8" customHeight="1">
      <c r="A130" s="11"/>
      <c r="B130" s="195"/>
      <c r="C130" s="196"/>
      <c r="D130" s="197" t="s">
        <v>77</v>
      </c>
      <c r="E130" s="237" t="s">
        <v>421</v>
      </c>
      <c r="F130" s="237" t="s">
        <v>3842</v>
      </c>
      <c r="G130" s="196"/>
      <c r="H130" s="196"/>
      <c r="I130" s="199"/>
      <c r="J130" s="238">
        <f>BK130</f>
        <v>0</v>
      </c>
      <c r="K130" s="196"/>
      <c r="L130" s="201"/>
      <c r="M130" s="202"/>
      <c r="N130" s="203"/>
      <c r="O130" s="203"/>
      <c r="P130" s="204">
        <f>P131+P136+P139+P168+P173+P206+P213+P230+P237+P256</f>
        <v>0</v>
      </c>
      <c r="Q130" s="203"/>
      <c r="R130" s="204">
        <f>R131+R136+R139+R168+R173+R206+R213+R230+R237+R256</f>
        <v>0</v>
      </c>
      <c r="S130" s="203"/>
      <c r="T130" s="205">
        <f>T131+T136+T139+T168+T173+T206+T213+T230+T237+T256</f>
        <v>0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06" t="s">
        <v>91</v>
      </c>
      <c r="AT130" s="207" t="s">
        <v>77</v>
      </c>
      <c r="AU130" s="207" t="s">
        <v>86</v>
      </c>
      <c r="AY130" s="206" t="s">
        <v>188</v>
      </c>
      <c r="BK130" s="208">
        <f>BK131+BK136+BK139+BK168+BK173+BK206+BK213+BK230+BK237+BK256</f>
        <v>0</v>
      </c>
    </row>
    <row r="131" s="11" customFormat="1" ht="20.88" customHeight="1">
      <c r="A131" s="11"/>
      <c r="B131" s="195"/>
      <c r="C131" s="196"/>
      <c r="D131" s="197" t="s">
        <v>77</v>
      </c>
      <c r="E131" s="237" t="s">
        <v>3843</v>
      </c>
      <c r="F131" s="237" t="s">
        <v>3844</v>
      </c>
      <c r="G131" s="196"/>
      <c r="H131" s="196"/>
      <c r="I131" s="199"/>
      <c r="J131" s="238">
        <f>BK131</f>
        <v>0</v>
      </c>
      <c r="K131" s="196"/>
      <c r="L131" s="201"/>
      <c r="M131" s="202"/>
      <c r="N131" s="203"/>
      <c r="O131" s="203"/>
      <c r="P131" s="204">
        <f>SUM(P132:P135)</f>
        <v>0</v>
      </c>
      <c r="Q131" s="203"/>
      <c r="R131" s="204">
        <f>SUM(R132:R135)</f>
        <v>0</v>
      </c>
      <c r="S131" s="203"/>
      <c r="T131" s="205">
        <f>SUM(T132:T135)</f>
        <v>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06" t="s">
        <v>86</v>
      </c>
      <c r="AT131" s="207" t="s">
        <v>77</v>
      </c>
      <c r="AU131" s="207" t="s">
        <v>91</v>
      </c>
      <c r="AY131" s="206" t="s">
        <v>188</v>
      </c>
      <c r="BK131" s="208">
        <f>SUM(BK132:BK135)</f>
        <v>0</v>
      </c>
    </row>
    <row r="132" s="2" customFormat="1" ht="16.5" customHeight="1">
      <c r="A132" s="42"/>
      <c r="B132" s="43"/>
      <c r="C132" s="209" t="s">
        <v>360</v>
      </c>
      <c r="D132" s="209" t="s">
        <v>189</v>
      </c>
      <c r="E132" s="210" t="s">
        <v>3845</v>
      </c>
      <c r="F132" s="211" t="s">
        <v>4018</v>
      </c>
      <c r="G132" s="212" t="s">
        <v>235</v>
      </c>
      <c r="H132" s="213">
        <v>1</v>
      </c>
      <c r="I132" s="214"/>
      <c r="J132" s="215">
        <f>ROUND(I132*H132,2)</f>
        <v>0</v>
      </c>
      <c r="K132" s="211" t="s">
        <v>32</v>
      </c>
      <c r="L132" s="48"/>
      <c r="M132" s="216" t="s">
        <v>32</v>
      </c>
      <c r="N132" s="217" t="s">
        <v>49</v>
      </c>
      <c r="O132" s="88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20" t="s">
        <v>187</v>
      </c>
      <c r="AT132" s="220" t="s">
        <v>189</v>
      </c>
      <c r="AU132" s="220" t="s">
        <v>198</v>
      </c>
      <c r="AY132" s="20" t="s">
        <v>188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20" t="s">
        <v>86</v>
      </c>
      <c r="BK132" s="221">
        <f>ROUND(I132*H132,2)</f>
        <v>0</v>
      </c>
      <c r="BL132" s="20" t="s">
        <v>187</v>
      </c>
      <c r="BM132" s="220" t="s">
        <v>441</v>
      </c>
    </row>
    <row r="133" s="2" customFormat="1">
      <c r="A133" s="42"/>
      <c r="B133" s="43"/>
      <c r="C133" s="44"/>
      <c r="D133" s="222" t="s">
        <v>194</v>
      </c>
      <c r="E133" s="44"/>
      <c r="F133" s="223" t="s">
        <v>4018</v>
      </c>
      <c r="G133" s="44"/>
      <c r="H133" s="44"/>
      <c r="I133" s="224"/>
      <c r="J133" s="44"/>
      <c r="K133" s="44"/>
      <c r="L133" s="48"/>
      <c r="M133" s="225"/>
      <c r="N133" s="226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194</v>
      </c>
      <c r="AU133" s="20" t="s">
        <v>198</v>
      </c>
    </row>
    <row r="134" s="2" customFormat="1" ht="16.5" customHeight="1">
      <c r="A134" s="42"/>
      <c r="B134" s="43"/>
      <c r="C134" s="209" t="s">
        <v>366</v>
      </c>
      <c r="D134" s="209" t="s">
        <v>189</v>
      </c>
      <c r="E134" s="210" t="s">
        <v>3847</v>
      </c>
      <c r="F134" s="211" t="s">
        <v>4019</v>
      </c>
      <c r="G134" s="212" t="s">
        <v>235</v>
      </c>
      <c r="H134" s="213">
        <v>1</v>
      </c>
      <c r="I134" s="214"/>
      <c r="J134" s="215">
        <f>ROUND(I134*H134,2)</f>
        <v>0</v>
      </c>
      <c r="K134" s="211" t="s">
        <v>32</v>
      </c>
      <c r="L134" s="48"/>
      <c r="M134" s="216" t="s">
        <v>32</v>
      </c>
      <c r="N134" s="217" t="s">
        <v>49</v>
      </c>
      <c r="O134" s="88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20" t="s">
        <v>187</v>
      </c>
      <c r="AT134" s="220" t="s">
        <v>189</v>
      </c>
      <c r="AU134" s="220" t="s">
        <v>198</v>
      </c>
      <c r="AY134" s="20" t="s">
        <v>188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20" t="s">
        <v>86</v>
      </c>
      <c r="BK134" s="221">
        <f>ROUND(I134*H134,2)</f>
        <v>0</v>
      </c>
      <c r="BL134" s="20" t="s">
        <v>187</v>
      </c>
      <c r="BM134" s="220" t="s">
        <v>449</v>
      </c>
    </row>
    <row r="135" s="2" customFormat="1">
      <c r="A135" s="42"/>
      <c r="B135" s="43"/>
      <c r="C135" s="44"/>
      <c r="D135" s="222" t="s">
        <v>194</v>
      </c>
      <c r="E135" s="44"/>
      <c r="F135" s="223" t="s">
        <v>4019</v>
      </c>
      <c r="G135" s="44"/>
      <c r="H135" s="44"/>
      <c r="I135" s="224"/>
      <c r="J135" s="44"/>
      <c r="K135" s="44"/>
      <c r="L135" s="48"/>
      <c r="M135" s="225"/>
      <c r="N135" s="226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194</v>
      </c>
      <c r="AU135" s="20" t="s">
        <v>198</v>
      </c>
    </row>
    <row r="136" s="11" customFormat="1" ht="20.88" customHeight="1">
      <c r="A136" s="11"/>
      <c r="B136" s="195"/>
      <c r="C136" s="196"/>
      <c r="D136" s="197" t="s">
        <v>77</v>
      </c>
      <c r="E136" s="237" t="s">
        <v>3849</v>
      </c>
      <c r="F136" s="237" t="s">
        <v>3850</v>
      </c>
      <c r="G136" s="196"/>
      <c r="H136" s="196"/>
      <c r="I136" s="199"/>
      <c r="J136" s="238">
        <f>BK136</f>
        <v>0</v>
      </c>
      <c r="K136" s="196"/>
      <c r="L136" s="201"/>
      <c r="M136" s="202"/>
      <c r="N136" s="203"/>
      <c r="O136" s="203"/>
      <c r="P136" s="204">
        <f>SUM(P137:P138)</f>
        <v>0</v>
      </c>
      <c r="Q136" s="203"/>
      <c r="R136" s="204">
        <f>SUM(R137:R138)</f>
        <v>0</v>
      </c>
      <c r="S136" s="203"/>
      <c r="T136" s="205">
        <f>SUM(T137:T138)</f>
        <v>0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206" t="s">
        <v>86</v>
      </c>
      <c r="AT136" s="207" t="s">
        <v>77</v>
      </c>
      <c r="AU136" s="207" t="s">
        <v>91</v>
      </c>
      <c r="AY136" s="206" t="s">
        <v>188</v>
      </c>
      <c r="BK136" s="208">
        <f>SUM(BK137:BK138)</f>
        <v>0</v>
      </c>
    </row>
    <row r="137" s="2" customFormat="1" ht="24.15" customHeight="1">
      <c r="A137" s="42"/>
      <c r="B137" s="43"/>
      <c r="C137" s="209" t="s">
        <v>386</v>
      </c>
      <c r="D137" s="209" t="s">
        <v>189</v>
      </c>
      <c r="E137" s="210" t="s">
        <v>3851</v>
      </c>
      <c r="F137" s="211" t="s">
        <v>3852</v>
      </c>
      <c r="G137" s="212" t="s">
        <v>235</v>
      </c>
      <c r="H137" s="213">
        <v>2</v>
      </c>
      <c r="I137" s="214"/>
      <c r="J137" s="215">
        <f>ROUND(I137*H137,2)</f>
        <v>0</v>
      </c>
      <c r="K137" s="211" t="s">
        <v>32</v>
      </c>
      <c r="L137" s="48"/>
      <c r="M137" s="216" t="s">
        <v>32</v>
      </c>
      <c r="N137" s="217" t="s">
        <v>49</v>
      </c>
      <c r="O137" s="88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20" t="s">
        <v>187</v>
      </c>
      <c r="AT137" s="220" t="s">
        <v>189</v>
      </c>
      <c r="AU137" s="220" t="s">
        <v>198</v>
      </c>
      <c r="AY137" s="20" t="s">
        <v>188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20" t="s">
        <v>86</v>
      </c>
      <c r="BK137" s="221">
        <f>ROUND(I137*H137,2)</f>
        <v>0</v>
      </c>
      <c r="BL137" s="20" t="s">
        <v>187</v>
      </c>
      <c r="BM137" s="220" t="s">
        <v>457</v>
      </c>
    </row>
    <row r="138" s="2" customFormat="1">
      <c r="A138" s="42"/>
      <c r="B138" s="43"/>
      <c r="C138" s="44"/>
      <c r="D138" s="222" t="s">
        <v>194</v>
      </c>
      <c r="E138" s="44"/>
      <c r="F138" s="223" t="s">
        <v>3852</v>
      </c>
      <c r="G138" s="44"/>
      <c r="H138" s="44"/>
      <c r="I138" s="224"/>
      <c r="J138" s="44"/>
      <c r="K138" s="44"/>
      <c r="L138" s="48"/>
      <c r="M138" s="225"/>
      <c r="N138" s="226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194</v>
      </c>
      <c r="AU138" s="20" t="s">
        <v>198</v>
      </c>
    </row>
    <row r="139" s="11" customFormat="1" ht="20.88" customHeight="1">
      <c r="A139" s="11"/>
      <c r="B139" s="195"/>
      <c r="C139" s="196"/>
      <c r="D139" s="197" t="s">
        <v>77</v>
      </c>
      <c r="E139" s="237" t="s">
        <v>3853</v>
      </c>
      <c r="F139" s="237" t="s">
        <v>3854</v>
      </c>
      <c r="G139" s="196"/>
      <c r="H139" s="196"/>
      <c r="I139" s="199"/>
      <c r="J139" s="238">
        <f>BK139</f>
        <v>0</v>
      </c>
      <c r="K139" s="196"/>
      <c r="L139" s="201"/>
      <c r="M139" s="202"/>
      <c r="N139" s="203"/>
      <c r="O139" s="203"/>
      <c r="P139" s="204">
        <f>SUM(P140:P167)</f>
        <v>0</v>
      </c>
      <c r="Q139" s="203"/>
      <c r="R139" s="204">
        <f>SUM(R140:R167)</f>
        <v>0</v>
      </c>
      <c r="S139" s="203"/>
      <c r="T139" s="205">
        <f>SUM(T140:T167)</f>
        <v>0</v>
      </c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R139" s="206" t="s">
        <v>86</v>
      </c>
      <c r="AT139" s="207" t="s">
        <v>77</v>
      </c>
      <c r="AU139" s="207" t="s">
        <v>91</v>
      </c>
      <c r="AY139" s="206" t="s">
        <v>188</v>
      </c>
      <c r="BK139" s="208">
        <f>SUM(BK140:BK167)</f>
        <v>0</v>
      </c>
    </row>
    <row r="140" s="2" customFormat="1" ht="37.8" customHeight="1">
      <c r="A140" s="42"/>
      <c r="B140" s="43"/>
      <c r="C140" s="209" t="s">
        <v>393</v>
      </c>
      <c r="D140" s="209" t="s">
        <v>189</v>
      </c>
      <c r="E140" s="210" t="s">
        <v>3855</v>
      </c>
      <c r="F140" s="211" t="s">
        <v>4020</v>
      </c>
      <c r="G140" s="212" t="s">
        <v>235</v>
      </c>
      <c r="H140" s="213">
        <v>1</v>
      </c>
      <c r="I140" s="214"/>
      <c r="J140" s="215">
        <f>ROUND(I140*H140,2)</f>
        <v>0</v>
      </c>
      <c r="K140" s="211" t="s">
        <v>32</v>
      </c>
      <c r="L140" s="48"/>
      <c r="M140" s="216" t="s">
        <v>32</v>
      </c>
      <c r="N140" s="217" t="s">
        <v>49</v>
      </c>
      <c r="O140" s="88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20" t="s">
        <v>187</v>
      </c>
      <c r="AT140" s="220" t="s">
        <v>189</v>
      </c>
      <c r="AU140" s="220" t="s">
        <v>198</v>
      </c>
      <c r="AY140" s="20" t="s">
        <v>188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20" t="s">
        <v>86</v>
      </c>
      <c r="BK140" s="221">
        <f>ROUND(I140*H140,2)</f>
        <v>0</v>
      </c>
      <c r="BL140" s="20" t="s">
        <v>187</v>
      </c>
      <c r="BM140" s="220" t="s">
        <v>466</v>
      </c>
    </row>
    <row r="141" s="2" customFormat="1">
      <c r="A141" s="42"/>
      <c r="B141" s="43"/>
      <c r="C141" s="44"/>
      <c r="D141" s="222" t="s">
        <v>194</v>
      </c>
      <c r="E141" s="44"/>
      <c r="F141" s="223" t="s">
        <v>4020</v>
      </c>
      <c r="G141" s="44"/>
      <c r="H141" s="44"/>
      <c r="I141" s="224"/>
      <c r="J141" s="44"/>
      <c r="K141" s="44"/>
      <c r="L141" s="48"/>
      <c r="M141" s="225"/>
      <c r="N141" s="226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194</v>
      </c>
      <c r="AU141" s="20" t="s">
        <v>198</v>
      </c>
    </row>
    <row r="142" s="2" customFormat="1" ht="37.8" customHeight="1">
      <c r="A142" s="42"/>
      <c r="B142" s="43"/>
      <c r="C142" s="209" t="s">
        <v>8</v>
      </c>
      <c r="D142" s="209" t="s">
        <v>189</v>
      </c>
      <c r="E142" s="210" t="s">
        <v>3857</v>
      </c>
      <c r="F142" s="211" t="s">
        <v>4021</v>
      </c>
      <c r="G142" s="212" t="s">
        <v>235</v>
      </c>
      <c r="H142" s="213">
        <v>2</v>
      </c>
      <c r="I142" s="214"/>
      <c r="J142" s="215">
        <f>ROUND(I142*H142,2)</f>
        <v>0</v>
      </c>
      <c r="K142" s="211" t="s">
        <v>32</v>
      </c>
      <c r="L142" s="48"/>
      <c r="M142" s="216" t="s">
        <v>32</v>
      </c>
      <c r="N142" s="217" t="s">
        <v>49</v>
      </c>
      <c r="O142" s="88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20" t="s">
        <v>187</v>
      </c>
      <c r="AT142" s="220" t="s">
        <v>189</v>
      </c>
      <c r="AU142" s="220" t="s">
        <v>198</v>
      </c>
      <c r="AY142" s="20" t="s">
        <v>188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20" t="s">
        <v>86</v>
      </c>
      <c r="BK142" s="221">
        <f>ROUND(I142*H142,2)</f>
        <v>0</v>
      </c>
      <c r="BL142" s="20" t="s">
        <v>187</v>
      </c>
      <c r="BM142" s="220" t="s">
        <v>476</v>
      </c>
    </row>
    <row r="143" s="2" customFormat="1">
      <c r="A143" s="42"/>
      <c r="B143" s="43"/>
      <c r="C143" s="44"/>
      <c r="D143" s="222" t="s">
        <v>194</v>
      </c>
      <c r="E143" s="44"/>
      <c r="F143" s="223" t="s">
        <v>4021</v>
      </c>
      <c r="G143" s="44"/>
      <c r="H143" s="44"/>
      <c r="I143" s="224"/>
      <c r="J143" s="44"/>
      <c r="K143" s="44"/>
      <c r="L143" s="48"/>
      <c r="M143" s="225"/>
      <c r="N143" s="226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194</v>
      </c>
      <c r="AU143" s="20" t="s">
        <v>198</v>
      </c>
    </row>
    <row r="144" s="2" customFormat="1" ht="37.8" customHeight="1">
      <c r="A144" s="42"/>
      <c r="B144" s="43"/>
      <c r="C144" s="209" t="s">
        <v>405</v>
      </c>
      <c r="D144" s="209" t="s">
        <v>189</v>
      </c>
      <c r="E144" s="210" t="s">
        <v>3859</v>
      </c>
      <c r="F144" s="211" t="s">
        <v>4022</v>
      </c>
      <c r="G144" s="212" t="s">
        <v>235</v>
      </c>
      <c r="H144" s="213">
        <v>3</v>
      </c>
      <c r="I144" s="214"/>
      <c r="J144" s="215">
        <f>ROUND(I144*H144,2)</f>
        <v>0</v>
      </c>
      <c r="K144" s="211" t="s">
        <v>32</v>
      </c>
      <c r="L144" s="48"/>
      <c r="M144" s="216" t="s">
        <v>32</v>
      </c>
      <c r="N144" s="217" t="s">
        <v>49</v>
      </c>
      <c r="O144" s="88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20" t="s">
        <v>187</v>
      </c>
      <c r="AT144" s="220" t="s">
        <v>189</v>
      </c>
      <c r="AU144" s="220" t="s">
        <v>198</v>
      </c>
      <c r="AY144" s="20" t="s">
        <v>188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20" t="s">
        <v>86</v>
      </c>
      <c r="BK144" s="221">
        <f>ROUND(I144*H144,2)</f>
        <v>0</v>
      </c>
      <c r="BL144" s="20" t="s">
        <v>187</v>
      </c>
      <c r="BM144" s="220" t="s">
        <v>484</v>
      </c>
    </row>
    <row r="145" s="2" customFormat="1">
      <c r="A145" s="42"/>
      <c r="B145" s="43"/>
      <c r="C145" s="44"/>
      <c r="D145" s="222" t="s">
        <v>194</v>
      </c>
      <c r="E145" s="44"/>
      <c r="F145" s="223" t="s">
        <v>4022</v>
      </c>
      <c r="G145" s="44"/>
      <c r="H145" s="44"/>
      <c r="I145" s="224"/>
      <c r="J145" s="44"/>
      <c r="K145" s="44"/>
      <c r="L145" s="48"/>
      <c r="M145" s="225"/>
      <c r="N145" s="226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194</v>
      </c>
      <c r="AU145" s="20" t="s">
        <v>198</v>
      </c>
    </row>
    <row r="146" s="2" customFormat="1" ht="37.8" customHeight="1">
      <c r="A146" s="42"/>
      <c r="B146" s="43"/>
      <c r="C146" s="209" t="s">
        <v>413</v>
      </c>
      <c r="D146" s="209" t="s">
        <v>189</v>
      </c>
      <c r="E146" s="210" t="s">
        <v>3861</v>
      </c>
      <c r="F146" s="211" t="s">
        <v>4023</v>
      </c>
      <c r="G146" s="212" t="s">
        <v>235</v>
      </c>
      <c r="H146" s="213">
        <v>22</v>
      </c>
      <c r="I146" s="214"/>
      <c r="J146" s="215">
        <f>ROUND(I146*H146,2)</f>
        <v>0</v>
      </c>
      <c r="K146" s="211" t="s">
        <v>32</v>
      </c>
      <c r="L146" s="48"/>
      <c r="M146" s="216" t="s">
        <v>32</v>
      </c>
      <c r="N146" s="217" t="s">
        <v>49</v>
      </c>
      <c r="O146" s="88"/>
      <c r="P146" s="218">
        <f>O146*H146</f>
        <v>0</v>
      </c>
      <c r="Q146" s="218">
        <v>0</v>
      </c>
      <c r="R146" s="218">
        <f>Q146*H146</f>
        <v>0</v>
      </c>
      <c r="S146" s="218">
        <v>0</v>
      </c>
      <c r="T146" s="219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20" t="s">
        <v>187</v>
      </c>
      <c r="AT146" s="220" t="s">
        <v>189</v>
      </c>
      <c r="AU146" s="220" t="s">
        <v>198</v>
      </c>
      <c r="AY146" s="20" t="s">
        <v>188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20" t="s">
        <v>86</v>
      </c>
      <c r="BK146" s="221">
        <f>ROUND(I146*H146,2)</f>
        <v>0</v>
      </c>
      <c r="BL146" s="20" t="s">
        <v>187</v>
      </c>
      <c r="BM146" s="220" t="s">
        <v>500</v>
      </c>
    </row>
    <row r="147" s="2" customFormat="1">
      <c r="A147" s="42"/>
      <c r="B147" s="43"/>
      <c r="C147" s="44"/>
      <c r="D147" s="222" t="s">
        <v>194</v>
      </c>
      <c r="E147" s="44"/>
      <c r="F147" s="223" t="s">
        <v>4023</v>
      </c>
      <c r="G147" s="44"/>
      <c r="H147" s="44"/>
      <c r="I147" s="224"/>
      <c r="J147" s="44"/>
      <c r="K147" s="44"/>
      <c r="L147" s="48"/>
      <c r="M147" s="225"/>
      <c r="N147" s="226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194</v>
      </c>
      <c r="AU147" s="20" t="s">
        <v>198</v>
      </c>
    </row>
    <row r="148" s="2" customFormat="1" ht="37.8" customHeight="1">
      <c r="A148" s="42"/>
      <c r="B148" s="43"/>
      <c r="C148" s="209" t="s">
        <v>423</v>
      </c>
      <c r="D148" s="209" t="s">
        <v>189</v>
      </c>
      <c r="E148" s="210" t="s">
        <v>3863</v>
      </c>
      <c r="F148" s="211" t="s">
        <v>4024</v>
      </c>
      <c r="G148" s="212" t="s">
        <v>235</v>
      </c>
      <c r="H148" s="213">
        <v>8</v>
      </c>
      <c r="I148" s="214"/>
      <c r="J148" s="215">
        <f>ROUND(I148*H148,2)</f>
        <v>0</v>
      </c>
      <c r="K148" s="211" t="s">
        <v>32</v>
      </c>
      <c r="L148" s="48"/>
      <c r="M148" s="216" t="s">
        <v>32</v>
      </c>
      <c r="N148" s="217" t="s">
        <v>49</v>
      </c>
      <c r="O148" s="88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20" t="s">
        <v>187</v>
      </c>
      <c r="AT148" s="220" t="s">
        <v>189</v>
      </c>
      <c r="AU148" s="220" t="s">
        <v>198</v>
      </c>
      <c r="AY148" s="20" t="s">
        <v>188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20" t="s">
        <v>86</v>
      </c>
      <c r="BK148" s="221">
        <f>ROUND(I148*H148,2)</f>
        <v>0</v>
      </c>
      <c r="BL148" s="20" t="s">
        <v>187</v>
      </c>
      <c r="BM148" s="220" t="s">
        <v>513</v>
      </c>
    </row>
    <row r="149" s="2" customFormat="1">
      <c r="A149" s="42"/>
      <c r="B149" s="43"/>
      <c r="C149" s="44"/>
      <c r="D149" s="222" t="s">
        <v>194</v>
      </c>
      <c r="E149" s="44"/>
      <c r="F149" s="223" t="s">
        <v>4024</v>
      </c>
      <c r="G149" s="44"/>
      <c r="H149" s="44"/>
      <c r="I149" s="224"/>
      <c r="J149" s="44"/>
      <c r="K149" s="44"/>
      <c r="L149" s="48"/>
      <c r="M149" s="225"/>
      <c r="N149" s="226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194</v>
      </c>
      <c r="AU149" s="20" t="s">
        <v>198</v>
      </c>
    </row>
    <row r="150" s="2" customFormat="1" ht="37.8" customHeight="1">
      <c r="A150" s="42"/>
      <c r="B150" s="43"/>
      <c r="C150" s="209" t="s">
        <v>429</v>
      </c>
      <c r="D150" s="209" t="s">
        <v>189</v>
      </c>
      <c r="E150" s="210" t="s">
        <v>3865</v>
      </c>
      <c r="F150" s="211" t="s">
        <v>4025</v>
      </c>
      <c r="G150" s="212" t="s">
        <v>235</v>
      </c>
      <c r="H150" s="213">
        <v>6</v>
      </c>
      <c r="I150" s="214"/>
      <c r="J150" s="215">
        <f>ROUND(I150*H150,2)</f>
        <v>0</v>
      </c>
      <c r="K150" s="211" t="s">
        <v>32</v>
      </c>
      <c r="L150" s="48"/>
      <c r="M150" s="216" t="s">
        <v>32</v>
      </c>
      <c r="N150" s="217" t="s">
        <v>49</v>
      </c>
      <c r="O150" s="88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20" t="s">
        <v>187</v>
      </c>
      <c r="AT150" s="220" t="s">
        <v>189</v>
      </c>
      <c r="AU150" s="220" t="s">
        <v>198</v>
      </c>
      <c r="AY150" s="20" t="s">
        <v>188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20" t="s">
        <v>86</v>
      </c>
      <c r="BK150" s="221">
        <f>ROUND(I150*H150,2)</f>
        <v>0</v>
      </c>
      <c r="BL150" s="20" t="s">
        <v>187</v>
      </c>
      <c r="BM150" s="220" t="s">
        <v>525</v>
      </c>
    </row>
    <row r="151" s="2" customFormat="1">
      <c r="A151" s="42"/>
      <c r="B151" s="43"/>
      <c r="C151" s="44"/>
      <c r="D151" s="222" t="s">
        <v>194</v>
      </c>
      <c r="E151" s="44"/>
      <c r="F151" s="223" t="s">
        <v>4025</v>
      </c>
      <c r="G151" s="44"/>
      <c r="H151" s="44"/>
      <c r="I151" s="224"/>
      <c r="J151" s="44"/>
      <c r="K151" s="44"/>
      <c r="L151" s="48"/>
      <c r="M151" s="225"/>
      <c r="N151" s="226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194</v>
      </c>
      <c r="AU151" s="20" t="s">
        <v>198</v>
      </c>
    </row>
    <row r="152" s="2" customFormat="1" ht="37.8" customHeight="1">
      <c r="A152" s="42"/>
      <c r="B152" s="43"/>
      <c r="C152" s="209" t="s">
        <v>434</v>
      </c>
      <c r="D152" s="209" t="s">
        <v>189</v>
      </c>
      <c r="E152" s="210" t="s">
        <v>3867</v>
      </c>
      <c r="F152" s="211" t="s">
        <v>4026</v>
      </c>
      <c r="G152" s="212" t="s">
        <v>235</v>
      </c>
      <c r="H152" s="213">
        <v>2</v>
      </c>
      <c r="I152" s="214"/>
      <c r="J152" s="215">
        <f>ROUND(I152*H152,2)</f>
        <v>0</v>
      </c>
      <c r="K152" s="211" t="s">
        <v>32</v>
      </c>
      <c r="L152" s="48"/>
      <c r="M152" s="216" t="s">
        <v>32</v>
      </c>
      <c r="N152" s="217" t="s">
        <v>49</v>
      </c>
      <c r="O152" s="88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20" t="s">
        <v>187</v>
      </c>
      <c r="AT152" s="220" t="s">
        <v>189</v>
      </c>
      <c r="AU152" s="220" t="s">
        <v>198</v>
      </c>
      <c r="AY152" s="20" t="s">
        <v>188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20" t="s">
        <v>86</v>
      </c>
      <c r="BK152" s="221">
        <f>ROUND(I152*H152,2)</f>
        <v>0</v>
      </c>
      <c r="BL152" s="20" t="s">
        <v>187</v>
      </c>
      <c r="BM152" s="220" t="s">
        <v>536</v>
      </c>
    </row>
    <row r="153" s="2" customFormat="1">
      <c r="A153" s="42"/>
      <c r="B153" s="43"/>
      <c r="C153" s="44"/>
      <c r="D153" s="222" t="s">
        <v>194</v>
      </c>
      <c r="E153" s="44"/>
      <c r="F153" s="223" t="s">
        <v>4026</v>
      </c>
      <c r="G153" s="44"/>
      <c r="H153" s="44"/>
      <c r="I153" s="224"/>
      <c r="J153" s="44"/>
      <c r="K153" s="44"/>
      <c r="L153" s="48"/>
      <c r="M153" s="225"/>
      <c r="N153" s="226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194</v>
      </c>
      <c r="AU153" s="20" t="s">
        <v>198</v>
      </c>
    </row>
    <row r="154" s="2" customFormat="1" ht="37.8" customHeight="1">
      <c r="A154" s="42"/>
      <c r="B154" s="43"/>
      <c r="C154" s="209" t="s">
        <v>7</v>
      </c>
      <c r="D154" s="209" t="s">
        <v>189</v>
      </c>
      <c r="E154" s="210" t="s">
        <v>3869</v>
      </c>
      <c r="F154" s="211" t="s">
        <v>4027</v>
      </c>
      <c r="G154" s="212" t="s">
        <v>235</v>
      </c>
      <c r="H154" s="213">
        <v>1</v>
      </c>
      <c r="I154" s="214"/>
      <c r="J154" s="215">
        <f>ROUND(I154*H154,2)</f>
        <v>0</v>
      </c>
      <c r="K154" s="211" t="s">
        <v>32</v>
      </c>
      <c r="L154" s="48"/>
      <c r="M154" s="216" t="s">
        <v>32</v>
      </c>
      <c r="N154" s="217" t="s">
        <v>49</v>
      </c>
      <c r="O154" s="88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20" t="s">
        <v>187</v>
      </c>
      <c r="AT154" s="220" t="s">
        <v>189</v>
      </c>
      <c r="AU154" s="220" t="s">
        <v>198</v>
      </c>
      <c r="AY154" s="20" t="s">
        <v>188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20" t="s">
        <v>86</v>
      </c>
      <c r="BK154" s="221">
        <f>ROUND(I154*H154,2)</f>
        <v>0</v>
      </c>
      <c r="BL154" s="20" t="s">
        <v>187</v>
      </c>
      <c r="BM154" s="220" t="s">
        <v>546</v>
      </c>
    </row>
    <row r="155" s="2" customFormat="1">
      <c r="A155" s="42"/>
      <c r="B155" s="43"/>
      <c r="C155" s="44"/>
      <c r="D155" s="222" t="s">
        <v>194</v>
      </c>
      <c r="E155" s="44"/>
      <c r="F155" s="223" t="s">
        <v>4027</v>
      </c>
      <c r="G155" s="44"/>
      <c r="H155" s="44"/>
      <c r="I155" s="224"/>
      <c r="J155" s="44"/>
      <c r="K155" s="44"/>
      <c r="L155" s="48"/>
      <c r="M155" s="225"/>
      <c r="N155" s="226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194</v>
      </c>
      <c r="AU155" s="20" t="s">
        <v>198</v>
      </c>
    </row>
    <row r="156" s="2" customFormat="1" ht="37.8" customHeight="1">
      <c r="A156" s="42"/>
      <c r="B156" s="43"/>
      <c r="C156" s="209" t="s">
        <v>441</v>
      </c>
      <c r="D156" s="209" t="s">
        <v>189</v>
      </c>
      <c r="E156" s="210" t="s">
        <v>3871</v>
      </c>
      <c r="F156" s="211" t="s">
        <v>4028</v>
      </c>
      <c r="G156" s="212" t="s">
        <v>235</v>
      </c>
      <c r="H156" s="213">
        <v>3</v>
      </c>
      <c r="I156" s="214"/>
      <c r="J156" s="215">
        <f>ROUND(I156*H156,2)</f>
        <v>0</v>
      </c>
      <c r="K156" s="211" t="s">
        <v>32</v>
      </c>
      <c r="L156" s="48"/>
      <c r="M156" s="216" t="s">
        <v>32</v>
      </c>
      <c r="N156" s="217" t="s">
        <v>49</v>
      </c>
      <c r="O156" s="88"/>
      <c r="P156" s="218">
        <f>O156*H156</f>
        <v>0</v>
      </c>
      <c r="Q156" s="218">
        <v>0</v>
      </c>
      <c r="R156" s="218">
        <f>Q156*H156</f>
        <v>0</v>
      </c>
      <c r="S156" s="218">
        <v>0</v>
      </c>
      <c r="T156" s="219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20" t="s">
        <v>187</v>
      </c>
      <c r="AT156" s="220" t="s">
        <v>189</v>
      </c>
      <c r="AU156" s="220" t="s">
        <v>198</v>
      </c>
      <c r="AY156" s="20" t="s">
        <v>188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20" t="s">
        <v>86</v>
      </c>
      <c r="BK156" s="221">
        <f>ROUND(I156*H156,2)</f>
        <v>0</v>
      </c>
      <c r="BL156" s="20" t="s">
        <v>187</v>
      </c>
      <c r="BM156" s="220" t="s">
        <v>557</v>
      </c>
    </row>
    <row r="157" s="2" customFormat="1">
      <c r="A157" s="42"/>
      <c r="B157" s="43"/>
      <c r="C157" s="44"/>
      <c r="D157" s="222" t="s">
        <v>194</v>
      </c>
      <c r="E157" s="44"/>
      <c r="F157" s="223" t="s">
        <v>4028</v>
      </c>
      <c r="G157" s="44"/>
      <c r="H157" s="44"/>
      <c r="I157" s="224"/>
      <c r="J157" s="44"/>
      <c r="K157" s="44"/>
      <c r="L157" s="48"/>
      <c r="M157" s="225"/>
      <c r="N157" s="226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194</v>
      </c>
      <c r="AU157" s="20" t="s">
        <v>198</v>
      </c>
    </row>
    <row r="158" s="2" customFormat="1" ht="37.8" customHeight="1">
      <c r="A158" s="42"/>
      <c r="B158" s="43"/>
      <c r="C158" s="209" t="s">
        <v>445</v>
      </c>
      <c r="D158" s="209" t="s">
        <v>189</v>
      </c>
      <c r="E158" s="210" t="s">
        <v>3873</v>
      </c>
      <c r="F158" s="211" t="s">
        <v>4029</v>
      </c>
      <c r="G158" s="212" t="s">
        <v>235</v>
      </c>
      <c r="H158" s="213">
        <v>10</v>
      </c>
      <c r="I158" s="214"/>
      <c r="J158" s="215">
        <f>ROUND(I158*H158,2)</f>
        <v>0</v>
      </c>
      <c r="K158" s="211" t="s">
        <v>32</v>
      </c>
      <c r="L158" s="48"/>
      <c r="M158" s="216" t="s">
        <v>32</v>
      </c>
      <c r="N158" s="217" t="s">
        <v>49</v>
      </c>
      <c r="O158" s="88"/>
      <c r="P158" s="218">
        <f>O158*H158</f>
        <v>0</v>
      </c>
      <c r="Q158" s="218">
        <v>0</v>
      </c>
      <c r="R158" s="218">
        <f>Q158*H158</f>
        <v>0</v>
      </c>
      <c r="S158" s="218">
        <v>0</v>
      </c>
      <c r="T158" s="219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20" t="s">
        <v>187</v>
      </c>
      <c r="AT158" s="220" t="s">
        <v>189</v>
      </c>
      <c r="AU158" s="220" t="s">
        <v>198</v>
      </c>
      <c r="AY158" s="20" t="s">
        <v>188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20" t="s">
        <v>86</v>
      </c>
      <c r="BK158" s="221">
        <f>ROUND(I158*H158,2)</f>
        <v>0</v>
      </c>
      <c r="BL158" s="20" t="s">
        <v>187</v>
      </c>
      <c r="BM158" s="220" t="s">
        <v>570</v>
      </c>
    </row>
    <row r="159" s="2" customFormat="1">
      <c r="A159" s="42"/>
      <c r="B159" s="43"/>
      <c r="C159" s="44"/>
      <c r="D159" s="222" t="s">
        <v>194</v>
      </c>
      <c r="E159" s="44"/>
      <c r="F159" s="223" t="s">
        <v>4029</v>
      </c>
      <c r="G159" s="44"/>
      <c r="H159" s="44"/>
      <c r="I159" s="224"/>
      <c r="J159" s="44"/>
      <c r="K159" s="44"/>
      <c r="L159" s="48"/>
      <c r="M159" s="225"/>
      <c r="N159" s="226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194</v>
      </c>
      <c r="AU159" s="20" t="s">
        <v>198</v>
      </c>
    </row>
    <row r="160" s="2" customFormat="1" ht="37.8" customHeight="1">
      <c r="A160" s="42"/>
      <c r="B160" s="43"/>
      <c r="C160" s="209" t="s">
        <v>449</v>
      </c>
      <c r="D160" s="209" t="s">
        <v>189</v>
      </c>
      <c r="E160" s="210" t="s">
        <v>3875</v>
      </c>
      <c r="F160" s="211" t="s">
        <v>4030</v>
      </c>
      <c r="G160" s="212" t="s">
        <v>235</v>
      </c>
      <c r="H160" s="213">
        <v>12</v>
      </c>
      <c r="I160" s="214"/>
      <c r="J160" s="215">
        <f>ROUND(I160*H160,2)</f>
        <v>0</v>
      </c>
      <c r="K160" s="211" t="s">
        <v>32</v>
      </c>
      <c r="L160" s="48"/>
      <c r="M160" s="216" t="s">
        <v>32</v>
      </c>
      <c r="N160" s="217" t="s">
        <v>49</v>
      </c>
      <c r="O160" s="88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20" t="s">
        <v>187</v>
      </c>
      <c r="AT160" s="220" t="s">
        <v>189</v>
      </c>
      <c r="AU160" s="220" t="s">
        <v>198</v>
      </c>
      <c r="AY160" s="20" t="s">
        <v>188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20" t="s">
        <v>86</v>
      </c>
      <c r="BK160" s="221">
        <f>ROUND(I160*H160,2)</f>
        <v>0</v>
      </c>
      <c r="BL160" s="20" t="s">
        <v>187</v>
      </c>
      <c r="BM160" s="220" t="s">
        <v>580</v>
      </c>
    </row>
    <row r="161" s="2" customFormat="1">
      <c r="A161" s="42"/>
      <c r="B161" s="43"/>
      <c r="C161" s="44"/>
      <c r="D161" s="222" t="s">
        <v>194</v>
      </c>
      <c r="E161" s="44"/>
      <c r="F161" s="223" t="s">
        <v>4030</v>
      </c>
      <c r="G161" s="44"/>
      <c r="H161" s="44"/>
      <c r="I161" s="224"/>
      <c r="J161" s="44"/>
      <c r="K161" s="44"/>
      <c r="L161" s="48"/>
      <c r="M161" s="225"/>
      <c r="N161" s="226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194</v>
      </c>
      <c r="AU161" s="20" t="s">
        <v>198</v>
      </c>
    </row>
    <row r="162" s="2" customFormat="1" ht="37.8" customHeight="1">
      <c r="A162" s="42"/>
      <c r="B162" s="43"/>
      <c r="C162" s="209" t="s">
        <v>453</v>
      </c>
      <c r="D162" s="209" t="s">
        <v>189</v>
      </c>
      <c r="E162" s="210" t="s">
        <v>3877</v>
      </c>
      <c r="F162" s="211" t="s">
        <v>4031</v>
      </c>
      <c r="G162" s="212" t="s">
        <v>235</v>
      </c>
      <c r="H162" s="213">
        <v>4</v>
      </c>
      <c r="I162" s="214"/>
      <c r="J162" s="215">
        <f>ROUND(I162*H162,2)</f>
        <v>0</v>
      </c>
      <c r="K162" s="211" t="s">
        <v>32</v>
      </c>
      <c r="L162" s="48"/>
      <c r="M162" s="216" t="s">
        <v>32</v>
      </c>
      <c r="N162" s="217" t="s">
        <v>49</v>
      </c>
      <c r="O162" s="88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20" t="s">
        <v>187</v>
      </c>
      <c r="AT162" s="220" t="s">
        <v>189</v>
      </c>
      <c r="AU162" s="220" t="s">
        <v>198</v>
      </c>
      <c r="AY162" s="20" t="s">
        <v>188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20" t="s">
        <v>86</v>
      </c>
      <c r="BK162" s="221">
        <f>ROUND(I162*H162,2)</f>
        <v>0</v>
      </c>
      <c r="BL162" s="20" t="s">
        <v>187</v>
      </c>
      <c r="BM162" s="220" t="s">
        <v>591</v>
      </c>
    </row>
    <row r="163" s="2" customFormat="1">
      <c r="A163" s="42"/>
      <c r="B163" s="43"/>
      <c r="C163" s="44"/>
      <c r="D163" s="222" t="s">
        <v>194</v>
      </c>
      <c r="E163" s="44"/>
      <c r="F163" s="223" t="s">
        <v>4031</v>
      </c>
      <c r="G163" s="44"/>
      <c r="H163" s="44"/>
      <c r="I163" s="224"/>
      <c r="J163" s="44"/>
      <c r="K163" s="44"/>
      <c r="L163" s="48"/>
      <c r="M163" s="225"/>
      <c r="N163" s="226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194</v>
      </c>
      <c r="AU163" s="20" t="s">
        <v>198</v>
      </c>
    </row>
    <row r="164" s="2" customFormat="1" ht="37.8" customHeight="1">
      <c r="A164" s="42"/>
      <c r="B164" s="43"/>
      <c r="C164" s="209" t="s">
        <v>457</v>
      </c>
      <c r="D164" s="209" t="s">
        <v>189</v>
      </c>
      <c r="E164" s="210" t="s">
        <v>3879</v>
      </c>
      <c r="F164" s="211" t="s">
        <v>4032</v>
      </c>
      <c r="G164" s="212" t="s">
        <v>235</v>
      </c>
      <c r="H164" s="213">
        <v>2</v>
      </c>
      <c r="I164" s="214"/>
      <c r="J164" s="215">
        <f>ROUND(I164*H164,2)</f>
        <v>0</v>
      </c>
      <c r="K164" s="211" t="s">
        <v>32</v>
      </c>
      <c r="L164" s="48"/>
      <c r="M164" s="216" t="s">
        <v>32</v>
      </c>
      <c r="N164" s="217" t="s">
        <v>49</v>
      </c>
      <c r="O164" s="88"/>
      <c r="P164" s="218">
        <f>O164*H164</f>
        <v>0</v>
      </c>
      <c r="Q164" s="218">
        <v>0</v>
      </c>
      <c r="R164" s="218">
        <f>Q164*H164</f>
        <v>0</v>
      </c>
      <c r="S164" s="218">
        <v>0</v>
      </c>
      <c r="T164" s="219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20" t="s">
        <v>187</v>
      </c>
      <c r="AT164" s="220" t="s">
        <v>189</v>
      </c>
      <c r="AU164" s="220" t="s">
        <v>198</v>
      </c>
      <c r="AY164" s="20" t="s">
        <v>188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20" t="s">
        <v>86</v>
      </c>
      <c r="BK164" s="221">
        <f>ROUND(I164*H164,2)</f>
        <v>0</v>
      </c>
      <c r="BL164" s="20" t="s">
        <v>187</v>
      </c>
      <c r="BM164" s="220" t="s">
        <v>601</v>
      </c>
    </row>
    <row r="165" s="2" customFormat="1">
      <c r="A165" s="42"/>
      <c r="B165" s="43"/>
      <c r="C165" s="44"/>
      <c r="D165" s="222" t="s">
        <v>194</v>
      </c>
      <c r="E165" s="44"/>
      <c r="F165" s="223" t="s">
        <v>4032</v>
      </c>
      <c r="G165" s="44"/>
      <c r="H165" s="44"/>
      <c r="I165" s="224"/>
      <c r="J165" s="44"/>
      <c r="K165" s="44"/>
      <c r="L165" s="48"/>
      <c r="M165" s="225"/>
      <c r="N165" s="226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194</v>
      </c>
      <c r="AU165" s="20" t="s">
        <v>198</v>
      </c>
    </row>
    <row r="166" s="2" customFormat="1" ht="21.75" customHeight="1">
      <c r="A166" s="42"/>
      <c r="B166" s="43"/>
      <c r="C166" s="209" t="s">
        <v>461</v>
      </c>
      <c r="D166" s="209" t="s">
        <v>189</v>
      </c>
      <c r="E166" s="210" t="s">
        <v>3946</v>
      </c>
      <c r="F166" s="211" t="s">
        <v>4033</v>
      </c>
      <c r="G166" s="212" t="s">
        <v>235</v>
      </c>
      <c r="H166" s="213">
        <v>6</v>
      </c>
      <c r="I166" s="214"/>
      <c r="J166" s="215">
        <f>ROUND(I166*H166,2)</f>
        <v>0</v>
      </c>
      <c r="K166" s="211" t="s">
        <v>32</v>
      </c>
      <c r="L166" s="48"/>
      <c r="M166" s="216" t="s">
        <v>32</v>
      </c>
      <c r="N166" s="217" t="s">
        <v>49</v>
      </c>
      <c r="O166" s="88"/>
      <c r="P166" s="218">
        <f>O166*H166</f>
        <v>0</v>
      </c>
      <c r="Q166" s="218">
        <v>0</v>
      </c>
      <c r="R166" s="218">
        <f>Q166*H166</f>
        <v>0</v>
      </c>
      <c r="S166" s="218">
        <v>0</v>
      </c>
      <c r="T166" s="219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20" t="s">
        <v>187</v>
      </c>
      <c r="AT166" s="220" t="s">
        <v>189</v>
      </c>
      <c r="AU166" s="220" t="s">
        <v>198</v>
      </c>
      <c r="AY166" s="20" t="s">
        <v>188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20" t="s">
        <v>86</v>
      </c>
      <c r="BK166" s="221">
        <f>ROUND(I166*H166,2)</f>
        <v>0</v>
      </c>
      <c r="BL166" s="20" t="s">
        <v>187</v>
      </c>
      <c r="BM166" s="220" t="s">
        <v>612</v>
      </c>
    </row>
    <row r="167" s="2" customFormat="1">
      <c r="A167" s="42"/>
      <c r="B167" s="43"/>
      <c r="C167" s="44"/>
      <c r="D167" s="222" t="s">
        <v>194</v>
      </c>
      <c r="E167" s="44"/>
      <c r="F167" s="223" t="s">
        <v>4033</v>
      </c>
      <c r="G167" s="44"/>
      <c r="H167" s="44"/>
      <c r="I167" s="224"/>
      <c r="J167" s="44"/>
      <c r="K167" s="44"/>
      <c r="L167" s="48"/>
      <c r="M167" s="225"/>
      <c r="N167" s="226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194</v>
      </c>
      <c r="AU167" s="20" t="s">
        <v>198</v>
      </c>
    </row>
    <row r="168" s="11" customFormat="1" ht="20.88" customHeight="1">
      <c r="A168" s="11"/>
      <c r="B168" s="195"/>
      <c r="C168" s="196"/>
      <c r="D168" s="197" t="s">
        <v>77</v>
      </c>
      <c r="E168" s="237" t="s">
        <v>3881</v>
      </c>
      <c r="F168" s="237" t="s">
        <v>3882</v>
      </c>
      <c r="G168" s="196"/>
      <c r="H168" s="196"/>
      <c r="I168" s="199"/>
      <c r="J168" s="238">
        <f>BK168</f>
        <v>0</v>
      </c>
      <c r="K168" s="196"/>
      <c r="L168" s="201"/>
      <c r="M168" s="202"/>
      <c r="N168" s="203"/>
      <c r="O168" s="203"/>
      <c r="P168" s="204">
        <f>SUM(P169:P172)</f>
        <v>0</v>
      </c>
      <c r="Q168" s="203"/>
      <c r="R168" s="204">
        <f>SUM(R169:R172)</f>
        <v>0</v>
      </c>
      <c r="S168" s="203"/>
      <c r="T168" s="205">
        <f>SUM(T169:T172)</f>
        <v>0</v>
      </c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R168" s="206" t="s">
        <v>86</v>
      </c>
      <c r="AT168" s="207" t="s">
        <v>77</v>
      </c>
      <c r="AU168" s="207" t="s">
        <v>91</v>
      </c>
      <c r="AY168" s="206" t="s">
        <v>188</v>
      </c>
      <c r="BK168" s="208">
        <f>SUM(BK169:BK172)</f>
        <v>0</v>
      </c>
    </row>
    <row r="169" s="2" customFormat="1" ht="24.15" customHeight="1">
      <c r="A169" s="42"/>
      <c r="B169" s="43"/>
      <c r="C169" s="209" t="s">
        <v>466</v>
      </c>
      <c r="D169" s="209" t="s">
        <v>189</v>
      </c>
      <c r="E169" s="210" t="s">
        <v>3947</v>
      </c>
      <c r="F169" s="211" t="s">
        <v>3884</v>
      </c>
      <c r="G169" s="212" t="s">
        <v>235</v>
      </c>
      <c r="H169" s="213">
        <v>82</v>
      </c>
      <c r="I169" s="214"/>
      <c r="J169" s="215">
        <f>ROUND(I169*H169,2)</f>
        <v>0</v>
      </c>
      <c r="K169" s="211" t="s">
        <v>32</v>
      </c>
      <c r="L169" s="48"/>
      <c r="M169" s="216" t="s">
        <v>32</v>
      </c>
      <c r="N169" s="217" t="s">
        <v>49</v>
      </c>
      <c r="O169" s="88"/>
      <c r="P169" s="218">
        <f>O169*H169</f>
        <v>0</v>
      </c>
      <c r="Q169" s="218">
        <v>0</v>
      </c>
      <c r="R169" s="218">
        <f>Q169*H169</f>
        <v>0</v>
      </c>
      <c r="S169" s="218">
        <v>0</v>
      </c>
      <c r="T169" s="219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20" t="s">
        <v>187</v>
      </c>
      <c r="AT169" s="220" t="s">
        <v>189</v>
      </c>
      <c r="AU169" s="220" t="s">
        <v>198</v>
      </c>
      <c r="AY169" s="20" t="s">
        <v>188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20" t="s">
        <v>86</v>
      </c>
      <c r="BK169" s="221">
        <f>ROUND(I169*H169,2)</f>
        <v>0</v>
      </c>
      <c r="BL169" s="20" t="s">
        <v>187</v>
      </c>
      <c r="BM169" s="220" t="s">
        <v>627</v>
      </c>
    </row>
    <row r="170" s="2" customFormat="1">
      <c r="A170" s="42"/>
      <c r="B170" s="43"/>
      <c r="C170" s="44"/>
      <c r="D170" s="222" t="s">
        <v>194</v>
      </c>
      <c r="E170" s="44"/>
      <c r="F170" s="223" t="s">
        <v>3884</v>
      </c>
      <c r="G170" s="44"/>
      <c r="H170" s="44"/>
      <c r="I170" s="224"/>
      <c r="J170" s="44"/>
      <c r="K170" s="44"/>
      <c r="L170" s="48"/>
      <c r="M170" s="225"/>
      <c r="N170" s="226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194</v>
      </c>
      <c r="AU170" s="20" t="s">
        <v>198</v>
      </c>
    </row>
    <row r="171" s="2" customFormat="1" ht="24.15" customHeight="1">
      <c r="A171" s="42"/>
      <c r="B171" s="43"/>
      <c r="C171" s="209" t="s">
        <v>471</v>
      </c>
      <c r="D171" s="209" t="s">
        <v>189</v>
      </c>
      <c r="E171" s="210" t="s">
        <v>3889</v>
      </c>
      <c r="F171" s="211" t="s">
        <v>3886</v>
      </c>
      <c r="G171" s="212" t="s">
        <v>235</v>
      </c>
      <c r="H171" s="213">
        <v>82</v>
      </c>
      <c r="I171" s="214"/>
      <c r="J171" s="215">
        <f>ROUND(I171*H171,2)</f>
        <v>0</v>
      </c>
      <c r="K171" s="211" t="s">
        <v>32</v>
      </c>
      <c r="L171" s="48"/>
      <c r="M171" s="216" t="s">
        <v>32</v>
      </c>
      <c r="N171" s="217" t="s">
        <v>49</v>
      </c>
      <c r="O171" s="88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20" t="s">
        <v>187</v>
      </c>
      <c r="AT171" s="220" t="s">
        <v>189</v>
      </c>
      <c r="AU171" s="220" t="s">
        <v>198</v>
      </c>
      <c r="AY171" s="20" t="s">
        <v>188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20" t="s">
        <v>86</v>
      </c>
      <c r="BK171" s="221">
        <f>ROUND(I171*H171,2)</f>
        <v>0</v>
      </c>
      <c r="BL171" s="20" t="s">
        <v>187</v>
      </c>
      <c r="BM171" s="220" t="s">
        <v>638</v>
      </c>
    </row>
    <row r="172" s="2" customFormat="1">
      <c r="A172" s="42"/>
      <c r="B172" s="43"/>
      <c r="C172" s="44"/>
      <c r="D172" s="222" t="s">
        <v>194</v>
      </c>
      <c r="E172" s="44"/>
      <c r="F172" s="223" t="s">
        <v>3886</v>
      </c>
      <c r="G172" s="44"/>
      <c r="H172" s="44"/>
      <c r="I172" s="224"/>
      <c r="J172" s="44"/>
      <c r="K172" s="44"/>
      <c r="L172" s="48"/>
      <c r="M172" s="225"/>
      <c r="N172" s="226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194</v>
      </c>
      <c r="AU172" s="20" t="s">
        <v>198</v>
      </c>
    </row>
    <row r="173" s="11" customFormat="1" ht="20.88" customHeight="1">
      <c r="A173" s="11"/>
      <c r="B173" s="195"/>
      <c r="C173" s="196"/>
      <c r="D173" s="197" t="s">
        <v>77</v>
      </c>
      <c r="E173" s="237" t="s">
        <v>3887</v>
      </c>
      <c r="F173" s="237" t="s">
        <v>3888</v>
      </c>
      <c r="G173" s="196"/>
      <c r="H173" s="196"/>
      <c r="I173" s="199"/>
      <c r="J173" s="238">
        <f>BK173</f>
        <v>0</v>
      </c>
      <c r="K173" s="196"/>
      <c r="L173" s="201"/>
      <c r="M173" s="202"/>
      <c r="N173" s="203"/>
      <c r="O173" s="203"/>
      <c r="P173" s="204">
        <f>SUM(P174:P205)</f>
        <v>0</v>
      </c>
      <c r="Q173" s="203"/>
      <c r="R173" s="204">
        <f>SUM(R174:R205)</f>
        <v>0</v>
      </c>
      <c r="S173" s="203"/>
      <c r="T173" s="205">
        <f>SUM(T174:T205)</f>
        <v>0</v>
      </c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R173" s="206" t="s">
        <v>86</v>
      </c>
      <c r="AT173" s="207" t="s">
        <v>77</v>
      </c>
      <c r="AU173" s="207" t="s">
        <v>91</v>
      </c>
      <c r="AY173" s="206" t="s">
        <v>188</v>
      </c>
      <c r="BK173" s="208">
        <f>SUM(BK174:BK205)</f>
        <v>0</v>
      </c>
    </row>
    <row r="174" s="2" customFormat="1" ht="16.5" customHeight="1">
      <c r="A174" s="42"/>
      <c r="B174" s="43"/>
      <c r="C174" s="209" t="s">
        <v>476</v>
      </c>
      <c r="D174" s="209" t="s">
        <v>189</v>
      </c>
      <c r="E174" s="210" t="s">
        <v>3891</v>
      </c>
      <c r="F174" s="211" t="s">
        <v>3945</v>
      </c>
      <c r="G174" s="212" t="s">
        <v>235</v>
      </c>
      <c r="H174" s="213">
        <v>3</v>
      </c>
      <c r="I174" s="214"/>
      <c r="J174" s="215">
        <f>ROUND(I174*H174,2)</f>
        <v>0</v>
      </c>
      <c r="K174" s="211" t="s">
        <v>32</v>
      </c>
      <c r="L174" s="48"/>
      <c r="M174" s="216" t="s">
        <v>32</v>
      </c>
      <c r="N174" s="217" t="s">
        <v>49</v>
      </c>
      <c r="O174" s="88"/>
      <c r="P174" s="218">
        <f>O174*H174</f>
        <v>0</v>
      </c>
      <c r="Q174" s="218">
        <v>0</v>
      </c>
      <c r="R174" s="218">
        <f>Q174*H174</f>
        <v>0</v>
      </c>
      <c r="S174" s="218">
        <v>0</v>
      </c>
      <c r="T174" s="219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20" t="s">
        <v>187</v>
      </c>
      <c r="AT174" s="220" t="s">
        <v>189</v>
      </c>
      <c r="AU174" s="220" t="s">
        <v>198</v>
      </c>
      <c r="AY174" s="20" t="s">
        <v>188</v>
      </c>
      <c r="BE174" s="221">
        <f>IF(N174="základní",J174,0)</f>
        <v>0</v>
      </c>
      <c r="BF174" s="221">
        <f>IF(N174="snížená",J174,0)</f>
        <v>0</v>
      </c>
      <c r="BG174" s="221">
        <f>IF(N174="zákl. přenesená",J174,0)</f>
        <v>0</v>
      </c>
      <c r="BH174" s="221">
        <f>IF(N174="sníž. přenesená",J174,0)</f>
        <v>0</v>
      </c>
      <c r="BI174" s="221">
        <f>IF(N174="nulová",J174,0)</f>
        <v>0</v>
      </c>
      <c r="BJ174" s="20" t="s">
        <v>86</v>
      </c>
      <c r="BK174" s="221">
        <f>ROUND(I174*H174,2)</f>
        <v>0</v>
      </c>
      <c r="BL174" s="20" t="s">
        <v>187</v>
      </c>
      <c r="BM174" s="220" t="s">
        <v>643</v>
      </c>
    </row>
    <row r="175" s="2" customFormat="1">
      <c r="A175" s="42"/>
      <c r="B175" s="43"/>
      <c r="C175" s="44"/>
      <c r="D175" s="222" t="s">
        <v>194</v>
      </c>
      <c r="E175" s="44"/>
      <c r="F175" s="223" t="s">
        <v>3945</v>
      </c>
      <c r="G175" s="44"/>
      <c r="H175" s="44"/>
      <c r="I175" s="224"/>
      <c r="J175" s="44"/>
      <c r="K175" s="44"/>
      <c r="L175" s="48"/>
      <c r="M175" s="225"/>
      <c r="N175" s="226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0" t="s">
        <v>194</v>
      </c>
      <c r="AU175" s="20" t="s">
        <v>198</v>
      </c>
    </row>
    <row r="176" s="2" customFormat="1" ht="16.5" customHeight="1">
      <c r="A176" s="42"/>
      <c r="B176" s="43"/>
      <c r="C176" s="209" t="s">
        <v>480</v>
      </c>
      <c r="D176" s="209" t="s">
        <v>189</v>
      </c>
      <c r="E176" s="210" t="s">
        <v>3893</v>
      </c>
      <c r="F176" s="211" t="s">
        <v>4034</v>
      </c>
      <c r="G176" s="212" t="s">
        <v>235</v>
      </c>
      <c r="H176" s="213">
        <v>2</v>
      </c>
      <c r="I176" s="214"/>
      <c r="J176" s="215">
        <f>ROUND(I176*H176,2)</f>
        <v>0</v>
      </c>
      <c r="K176" s="211" t="s">
        <v>32</v>
      </c>
      <c r="L176" s="48"/>
      <c r="M176" s="216" t="s">
        <v>32</v>
      </c>
      <c r="N176" s="217" t="s">
        <v>49</v>
      </c>
      <c r="O176" s="88"/>
      <c r="P176" s="218">
        <f>O176*H176</f>
        <v>0</v>
      </c>
      <c r="Q176" s="218">
        <v>0</v>
      </c>
      <c r="R176" s="218">
        <f>Q176*H176</f>
        <v>0</v>
      </c>
      <c r="S176" s="218">
        <v>0</v>
      </c>
      <c r="T176" s="219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R176" s="220" t="s">
        <v>187</v>
      </c>
      <c r="AT176" s="220" t="s">
        <v>189</v>
      </c>
      <c r="AU176" s="220" t="s">
        <v>198</v>
      </c>
      <c r="AY176" s="20" t="s">
        <v>188</v>
      </c>
      <c r="BE176" s="221">
        <f>IF(N176="základní",J176,0)</f>
        <v>0</v>
      </c>
      <c r="BF176" s="221">
        <f>IF(N176="snížená",J176,0)</f>
        <v>0</v>
      </c>
      <c r="BG176" s="221">
        <f>IF(N176="zákl. přenesená",J176,0)</f>
        <v>0</v>
      </c>
      <c r="BH176" s="221">
        <f>IF(N176="sníž. přenesená",J176,0)</f>
        <v>0</v>
      </c>
      <c r="BI176" s="221">
        <f>IF(N176="nulová",J176,0)</f>
        <v>0</v>
      </c>
      <c r="BJ176" s="20" t="s">
        <v>86</v>
      </c>
      <c r="BK176" s="221">
        <f>ROUND(I176*H176,2)</f>
        <v>0</v>
      </c>
      <c r="BL176" s="20" t="s">
        <v>187</v>
      </c>
      <c r="BM176" s="220" t="s">
        <v>656</v>
      </c>
    </row>
    <row r="177" s="2" customFormat="1">
      <c r="A177" s="42"/>
      <c r="B177" s="43"/>
      <c r="C177" s="44"/>
      <c r="D177" s="222" t="s">
        <v>194</v>
      </c>
      <c r="E177" s="44"/>
      <c r="F177" s="223" t="s">
        <v>4034</v>
      </c>
      <c r="G177" s="44"/>
      <c r="H177" s="44"/>
      <c r="I177" s="224"/>
      <c r="J177" s="44"/>
      <c r="K177" s="44"/>
      <c r="L177" s="48"/>
      <c r="M177" s="225"/>
      <c r="N177" s="226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194</v>
      </c>
      <c r="AU177" s="20" t="s">
        <v>198</v>
      </c>
    </row>
    <row r="178" s="2" customFormat="1" ht="16.5" customHeight="1">
      <c r="A178" s="42"/>
      <c r="B178" s="43"/>
      <c r="C178" s="209" t="s">
        <v>484</v>
      </c>
      <c r="D178" s="209" t="s">
        <v>189</v>
      </c>
      <c r="E178" s="210" t="s">
        <v>3895</v>
      </c>
      <c r="F178" s="211" t="s">
        <v>3890</v>
      </c>
      <c r="G178" s="212" t="s">
        <v>235</v>
      </c>
      <c r="H178" s="213">
        <v>2</v>
      </c>
      <c r="I178" s="214"/>
      <c r="J178" s="215">
        <f>ROUND(I178*H178,2)</f>
        <v>0</v>
      </c>
      <c r="K178" s="211" t="s">
        <v>32</v>
      </c>
      <c r="L178" s="48"/>
      <c r="M178" s="216" t="s">
        <v>32</v>
      </c>
      <c r="N178" s="217" t="s">
        <v>49</v>
      </c>
      <c r="O178" s="88"/>
      <c r="P178" s="218">
        <f>O178*H178</f>
        <v>0</v>
      </c>
      <c r="Q178" s="218">
        <v>0</v>
      </c>
      <c r="R178" s="218">
        <f>Q178*H178</f>
        <v>0</v>
      </c>
      <c r="S178" s="218">
        <v>0</v>
      </c>
      <c r="T178" s="219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20" t="s">
        <v>187</v>
      </c>
      <c r="AT178" s="220" t="s">
        <v>189</v>
      </c>
      <c r="AU178" s="220" t="s">
        <v>198</v>
      </c>
      <c r="AY178" s="20" t="s">
        <v>188</v>
      </c>
      <c r="BE178" s="221">
        <f>IF(N178="základní",J178,0)</f>
        <v>0</v>
      </c>
      <c r="BF178" s="221">
        <f>IF(N178="snížená",J178,0)</f>
        <v>0</v>
      </c>
      <c r="BG178" s="221">
        <f>IF(N178="zákl. přenesená",J178,0)</f>
        <v>0</v>
      </c>
      <c r="BH178" s="221">
        <f>IF(N178="sníž. přenesená",J178,0)</f>
        <v>0</v>
      </c>
      <c r="BI178" s="221">
        <f>IF(N178="nulová",J178,0)</f>
        <v>0</v>
      </c>
      <c r="BJ178" s="20" t="s">
        <v>86</v>
      </c>
      <c r="BK178" s="221">
        <f>ROUND(I178*H178,2)</f>
        <v>0</v>
      </c>
      <c r="BL178" s="20" t="s">
        <v>187</v>
      </c>
      <c r="BM178" s="220" t="s">
        <v>669</v>
      </c>
    </row>
    <row r="179" s="2" customFormat="1">
      <c r="A179" s="42"/>
      <c r="B179" s="43"/>
      <c r="C179" s="44"/>
      <c r="D179" s="222" t="s">
        <v>194</v>
      </c>
      <c r="E179" s="44"/>
      <c r="F179" s="223" t="s">
        <v>3890</v>
      </c>
      <c r="G179" s="44"/>
      <c r="H179" s="44"/>
      <c r="I179" s="224"/>
      <c r="J179" s="44"/>
      <c r="K179" s="44"/>
      <c r="L179" s="48"/>
      <c r="M179" s="225"/>
      <c r="N179" s="226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194</v>
      </c>
      <c r="AU179" s="20" t="s">
        <v>198</v>
      </c>
    </row>
    <row r="180" s="2" customFormat="1" ht="16.5" customHeight="1">
      <c r="A180" s="42"/>
      <c r="B180" s="43"/>
      <c r="C180" s="209" t="s">
        <v>494</v>
      </c>
      <c r="D180" s="209" t="s">
        <v>189</v>
      </c>
      <c r="E180" s="210" t="s">
        <v>3897</v>
      </c>
      <c r="F180" s="211" t="s">
        <v>4035</v>
      </c>
      <c r="G180" s="212" t="s">
        <v>235</v>
      </c>
      <c r="H180" s="213">
        <v>2</v>
      </c>
      <c r="I180" s="214"/>
      <c r="J180" s="215">
        <f>ROUND(I180*H180,2)</f>
        <v>0</v>
      </c>
      <c r="K180" s="211" t="s">
        <v>32</v>
      </c>
      <c r="L180" s="48"/>
      <c r="M180" s="216" t="s">
        <v>32</v>
      </c>
      <c r="N180" s="217" t="s">
        <v>49</v>
      </c>
      <c r="O180" s="88"/>
      <c r="P180" s="218">
        <f>O180*H180</f>
        <v>0</v>
      </c>
      <c r="Q180" s="218">
        <v>0</v>
      </c>
      <c r="R180" s="218">
        <f>Q180*H180</f>
        <v>0</v>
      </c>
      <c r="S180" s="218">
        <v>0</v>
      </c>
      <c r="T180" s="219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20" t="s">
        <v>187</v>
      </c>
      <c r="AT180" s="220" t="s">
        <v>189</v>
      </c>
      <c r="AU180" s="220" t="s">
        <v>198</v>
      </c>
      <c r="AY180" s="20" t="s">
        <v>188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20" t="s">
        <v>86</v>
      </c>
      <c r="BK180" s="221">
        <f>ROUND(I180*H180,2)</f>
        <v>0</v>
      </c>
      <c r="BL180" s="20" t="s">
        <v>187</v>
      </c>
      <c r="BM180" s="220" t="s">
        <v>681</v>
      </c>
    </row>
    <row r="181" s="2" customFormat="1">
      <c r="A181" s="42"/>
      <c r="B181" s="43"/>
      <c r="C181" s="44"/>
      <c r="D181" s="222" t="s">
        <v>194</v>
      </c>
      <c r="E181" s="44"/>
      <c r="F181" s="223" t="s">
        <v>4035</v>
      </c>
      <c r="G181" s="44"/>
      <c r="H181" s="44"/>
      <c r="I181" s="224"/>
      <c r="J181" s="44"/>
      <c r="K181" s="44"/>
      <c r="L181" s="48"/>
      <c r="M181" s="225"/>
      <c r="N181" s="226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194</v>
      </c>
      <c r="AU181" s="20" t="s">
        <v>198</v>
      </c>
    </row>
    <row r="182" s="2" customFormat="1" ht="16.5" customHeight="1">
      <c r="A182" s="42"/>
      <c r="B182" s="43"/>
      <c r="C182" s="209" t="s">
        <v>500</v>
      </c>
      <c r="D182" s="209" t="s">
        <v>189</v>
      </c>
      <c r="E182" s="210" t="s">
        <v>3899</v>
      </c>
      <c r="F182" s="211" t="s">
        <v>4036</v>
      </c>
      <c r="G182" s="212" t="s">
        <v>235</v>
      </c>
      <c r="H182" s="213">
        <v>11</v>
      </c>
      <c r="I182" s="214"/>
      <c r="J182" s="215">
        <f>ROUND(I182*H182,2)</f>
        <v>0</v>
      </c>
      <c r="K182" s="211" t="s">
        <v>32</v>
      </c>
      <c r="L182" s="48"/>
      <c r="M182" s="216" t="s">
        <v>32</v>
      </c>
      <c r="N182" s="217" t="s">
        <v>49</v>
      </c>
      <c r="O182" s="88"/>
      <c r="P182" s="218">
        <f>O182*H182</f>
        <v>0</v>
      </c>
      <c r="Q182" s="218">
        <v>0</v>
      </c>
      <c r="R182" s="218">
        <f>Q182*H182</f>
        <v>0</v>
      </c>
      <c r="S182" s="218">
        <v>0</v>
      </c>
      <c r="T182" s="219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20" t="s">
        <v>187</v>
      </c>
      <c r="AT182" s="220" t="s">
        <v>189</v>
      </c>
      <c r="AU182" s="220" t="s">
        <v>198</v>
      </c>
      <c r="AY182" s="20" t="s">
        <v>188</v>
      </c>
      <c r="BE182" s="221">
        <f>IF(N182="základní",J182,0)</f>
        <v>0</v>
      </c>
      <c r="BF182" s="221">
        <f>IF(N182="snížená",J182,0)</f>
        <v>0</v>
      </c>
      <c r="BG182" s="221">
        <f>IF(N182="zákl. přenesená",J182,0)</f>
        <v>0</v>
      </c>
      <c r="BH182" s="221">
        <f>IF(N182="sníž. přenesená",J182,0)</f>
        <v>0</v>
      </c>
      <c r="BI182" s="221">
        <f>IF(N182="nulová",J182,0)</f>
        <v>0</v>
      </c>
      <c r="BJ182" s="20" t="s">
        <v>86</v>
      </c>
      <c r="BK182" s="221">
        <f>ROUND(I182*H182,2)</f>
        <v>0</v>
      </c>
      <c r="BL182" s="20" t="s">
        <v>187</v>
      </c>
      <c r="BM182" s="220" t="s">
        <v>693</v>
      </c>
    </row>
    <row r="183" s="2" customFormat="1">
      <c r="A183" s="42"/>
      <c r="B183" s="43"/>
      <c r="C183" s="44"/>
      <c r="D183" s="222" t="s">
        <v>194</v>
      </c>
      <c r="E183" s="44"/>
      <c r="F183" s="223" t="s">
        <v>4036</v>
      </c>
      <c r="G183" s="44"/>
      <c r="H183" s="44"/>
      <c r="I183" s="224"/>
      <c r="J183" s="44"/>
      <c r="K183" s="44"/>
      <c r="L183" s="48"/>
      <c r="M183" s="225"/>
      <c r="N183" s="226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194</v>
      </c>
      <c r="AU183" s="20" t="s">
        <v>198</v>
      </c>
    </row>
    <row r="184" s="2" customFormat="1" ht="24.15" customHeight="1">
      <c r="A184" s="42"/>
      <c r="B184" s="43"/>
      <c r="C184" s="209" t="s">
        <v>506</v>
      </c>
      <c r="D184" s="209" t="s">
        <v>189</v>
      </c>
      <c r="E184" s="210" t="s">
        <v>3903</v>
      </c>
      <c r="F184" s="211" t="s">
        <v>3892</v>
      </c>
      <c r="G184" s="212" t="s">
        <v>235</v>
      </c>
      <c r="H184" s="213">
        <v>79</v>
      </c>
      <c r="I184" s="214"/>
      <c r="J184" s="215">
        <f>ROUND(I184*H184,2)</f>
        <v>0</v>
      </c>
      <c r="K184" s="211" t="s">
        <v>32</v>
      </c>
      <c r="L184" s="48"/>
      <c r="M184" s="216" t="s">
        <v>32</v>
      </c>
      <c r="N184" s="217" t="s">
        <v>49</v>
      </c>
      <c r="O184" s="88"/>
      <c r="P184" s="218">
        <f>O184*H184</f>
        <v>0</v>
      </c>
      <c r="Q184" s="218">
        <v>0</v>
      </c>
      <c r="R184" s="218">
        <f>Q184*H184</f>
        <v>0</v>
      </c>
      <c r="S184" s="218">
        <v>0</v>
      </c>
      <c r="T184" s="219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20" t="s">
        <v>187</v>
      </c>
      <c r="AT184" s="220" t="s">
        <v>189</v>
      </c>
      <c r="AU184" s="220" t="s">
        <v>198</v>
      </c>
      <c r="AY184" s="20" t="s">
        <v>188</v>
      </c>
      <c r="BE184" s="221">
        <f>IF(N184="základní",J184,0)</f>
        <v>0</v>
      </c>
      <c r="BF184" s="221">
        <f>IF(N184="snížená",J184,0)</f>
        <v>0</v>
      </c>
      <c r="BG184" s="221">
        <f>IF(N184="zákl. přenesená",J184,0)</f>
        <v>0</v>
      </c>
      <c r="BH184" s="221">
        <f>IF(N184="sníž. přenesená",J184,0)</f>
        <v>0</v>
      </c>
      <c r="BI184" s="221">
        <f>IF(N184="nulová",J184,0)</f>
        <v>0</v>
      </c>
      <c r="BJ184" s="20" t="s">
        <v>86</v>
      </c>
      <c r="BK184" s="221">
        <f>ROUND(I184*H184,2)</f>
        <v>0</v>
      </c>
      <c r="BL184" s="20" t="s">
        <v>187</v>
      </c>
      <c r="BM184" s="220" t="s">
        <v>705</v>
      </c>
    </row>
    <row r="185" s="2" customFormat="1">
      <c r="A185" s="42"/>
      <c r="B185" s="43"/>
      <c r="C185" s="44"/>
      <c r="D185" s="222" t="s">
        <v>194</v>
      </c>
      <c r="E185" s="44"/>
      <c r="F185" s="223" t="s">
        <v>3892</v>
      </c>
      <c r="G185" s="44"/>
      <c r="H185" s="44"/>
      <c r="I185" s="224"/>
      <c r="J185" s="44"/>
      <c r="K185" s="44"/>
      <c r="L185" s="48"/>
      <c r="M185" s="225"/>
      <c r="N185" s="226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194</v>
      </c>
      <c r="AU185" s="20" t="s">
        <v>198</v>
      </c>
    </row>
    <row r="186" s="2" customFormat="1" ht="24.15" customHeight="1">
      <c r="A186" s="42"/>
      <c r="B186" s="43"/>
      <c r="C186" s="209" t="s">
        <v>513</v>
      </c>
      <c r="D186" s="209" t="s">
        <v>189</v>
      </c>
      <c r="E186" s="210" t="s">
        <v>3905</v>
      </c>
      <c r="F186" s="211" t="s">
        <v>3894</v>
      </c>
      <c r="G186" s="212" t="s">
        <v>235</v>
      </c>
      <c r="H186" s="213">
        <v>5</v>
      </c>
      <c r="I186" s="214"/>
      <c r="J186" s="215">
        <f>ROUND(I186*H186,2)</f>
        <v>0</v>
      </c>
      <c r="K186" s="211" t="s">
        <v>32</v>
      </c>
      <c r="L186" s="48"/>
      <c r="M186" s="216" t="s">
        <v>32</v>
      </c>
      <c r="N186" s="217" t="s">
        <v>49</v>
      </c>
      <c r="O186" s="88"/>
      <c r="P186" s="218">
        <f>O186*H186</f>
        <v>0</v>
      </c>
      <c r="Q186" s="218">
        <v>0</v>
      </c>
      <c r="R186" s="218">
        <f>Q186*H186</f>
        <v>0</v>
      </c>
      <c r="S186" s="218">
        <v>0</v>
      </c>
      <c r="T186" s="219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20" t="s">
        <v>187</v>
      </c>
      <c r="AT186" s="220" t="s">
        <v>189</v>
      </c>
      <c r="AU186" s="220" t="s">
        <v>198</v>
      </c>
      <c r="AY186" s="20" t="s">
        <v>188</v>
      </c>
      <c r="BE186" s="221">
        <f>IF(N186="základní",J186,0)</f>
        <v>0</v>
      </c>
      <c r="BF186" s="221">
        <f>IF(N186="snížená",J186,0)</f>
        <v>0</v>
      </c>
      <c r="BG186" s="221">
        <f>IF(N186="zákl. přenesená",J186,0)</f>
        <v>0</v>
      </c>
      <c r="BH186" s="221">
        <f>IF(N186="sníž. přenesená",J186,0)</f>
        <v>0</v>
      </c>
      <c r="BI186" s="221">
        <f>IF(N186="nulová",J186,0)</f>
        <v>0</v>
      </c>
      <c r="BJ186" s="20" t="s">
        <v>86</v>
      </c>
      <c r="BK186" s="221">
        <f>ROUND(I186*H186,2)</f>
        <v>0</v>
      </c>
      <c r="BL186" s="20" t="s">
        <v>187</v>
      </c>
      <c r="BM186" s="220" t="s">
        <v>729</v>
      </c>
    </row>
    <row r="187" s="2" customFormat="1">
      <c r="A187" s="42"/>
      <c r="B187" s="43"/>
      <c r="C187" s="44"/>
      <c r="D187" s="222" t="s">
        <v>194</v>
      </c>
      <c r="E187" s="44"/>
      <c r="F187" s="223" t="s">
        <v>3894</v>
      </c>
      <c r="G187" s="44"/>
      <c r="H187" s="44"/>
      <c r="I187" s="224"/>
      <c r="J187" s="44"/>
      <c r="K187" s="44"/>
      <c r="L187" s="48"/>
      <c r="M187" s="225"/>
      <c r="N187" s="226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194</v>
      </c>
      <c r="AU187" s="20" t="s">
        <v>198</v>
      </c>
    </row>
    <row r="188" s="2" customFormat="1" ht="16.5" customHeight="1">
      <c r="A188" s="42"/>
      <c r="B188" s="43"/>
      <c r="C188" s="209" t="s">
        <v>519</v>
      </c>
      <c r="D188" s="209" t="s">
        <v>189</v>
      </c>
      <c r="E188" s="210" t="s">
        <v>3907</v>
      </c>
      <c r="F188" s="211" t="s">
        <v>3900</v>
      </c>
      <c r="G188" s="212" t="s">
        <v>235</v>
      </c>
      <c r="H188" s="213">
        <v>77</v>
      </c>
      <c r="I188" s="214"/>
      <c r="J188" s="215">
        <f>ROUND(I188*H188,2)</f>
        <v>0</v>
      </c>
      <c r="K188" s="211" t="s">
        <v>32</v>
      </c>
      <c r="L188" s="48"/>
      <c r="M188" s="216" t="s">
        <v>32</v>
      </c>
      <c r="N188" s="217" t="s">
        <v>49</v>
      </c>
      <c r="O188" s="88"/>
      <c r="P188" s="218">
        <f>O188*H188</f>
        <v>0</v>
      </c>
      <c r="Q188" s="218">
        <v>0</v>
      </c>
      <c r="R188" s="218">
        <f>Q188*H188</f>
        <v>0</v>
      </c>
      <c r="S188" s="218">
        <v>0</v>
      </c>
      <c r="T188" s="219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20" t="s">
        <v>187</v>
      </c>
      <c r="AT188" s="220" t="s">
        <v>189</v>
      </c>
      <c r="AU188" s="220" t="s">
        <v>198</v>
      </c>
      <c r="AY188" s="20" t="s">
        <v>188</v>
      </c>
      <c r="BE188" s="221">
        <f>IF(N188="základní",J188,0)</f>
        <v>0</v>
      </c>
      <c r="BF188" s="221">
        <f>IF(N188="snížená",J188,0)</f>
        <v>0</v>
      </c>
      <c r="BG188" s="221">
        <f>IF(N188="zákl. přenesená",J188,0)</f>
        <v>0</v>
      </c>
      <c r="BH188" s="221">
        <f>IF(N188="sníž. přenesená",J188,0)</f>
        <v>0</v>
      </c>
      <c r="BI188" s="221">
        <f>IF(N188="nulová",J188,0)</f>
        <v>0</v>
      </c>
      <c r="BJ188" s="20" t="s">
        <v>86</v>
      </c>
      <c r="BK188" s="221">
        <f>ROUND(I188*H188,2)</f>
        <v>0</v>
      </c>
      <c r="BL188" s="20" t="s">
        <v>187</v>
      </c>
      <c r="BM188" s="220" t="s">
        <v>752</v>
      </c>
    </row>
    <row r="189" s="2" customFormat="1">
      <c r="A189" s="42"/>
      <c r="B189" s="43"/>
      <c r="C189" s="44"/>
      <c r="D189" s="222" t="s">
        <v>194</v>
      </c>
      <c r="E189" s="44"/>
      <c r="F189" s="223" t="s">
        <v>3900</v>
      </c>
      <c r="G189" s="44"/>
      <c r="H189" s="44"/>
      <c r="I189" s="224"/>
      <c r="J189" s="44"/>
      <c r="K189" s="44"/>
      <c r="L189" s="48"/>
      <c r="M189" s="225"/>
      <c r="N189" s="226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194</v>
      </c>
      <c r="AU189" s="20" t="s">
        <v>198</v>
      </c>
    </row>
    <row r="190" s="2" customFormat="1" ht="16.5" customHeight="1">
      <c r="A190" s="42"/>
      <c r="B190" s="43"/>
      <c r="C190" s="209" t="s">
        <v>525</v>
      </c>
      <c r="D190" s="209" t="s">
        <v>189</v>
      </c>
      <c r="E190" s="210" t="s">
        <v>3911</v>
      </c>
      <c r="F190" s="211" t="s">
        <v>3973</v>
      </c>
      <c r="G190" s="212" t="s">
        <v>235</v>
      </c>
      <c r="H190" s="213">
        <v>3</v>
      </c>
      <c r="I190" s="214"/>
      <c r="J190" s="215">
        <f>ROUND(I190*H190,2)</f>
        <v>0</v>
      </c>
      <c r="K190" s="211" t="s">
        <v>32</v>
      </c>
      <c r="L190" s="48"/>
      <c r="M190" s="216" t="s">
        <v>32</v>
      </c>
      <c r="N190" s="217" t="s">
        <v>49</v>
      </c>
      <c r="O190" s="88"/>
      <c r="P190" s="218">
        <f>O190*H190</f>
        <v>0</v>
      </c>
      <c r="Q190" s="218">
        <v>0</v>
      </c>
      <c r="R190" s="218">
        <f>Q190*H190</f>
        <v>0</v>
      </c>
      <c r="S190" s="218">
        <v>0</v>
      </c>
      <c r="T190" s="219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20" t="s">
        <v>187</v>
      </c>
      <c r="AT190" s="220" t="s">
        <v>189</v>
      </c>
      <c r="AU190" s="220" t="s">
        <v>198</v>
      </c>
      <c r="AY190" s="20" t="s">
        <v>188</v>
      </c>
      <c r="BE190" s="221">
        <f>IF(N190="základní",J190,0)</f>
        <v>0</v>
      </c>
      <c r="BF190" s="221">
        <f>IF(N190="snížená",J190,0)</f>
        <v>0</v>
      </c>
      <c r="BG190" s="221">
        <f>IF(N190="zákl. přenesená",J190,0)</f>
        <v>0</v>
      </c>
      <c r="BH190" s="221">
        <f>IF(N190="sníž. přenesená",J190,0)</f>
        <v>0</v>
      </c>
      <c r="BI190" s="221">
        <f>IF(N190="nulová",J190,0)</f>
        <v>0</v>
      </c>
      <c r="BJ190" s="20" t="s">
        <v>86</v>
      </c>
      <c r="BK190" s="221">
        <f>ROUND(I190*H190,2)</f>
        <v>0</v>
      </c>
      <c r="BL190" s="20" t="s">
        <v>187</v>
      </c>
      <c r="BM190" s="220" t="s">
        <v>765</v>
      </c>
    </row>
    <row r="191" s="2" customFormat="1">
      <c r="A191" s="42"/>
      <c r="B191" s="43"/>
      <c r="C191" s="44"/>
      <c r="D191" s="222" t="s">
        <v>194</v>
      </c>
      <c r="E191" s="44"/>
      <c r="F191" s="223" t="s">
        <v>3973</v>
      </c>
      <c r="G191" s="44"/>
      <c r="H191" s="44"/>
      <c r="I191" s="224"/>
      <c r="J191" s="44"/>
      <c r="K191" s="44"/>
      <c r="L191" s="48"/>
      <c r="M191" s="225"/>
      <c r="N191" s="226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194</v>
      </c>
      <c r="AU191" s="20" t="s">
        <v>198</v>
      </c>
    </row>
    <row r="192" s="2" customFormat="1" ht="16.5" customHeight="1">
      <c r="A192" s="42"/>
      <c r="B192" s="43"/>
      <c r="C192" s="209" t="s">
        <v>530</v>
      </c>
      <c r="D192" s="209" t="s">
        <v>189</v>
      </c>
      <c r="E192" s="210" t="s">
        <v>3913</v>
      </c>
      <c r="F192" s="211" t="s">
        <v>3974</v>
      </c>
      <c r="G192" s="212" t="s">
        <v>235</v>
      </c>
      <c r="H192" s="213">
        <v>5</v>
      </c>
      <c r="I192" s="214"/>
      <c r="J192" s="215">
        <f>ROUND(I192*H192,2)</f>
        <v>0</v>
      </c>
      <c r="K192" s="211" t="s">
        <v>32</v>
      </c>
      <c r="L192" s="48"/>
      <c r="M192" s="216" t="s">
        <v>32</v>
      </c>
      <c r="N192" s="217" t="s">
        <v>49</v>
      </c>
      <c r="O192" s="88"/>
      <c r="P192" s="218">
        <f>O192*H192</f>
        <v>0</v>
      </c>
      <c r="Q192" s="218">
        <v>0</v>
      </c>
      <c r="R192" s="218">
        <f>Q192*H192</f>
        <v>0</v>
      </c>
      <c r="S192" s="218">
        <v>0</v>
      </c>
      <c r="T192" s="219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20" t="s">
        <v>187</v>
      </c>
      <c r="AT192" s="220" t="s">
        <v>189</v>
      </c>
      <c r="AU192" s="220" t="s">
        <v>198</v>
      </c>
      <c r="AY192" s="20" t="s">
        <v>188</v>
      </c>
      <c r="BE192" s="221">
        <f>IF(N192="základní",J192,0)</f>
        <v>0</v>
      </c>
      <c r="BF192" s="221">
        <f>IF(N192="snížená",J192,0)</f>
        <v>0</v>
      </c>
      <c r="BG192" s="221">
        <f>IF(N192="zákl. přenesená",J192,0)</f>
        <v>0</v>
      </c>
      <c r="BH192" s="221">
        <f>IF(N192="sníž. přenesená",J192,0)</f>
        <v>0</v>
      </c>
      <c r="BI192" s="221">
        <f>IF(N192="nulová",J192,0)</f>
        <v>0</v>
      </c>
      <c r="BJ192" s="20" t="s">
        <v>86</v>
      </c>
      <c r="BK192" s="221">
        <f>ROUND(I192*H192,2)</f>
        <v>0</v>
      </c>
      <c r="BL192" s="20" t="s">
        <v>187</v>
      </c>
      <c r="BM192" s="220" t="s">
        <v>782</v>
      </c>
    </row>
    <row r="193" s="2" customFormat="1">
      <c r="A193" s="42"/>
      <c r="B193" s="43"/>
      <c r="C193" s="44"/>
      <c r="D193" s="222" t="s">
        <v>194</v>
      </c>
      <c r="E193" s="44"/>
      <c r="F193" s="223" t="s">
        <v>3974</v>
      </c>
      <c r="G193" s="44"/>
      <c r="H193" s="44"/>
      <c r="I193" s="224"/>
      <c r="J193" s="44"/>
      <c r="K193" s="44"/>
      <c r="L193" s="48"/>
      <c r="M193" s="225"/>
      <c r="N193" s="226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194</v>
      </c>
      <c r="AU193" s="20" t="s">
        <v>198</v>
      </c>
    </row>
    <row r="194" s="2" customFormat="1" ht="16.5" customHeight="1">
      <c r="A194" s="42"/>
      <c r="B194" s="43"/>
      <c r="C194" s="209" t="s">
        <v>536</v>
      </c>
      <c r="D194" s="209" t="s">
        <v>189</v>
      </c>
      <c r="E194" s="210" t="s">
        <v>3917</v>
      </c>
      <c r="F194" s="211" t="s">
        <v>4004</v>
      </c>
      <c r="G194" s="212" t="s">
        <v>235</v>
      </c>
      <c r="H194" s="213">
        <v>3</v>
      </c>
      <c r="I194" s="214"/>
      <c r="J194" s="215">
        <f>ROUND(I194*H194,2)</f>
        <v>0</v>
      </c>
      <c r="K194" s="211" t="s">
        <v>32</v>
      </c>
      <c r="L194" s="48"/>
      <c r="M194" s="216" t="s">
        <v>32</v>
      </c>
      <c r="N194" s="217" t="s">
        <v>49</v>
      </c>
      <c r="O194" s="88"/>
      <c r="P194" s="218">
        <f>O194*H194</f>
        <v>0</v>
      </c>
      <c r="Q194" s="218">
        <v>0</v>
      </c>
      <c r="R194" s="218">
        <f>Q194*H194</f>
        <v>0</v>
      </c>
      <c r="S194" s="218">
        <v>0</v>
      </c>
      <c r="T194" s="219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20" t="s">
        <v>187</v>
      </c>
      <c r="AT194" s="220" t="s">
        <v>189</v>
      </c>
      <c r="AU194" s="220" t="s">
        <v>198</v>
      </c>
      <c r="AY194" s="20" t="s">
        <v>188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20" t="s">
        <v>86</v>
      </c>
      <c r="BK194" s="221">
        <f>ROUND(I194*H194,2)</f>
        <v>0</v>
      </c>
      <c r="BL194" s="20" t="s">
        <v>187</v>
      </c>
      <c r="BM194" s="220" t="s">
        <v>807</v>
      </c>
    </row>
    <row r="195" s="2" customFormat="1">
      <c r="A195" s="42"/>
      <c r="B195" s="43"/>
      <c r="C195" s="44"/>
      <c r="D195" s="222" t="s">
        <v>194</v>
      </c>
      <c r="E195" s="44"/>
      <c r="F195" s="223" t="s">
        <v>4004</v>
      </c>
      <c r="G195" s="44"/>
      <c r="H195" s="44"/>
      <c r="I195" s="224"/>
      <c r="J195" s="44"/>
      <c r="K195" s="44"/>
      <c r="L195" s="48"/>
      <c r="M195" s="225"/>
      <c r="N195" s="226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194</v>
      </c>
      <c r="AU195" s="20" t="s">
        <v>198</v>
      </c>
    </row>
    <row r="196" s="2" customFormat="1" ht="16.5" customHeight="1">
      <c r="A196" s="42"/>
      <c r="B196" s="43"/>
      <c r="C196" s="209" t="s">
        <v>541</v>
      </c>
      <c r="D196" s="209" t="s">
        <v>189</v>
      </c>
      <c r="E196" s="210" t="s">
        <v>3921</v>
      </c>
      <c r="F196" s="211" t="s">
        <v>4005</v>
      </c>
      <c r="G196" s="212" t="s">
        <v>235</v>
      </c>
      <c r="H196" s="213">
        <v>1</v>
      </c>
      <c r="I196" s="214"/>
      <c r="J196" s="215">
        <f>ROUND(I196*H196,2)</f>
        <v>0</v>
      </c>
      <c r="K196" s="211" t="s">
        <v>32</v>
      </c>
      <c r="L196" s="48"/>
      <c r="M196" s="216" t="s">
        <v>32</v>
      </c>
      <c r="N196" s="217" t="s">
        <v>49</v>
      </c>
      <c r="O196" s="88"/>
      <c r="P196" s="218">
        <f>O196*H196</f>
        <v>0</v>
      </c>
      <c r="Q196" s="218">
        <v>0</v>
      </c>
      <c r="R196" s="218">
        <f>Q196*H196</f>
        <v>0</v>
      </c>
      <c r="S196" s="218">
        <v>0</v>
      </c>
      <c r="T196" s="219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20" t="s">
        <v>187</v>
      </c>
      <c r="AT196" s="220" t="s">
        <v>189</v>
      </c>
      <c r="AU196" s="220" t="s">
        <v>198</v>
      </c>
      <c r="AY196" s="20" t="s">
        <v>188</v>
      </c>
      <c r="BE196" s="221">
        <f>IF(N196="základní",J196,0)</f>
        <v>0</v>
      </c>
      <c r="BF196" s="221">
        <f>IF(N196="snížená",J196,0)</f>
        <v>0</v>
      </c>
      <c r="BG196" s="221">
        <f>IF(N196="zákl. přenesená",J196,0)</f>
        <v>0</v>
      </c>
      <c r="BH196" s="221">
        <f>IF(N196="sníž. přenesená",J196,0)</f>
        <v>0</v>
      </c>
      <c r="BI196" s="221">
        <f>IF(N196="nulová",J196,0)</f>
        <v>0</v>
      </c>
      <c r="BJ196" s="20" t="s">
        <v>86</v>
      </c>
      <c r="BK196" s="221">
        <f>ROUND(I196*H196,2)</f>
        <v>0</v>
      </c>
      <c r="BL196" s="20" t="s">
        <v>187</v>
      </c>
      <c r="BM196" s="220" t="s">
        <v>827</v>
      </c>
    </row>
    <row r="197" s="2" customFormat="1">
      <c r="A197" s="42"/>
      <c r="B197" s="43"/>
      <c r="C197" s="44"/>
      <c r="D197" s="222" t="s">
        <v>194</v>
      </c>
      <c r="E197" s="44"/>
      <c r="F197" s="223" t="s">
        <v>4005</v>
      </c>
      <c r="G197" s="44"/>
      <c r="H197" s="44"/>
      <c r="I197" s="224"/>
      <c r="J197" s="44"/>
      <c r="K197" s="44"/>
      <c r="L197" s="48"/>
      <c r="M197" s="225"/>
      <c r="N197" s="226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194</v>
      </c>
      <c r="AU197" s="20" t="s">
        <v>198</v>
      </c>
    </row>
    <row r="198" s="2" customFormat="1" ht="24.15" customHeight="1">
      <c r="A198" s="42"/>
      <c r="B198" s="43"/>
      <c r="C198" s="209" t="s">
        <v>546</v>
      </c>
      <c r="D198" s="209" t="s">
        <v>189</v>
      </c>
      <c r="E198" s="210" t="s">
        <v>3927</v>
      </c>
      <c r="F198" s="211" t="s">
        <v>4006</v>
      </c>
      <c r="G198" s="212" t="s">
        <v>235</v>
      </c>
      <c r="H198" s="213">
        <v>1</v>
      </c>
      <c r="I198" s="214"/>
      <c r="J198" s="215">
        <f>ROUND(I198*H198,2)</f>
        <v>0</v>
      </c>
      <c r="K198" s="211" t="s">
        <v>32</v>
      </c>
      <c r="L198" s="48"/>
      <c r="M198" s="216" t="s">
        <v>32</v>
      </c>
      <c r="N198" s="217" t="s">
        <v>49</v>
      </c>
      <c r="O198" s="88"/>
      <c r="P198" s="218">
        <f>O198*H198</f>
        <v>0</v>
      </c>
      <c r="Q198" s="218">
        <v>0</v>
      </c>
      <c r="R198" s="218">
        <f>Q198*H198</f>
        <v>0</v>
      </c>
      <c r="S198" s="218">
        <v>0</v>
      </c>
      <c r="T198" s="219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20" t="s">
        <v>187</v>
      </c>
      <c r="AT198" s="220" t="s">
        <v>189</v>
      </c>
      <c r="AU198" s="220" t="s">
        <v>198</v>
      </c>
      <c r="AY198" s="20" t="s">
        <v>188</v>
      </c>
      <c r="BE198" s="221">
        <f>IF(N198="základní",J198,0)</f>
        <v>0</v>
      </c>
      <c r="BF198" s="221">
        <f>IF(N198="snížená",J198,0)</f>
        <v>0</v>
      </c>
      <c r="BG198" s="221">
        <f>IF(N198="zákl. přenesená",J198,0)</f>
        <v>0</v>
      </c>
      <c r="BH198" s="221">
        <f>IF(N198="sníž. přenesená",J198,0)</f>
        <v>0</v>
      </c>
      <c r="BI198" s="221">
        <f>IF(N198="nulová",J198,0)</f>
        <v>0</v>
      </c>
      <c r="BJ198" s="20" t="s">
        <v>86</v>
      </c>
      <c r="BK198" s="221">
        <f>ROUND(I198*H198,2)</f>
        <v>0</v>
      </c>
      <c r="BL198" s="20" t="s">
        <v>187</v>
      </c>
      <c r="BM198" s="220" t="s">
        <v>840</v>
      </c>
    </row>
    <row r="199" s="2" customFormat="1">
      <c r="A199" s="42"/>
      <c r="B199" s="43"/>
      <c r="C199" s="44"/>
      <c r="D199" s="222" t="s">
        <v>194</v>
      </c>
      <c r="E199" s="44"/>
      <c r="F199" s="223" t="s">
        <v>4006</v>
      </c>
      <c r="G199" s="44"/>
      <c r="H199" s="44"/>
      <c r="I199" s="224"/>
      <c r="J199" s="44"/>
      <c r="K199" s="44"/>
      <c r="L199" s="48"/>
      <c r="M199" s="225"/>
      <c r="N199" s="226"/>
      <c r="O199" s="88"/>
      <c r="P199" s="88"/>
      <c r="Q199" s="88"/>
      <c r="R199" s="88"/>
      <c r="S199" s="88"/>
      <c r="T199" s="89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T199" s="20" t="s">
        <v>194</v>
      </c>
      <c r="AU199" s="20" t="s">
        <v>198</v>
      </c>
    </row>
    <row r="200" s="2" customFormat="1" ht="24.15" customHeight="1">
      <c r="A200" s="42"/>
      <c r="B200" s="43"/>
      <c r="C200" s="209" t="s">
        <v>552</v>
      </c>
      <c r="D200" s="209" t="s">
        <v>189</v>
      </c>
      <c r="E200" s="210" t="s">
        <v>3979</v>
      </c>
      <c r="F200" s="211" t="s">
        <v>4037</v>
      </c>
      <c r="G200" s="212" t="s">
        <v>235</v>
      </c>
      <c r="H200" s="213">
        <v>3</v>
      </c>
      <c r="I200" s="214"/>
      <c r="J200" s="215">
        <f>ROUND(I200*H200,2)</f>
        <v>0</v>
      </c>
      <c r="K200" s="211" t="s">
        <v>32</v>
      </c>
      <c r="L200" s="48"/>
      <c r="M200" s="216" t="s">
        <v>32</v>
      </c>
      <c r="N200" s="217" t="s">
        <v>49</v>
      </c>
      <c r="O200" s="88"/>
      <c r="P200" s="218">
        <f>O200*H200</f>
        <v>0</v>
      </c>
      <c r="Q200" s="218">
        <v>0</v>
      </c>
      <c r="R200" s="218">
        <f>Q200*H200</f>
        <v>0</v>
      </c>
      <c r="S200" s="218">
        <v>0</v>
      </c>
      <c r="T200" s="219">
        <f>S200*H200</f>
        <v>0</v>
      </c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R200" s="220" t="s">
        <v>187</v>
      </c>
      <c r="AT200" s="220" t="s">
        <v>189</v>
      </c>
      <c r="AU200" s="220" t="s">
        <v>198</v>
      </c>
      <c r="AY200" s="20" t="s">
        <v>188</v>
      </c>
      <c r="BE200" s="221">
        <f>IF(N200="základní",J200,0)</f>
        <v>0</v>
      </c>
      <c r="BF200" s="221">
        <f>IF(N200="snížená",J200,0)</f>
        <v>0</v>
      </c>
      <c r="BG200" s="221">
        <f>IF(N200="zákl. přenesená",J200,0)</f>
        <v>0</v>
      </c>
      <c r="BH200" s="221">
        <f>IF(N200="sníž. přenesená",J200,0)</f>
        <v>0</v>
      </c>
      <c r="BI200" s="221">
        <f>IF(N200="nulová",J200,0)</f>
        <v>0</v>
      </c>
      <c r="BJ200" s="20" t="s">
        <v>86</v>
      </c>
      <c r="BK200" s="221">
        <f>ROUND(I200*H200,2)</f>
        <v>0</v>
      </c>
      <c r="BL200" s="20" t="s">
        <v>187</v>
      </c>
      <c r="BM200" s="220" t="s">
        <v>851</v>
      </c>
    </row>
    <row r="201" s="2" customFormat="1">
      <c r="A201" s="42"/>
      <c r="B201" s="43"/>
      <c r="C201" s="44"/>
      <c r="D201" s="222" t="s">
        <v>194</v>
      </c>
      <c r="E201" s="44"/>
      <c r="F201" s="223" t="s">
        <v>4037</v>
      </c>
      <c r="G201" s="44"/>
      <c r="H201" s="44"/>
      <c r="I201" s="224"/>
      <c r="J201" s="44"/>
      <c r="K201" s="44"/>
      <c r="L201" s="48"/>
      <c r="M201" s="225"/>
      <c r="N201" s="226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194</v>
      </c>
      <c r="AU201" s="20" t="s">
        <v>198</v>
      </c>
    </row>
    <row r="202" s="2" customFormat="1" ht="24.15" customHeight="1">
      <c r="A202" s="42"/>
      <c r="B202" s="43"/>
      <c r="C202" s="209" t="s">
        <v>557</v>
      </c>
      <c r="D202" s="209" t="s">
        <v>189</v>
      </c>
      <c r="E202" s="210" t="s">
        <v>3981</v>
      </c>
      <c r="F202" s="211" t="s">
        <v>3969</v>
      </c>
      <c r="G202" s="212" t="s">
        <v>235</v>
      </c>
      <c r="H202" s="213">
        <v>19</v>
      </c>
      <c r="I202" s="214"/>
      <c r="J202" s="215">
        <f>ROUND(I202*H202,2)</f>
        <v>0</v>
      </c>
      <c r="K202" s="211" t="s">
        <v>32</v>
      </c>
      <c r="L202" s="48"/>
      <c r="M202" s="216" t="s">
        <v>32</v>
      </c>
      <c r="N202" s="217" t="s">
        <v>49</v>
      </c>
      <c r="O202" s="88"/>
      <c r="P202" s="218">
        <f>O202*H202</f>
        <v>0</v>
      </c>
      <c r="Q202" s="218">
        <v>0</v>
      </c>
      <c r="R202" s="218">
        <f>Q202*H202</f>
        <v>0</v>
      </c>
      <c r="S202" s="218">
        <v>0</v>
      </c>
      <c r="T202" s="219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20" t="s">
        <v>187</v>
      </c>
      <c r="AT202" s="220" t="s">
        <v>189</v>
      </c>
      <c r="AU202" s="220" t="s">
        <v>198</v>
      </c>
      <c r="AY202" s="20" t="s">
        <v>188</v>
      </c>
      <c r="BE202" s="221">
        <f>IF(N202="základní",J202,0)</f>
        <v>0</v>
      </c>
      <c r="BF202" s="221">
        <f>IF(N202="snížená",J202,0)</f>
        <v>0</v>
      </c>
      <c r="BG202" s="221">
        <f>IF(N202="zákl. přenesená",J202,0)</f>
        <v>0</v>
      </c>
      <c r="BH202" s="221">
        <f>IF(N202="sníž. přenesená",J202,0)</f>
        <v>0</v>
      </c>
      <c r="BI202" s="221">
        <f>IF(N202="nulová",J202,0)</f>
        <v>0</v>
      </c>
      <c r="BJ202" s="20" t="s">
        <v>86</v>
      </c>
      <c r="BK202" s="221">
        <f>ROUND(I202*H202,2)</f>
        <v>0</v>
      </c>
      <c r="BL202" s="20" t="s">
        <v>187</v>
      </c>
      <c r="BM202" s="220" t="s">
        <v>863</v>
      </c>
    </row>
    <row r="203" s="2" customFormat="1">
      <c r="A203" s="42"/>
      <c r="B203" s="43"/>
      <c r="C203" s="44"/>
      <c r="D203" s="222" t="s">
        <v>194</v>
      </c>
      <c r="E203" s="44"/>
      <c r="F203" s="223" t="s">
        <v>3969</v>
      </c>
      <c r="G203" s="44"/>
      <c r="H203" s="44"/>
      <c r="I203" s="224"/>
      <c r="J203" s="44"/>
      <c r="K203" s="44"/>
      <c r="L203" s="48"/>
      <c r="M203" s="225"/>
      <c r="N203" s="226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194</v>
      </c>
      <c r="AU203" s="20" t="s">
        <v>198</v>
      </c>
    </row>
    <row r="204" s="2" customFormat="1" ht="21.75" customHeight="1">
      <c r="A204" s="42"/>
      <c r="B204" s="43"/>
      <c r="C204" s="209" t="s">
        <v>565</v>
      </c>
      <c r="D204" s="209" t="s">
        <v>189</v>
      </c>
      <c r="E204" s="210" t="s">
        <v>3982</v>
      </c>
      <c r="F204" s="211" t="s">
        <v>4007</v>
      </c>
      <c r="G204" s="212" t="s">
        <v>235</v>
      </c>
      <c r="H204" s="213">
        <v>1</v>
      </c>
      <c r="I204" s="214"/>
      <c r="J204" s="215">
        <f>ROUND(I204*H204,2)</f>
        <v>0</v>
      </c>
      <c r="K204" s="211" t="s">
        <v>32</v>
      </c>
      <c r="L204" s="48"/>
      <c r="M204" s="216" t="s">
        <v>32</v>
      </c>
      <c r="N204" s="217" t="s">
        <v>49</v>
      </c>
      <c r="O204" s="88"/>
      <c r="P204" s="218">
        <f>O204*H204</f>
        <v>0</v>
      </c>
      <c r="Q204" s="218">
        <v>0</v>
      </c>
      <c r="R204" s="218">
        <f>Q204*H204</f>
        <v>0</v>
      </c>
      <c r="S204" s="218">
        <v>0</v>
      </c>
      <c r="T204" s="219">
        <f>S204*H204</f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R204" s="220" t="s">
        <v>187</v>
      </c>
      <c r="AT204" s="220" t="s">
        <v>189</v>
      </c>
      <c r="AU204" s="220" t="s">
        <v>198</v>
      </c>
      <c r="AY204" s="20" t="s">
        <v>188</v>
      </c>
      <c r="BE204" s="221">
        <f>IF(N204="základní",J204,0)</f>
        <v>0</v>
      </c>
      <c r="BF204" s="221">
        <f>IF(N204="snížená",J204,0)</f>
        <v>0</v>
      </c>
      <c r="BG204" s="221">
        <f>IF(N204="zákl. přenesená",J204,0)</f>
        <v>0</v>
      </c>
      <c r="BH204" s="221">
        <f>IF(N204="sníž. přenesená",J204,0)</f>
        <v>0</v>
      </c>
      <c r="BI204" s="221">
        <f>IF(N204="nulová",J204,0)</f>
        <v>0</v>
      </c>
      <c r="BJ204" s="20" t="s">
        <v>86</v>
      </c>
      <c r="BK204" s="221">
        <f>ROUND(I204*H204,2)</f>
        <v>0</v>
      </c>
      <c r="BL204" s="20" t="s">
        <v>187</v>
      </c>
      <c r="BM204" s="220" t="s">
        <v>875</v>
      </c>
    </row>
    <row r="205" s="2" customFormat="1">
      <c r="A205" s="42"/>
      <c r="B205" s="43"/>
      <c r="C205" s="44"/>
      <c r="D205" s="222" t="s">
        <v>194</v>
      </c>
      <c r="E205" s="44"/>
      <c r="F205" s="223" t="s">
        <v>4007</v>
      </c>
      <c r="G205" s="44"/>
      <c r="H205" s="44"/>
      <c r="I205" s="224"/>
      <c r="J205" s="44"/>
      <c r="K205" s="44"/>
      <c r="L205" s="48"/>
      <c r="M205" s="225"/>
      <c r="N205" s="226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0" t="s">
        <v>194</v>
      </c>
      <c r="AU205" s="20" t="s">
        <v>198</v>
      </c>
    </row>
    <row r="206" s="11" customFormat="1" ht="20.88" customHeight="1">
      <c r="A206" s="11"/>
      <c r="B206" s="195"/>
      <c r="C206" s="196"/>
      <c r="D206" s="197" t="s">
        <v>77</v>
      </c>
      <c r="E206" s="237" t="s">
        <v>3901</v>
      </c>
      <c r="F206" s="237" t="s">
        <v>3902</v>
      </c>
      <c r="G206" s="196"/>
      <c r="H206" s="196"/>
      <c r="I206" s="199"/>
      <c r="J206" s="238">
        <f>BK206</f>
        <v>0</v>
      </c>
      <c r="K206" s="196"/>
      <c r="L206" s="201"/>
      <c r="M206" s="202"/>
      <c r="N206" s="203"/>
      <c r="O206" s="203"/>
      <c r="P206" s="204">
        <f>SUM(P207:P212)</f>
        <v>0</v>
      </c>
      <c r="Q206" s="203"/>
      <c r="R206" s="204">
        <f>SUM(R207:R212)</f>
        <v>0</v>
      </c>
      <c r="S206" s="203"/>
      <c r="T206" s="205">
        <f>SUM(T207:T212)</f>
        <v>0</v>
      </c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R206" s="206" t="s">
        <v>86</v>
      </c>
      <c r="AT206" s="207" t="s">
        <v>77</v>
      </c>
      <c r="AU206" s="207" t="s">
        <v>91</v>
      </c>
      <c r="AY206" s="206" t="s">
        <v>188</v>
      </c>
      <c r="BK206" s="208">
        <f>SUM(BK207:BK212)</f>
        <v>0</v>
      </c>
    </row>
    <row r="207" s="2" customFormat="1" ht="16.5" customHeight="1">
      <c r="A207" s="42"/>
      <c r="B207" s="43"/>
      <c r="C207" s="209" t="s">
        <v>570</v>
      </c>
      <c r="D207" s="209" t="s">
        <v>189</v>
      </c>
      <c r="E207" s="210" t="s">
        <v>3983</v>
      </c>
      <c r="F207" s="211" t="s">
        <v>3904</v>
      </c>
      <c r="G207" s="212" t="s">
        <v>235</v>
      </c>
      <c r="H207" s="213">
        <v>20</v>
      </c>
      <c r="I207" s="214"/>
      <c r="J207" s="215">
        <f>ROUND(I207*H207,2)</f>
        <v>0</v>
      </c>
      <c r="K207" s="211" t="s">
        <v>32</v>
      </c>
      <c r="L207" s="48"/>
      <c r="M207" s="216" t="s">
        <v>32</v>
      </c>
      <c r="N207" s="217" t="s">
        <v>49</v>
      </c>
      <c r="O207" s="88"/>
      <c r="P207" s="218">
        <f>O207*H207</f>
        <v>0</v>
      </c>
      <c r="Q207" s="218">
        <v>0</v>
      </c>
      <c r="R207" s="218">
        <f>Q207*H207</f>
        <v>0</v>
      </c>
      <c r="S207" s="218">
        <v>0</v>
      </c>
      <c r="T207" s="219">
        <f>S207*H207</f>
        <v>0</v>
      </c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R207" s="220" t="s">
        <v>187</v>
      </c>
      <c r="AT207" s="220" t="s">
        <v>189</v>
      </c>
      <c r="AU207" s="220" t="s">
        <v>198</v>
      </c>
      <c r="AY207" s="20" t="s">
        <v>188</v>
      </c>
      <c r="BE207" s="221">
        <f>IF(N207="základní",J207,0)</f>
        <v>0</v>
      </c>
      <c r="BF207" s="221">
        <f>IF(N207="snížená",J207,0)</f>
        <v>0</v>
      </c>
      <c r="BG207" s="221">
        <f>IF(N207="zákl. přenesená",J207,0)</f>
        <v>0</v>
      </c>
      <c r="BH207" s="221">
        <f>IF(N207="sníž. přenesená",J207,0)</f>
        <v>0</v>
      </c>
      <c r="BI207" s="221">
        <f>IF(N207="nulová",J207,0)</f>
        <v>0</v>
      </c>
      <c r="BJ207" s="20" t="s">
        <v>86</v>
      </c>
      <c r="BK207" s="221">
        <f>ROUND(I207*H207,2)</f>
        <v>0</v>
      </c>
      <c r="BL207" s="20" t="s">
        <v>187</v>
      </c>
      <c r="BM207" s="220" t="s">
        <v>897</v>
      </c>
    </row>
    <row r="208" s="2" customFormat="1">
      <c r="A208" s="42"/>
      <c r="B208" s="43"/>
      <c r="C208" s="44"/>
      <c r="D208" s="222" t="s">
        <v>194</v>
      </c>
      <c r="E208" s="44"/>
      <c r="F208" s="223" t="s">
        <v>3904</v>
      </c>
      <c r="G208" s="44"/>
      <c r="H208" s="44"/>
      <c r="I208" s="224"/>
      <c r="J208" s="44"/>
      <c r="K208" s="44"/>
      <c r="L208" s="48"/>
      <c r="M208" s="225"/>
      <c r="N208" s="226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T208" s="20" t="s">
        <v>194</v>
      </c>
      <c r="AU208" s="20" t="s">
        <v>198</v>
      </c>
    </row>
    <row r="209" s="2" customFormat="1" ht="16.5" customHeight="1">
      <c r="A209" s="42"/>
      <c r="B209" s="43"/>
      <c r="C209" s="209" t="s">
        <v>575</v>
      </c>
      <c r="D209" s="209" t="s">
        <v>189</v>
      </c>
      <c r="E209" s="210" t="s">
        <v>3984</v>
      </c>
      <c r="F209" s="211" t="s">
        <v>3906</v>
      </c>
      <c r="G209" s="212" t="s">
        <v>235</v>
      </c>
      <c r="H209" s="213">
        <v>107</v>
      </c>
      <c r="I209" s="214"/>
      <c r="J209" s="215">
        <f>ROUND(I209*H209,2)</f>
        <v>0</v>
      </c>
      <c r="K209" s="211" t="s">
        <v>32</v>
      </c>
      <c r="L209" s="48"/>
      <c r="M209" s="216" t="s">
        <v>32</v>
      </c>
      <c r="N209" s="217" t="s">
        <v>49</v>
      </c>
      <c r="O209" s="88"/>
      <c r="P209" s="218">
        <f>O209*H209</f>
        <v>0</v>
      </c>
      <c r="Q209" s="218">
        <v>0</v>
      </c>
      <c r="R209" s="218">
        <f>Q209*H209</f>
        <v>0</v>
      </c>
      <c r="S209" s="218">
        <v>0</v>
      </c>
      <c r="T209" s="219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20" t="s">
        <v>187</v>
      </c>
      <c r="AT209" s="220" t="s">
        <v>189</v>
      </c>
      <c r="AU209" s="220" t="s">
        <v>198</v>
      </c>
      <c r="AY209" s="20" t="s">
        <v>188</v>
      </c>
      <c r="BE209" s="221">
        <f>IF(N209="základní",J209,0)</f>
        <v>0</v>
      </c>
      <c r="BF209" s="221">
        <f>IF(N209="snížená",J209,0)</f>
        <v>0</v>
      </c>
      <c r="BG209" s="221">
        <f>IF(N209="zákl. přenesená",J209,0)</f>
        <v>0</v>
      </c>
      <c r="BH209" s="221">
        <f>IF(N209="sníž. přenesená",J209,0)</f>
        <v>0</v>
      </c>
      <c r="BI209" s="221">
        <f>IF(N209="nulová",J209,0)</f>
        <v>0</v>
      </c>
      <c r="BJ209" s="20" t="s">
        <v>86</v>
      </c>
      <c r="BK209" s="221">
        <f>ROUND(I209*H209,2)</f>
        <v>0</v>
      </c>
      <c r="BL209" s="20" t="s">
        <v>187</v>
      </c>
      <c r="BM209" s="220" t="s">
        <v>910</v>
      </c>
    </row>
    <row r="210" s="2" customFormat="1">
      <c r="A210" s="42"/>
      <c r="B210" s="43"/>
      <c r="C210" s="44"/>
      <c r="D210" s="222" t="s">
        <v>194</v>
      </c>
      <c r="E210" s="44"/>
      <c r="F210" s="223" t="s">
        <v>3906</v>
      </c>
      <c r="G210" s="44"/>
      <c r="H210" s="44"/>
      <c r="I210" s="224"/>
      <c r="J210" s="44"/>
      <c r="K210" s="44"/>
      <c r="L210" s="48"/>
      <c r="M210" s="225"/>
      <c r="N210" s="226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194</v>
      </c>
      <c r="AU210" s="20" t="s">
        <v>198</v>
      </c>
    </row>
    <row r="211" s="2" customFormat="1" ht="16.5" customHeight="1">
      <c r="A211" s="42"/>
      <c r="B211" s="43"/>
      <c r="C211" s="209" t="s">
        <v>580</v>
      </c>
      <c r="D211" s="209" t="s">
        <v>189</v>
      </c>
      <c r="E211" s="210" t="s">
        <v>3986</v>
      </c>
      <c r="F211" s="211" t="s">
        <v>3908</v>
      </c>
      <c r="G211" s="212" t="s">
        <v>235</v>
      </c>
      <c r="H211" s="213">
        <v>79</v>
      </c>
      <c r="I211" s="214"/>
      <c r="J211" s="215">
        <f>ROUND(I211*H211,2)</f>
        <v>0</v>
      </c>
      <c r="K211" s="211" t="s">
        <v>32</v>
      </c>
      <c r="L211" s="48"/>
      <c r="M211" s="216" t="s">
        <v>32</v>
      </c>
      <c r="N211" s="217" t="s">
        <v>49</v>
      </c>
      <c r="O211" s="88"/>
      <c r="P211" s="218">
        <f>O211*H211</f>
        <v>0</v>
      </c>
      <c r="Q211" s="218">
        <v>0</v>
      </c>
      <c r="R211" s="218">
        <f>Q211*H211</f>
        <v>0</v>
      </c>
      <c r="S211" s="218">
        <v>0</v>
      </c>
      <c r="T211" s="219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20" t="s">
        <v>187</v>
      </c>
      <c r="AT211" s="220" t="s">
        <v>189</v>
      </c>
      <c r="AU211" s="220" t="s">
        <v>198</v>
      </c>
      <c r="AY211" s="20" t="s">
        <v>188</v>
      </c>
      <c r="BE211" s="221">
        <f>IF(N211="základní",J211,0)</f>
        <v>0</v>
      </c>
      <c r="BF211" s="221">
        <f>IF(N211="snížená",J211,0)</f>
        <v>0</v>
      </c>
      <c r="BG211" s="221">
        <f>IF(N211="zákl. přenesená",J211,0)</f>
        <v>0</v>
      </c>
      <c r="BH211" s="221">
        <f>IF(N211="sníž. přenesená",J211,0)</f>
        <v>0</v>
      </c>
      <c r="BI211" s="221">
        <f>IF(N211="nulová",J211,0)</f>
        <v>0</v>
      </c>
      <c r="BJ211" s="20" t="s">
        <v>86</v>
      </c>
      <c r="BK211" s="221">
        <f>ROUND(I211*H211,2)</f>
        <v>0</v>
      </c>
      <c r="BL211" s="20" t="s">
        <v>187</v>
      </c>
      <c r="BM211" s="220" t="s">
        <v>488</v>
      </c>
    </row>
    <row r="212" s="2" customFormat="1">
      <c r="A212" s="42"/>
      <c r="B212" s="43"/>
      <c r="C212" s="44"/>
      <c r="D212" s="222" t="s">
        <v>194</v>
      </c>
      <c r="E212" s="44"/>
      <c r="F212" s="223" t="s">
        <v>3908</v>
      </c>
      <c r="G212" s="44"/>
      <c r="H212" s="44"/>
      <c r="I212" s="224"/>
      <c r="J212" s="44"/>
      <c r="K212" s="44"/>
      <c r="L212" s="48"/>
      <c r="M212" s="225"/>
      <c r="N212" s="226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194</v>
      </c>
      <c r="AU212" s="20" t="s">
        <v>198</v>
      </c>
    </row>
    <row r="213" s="11" customFormat="1" ht="20.88" customHeight="1">
      <c r="A213" s="11"/>
      <c r="B213" s="195"/>
      <c r="C213" s="196"/>
      <c r="D213" s="197" t="s">
        <v>77</v>
      </c>
      <c r="E213" s="237" t="s">
        <v>3909</v>
      </c>
      <c r="F213" s="237" t="s">
        <v>3910</v>
      </c>
      <c r="G213" s="196"/>
      <c r="H213" s="196"/>
      <c r="I213" s="199"/>
      <c r="J213" s="238">
        <f>BK213</f>
        <v>0</v>
      </c>
      <c r="K213" s="196"/>
      <c r="L213" s="201"/>
      <c r="M213" s="202"/>
      <c r="N213" s="203"/>
      <c r="O213" s="203"/>
      <c r="P213" s="204">
        <f>SUM(P214:P229)</f>
        <v>0</v>
      </c>
      <c r="Q213" s="203"/>
      <c r="R213" s="204">
        <f>SUM(R214:R229)</f>
        <v>0</v>
      </c>
      <c r="S213" s="203"/>
      <c r="T213" s="205">
        <f>SUM(T214:T229)</f>
        <v>0</v>
      </c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R213" s="206" t="s">
        <v>86</v>
      </c>
      <c r="AT213" s="207" t="s">
        <v>77</v>
      </c>
      <c r="AU213" s="207" t="s">
        <v>91</v>
      </c>
      <c r="AY213" s="206" t="s">
        <v>188</v>
      </c>
      <c r="BK213" s="208">
        <f>SUM(BK214:BK229)</f>
        <v>0</v>
      </c>
    </row>
    <row r="214" s="2" customFormat="1" ht="16.5" customHeight="1">
      <c r="A214" s="42"/>
      <c r="B214" s="43"/>
      <c r="C214" s="209" t="s">
        <v>586</v>
      </c>
      <c r="D214" s="209" t="s">
        <v>189</v>
      </c>
      <c r="E214" s="210" t="s">
        <v>3988</v>
      </c>
      <c r="F214" s="211" t="s">
        <v>4008</v>
      </c>
      <c r="G214" s="212" t="s">
        <v>314</v>
      </c>
      <c r="H214" s="213">
        <v>120</v>
      </c>
      <c r="I214" s="214"/>
      <c r="J214" s="215">
        <f>ROUND(I214*H214,2)</f>
        <v>0</v>
      </c>
      <c r="K214" s="211" t="s">
        <v>32</v>
      </c>
      <c r="L214" s="48"/>
      <c r="M214" s="216" t="s">
        <v>32</v>
      </c>
      <c r="N214" s="217" t="s">
        <v>49</v>
      </c>
      <c r="O214" s="88"/>
      <c r="P214" s="218">
        <f>O214*H214</f>
        <v>0</v>
      </c>
      <c r="Q214" s="218">
        <v>0</v>
      </c>
      <c r="R214" s="218">
        <f>Q214*H214</f>
        <v>0</v>
      </c>
      <c r="S214" s="218">
        <v>0</v>
      </c>
      <c r="T214" s="219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20" t="s">
        <v>187</v>
      </c>
      <c r="AT214" s="220" t="s">
        <v>189</v>
      </c>
      <c r="AU214" s="220" t="s">
        <v>198</v>
      </c>
      <c r="AY214" s="20" t="s">
        <v>188</v>
      </c>
      <c r="BE214" s="221">
        <f>IF(N214="základní",J214,0)</f>
        <v>0</v>
      </c>
      <c r="BF214" s="221">
        <f>IF(N214="snížená",J214,0)</f>
        <v>0</v>
      </c>
      <c r="BG214" s="221">
        <f>IF(N214="zákl. přenesená",J214,0)</f>
        <v>0</v>
      </c>
      <c r="BH214" s="221">
        <f>IF(N214="sníž. přenesená",J214,0)</f>
        <v>0</v>
      </c>
      <c r="BI214" s="221">
        <f>IF(N214="nulová",J214,0)</f>
        <v>0</v>
      </c>
      <c r="BJ214" s="20" t="s">
        <v>86</v>
      </c>
      <c r="BK214" s="221">
        <f>ROUND(I214*H214,2)</f>
        <v>0</v>
      </c>
      <c r="BL214" s="20" t="s">
        <v>187</v>
      </c>
      <c r="BM214" s="220" t="s">
        <v>1720</v>
      </c>
    </row>
    <row r="215" s="2" customFormat="1">
      <c r="A215" s="42"/>
      <c r="B215" s="43"/>
      <c r="C215" s="44"/>
      <c r="D215" s="222" t="s">
        <v>194</v>
      </c>
      <c r="E215" s="44"/>
      <c r="F215" s="223" t="s">
        <v>4008</v>
      </c>
      <c r="G215" s="44"/>
      <c r="H215" s="44"/>
      <c r="I215" s="224"/>
      <c r="J215" s="44"/>
      <c r="K215" s="44"/>
      <c r="L215" s="48"/>
      <c r="M215" s="225"/>
      <c r="N215" s="226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194</v>
      </c>
      <c r="AU215" s="20" t="s">
        <v>198</v>
      </c>
    </row>
    <row r="216" s="2" customFormat="1" ht="16.5" customHeight="1">
      <c r="A216" s="42"/>
      <c r="B216" s="43"/>
      <c r="C216" s="209" t="s">
        <v>591</v>
      </c>
      <c r="D216" s="209" t="s">
        <v>189</v>
      </c>
      <c r="E216" s="210" t="s">
        <v>3989</v>
      </c>
      <c r="F216" s="211" t="s">
        <v>3975</v>
      </c>
      <c r="G216" s="212" t="s">
        <v>314</v>
      </c>
      <c r="H216" s="213">
        <v>20</v>
      </c>
      <c r="I216" s="214"/>
      <c r="J216" s="215">
        <f>ROUND(I216*H216,2)</f>
        <v>0</v>
      </c>
      <c r="K216" s="211" t="s">
        <v>32</v>
      </c>
      <c r="L216" s="48"/>
      <c r="M216" s="216" t="s">
        <v>32</v>
      </c>
      <c r="N216" s="217" t="s">
        <v>49</v>
      </c>
      <c r="O216" s="88"/>
      <c r="P216" s="218">
        <f>O216*H216</f>
        <v>0</v>
      </c>
      <c r="Q216" s="218">
        <v>0</v>
      </c>
      <c r="R216" s="218">
        <f>Q216*H216</f>
        <v>0</v>
      </c>
      <c r="S216" s="218">
        <v>0</v>
      </c>
      <c r="T216" s="219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20" t="s">
        <v>187</v>
      </c>
      <c r="AT216" s="220" t="s">
        <v>189</v>
      </c>
      <c r="AU216" s="220" t="s">
        <v>198</v>
      </c>
      <c r="AY216" s="20" t="s">
        <v>188</v>
      </c>
      <c r="BE216" s="221">
        <f>IF(N216="základní",J216,0)</f>
        <v>0</v>
      </c>
      <c r="BF216" s="221">
        <f>IF(N216="snížená",J216,0)</f>
        <v>0</v>
      </c>
      <c r="BG216" s="221">
        <f>IF(N216="zákl. přenesená",J216,0)</f>
        <v>0</v>
      </c>
      <c r="BH216" s="221">
        <f>IF(N216="sníž. přenesená",J216,0)</f>
        <v>0</v>
      </c>
      <c r="BI216" s="221">
        <f>IF(N216="nulová",J216,0)</f>
        <v>0</v>
      </c>
      <c r="BJ216" s="20" t="s">
        <v>86</v>
      </c>
      <c r="BK216" s="221">
        <f>ROUND(I216*H216,2)</f>
        <v>0</v>
      </c>
      <c r="BL216" s="20" t="s">
        <v>187</v>
      </c>
      <c r="BM216" s="220" t="s">
        <v>1734</v>
      </c>
    </row>
    <row r="217" s="2" customFormat="1">
      <c r="A217" s="42"/>
      <c r="B217" s="43"/>
      <c r="C217" s="44"/>
      <c r="D217" s="222" t="s">
        <v>194</v>
      </c>
      <c r="E217" s="44"/>
      <c r="F217" s="223" t="s">
        <v>3975</v>
      </c>
      <c r="G217" s="44"/>
      <c r="H217" s="44"/>
      <c r="I217" s="224"/>
      <c r="J217" s="44"/>
      <c r="K217" s="44"/>
      <c r="L217" s="48"/>
      <c r="M217" s="225"/>
      <c r="N217" s="226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194</v>
      </c>
      <c r="AU217" s="20" t="s">
        <v>198</v>
      </c>
    </row>
    <row r="218" s="2" customFormat="1" ht="16.5" customHeight="1">
      <c r="A218" s="42"/>
      <c r="B218" s="43"/>
      <c r="C218" s="209" t="s">
        <v>596</v>
      </c>
      <c r="D218" s="209" t="s">
        <v>189</v>
      </c>
      <c r="E218" s="210" t="s">
        <v>3991</v>
      </c>
      <c r="F218" s="211" t="s">
        <v>3976</v>
      </c>
      <c r="G218" s="212" t="s">
        <v>314</v>
      </c>
      <c r="H218" s="213">
        <v>830</v>
      </c>
      <c r="I218" s="214"/>
      <c r="J218" s="215">
        <f>ROUND(I218*H218,2)</f>
        <v>0</v>
      </c>
      <c r="K218" s="211" t="s">
        <v>32</v>
      </c>
      <c r="L218" s="48"/>
      <c r="M218" s="216" t="s">
        <v>32</v>
      </c>
      <c r="N218" s="217" t="s">
        <v>49</v>
      </c>
      <c r="O218" s="88"/>
      <c r="P218" s="218">
        <f>O218*H218</f>
        <v>0</v>
      </c>
      <c r="Q218" s="218">
        <v>0</v>
      </c>
      <c r="R218" s="218">
        <f>Q218*H218</f>
        <v>0</v>
      </c>
      <c r="S218" s="218">
        <v>0</v>
      </c>
      <c r="T218" s="219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20" t="s">
        <v>187</v>
      </c>
      <c r="AT218" s="220" t="s">
        <v>189</v>
      </c>
      <c r="AU218" s="220" t="s">
        <v>198</v>
      </c>
      <c r="AY218" s="20" t="s">
        <v>188</v>
      </c>
      <c r="BE218" s="221">
        <f>IF(N218="základní",J218,0)</f>
        <v>0</v>
      </c>
      <c r="BF218" s="221">
        <f>IF(N218="snížená",J218,0)</f>
        <v>0</v>
      </c>
      <c r="BG218" s="221">
        <f>IF(N218="zákl. přenesená",J218,0)</f>
        <v>0</v>
      </c>
      <c r="BH218" s="221">
        <f>IF(N218="sníž. přenesená",J218,0)</f>
        <v>0</v>
      </c>
      <c r="BI218" s="221">
        <f>IF(N218="nulová",J218,0)</f>
        <v>0</v>
      </c>
      <c r="BJ218" s="20" t="s">
        <v>86</v>
      </c>
      <c r="BK218" s="221">
        <f>ROUND(I218*H218,2)</f>
        <v>0</v>
      </c>
      <c r="BL218" s="20" t="s">
        <v>187</v>
      </c>
      <c r="BM218" s="220" t="s">
        <v>1750</v>
      </c>
    </row>
    <row r="219" s="2" customFormat="1">
      <c r="A219" s="42"/>
      <c r="B219" s="43"/>
      <c r="C219" s="44"/>
      <c r="D219" s="222" t="s">
        <v>194</v>
      </c>
      <c r="E219" s="44"/>
      <c r="F219" s="223" t="s">
        <v>3976</v>
      </c>
      <c r="G219" s="44"/>
      <c r="H219" s="44"/>
      <c r="I219" s="224"/>
      <c r="J219" s="44"/>
      <c r="K219" s="44"/>
      <c r="L219" s="48"/>
      <c r="M219" s="225"/>
      <c r="N219" s="226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194</v>
      </c>
      <c r="AU219" s="20" t="s">
        <v>198</v>
      </c>
    </row>
    <row r="220" s="2" customFormat="1" ht="16.5" customHeight="1">
      <c r="A220" s="42"/>
      <c r="B220" s="43"/>
      <c r="C220" s="209" t="s">
        <v>601</v>
      </c>
      <c r="D220" s="209" t="s">
        <v>189</v>
      </c>
      <c r="E220" s="210" t="s">
        <v>4038</v>
      </c>
      <c r="F220" s="211" t="s">
        <v>3948</v>
      </c>
      <c r="G220" s="212" t="s">
        <v>314</v>
      </c>
      <c r="H220" s="213">
        <v>250</v>
      </c>
      <c r="I220" s="214"/>
      <c r="J220" s="215">
        <f>ROUND(I220*H220,2)</f>
        <v>0</v>
      </c>
      <c r="K220" s="211" t="s">
        <v>32</v>
      </c>
      <c r="L220" s="48"/>
      <c r="M220" s="216" t="s">
        <v>32</v>
      </c>
      <c r="N220" s="217" t="s">
        <v>49</v>
      </c>
      <c r="O220" s="88"/>
      <c r="P220" s="218">
        <f>O220*H220</f>
        <v>0</v>
      </c>
      <c r="Q220" s="218">
        <v>0</v>
      </c>
      <c r="R220" s="218">
        <f>Q220*H220</f>
        <v>0</v>
      </c>
      <c r="S220" s="218">
        <v>0</v>
      </c>
      <c r="T220" s="219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20" t="s">
        <v>187</v>
      </c>
      <c r="AT220" s="220" t="s">
        <v>189</v>
      </c>
      <c r="AU220" s="220" t="s">
        <v>198</v>
      </c>
      <c r="AY220" s="20" t="s">
        <v>188</v>
      </c>
      <c r="BE220" s="221">
        <f>IF(N220="základní",J220,0)</f>
        <v>0</v>
      </c>
      <c r="BF220" s="221">
        <f>IF(N220="snížená",J220,0)</f>
        <v>0</v>
      </c>
      <c r="BG220" s="221">
        <f>IF(N220="zákl. přenesená",J220,0)</f>
        <v>0</v>
      </c>
      <c r="BH220" s="221">
        <f>IF(N220="sníž. přenesená",J220,0)</f>
        <v>0</v>
      </c>
      <c r="BI220" s="221">
        <f>IF(N220="nulová",J220,0)</f>
        <v>0</v>
      </c>
      <c r="BJ220" s="20" t="s">
        <v>86</v>
      </c>
      <c r="BK220" s="221">
        <f>ROUND(I220*H220,2)</f>
        <v>0</v>
      </c>
      <c r="BL220" s="20" t="s">
        <v>187</v>
      </c>
      <c r="BM220" s="220" t="s">
        <v>1759</v>
      </c>
    </row>
    <row r="221" s="2" customFormat="1">
      <c r="A221" s="42"/>
      <c r="B221" s="43"/>
      <c r="C221" s="44"/>
      <c r="D221" s="222" t="s">
        <v>194</v>
      </c>
      <c r="E221" s="44"/>
      <c r="F221" s="223" t="s">
        <v>3948</v>
      </c>
      <c r="G221" s="44"/>
      <c r="H221" s="44"/>
      <c r="I221" s="224"/>
      <c r="J221" s="44"/>
      <c r="K221" s="44"/>
      <c r="L221" s="48"/>
      <c r="M221" s="225"/>
      <c r="N221" s="226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194</v>
      </c>
      <c r="AU221" s="20" t="s">
        <v>198</v>
      </c>
    </row>
    <row r="222" s="2" customFormat="1" ht="16.5" customHeight="1">
      <c r="A222" s="42"/>
      <c r="B222" s="43"/>
      <c r="C222" s="209" t="s">
        <v>606</v>
      </c>
      <c r="D222" s="209" t="s">
        <v>189</v>
      </c>
      <c r="E222" s="210" t="s">
        <v>4039</v>
      </c>
      <c r="F222" s="211" t="s">
        <v>3949</v>
      </c>
      <c r="G222" s="212" t="s">
        <v>314</v>
      </c>
      <c r="H222" s="213">
        <v>40</v>
      </c>
      <c r="I222" s="214"/>
      <c r="J222" s="215">
        <f>ROUND(I222*H222,2)</f>
        <v>0</v>
      </c>
      <c r="K222" s="211" t="s">
        <v>32</v>
      </c>
      <c r="L222" s="48"/>
      <c r="M222" s="216" t="s">
        <v>32</v>
      </c>
      <c r="N222" s="217" t="s">
        <v>49</v>
      </c>
      <c r="O222" s="88"/>
      <c r="P222" s="218">
        <f>O222*H222</f>
        <v>0</v>
      </c>
      <c r="Q222" s="218">
        <v>0</v>
      </c>
      <c r="R222" s="218">
        <f>Q222*H222</f>
        <v>0</v>
      </c>
      <c r="S222" s="218">
        <v>0</v>
      </c>
      <c r="T222" s="219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20" t="s">
        <v>187</v>
      </c>
      <c r="AT222" s="220" t="s">
        <v>189</v>
      </c>
      <c r="AU222" s="220" t="s">
        <v>198</v>
      </c>
      <c r="AY222" s="20" t="s">
        <v>188</v>
      </c>
      <c r="BE222" s="221">
        <f>IF(N222="základní",J222,0)</f>
        <v>0</v>
      </c>
      <c r="BF222" s="221">
        <f>IF(N222="snížená",J222,0)</f>
        <v>0</v>
      </c>
      <c r="BG222" s="221">
        <f>IF(N222="zákl. přenesená",J222,0)</f>
        <v>0</v>
      </c>
      <c r="BH222" s="221">
        <f>IF(N222="sníž. přenesená",J222,0)</f>
        <v>0</v>
      </c>
      <c r="BI222" s="221">
        <f>IF(N222="nulová",J222,0)</f>
        <v>0</v>
      </c>
      <c r="BJ222" s="20" t="s">
        <v>86</v>
      </c>
      <c r="BK222" s="221">
        <f>ROUND(I222*H222,2)</f>
        <v>0</v>
      </c>
      <c r="BL222" s="20" t="s">
        <v>187</v>
      </c>
      <c r="BM222" s="220" t="s">
        <v>1771</v>
      </c>
    </row>
    <row r="223" s="2" customFormat="1">
      <c r="A223" s="42"/>
      <c r="B223" s="43"/>
      <c r="C223" s="44"/>
      <c r="D223" s="222" t="s">
        <v>194</v>
      </c>
      <c r="E223" s="44"/>
      <c r="F223" s="223" t="s">
        <v>3949</v>
      </c>
      <c r="G223" s="44"/>
      <c r="H223" s="44"/>
      <c r="I223" s="224"/>
      <c r="J223" s="44"/>
      <c r="K223" s="44"/>
      <c r="L223" s="48"/>
      <c r="M223" s="225"/>
      <c r="N223" s="226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194</v>
      </c>
      <c r="AU223" s="20" t="s">
        <v>198</v>
      </c>
    </row>
    <row r="224" s="2" customFormat="1" ht="16.5" customHeight="1">
      <c r="A224" s="42"/>
      <c r="B224" s="43"/>
      <c r="C224" s="209" t="s">
        <v>612</v>
      </c>
      <c r="D224" s="209" t="s">
        <v>189</v>
      </c>
      <c r="E224" s="210" t="s">
        <v>4040</v>
      </c>
      <c r="F224" s="211" t="s">
        <v>3977</v>
      </c>
      <c r="G224" s="212" t="s">
        <v>314</v>
      </c>
      <c r="H224" s="213">
        <v>120</v>
      </c>
      <c r="I224" s="214"/>
      <c r="J224" s="215">
        <f>ROUND(I224*H224,2)</f>
        <v>0</v>
      </c>
      <c r="K224" s="211" t="s">
        <v>32</v>
      </c>
      <c r="L224" s="48"/>
      <c r="M224" s="216" t="s">
        <v>32</v>
      </c>
      <c r="N224" s="217" t="s">
        <v>49</v>
      </c>
      <c r="O224" s="88"/>
      <c r="P224" s="218">
        <f>O224*H224</f>
        <v>0</v>
      </c>
      <c r="Q224" s="218">
        <v>0</v>
      </c>
      <c r="R224" s="218">
        <f>Q224*H224</f>
        <v>0</v>
      </c>
      <c r="S224" s="218">
        <v>0</v>
      </c>
      <c r="T224" s="219">
        <f>S224*H224</f>
        <v>0</v>
      </c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R224" s="220" t="s">
        <v>187</v>
      </c>
      <c r="AT224" s="220" t="s">
        <v>189</v>
      </c>
      <c r="AU224" s="220" t="s">
        <v>198</v>
      </c>
      <c r="AY224" s="20" t="s">
        <v>188</v>
      </c>
      <c r="BE224" s="221">
        <f>IF(N224="základní",J224,0)</f>
        <v>0</v>
      </c>
      <c r="BF224" s="221">
        <f>IF(N224="snížená",J224,0)</f>
        <v>0</v>
      </c>
      <c r="BG224" s="221">
        <f>IF(N224="zákl. přenesená",J224,0)</f>
        <v>0</v>
      </c>
      <c r="BH224" s="221">
        <f>IF(N224="sníž. přenesená",J224,0)</f>
        <v>0</v>
      </c>
      <c r="BI224" s="221">
        <f>IF(N224="nulová",J224,0)</f>
        <v>0</v>
      </c>
      <c r="BJ224" s="20" t="s">
        <v>86</v>
      </c>
      <c r="BK224" s="221">
        <f>ROUND(I224*H224,2)</f>
        <v>0</v>
      </c>
      <c r="BL224" s="20" t="s">
        <v>187</v>
      </c>
      <c r="BM224" s="220" t="s">
        <v>2837</v>
      </c>
    </row>
    <row r="225" s="2" customFormat="1">
      <c r="A225" s="42"/>
      <c r="B225" s="43"/>
      <c r="C225" s="44"/>
      <c r="D225" s="222" t="s">
        <v>194</v>
      </c>
      <c r="E225" s="44"/>
      <c r="F225" s="223" t="s">
        <v>3977</v>
      </c>
      <c r="G225" s="44"/>
      <c r="H225" s="44"/>
      <c r="I225" s="224"/>
      <c r="J225" s="44"/>
      <c r="K225" s="44"/>
      <c r="L225" s="48"/>
      <c r="M225" s="225"/>
      <c r="N225" s="226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194</v>
      </c>
      <c r="AU225" s="20" t="s">
        <v>198</v>
      </c>
    </row>
    <row r="226" s="2" customFormat="1" ht="16.5" customHeight="1">
      <c r="A226" s="42"/>
      <c r="B226" s="43"/>
      <c r="C226" s="209" t="s">
        <v>619</v>
      </c>
      <c r="D226" s="209" t="s">
        <v>189</v>
      </c>
      <c r="E226" s="210" t="s">
        <v>4041</v>
      </c>
      <c r="F226" s="211" t="s">
        <v>3978</v>
      </c>
      <c r="G226" s="212" t="s">
        <v>314</v>
      </c>
      <c r="H226" s="213">
        <v>150</v>
      </c>
      <c r="I226" s="214"/>
      <c r="J226" s="215">
        <f>ROUND(I226*H226,2)</f>
        <v>0</v>
      </c>
      <c r="K226" s="211" t="s">
        <v>32</v>
      </c>
      <c r="L226" s="48"/>
      <c r="M226" s="216" t="s">
        <v>32</v>
      </c>
      <c r="N226" s="217" t="s">
        <v>49</v>
      </c>
      <c r="O226" s="88"/>
      <c r="P226" s="218">
        <f>O226*H226</f>
        <v>0</v>
      </c>
      <c r="Q226" s="218">
        <v>0</v>
      </c>
      <c r="R226" s="218">
        <f>Q226*H226</f>
        <v>0</v>
      </c>
      <c r="S226" s="218">
        <v>0</v>
      </c>
      <c r="T226" s="219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20" t="s">
        <v>187</v>
      </c>
      <c r="AT226" s="220" t="s">
        <v>189</v>
      </c>
      <c r="AU226" s="220" t="s">
        <v>198</v>
      </c>
      <c r="AY226" s="20" t="s">
        <v>188</v>
      </c>
      <c r="BE226" s="221">
        <f>IF(N226="základní",J226,0)</f>
        <v>0</v>
      </c>
      <c r="BF226" s="221">
        <f>IF(N226="snížená",J226,0)</f>
        <v>0</v>
      </c>
      <c r="BG226" s="221">
        <f>IF(N226="zákl. přenesená",J226,0)</f>
        <v>0</v>
      </c>
      <c r="BH226" s="221">
        <f>IF(N226="sníž. přenesená",J226,0)</f>
        <v>0</v>
      </c>
      <c r="BI226" s="221">
        <f>IF(N226="nulová",J226,0)</f>
        <v>0</v>
      </c>
      <c r="BJ226" s="20" t="s">
        <v>86</v>
      </c>
      <c r="BK226" s="221">
        <f>ROUND(I226*H226,2)</f>
        <v>0</v>
      </c>
      <c r="BL226" s="20" t="s">
        <v>187</v>
      </c>
      <c r="BM226" s="220" t="s">
        <v>2846</v>
      </c>
    </row>
    <row r="227" s="2" customFormat="1">
      <c r="A227" s="42"/>
      <c r="B227" s="43"/>
      <c r="C227" s="44"/>
      <c r="D227" s="222" t="s">
        <v>194</v>
      </c>
      <c r="E227" s="44"/>
      <c r="F227" s="223" t="s">
        <v>3978</v>
      </c>
      <c r="G227" s="44"/>
      <c r="H227" s="44"/>
      <c r="I227" s="224"/>
      <c r="J227" s="44"/>
      <c r="K227" s="44"/>
      <c r="L227" s="48"/>
      <c r="M227" s="225"/>
      <c r="N227" s="226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194</v>
      </c>
      <c r="AU227" s="20" t="s">
        <v>198</v>
      </c>
    </row>
    <row r="228" s="2" customFormat="1" ht="16.5" customHeight="1">
      <c r="A228" s="42"/>
      <c r="B228" s="43"/>
      <c r="C228" s="209" t="s">
        <v>627</v>
      </c>
      <c r="D228" s="209" t="s">
        <v>189</v>
      </c>
      <c r="E228" s="210" t="s">
        <v>4042</v>
      </c>
      <c r="F228" s="211" t="s">
        <v>4009</v>
      </c>
      <c r="G228" s="212" t="s">
        <v>314</v>
      </c>
      <c r="H228" s="213">
        <v>290</v>
      </c>
      <c r="I228" s="214"/>
      <c r="J228" s="215">
        <f>ROUND(I228*H228,2)</f>
        <v>0</v>
      </c>
      <c r="K228" s="211" t="s">
        <v>32</v>
      </c>
      <c r="L228" s="48"/>
      <c r="M228" s="216" t="s">
        <v>32</v>
      </c>
      <c r="N228" s="217" t="s">
        <v>49</v>
      </c>
      <c r="O228" s="88"/>
      <c r="P228" s="218">
        <f>O228*H228</f>
        <v>0</v>
      </c>
      <c r="Q228" s="218">
        <v>0</v>
      </c>
      <c r="R228" s="218">
        <f>Q228*H228</f>
        <v>0</v>
      </c>
      <c r="S228" s="218">
        <v>0</v>
      </c>
      <c r="T228" s="219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20" t="s">
        <v>187</v>
      </c>
      <c r="AT228" s="220" t="s">
        <v>189</v>
      </c>
      <c r="AU228" s="220" t="s">
        <v>198</v>
      </c>
      <c r="AY228" s="20" t="s">
        <v>188</v>
      </c>
      <c r="BE228" s="221">
        <f>IF(N228="základní",J228,0)</f>
        <v>0</v>
      </c>
      <c r="BF228" s="221">
        <f>IF(N228="snížená",J228,0)</f>
        <v>0</v>
      </c>
      <c r="BG228" s="221">
        <f>IF(N228="zákl. přenesená",J228,0)</f>
        <v>0</v>
      </c>
      <c r="BH228" s="221">
        <f>IF(N228="sníž. přenesená",J228,0)</f>
        <v>0</v>
      </c>
      <c r="BI228" s="221">
        <f>IF(N228="nulová",J228,0)</f>
        <v>0</v>
      </c>
      <c r="BJ228" s="20" t="s">
        <v>86</v>
      </c>
      <c r="BK228" s="221">
        <f>ROUND(I228*H228,2)</f>
        <v>0</v>
      </c>
      <c r="BL228" s="20" t="s">
        <v>187</v>
      </c>
      <c r="BM228" s="220" t="s">
        <v>2852</v>
      </c>
    </row>
    <row r="229" s="2" customFormat="1">
      <c r="A229" s="42"/>
      <c r="B229" s="43"/>
      <c r="C229" s="44"/>
      <c r="D229" s="222" t="s">
        <v>194</v>
      </c>
      <c r="E229" s="44"/>
      <c r="F229" s="223" t="s">
        <v>4009</v>
      </c>
      <c r="G229" s="44"/>
      <c r="H229" s="44"/>
      <c r="I229" s="224"/>
      <c r="J229" s="44"/>
      <c r="K229" s="44"/>
      <c r="L229" s="48"/>
      <c r="M229" s="225"/>
      <c r="N229" s="226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0" t="s">
        <v>194</v>
      </c>
      <c r="AU229" s="20" t="s">
        <v>198</v>
      </c>
    </row>
    <row r="230" s="11" customFormat="1" ht="20.88" customHeight="1">
      <c r="A230" s="11"/>
      <c r="B230" s="195"/>
      <c r="C230" s="196"/>
      <c r="D230" s="197" t="s">
        <v>77</v>
      </c>
      <c r="E230" s="237" t="s">
        <v>3915</v>
      </c>
      <c r="F230" s="237" t="s">
        <v>3916</v>
      </c>
      <c r="G230" s="196"/>
      <c r="H230" s="196"/>
      <c r="I230" s="199"/>
      <c r="J230" s="238">
        <f>BK230</f>
        <v>0</v>
      </c>
      <c r="K230" s="196"/>
      <c r="L230" s="201"/>
      <c r="M230" s="202"/>
      <c r="N230" s="203"/>
      <c r="O230" s="203"/>
      <c r="P230" s="204">
        <f>SUM(P231:P236)</f>
        <v>0</v>
      </c>
      <c r="Q230" s="203"/>
      <c r="R230" s="204">
        <f>SUM(R231:R236)</f>
        <v>0</v>
      </c>
      <c r="S230" s="203"/>
      <c r="T230" s="205">
        <f>SUM(T231:T236)</f>
        <v>0</v>
      </c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R230" s="206" t="s">
        <v>86</v>
      </c>
      <c r="AT230" s="207" t="s">
        <v>77</v>
      </c>
      <c r="AU230" s="207" t="s">
        <v>91</v>
      </c>
      <c r="AY230" s="206" t="s">
        <v>188</v>
      </c>
      <c r="BK230" s="208">
        <f>SUM(BK231:BK236)</f>
        <v>0</v>
      </c>
    </row>
    <row r="231" s="2" customFormat="1" ht="16.5" customHeight="1">
      <c r="A231" s="42"/>
      <c r="B231" s="43"/>
      <c r="C231" s="209" t="s">
        <v>631</v>
      </c>
      <c r="D231" s="209" t="s">
        <v>189</v>
      </c>
      <c r="E231" s="210" t="s">
        <v>4043</v>
      </c>
      <c r="F231" s="211" t="s">
        <v>3918</v>
      </c>
      <c r="G231" s="212" t="s">
        <v>314</v>
      </c>
      <c r="H231" s="213">
        <v>1530</v>
      </c>
      <c r="I231" s="214"/>
      <c r="J231" s="215">
        <f>ROUND(I231*H231,2)</f>
        <v>0</v>
      </c>
      <c r="K231" s="211" t="s">
        <v>32</v>
      </c>
      <c r="L231" s="48"/>
      <c r="M231" s="216" t="s">
        <v>32</v>
      </c>
      <c r="N231" s="217" t="s">
        <v>49</v>
      </c>
      <c r="O231" s="88"/>
      <c r="P231" s="218">
        <f>O231*H231</f>
        <v>0</v>
      </c>
      <c r="Q231" s="218">
        <v>0</v>
      </c>
      <c r="R231" s="218">
        <f>Q231*H231</f>
        <v>0</v>
      </c>
      <c r="S231" s="218">
        <v>0</v>
      </c>
      <c r="T231" s="219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R231" s="220" t="s">
        <v>187</v>
      </c>
      <c r="AT231" s="220" t="s">
        <v>189</v>
      </c>
      <c r="AU231" s="220" t="s">
        <v>198</v>
      </c>
      <c r="AY231" s="20" t="s">
        <v>188</v>
      </c>
      <c r="BE231" s="221">
        <f>IF(N231="základní",J231,0)</f>
        <v>0</v>
      </c>
      <c r="BF231" s="221">
        <f>IF(N231="snížená",J231,0)</f>
        <v>0</v>
      </c>
      <c r="BG231" s="221">
        <f>IF(N231="zákl. přenesená",J231,0)</f>
        <v>0</v>
      </c>
      <c r="BH231" s="221">
        <f>IF(N231="sníž. přenesená",J231,0)</f>
        <v>0</v>
      </c>
      <c r="BI231" s="221">
        <f>IF(N231="nulová",J231,0)</f>
        <v>0</v>
      </c>
      <c r="BJ231" s="20" t="s">
        <v>86</v>
      </c>
      <c r="BK231" s="221">
        <f>ROUND(I231*H231,2)</f>
        <v>0</v>
      </c>
      <c r="BL231" s="20" t="s">
        <v>187</v>
      </c>
      <c r="BM231" s="220" t="s">
        <v>2865</v>
      </c>
    </row>
    <row r="232" s="2" customFormat="1">
      <c r="A232" s="42"/>
      <c r="B232" s="43"/>
      <c r="C232" s="44"/>
      <c r="D232" s="222" t="s">
        <v>194</v>
      </c>
      <c r="E232" s="44"/>
      <c r="F232" s="223" t="s">
        <v>3918</v>
      </c>
      <c r="G232" s="44"/>
      <c r="H232" s="44"/>
      <c r="I232" s="224"/>
      <c r="J232" s="44"/>
      <c r="K232" s="44"/>
      <c r="L232" s="48"/>
      <c r="M232" s="225"/>
      <c r="N232" s="226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0" t="s">
        <v>194</v>
      </c>
      <c r="AU232" s="20" t="s">
        <v>198</v>
      </c>
    </row>
    <row r="233" s="2" customFormat="1" ht="16.5" customHeight="1">
      <c r="A233" s="42"/>
      <c r="B233" s="43"/>
      <c r="C233" s="209" t="s">
        <v>638</v>
      </c>
      <c r="D233" s="209" t="s">
        <v>189</v>
      </c>
      <c r="E233" s="210" t="s">
        <v>4044</v>
      </c>
      <c r="F233" s="211" t="s">
        <v>4010</v>
      </c>
      <c r="G233" s="212" t="s">
        <v>314</v>
      </c>
      <c r="H233" s="213">
        <v>290</v>
      </c>
      <c r="I233" s="214"/>
      <c r="J233" s="215">
        <f>ROUND(I233*H233,2)</f>
        <v>0</v>
      </c>
      <c r="K233" s="211" t="s">
        <v>32</v>
      </c>
      <c r="L233" s="48"/>
      <c r="M233" s="216" t="s">
        <v>32</v>
      </c>
      <c r="N233" s="217" t="s">
        <v>49</v>
      </c>
      <c r="O233" s="88"/>
      <c r="P233" s="218">
        <f>O233*H233</f>
        <v>0</v>
      </c>
      <c r="Q233" s="218">
        <v>0</v>
      </c>
      <c r="R233" s="218">
        <f>Q233*H233</f>
        <v>0</v>
      </c>
      <c r="S233" s="218">
        <v>0</v>
      </c>
      <c r="T233" s="219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20" t="s">
        <v>187</v>
      </c>
      <c r="AT233" s="220" t="s">
        <v>189</v>
      </c>
      <c r="AU233" s="220" t="s">
        <v>198</v>
      </c>
      <c r="AY233" s="20" t="s">
        <v>188</v>
      </c>
      <c r="BE233" s="221">
        <f>IF(N233="základní",J233,0)</f>
        <v>0</v>
      </c>
      <c r="BF233" s="221">
        <f>IF(N233="snížená",J233,0)</f>
        <v>0</v>
      </c>
      <c r="BG233" s="221">
        <f>IF(N233="zákl. přenesená",J233,0)</f>
        <v>0</v>
      </c>
      <c r="BH233" s="221">
        <f>IF(N233="sníž. přenesená",J233,0)</f>
        <v>0</v>
      </c>
      <c r="BI233" s="221">
        <f>IF(N233="nulová",J233,0)</f>
        <v>0</v>
      </c>
      <c r="BJ233" s="20" t="s">
        <v>86</v>
      </c>
      <c r="BK233" s="221">
        <f>ROUND(I233*H233,2)</f>
        <v>0</v>
      </c>
      <c r="BL233" s="20" t="s">
        <v>187</v>
      </c>
      <c r="BM233" s="220" t="s">
        <v>2875</v>
      </c>
    </row>
    <row r="234" s="2" customFormat="1">
      <c r="A234" s="42"/>
      <c r="B234" s="43"/>
      <c r="C234" s="44"/>
      <c r="D234" s="222" t="s">
        <v>194</v>
      </c>
      <c r="E234" s="44"/>
      <c r="F234" s="223" t="s">
        <v>4010</v>
      </c>
      <c r="G234" s="44"/>
      <c r="H234" s="44"/>
      <c r="I234" s="224"/>
      <c r="J234" s="44"/>
      <c r="K234" s="44"/>
      <c r="L234" s="48"/>
      <c r="M234" s="225"/>
      <c r="N234" s="226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194</v>
      </c>
      <c r="AU234" s="20" t="s">
        <v>198</v>
      </c>
    </row>
    <row r="235" s="2" customFormat="1" ht="16.5" customHeight="1">
      <c r="A235" s="42"/>
      <c r="B235" s="43"/>
      <c r="C235" s="209" t="s">
        <v>1254</v>
      </c>
      <c r="D235" s="209" t="s">
        <v>189</v>
      </c>
      <c r="E235" s="210" t="s">
        <v>4045</v>
      </c>
      <c r="F235" s="211" t="s">
        <v>4011</v>
      </c>
      <c r="G235" s="212" t="s">
        <v>235</v>
      </c>
      <c r="H235" s="213">
        <v>15</v>
      </c>
      <c r="I235" s="214"/>
      <c r="J235" s="215">
        <f>ROUND(I235*H235,2)</f>
        <v>0</v>
      </c>
      <c r="K235" s="211" t="s">
        <v>32</v>
      </c>
      <c r="L235" s="48"/>
      <c r="M235" s="216" t="s">
        <v>32</v>
      </c>
      <c r="N235" s="217" t="s">
        <v>49</v>
      </c>
      <c r="O235" s="88"/>
      <c r="P235" s="218">
        <f>O235*H235</f>
        <v>0</v>
      </c>
      <c r="Q235" s="218">
        <v>0</v>
      </c>
      <c r="R235" s="218">
        <f>Q235*H235</f>
        <v>0</v>
      </c>
      <c r="S235" s="218">
        <v>0</v>
      </c>
      <c r="T235" s="219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20" t="s">
        <v>187</v>
      </c>
      <c r="AT235" s="220" t="s">
        <v>189</v>
      </c>
      <c r="AU235" s="220" t="s">
        <v>198</v>
      </c>
      <c r="AY235" s="20" t="s">
        <v>188</v>
      </c>
      <c r="BE235" s="221">
        <f>IF(N235="základní",J235,0)</f>
        <v>0</v>
      </c>
      <c r="BF235" s="221">
        <f>IF(N235="snížená",J235,0)</f>
        <v>0</v>
      </c>
      <c r="BG235" s="221">
        <f>IF(N235="zákl. přenesená",J235,0)</f>
        <v>0</v>
      </c>
      <c r="BH235" s="221">
        <f>IF(N235="sníž. přenesená",J235,0)</f>
        <v>0</v>
      </c>
      <c r="BI235" s="221">
        <f>IF(N235="nulová",J235,0)</f>
        <v>0</v>
      </c>
      <c r="BJ235" s="20" t="s">
        <v>86</v>
      </c>
      <c r="BK235" s="221">
        <f>ROUND(I235*H235,2)</f>
        <v>0</v>
      </c>
      <c r="BL235" s="20" t="s">
        <v>187</v>
      </c>
      <c r="BM235" s="220" t="s">
        <v>3471</v>
      </c>
    </row>
    <row r="236" s="2" customFormat="1">
      <c r="A236" s="42"/>
      <c r="B236" s="43"/>
      <c r="C236" s="44"/>
      <c r="D236" s="222" t="s">
        <v>194</v>
      </c>
      <c r="E236" s="44"/>
      <c r="F236" s="223" t="s">
        <v>4011</v>
      </c>
      <c r="G236" s="44"/>
      <c r="H236" s="44"/>
      <c r="I236" s="224"/>
      <c r="J236" s="44"/>
      <c r="K236" s="44"/>
      <c r="L236" s="48"/>
      <c r="M236" s="225"/>
      <c r="N236" s="226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0" t="s">
        <v>194</v>
      </c>
      <c r="AU236" s="20" t="s">
        <v>198</v>
      </c>
    </row>
    <row r="237" s="11" customFormat="1" ht="20.88" customHeight="1">
      <c r="A237" s="11"/>
      <c r="B237" s="195"/>
      <c r="C237" s="196"/>
      <c r="D237" s="197" t="s">
        <v>77</v>
      </c>
      <c r="E237" s="237" t="s">
        <v>3919</v>
      </c>
      <c r="F237" s="237" t="s">
        <v>3920</v>
      </c>
      <c r="G237" s="196"/>
      <c r="H237" s="196"/>
      <c r="I237" s="199"/>
      <c r="J237" s="238">
        <f>BK237</f>
        <v>0</v>
      </c>
      <c r="K237" s="196"/>
      <c r="L237" s="201"/>
      <c r="M237" s="202"/>
      <c r="N237" s="203"/>
      <c r="O237" s="203"/>
      <c r="P237" s="204">
        <f>SUM(P238:P255)</f>
        <v>0</v>
      </c>
      <c r="Q237" s="203"/>
      <c r="R237" s="204">
        <f>SUM(R238:R255)</f>
        <v>0</v>
      </c>
      <c r="S237" s="203"/>
      <c r="T237" s="205">
        <f>SUM(T238:T255)</f>
        <v>0</v>
      </c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R237" s="206" t="s">
        <v>86</v>
      </c>
      <c r="AT237" s="207" t="s">
        <v>77</v>
      </c>
      <c r="AU237" s="207" t="s">
        <v>91</v>
      </c>
      <c r="AY237" s="206" t="s">
        <v>188</v>
      </c>
      <c r="BK237" s="208">
        <f>SUM(BK238:BK255)</f>
        <v>0</v>
      </c>
    </row>
    <row r="238" s="2" customFormat="1" ht="24.15" customHeight="1">
      <c r="A238" s="42"/>
      <c r="B238" s="43"/>
      <c r="C238" s="209" t="s">
        <v>643</v>
      </c>
      <c r="D238" s="209" t="s">
        <v>189</v>
      </c>
      <c r="E238" s="210" t="s">
        <v>4046</v>
      </c>
      <c r="F238" s="211" t="s">
        <v>3922</v>
      </c>
      <c r="G238" s="212" t="s">
        <v>235</v>
      </c>
      <c r="H238" s="213">
        <v>105</v>
      </c>
      <c r="I238" s="214"/>
      <c r="J238" s="215">
        <f>ROUND(I238*H238,2)</f>
        <v>0</v>
      </c>
      <c r="K238" s="211" t="s">
        <v>32</v>
      </c>
      <c r="L238" s="48"/>
      <c r="M238" s="216" t="s">
        <v>32</v>
      </c>
      <c r="N238" s="217" t="s">
        <v>49</v>
      </c>
      <c r="O238" s="88"/>
      <c r="P238" s="218">
        <f>O238*H238</f>
        <v>0</v>
      </c>
      <c r="Q238" s="218">
        <v>0</v>
      </c>
      <c r="R238" s="218">
        <f>Q238*H238</f>
        <v>0</v>
      </c>
      <c r="S238" s="218">
        <v>0</v>
      </c>
      <c r="T238" s="219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20" t="s">
        <v>187</v>
      </c>
      <c r="AT238" s="220" t="s">
        <v>189</v>
      </c>
      <c r="AU238" s="220" t="s">
        <v>198</v>
      </c>
      <c r="AY238" s="20" t="s">
        <v>188</v>
      </c>
      <c r="BE238" s="221">
        <f>IF(N238="základní",J238,0)</f>
        <v>0</v>
      </c>
      <c r="BF238" s="221">
        <f>IF(N238="snížená",J238,0)</f>
        <v>0</v>
      </c>
      <c r="BG238" s="221">
        <f>IF(N238="zákl. přenesená",J238,0)</f>
        <v>0</v>
      </c>
      <c r="BH238" s="221">
        <f>IF(N238="sníž. přenesená",J238,0)</f>
        <v>0</v>
      </c>
      <c r="BI238" s="221">
        <f>IF(N238="nulová",J238,0)</f>
        <v>0</v>
      </c>
      <c r="BJ238" s="20" t="s">
        <v>86</v>
      </c>
      <c r="BK238" s="221">
        <f>ROUND(I238*H238,2)</f>
        <v>0</v>
      </c>
      <c r="BL238" s="20" t="s">
        <v>187</v>
      </c>
      <c r="BM238" s="220" t="s">
        <v>3478</v>
      </c>
    </row>
    <row r="239" s="2" customFormat="1">
      <c r="A239" s="42"/>
      <c r="B239" s="43"/>
      <c r="C239" s="44"/>
      <c r="D239" s="222" t="s">
        <v>194</v>
      </c>
      <c r="E239" s="44"/>
      <c r="F239" s="223" t="s">
        <v>3922</v>
      </c>
      <c r="G239" s="44"/>
      <c r="H239" s="44"/>
      <c r="I239" s="224"/>
      <c r="J239" s="44"/>
      <c r="K239" s="44"/>
      <c r="L239" s="48"/>
      <c r="M239" s="225"/>
      <c r="N239" s="226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194</v>
      </c>
      <c r="AU239" s="20" t="s">
        <v>198</v>
      </c>
    </row>
    <row r="240" s="2" customFormat="1" ht="24.15" customHeight="1">
      <c r="A240" s="42"/>
      <c r="B240" s="43"/>
      <c r="C240" s="209" t="s">
        <v>650</v>
      </c>
      <c r="D240" s="209" t="s">
        <v>189</v>
      </c>
      <c r="E240" s="210" t="s">
        <v>4047</v>
      </c>
      <c r="F240" s="211" t="s">
        <v>3924</v>
      </c>
      <c r="G240" s="212" t="s">
        <v>235</v>
      </c>
      <c r="H240" s="213">
        <v>25</v>
      </c>
      <c r="I240" s="214"/>
      <c r="J240" s="215">
        <f>ROUND(I240*H240,2)</f>
        <v>0</v>
      </c>
      <c r="K240" s="211" t="s">
        <v>32</v>
      </c>
      <c r="L240" s="48"/>
      <c r="M240" s="216" t="s">
        <v>32</v>
      </c>
      <c r="N240" s="217" t="s">
        <v>49</v>
      </c>
      <c r="O240" s="88"/>
      <c r="P240" s="218">
        <f>O240*H240</f>
        <v>0</v>
      </c>
      <c r="Q240" s="218">
        <v>0</v>
      </c>
      <c r="R240" s="218">
        <f>Q240*H240</f>
        <v>0</v>
      </c>
      <c r="S240" s="218">
        <v>0</v>
      </c>
      <c r="T240" s="219">
        <f>S240*H240</f>
        <v>0</v>
      </c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R240" s="220" t="s">
        <v>187</v>
      </c>
      <c r="AT240" s="220" t="s">
        <v>189</v>
      </c>
      <c r="AU240" s="220" t="s">
        <v>198</v>
      </c>
      <c r="AY240" s="20" t="s">
        <v>188</v>
      </c>
      <c r="BE240" s="221">
        <f>IF(N240="základní",J240,0)</f>
        <v>0</v>
      </c>
      <c r="BF240" s="221">
        <f>IF(N240="snížená",J240,0)</f>
        <v>0</v>
      </c>
      <c r="BG240" s="221">
        <f>IF(N240="zákl. přenesená",J240,0)</f>
        <v>0</v>
      </c>
      <c r="BH240" s="221">
        <f>IF(N240="sníž. přenesená",J240,0)</f>
        <v>0</v>
      </c>
      <c r="BI240" s="221">
        <f>IF(N240="nulová",J240,0)</f>
        <v>0</v>
      </c>
      <c r="BJ240" s="20" t="s">
        <v>86</v>
      </c>
      <c r="BK240" s="221">
        <f>ROUND(I240*H240,2)</f>
        <v>0</v>
      </c>
      <c r="BL240" s="20" t="s">
        <v>187</v>
      </c>
      <c r="BM240" s="220" t="s">
        <v>2884</v>
      </c>
    </row>
    <row r="241" s="2" customFormat="1">
      <c r="A241" s="42"/>
      <c r="B241" s="43"/>
      <c r="C241" s="44"/>
      <c r="D241" s="222" t="s">
        <v>194</v>
      </c>
      <c r="E241" s="44"/>
      <c r="F241" s="223" t="s">
        <v>3924</v>
      </c>
      <c r="G241" s="44"/>
      <c r="H241" s="44"/>
      <c r="I241" s="224"/>
      <c r="J241" s="44"/>
      <c r="K241" s="44"/>
      <c r="L241" s="48"/>
      <c r="M241" s="225"/>
      <c r="N241" s="226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0" t="s">
        <v>194</v>
      </c>
      <c r="AU241" s="20" t="s">
        <v>198</v>
      </c>
    </row>
    <row r="242" s="2" customFormat="1" ht="66.75" customHeight="1">
      <c r="A242" s="42"/>
      <c r="B242" s="43"/>
      <c r="C242" s="209" t="s">
        <v>656</v>
      </c>
      <c r="D242" s="209" t="s">
        <v>189</v>
      </c>
      <c r="E242" s="210" t="s">
        <v>4048</v>
      </c>
      <c r="F242" s="211" t="s">
        <v>4049</v>
      </c>
      <c r="G242" s="212" t="s">
        <v>235</v>
      </c>
      <c r="H242" s="213">
        <v>10</v>
      </c>
      <c r="I242" s="214"/>
      <c r="J242" s="215">
        <f>ROUND(I242*H242,2)</f>
        <v>0</v>
      </c>
      <c r="K242" s="211" t="s">
        <v>32</v>
      </c>
      <c r="L242" s="48"/>
      <c r="M242" s="216" t="s">
        <v>32</v>
      </c>
      <c r="N242" s="217" t="s">
        <v>49</v>
      </c>
      <c r="O242" s="88"/>
      <c r="P242" s="218">
        <f>O242*H242</f>
        <v>0</v>
      </c>
      <c r="Q242" s="218">
        <v>0</v>
      </c>
      <c r="R242" s="218">
        <f>Q242*H242</f>
        <v>0</v>
      </c>
      <c r="S242" s="218">
        <v>0</v>
      </c>
      <c r="T242" s="219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R242" s="220" t="s">
        <v>187</v>
      </c>
      <c r="AT242" s="220" t="s">
        <v>189</v>
      </c>
      <c r="AU242" s="220" t="s">
        <v>198</v>
      </c>
      <c r="AY242" s="20" t="s">
        <v>188</v>
      </c>
      <c r="BE242" s="221">
        <f>IF(N242="základní",J242,0)</f>
        <v>0</v>
      </c>
      <c r="BF242" s="221">
        <f>IF(N242="snížená",J242,0)</f>
        <v>0</v>
      </c>
      <c r="BG242" s="221">
        <f>IF(N242="zákl. přenesená",J242,0)</f>
        <v>0</v>
      </c>
      <c r="BH242" s="221">
        <f>IF(N242="sníž. přenesená",J242,0)</f>
        <v>0</v>
      </c>
      <c r="BI242" s="221">
        <f>IF(N242="nulová",J242,0)</f>
        <v>0</v>
      </c>
      <c r="BJ242" s="20" t="s">
        <v>86</v>
      </c>
      <c r="BK242" s="221">
        <f>ROUND(I242*H242,2)</f>
        <v>0</v>
      </c>
      <c r="BL242" s="20" t="s">
        <v>187</v>
      </c>
      <c r="BM242" s="220" t="s">
        <v>2886</v>
      </c>
    </row>
    <row r="243" s="2" customFormat="1">
      <c r="A243" s="42"/>
      <c r="B243" s="43"/>
      <c r="C243" s="44"/>
      <c r="D243" s="222" t="s">
        <v>194</v>
      </c>
      <c r="E243" s="44"/>
      <c r="F243" s="223" t="s">
        <v>4049</v>
      </c>
      <c r="G243" s="44"/>
      <c r="H243" s="44"/>
      <c r="I243" s="224"/>
      <c r="J243" s="44"/>
      <c r="K243" s="44"/>
      <c r="L243" s="48"/>
      <c r="M243" s="225"/>
      <c r="N243" s="226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0" t="s">
        <v>194</v>
      </c>
      <c r="AU243" s="20" t="s">
        <v>198</v>
      </c>
    </row>
    <row r="244" s="2" customFormat="1" ht="37.8" customHeight="1">
      <c r="A244" s="42"/>
      <c r="B244" s="43"/>
      <c r="C244" s="209" t="s">
        <v>663</v>
      </c>
      <c r="D244" s="209" t="s">
        <v>189</v>
      </c>
      <c r="E244" s="210" t="s">
        <v>4050</v>
      </c>
      <c r="F244" s="211" t="s">
        <v>3987</v>
      </c>
      <c r="G244" s="212" t="s">
        <v>314</v>
      </c>
      <c r="H244" s="213">
        <v>15.5</v>
      </c>
      <c r="I244" s="214"/>
      <c r="J244" s="215">
        <f>ROUND(I244*H244,2)</f>
        <v>0</v>
      </c>
      <c r="K244" s="211" t="s">
        <v>32</v>
      </c>
      <c r="L244" s="48"/>
      <c r="M244" s="216" t="s">
        <v>32</v>
      </c>
      <c r="N244" s="217" t="s">
        <v>49</v>
      </c>
      <c r="O244" s="88"/>
      <c r="P244" s="218">
        <f>O244*H244</f>
        <v>0</v>
      </c>
      <c r="Q244" s="218">
        <v>0</v>
      </c>
      <c r="R244" s="218">
        <f>Q244*H244</f>
        <v>0</v>
      </c>
      <c r="S244" s="218">
        <v>0</v>
      </c>
      <c r="T244" s="219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20" t="s">
        <v>187</v>
      </c>
      <c r="AT244" s="220" t="s">
        <v>189</v>
      </c>
      <c r="AU244" s="220" t="s">
        <v>198</v>
      </c>
      <c r="AY244" s="20" t="s">
        <v>188</v>
      </c>
      <c r="BE244" s="221">
        <f>IF(N244="základní",J244,0)</f>
        <v>0</v>
      </c>
      <c r="BF244" s="221">
        <f>IF(N244="snížená",J244,0)</f>
        <v>0</v>
      </c>
      <c r="BG244" s="221">
        <f>IF(N244="zákl. přenesená",J244,0)</f>
        <v>0</v>
      </c>
      <c r="BH244" s="221">
        <f>IF(N244="sníž. přenesená",J244,0)</f>
        <v>0</v>
      </c>
      <c r="BI244" s="221">
        <f>IF(N244="nulová",J244,0)</f>
        <v>0</v>
      </c>
      <c r="BJ244" s="20" t="s">
        <v>86</v>
      </c>
      <c r="BK244" s="221">
        <f>ROUND(I244*H244,2)</f>
        <v>0</v>
      </c>
      <c r="BL244" s="20" t="s">
        <v>187</v>
      </c>
      <c r="BM244" s="220" t="s">
        <v>2892</v>
      </c>
    </row>
    <row r="245" s="2" customFormat="1">
      <c r="A245" s="42"/>
      <c r="B245" s="43"/>
      <c r="C245" s="44"/>
      <c r="D245" s="222" t="s">
        <v>194</v>
      </c>
      <c r="E245" s="44"/>
      <c r="F245" s="223" t="s">
        <v>3987</v>
      </c>
      <c r="G245" s="44"/>
      <c r="H245" s="44"/>
      <c r="I245" s="224"/>
      <c r="J245" s="44"/>
      <c r="K245" s="44"/>
      <c r="L245" s="48"/>
      <c r="M245" s="225"/>
      <c r="N245" s="226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0" t="s">
        <v>194</v>
      </c>
      <c r="AU245" s="20" t="s">
        <v>198</v>
      </c>
    </row>
    <row r="246" s="2" customFormat="1" ht="24.15" customHeight="1">
      <c r="A246" s="42"/>
      <c r="B246" s="43"/>
      <c r="C246" s="209" t="s">
        <v>669</v>
      </c>
      <c r="D246" s="209" t="s">
        <v>189</v>
      </c>
      <c r="E246" s="210" t="s">
        <v>4051</v>
      </c>
      <c r="F246" s="211" t="s">
        <v>4052</v>
      </c>
      <c r="G246" s="212" t="s">
        <v>314</v>
      </c>
      <c r="H246" s="213">
        <v>36</v>
      </c>
      <c r="I246" s="214"/>
      <c r="J246" s="215">
        <f>ROUND(I246*H246,2)</f>
        <v>0</v>
      </c>
      <c r="K246" s="211" t="s">
        <v>32</v>
      </c>
      <c r="L246" s="48"/>
      <c r="M246" s="216" t="s">
        <v>32</v>
      </c>
      <c r="N246" s="217" t="s">
        <v>49</v>
      </c>
      <c r="O246" s="88"/>
      <c r="P246" s="218">
        <f>O246*H246</f>
        <v>0</v>
      </c>
      <c r="Q246" s="218">
        <v>0</v>
      </c>
      <c r="R246" s="218">
        <f>Q246*H246</f>
        <v>0</v>
      </c>
      <c r="S246" s="218">
        <v>0</v>
      </c>
      <c r="T246" s="219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20" t="s">
        <v>187</v>
      </c>
      <c r="AT246" s="220" t="s">
        <v>189</v>
      </c>
      <c r="AU246" s="220" t="s">
        <v>198</v>
      </c>
      <c r="AY246" s="20" t="s">
        <v>188</v>
      </c>
      <c r="BE246" s="221">
        <f>IF(N246="základní",J246,0)</f>
        <v>0</v>
      </c>
      <c r="BF246" s="221">
        <f>IF(N246="snížená",J246,0)</f>
        <v>0</v>
      </c>
      <c r="BG246" s="221">
        <f>IF(N246="zákl. přenesená",J246,0)</f>
        <v>0</v>
      </c>
      <c r="BH246" s="221">
        <f>IF(N246="sníž. přenesená",J246,0)</f>
        <v>0</v>
      </c>
      <c r="BI246" s="221">
        <f>IF(N246="nulová",J246,0)</f>
        <v>0</v>
      </c>
      <c r="BJ246" s="20" t="s">
        <v>86</v>
      </c>
      <c r="BK246" s="221">
        <f>ROUND(I246*H246,2)</f>
        <v>0</v>
      </c>
      <c r="BL246" s="20" t="s">
        <v>187</v>
      </c>
      <c r="BM246" s="220" t="s">
        <v>2898</v>
      </c>
    </row>
    <row r="247" s="2" customFormat="1">
      <c r="A247" s="42"/>
      <c r="B247" s="43"/>
      <c r="C247" s="44"/>
      <c r="D247" s="222" t="s">
        <v>194</v>
      </c>
      <c r="E247" s="44"/>
      <c r="F247" s="223" t="s">
        <v>4052</v>
      </c>
      <c r="G247" s="44"/>
      <c r="H247" s="44"/>
      <c r="I247" s="224"/>
      <c r="J247" s="44"/>
      <c r="K247" s="44"/>
      <c r="L247" s="48"/>
      <c r="M247" s="225"/>
      <c r="N247" s="226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194</v>
      </c>
      <c r="AU247" s="20" t="s">
        <v>198</v>
      </c>
    </row>
    <row r="248" s="2" customFormat="1" ht="16.5" customHeight="1">
      <c r="A248" s="42"/>
      <c r="B248" s="43"/>
      <c r="C248" s="209" t="s">
        <v>675</v>
      </c>
      <c r="D248" s="209" t="s">
        <v>189</v>
      </c>
      <c r="E248" s="210" t="s">
        <v>4053</v>
      </c>
      <c r="F248" s="211" t="s">
        <v>4054</v>
      </c>
      <c r="G248" s="212" t="s">
        <v>235</v>
      </c>
      <c r="H248" s="213">
        <v>1</v>
      </c>
      <c r="I248" s="214"/>
      <c r="J248" s="215">
        <f>ROUND(I248*H248,2)</f>
        <v>0</v>
      </c>
      <c r="K248" s="211" t="s">
        <v>32</v>
      </c>
      <c r="L248" s="48"/>
      <c r="M248" s="216" t="s">
        <v>32</v>
      </c>
      <c r="N248" s="217" t="s">
        <v>49</v>
      </c>
      <c r="O248" s="88"/>
      <c r="P248" s="218">
        <f>O248*H248</f>
        <v>0</v>
      </c>
      <c r="Q248" s="218">
        <v>0</v>
      </c>
      <c r="R248" s="218">
        <f>Q248*H248</f>
        <v>0</v>
      </c>
      <c r="S248" s="218">
        <v>0</v>
      </c>
      <c r="T248" s="219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20" t="s">
        <v>187</v>
      </c>
      <c r="AT248" s="220" t="s">
        <v>189</v>
      </c>
      <c r="AU248" s="220" t="s">
        <v>198</v>
      </c>
      <c r="AY248" s="20" t="s">
        <v>188</v>
      </c>
      <c r="BE248" s="221">
        <f>IF(N248="základní",J248,0)</f>
        <v>0</v>
      </c>
      <c r="BF248" s="221">
        <f>IF(N248="snížená",J248,0)</f>
        <v>0</v>
      </c>
      <c r="BG248" s="221">
        <f>IF(N248="zákl. přenesená",J248,0)</f>
        <v>0</v>
      </c>
      <c r="BH248" s="221">
        <f>IF(N248="sníž. přenesená",J248,0)</f>
        <v>0</v>
      </c>
      <c r="BI248" s="221">
        <f>IF(N248="nulová",J248,0)</f>
        <v>0</v>
      </c>
      <c r="BJ248" s="20" t="s">
        <v>86</v>
      </c>
      <c r="BK248" s="221">
        <f>ROUND(I248*H248,2)</f>
        <v>0</v>
      </c>
      <c r="BL248" s="20" t="s">
        <v>187</v>
      </c>
      <c r="BM248" s="220" t="s">
        <v>2906</v>
      </c>
    </row>
    <row r="249" s="2" customFormat="1">
      <c r="A249" s="42"/>
      <c r="B249" s="43"/>
      <c r="C249" s="44"/>
      <c r="D249" s="222" t="s">
        <v>194</v>
      </c>
      <c r="E249" s="44"/>
      <c r="F249" s="223" t="s">
        <v>4054</v>
      </c>
      <c r="G249" s="44"/>
      <c r="H249" s="44"/>
      <c r="I249" s="224"/>
      <c r="J249" s="44"/>
      <c r="K249" s="44"/>
      <c r="L249" s="48"/>
      <c r="M249" s="225"/>
      <c r="N249" s="226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194</v>
      </c>
      <c r="AU249" s="20" t="s">
        <v>198</v>
      </c>
    </row>
    <row r="250" s="2" customFormat="1" ht="16.5" customHeight="1">
      <c r="A250" s="42"/>
      <c r="B250" s="43"/>
      <c r="C250" s="209" t="s">
        <v>681</v>
      </c>
      <c r="D250" s="209" t="s">
        <v>189</v>
      </c>
      <c r="E250" s="210" t="s">
        <v>4055</v>
      </c>
      <c r="F250" s="211" t="s">
        <v>4056</v>
      </c>
      <c r="G250" s="212" t="s">
        <v>235</v>
      </c>
      <c r="H250" s="213">
        <v>1</v>
      </c>
      <c r="I250" s="214"/>
      <c r="J250" s="215">
        <f>ROUND(I250*H250,2)</f>
        <v>0</v>
      </c>
      <c r="K250" s="211" t="s">
        <v>32</v>
      </c>
      <c r="L250" s="48"/>
      <c r="M250" s="216" t="s">
        <v>32</v>
      </c>
      <c r="N250" s="217" t="s">
        <v>49</v>
      </c>
      <c r="O250" s="88"/>
      <c r="P250" s="218">
        <f>O250*H250</f>
        <v>0</v>
      </c>
      <c r="Q250" s="218">
        <v>0</v>
      </c>
      <c r="R250" s="218">
        <f>Q250*H250</f>
        <v>0</v>
      </c>
      <c r="S250" s="218">
        <v>0</v>
      </c>
      <c r="T250" s="219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20" t="s">
        <v>187</v>
      </c>
      <c r="AT250" s="220" t="s">
        <v>189</v>
      </c>
      <c r="AU250" s="220" t="s">
        <v>198</v>
      </c>
      <c r="AY250" s="20" t="s">
        <v>188</v>
      </c>
      <c r="BE250" s="221">
        <f>IF(N250="základní",J250,0)</f>
        <v>0</v>
      </c>
      <c r="BF250" s="221">
        <f>IF(N250="snížená",J250,0)</f>
        <v>0</v>
      </c>
      <c r="BG250" s="221">
        <f>IF(N250="zákl. přenesená",J250,0)</f>
        <v>0</v>
      </c>
      <c r="BH250" s="221">
        <f>IF(N250="sníž. přenesená",J250,0)</f>
        <v>0</v>
      </c>
      <c r="BI250" s="221">
        <f>IF(N250="nulová",J250,0)</f>
        <v>0</v>
      </c>
      <c r="BJ250" s="20" t="s">
        <v>86</v>
      </c>
      <c r="BK250" s="221">
        <f>ROUND(I250*H250,2)</f>
        <v>0</v>
      </c>
      <c r="BL250" s="20" t="s">
        <v>187</v>
      </c>
      <c r="BM250" s="220" t="s">
        <v>2910</v>
      </c>
    </row>
    <row r="251" s="2" customFormat="1">
      <c r="A251" s="42"/>
      <c r="B251" s="43"/>
      <c r="C251" s="44"/>
      <c r="D251" s="222" t="s">
        <v>194</v>
      </c>
      <c r="E251" s="44"/>
      <c r="F251" s="223" t="s">
        <v>4056</v>
      </c>
      <c r="G251" s="44"/>
      <c r="H251" s="44"/>
      <c r="I251" s="224"/>
      <c r="J251" s="44"/>
      <c r="K251" s="44"/>
      <c r="L251" s="48"/>
      <c r="M251" s="225"/>
      <c r="N251" s="226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194</v>
      </c>
      <c r="AU251" s="20" t="s">
        <v>198</v>
      </c>
    </row>
    <row r="252" s="2" customFormat="1" ht="24.15" customHeight="1">
      <c r="A252" s="42"/>
      <c r="B252" s="43"/>
      <c r="C252" s="209" t="s">
        <v>688</v>
      </c>
      <c r="D252" s="209" t="s">
        <v>189</v>
      </c>
      <c r="E252" s="210" t="s">
        <v>4057</v>
      </c>
      <c r="F252" s="211" t="s">
        <v>4058</v>
      </c>
      <c r="G252" s="212" t="s">
        <v>235</v>
      </c>
      <c r="H252" s="213">
        <v>36</v>
      </c>
      <c r="I252" s="214"/>
      <c r="J252" s="215">
        <f>ROUND(I252*H252,2)</f>
        <v>0</v>
      </c>
      <c r="K252" s="211" t="s">
        <v>32</v>
      </c>
      <c r="L252" s="48"/>
      <c r="M252" s="216" t="s">
        <v>32</v>
      </c>
      <c r="N252" s="217" t="s">
        <v>49</v>
      </c>
      <c r="O252" s="88"/>
      <c r="P252" s="218">
        <f>O252*H252</f>
        <v>0</v>
      </c>
      <c r="Q252" s="218">
        <v>0</v>
      </c>
      <c r="R252" s="218">
        <f>Q252*H252</f>
        <v>0</v>
      </c>
      <c r="S252" s="218">
        <v>0</v>
      </c>
      <c r="T252" s="219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20" t="s">
        <v>187</v>
      </c>
      <c r="AT252" s="220" t="s">
        <v>189</v>
      </c>
      <c r="AU252" s="220" t="s">
        <v>198</v>
      </c>
      <c r="AY252" s="20" t="s">
        <v>188</v>
      </c>
      <c r="BE252" s="221">
        <f>IF(N252="základní",J252,0)</f>
        <v>0</v>
      </c>
      <c r="BF252" s="221">
        <f>IF(N252="snížená",J252,0)</f>
        <v>0</v>
      </c>
      <c r="BG252" s="221">
        <f>IF(N252="zákl. přenesená",J252,0)</f>
        <v>0</v>
      </c>
      <c r="BH252" s="221">
        <f>IF(N252="sníž. přenesená",J252,0)</f>
        <v>0</v>
      </c>
      <c r="BI252" s="221">
        <f>IF(N252="nulová",J252,0)</f>
        <v>0</v>
      </c>
      <c r="BJ252" s="20" t="s">
        <v>86</v>
      </c>
      <c r="BK252" s="221">
        <f>ROUND(I252*H252,2)</f>
        <v>0</v>
      </c>
      <c r="BL252" s="20" t="s">
        <v>187</v>
      </c>
      <c r="BM252" s="220" t="s">
        <v>2920</v>
      </c>
    </row>
    <row r="253" s="2" customFormat="1">
      <c r="A253" s="42"/>
      <c r="B253" s="43"/>
      <c r="C253" s="44"/>
      <c r="D253" s="222" t="s">
        <v>194</v>
      </c>
      <c r="E253" s="44"/>
      <c r="F253" s="223" t="s">
        <v>4058</v>
      </c>
      <c r="G253" s="44"/>
      <c r="H253" s="44"/>
      <c r="I253" s="224"/>
      <c r="J253" s="44"/>
      <c r="K253" s="44"/>
      <c r="L253" s="48"/>
      <c r="M253" s="225"/>
      <c r="N253" s="226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194</v>
      </c>
      <c r="AU253" s="20" t="s">
        <v>198</v>
      </c>
    </row>
    <row r="254" s="2" customFormat="1" ht="24.15" customHeight="1">
      <c r="A254" s="42"/>
      <c r="B254" s="43"/>
      <c r="C254" s="209" t="s">
        <v>693</v>
      </c>
      <c r="D254" s="209" t="s">
        <v>189</v>
      </c>
      <c r="E254" s="210" t="s">
        <v>4059</v>
      </c>
      <c r="F254" s="211" t="s">
        <v>4060</v>
      </c>
      <c r="G254" s="212" t="s">
        <v>32</v>
      </c>
      <c r="H254" s="213">
        <v>0</v>
      </c>
      <c r="I254" s="214"/>
      <c r="J254" s="215">
        <f>ROUND(I254*H254,2)</f>
        <v>0</v>
      </c>
      <c r="K254" s="211" t="s">
        <v>32</v>
      </c>
      <c r="L254" s="48"/>
      <c r="M254" s="216" t="s">
        <v>32</v>
      </c>
      <c r="N254" s="217" t="s">
        <v>49</v>
      </c>
      <c r="O254" s="88"/>
      <c r="P254" s="218">
        <f>O254*H254</f>
        <v>0</v>
      </c>
      <c r="Q254" s="218">
        <v>0</v>
      </c>
      <c r="R254" s="218">
        <f>Q254*H254</f>
        <v>0</v>
      </c>
      <c r="S254" s="218">
        <v>0</v>
      </c>
      <c r="T254" s="219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20" t="s">
        <v>187</v>
      </c>
      <c r="AT254" s="220" t="s">
        <v>189</v>
      </c>
      <c r="AU254" s="220" t="s">
        <v>198</v>
      </c>
      <c r="AY254" s="20" t="s">
        <v>188</v>
      </c>
      <c r="BE254" s="221">
        <f>IF(N254="základní",J254,0)</f>
        <v>0</v>
      </c>
      <c r="BF254" s="221">
        <f>IF(N254="snížená",J254,0)</f>
        <v>0</v>
      </c>
      <c r="BG254" s="221">
        <f>IF(N254="zákl. přenesená",J254,0)</f>
        <v>0</v>
      </c>
      <c r="BH254" s="221">
        <f>IF(N254="sníž. přenesená",J254,0)</f>
        <v>0</v>
      </c>
      <c r="BI254" s="221">
        <f>IF(N254="nulová",J254,0)</f>
        <v>0</v>
      </c>
      <c r="BJ254" s="20" t="s">
        <v>86</v>
      </c>
      <c r="BK254" s="221">
        <f>ROUND(I254*H254,2)</f>
        <v>0</v>
      </c>
      <c r="BL254" s="20" t="s">
        <v>187</v>
      </c>
      <c r="BM254" s="220" t="s">
        <v>3541</v>
      </c>
    </row>
    <row r="255" s="2" customFormat="1">
      <c r="A255" s="42"/>
      <c r="B255" s="43"/>
      <c r="C255" s="44"/>
      <c r="D255" s="222" t="s">
        <v>194</v>
      </c>
      <c r="E255" s="44"/>
      <c r="F255" s="223" t="s">
        <v>4060</v>
      </c>
      <c r="G255" s="44"/>
      <c r="H255" s="44"/>
      <c r="I255" s="224"/>
      <c r="J255" s="44"/>
      <c r="K255" s="44"/>
      <c r="L255" s="48"/>
      <c r="M255" s="225"/>
      <c r="N255" s="226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194</v>
      </c>
      <c r="AU255" s="20" t="s">
        <v>198</v>
      </c>
    </row>
    <row r="256" s="11" customFormat="1" ht="20.88" customHeight="1">
      <c r="A256" s="11"/>
      <c r="B256" s="195"/>
      <c r="C256" s="196"/>
      <c r="D256" s="197" t="s">
        <v>77</v>
      </c>
      <c r="E256" s="237" t="s">
        <v>3925</v>
      </c>
      <c r="F256" s="237" t="s">
        <v>3926</v>
      </c>
      <c r="G256" s="196"/>
      <c r="H256" s="196"/>
      <c r="I256" s="199"/>
      <c r="J256" s="238">
        <f>BK256</f>
        <v>0</v>
      </c>
      <c r="K256" s="196"/>
      <c r="L256" s="201"/>
      <c r="M256" s="202"/>
      <c r="N256" s="203"/>
      <c r="O256" s="203"/>
      <c r="P256" s="204">
        <f>SUM(P257:P264)</f>
        <v>0</v>
      </c>
      <c r="Q256" s="203"/>
      <c r="R256" s="204">
        <f>SUM(R257:R264)</f>
        <v>0</v>
      </c>
      <c r="S256" s="203"/>
      <c r="T256" s="205">
        <f>SUM(T257:T264)</f>
        <v>0</v>
      </c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R256" s="206" t="s">
        <v>86</v>
      </c>
      <c r="AT256" s="207" t="s">
        <v>77</v>
      </c>
      <c r="AU256" s="207" t="s">
        <v>91</v>
      </c>
      <c r="AY256" s="206" t="s">
        <v>188</v>
      </c>
      <c r="BK256" s="208">
        <f>SUM(BK257:BK264)</f>
        <v>0</v>
      </c>
    </row>
    <row r="257" s="2" customFormat="1" ht="16.5" customHeight="1">
      <c r="A257" s="42"/>
      <c r="B257" s="43"/>
      <c r="C257" s="209" t="s">
        <v>699</v>
      </c>
      <c r="D257" s="209" t="s">
        <v>189</v>
      </c>
      <c r="E257" s="210" t="s">
        <v>4061</v>
      </c>
      <c r="F257" s="211" t="s">
        <v>3928</v>
      </c>
      <c r="G257" s="212" t="s">
        <v>235</v>
      </c>
      <c r="H257" s="213">
        <v>130</v>
      </c>
      <c r="I257" s="214"/>
      <c r="J257" s="215">
        <f>ROUND(I257*H257,2)</f>
        <v>0</v>
      </c>
      <c r="K257" s="211" t="s">
        <v>32</v>
      </c>
      <c r="L257" s="48"/>
      <c r="M257" s="216" t="s">
        <v>32</v>
      </c>
      <c r="N257" s="217" t="s">
        <v>49</v>
      </c>
      <c r="O257" s="88"/>
      <c r="P257" s="218">
        <f>O257*H257</f>
        <v>0</v>
      </c>
      <c r="Q257" s="218">
        <v>0</v>
      </c>
      <c r="R257" s="218">
        <f>Q257*H257</f>
        <v>0</v>
      </c>
      <c r="S257" s="218">
        <v>0</v>
      </c>
      <c r="T257" s="219">
        <f>S257*H257</f>
        <v>0</v>
      </c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R257" s="220" t="s">
        <v>187</v>
      </c>
      <c r="AT257" s="220" t="s">
        <v>189</v>
      </c>
      <c r="AU257" s="220" t="s">
        <v>198</v>
      </c>
      <c r="AY257" s="20" t="s">
        <v>188</v>
      </c>
      <c r="BE257" s="221">
        <f>IF(N257="základní",J257,0)</f>
        <v>0</v>
      </c>
      <c r="BF257" s="221">
        <f>IF(N257="snížená",J257,0)</f>
        <v>0</v>
      </c>
      <c r="BG257" s="221">
        <f>IF(N257="zákl. přenesená",J257,0)</f>
        <v>0</v>
      </c>
      <c r="BH257" s="221">
        <f>IF(N257="sníž. přenesená",J257,0)</f>
        <v>0</v>
      </c>
      <c r="BI257" s="221">
        <f>IF(N257="nulová",J257,0)</f>
        <v>0</v>
      </c>
      <c r="BJ257" s="20" t="s">
        <v>86</v>
      </c>
      <c r="BK257" s="221">
        <f>ROUND(I257*H257,2)</f>
        <v>0</v>
      </c>
      <c r="BL257" s="20" t="s">
        <v>187</v>
      </c>
      <c r="BM257" s="220" t="s">
        <v>3547</v>
      </c>
    </row>
    <row r="258" s="2" customFormat="1">
      <c r="A258" s="42"/>
      <c r="B258" s="43"/>
      <c r="C258" s="44"/>
      <c r="D258" s="222" t="s">
        <v>194</v>
      </c>
      <c r="E258" s="44"/>
      <c r="F258" s="223" t="s">
        <v>3928</v>
      </c>
      <c r="G258" s="44"/>
      <c r="H258" s="44"/>
      <c r="I258" s="224"/>
      <c r="J258" s="44"/>
      <c r="K258" s="44"/>
      <c r="L258" s="48"/>
      <c r="M258" s="225"/>
      <c r="N258" s="226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0" t="s">
        <v>194</v>
      </c>
      <c r="AU258" s="20" t="s">
        <v>198</v>
      </c>
    </row>
    <row r="259" s="2" customFormat="1" ht="16.5" customHeight="1">
      <c r="A259" s="42"/>
      <c r="B259" s="43"/>
      <c r="C259" s="209" t="s">
        <v>705</v>
      </c>
      <c r="D259" s="209" t="s">
        <v>189</v>
      </c>
      <c r="E259" s="210" t="s">
        <v>4062</v>
      </c>
      <c r="F259" s="211" t="s">
        <v>4063</v>
      </c>
      <c r="G259" s="212" t="s">
        <v>235</v>
      </c>
      <c r="H259" s="213">
        <v>10</v>
      </c>
      <c r="I259" s="214"/>
      <c r="J259" s="215">
        <f>ROUND(I259*H259,2)</f>
        <v>0</v>
      </c>
      <c r="K259" s="211" t="s">
        <v>32</v>
      </c>
      <c r="L259" s="48"/>
      <c r="M259" s="216" t="s">
        <v>32</v>
      </c>
      <c r="N259" s="217" t="s">
        <v>49</v>
      </c>
      <c r="O259" s="88"/>
      <c r="P259" s="218">
        <f>O259*H259</f>
        <v>0</v>
      </c>
      <c r="Q259" s="218">
        <v>0</v>
      </c>
      <c r="R259" s="218">
        <f>Q259*H259</f>
        <v>0</v>
      </c>
      <c r="S259" s="218">
        <v>0</v>
      </c>
      <c r="T259" s="219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20" t="s">
        <v>187</v>
      </c>
      <c r="AT259" s="220" t="s">
        <v>189</v>
      </c>
      <c r="AU259" s="220" t="s">
        <v>198</v>
      </c>
      <c r="AY259" s="20" t="s">
        <v>188</v>
      </c>
      <c r="BE259" s="221">
        <f>IF(N259="základní",J259,0)</f>
        <v>0</v>
      </c>
      <c r="BF259" s="221">
        <f>IF(N259="snížená",J259,0)</f>
        <v>0</v>
      </c>
      <c r="BG259" s="221">
        <f>IF(N259="zákl. přenesená",J259,0)</f>
        <v>0</v>
      </c>
      <c r="BH259" s="221">
        <f>IF(N259="sníž. přenesená",J259,0)</f>
        <v>0</v>
      </c>
      <c r="BI259" s="221">
        <f>IF(N259="nulová",J259,0)</f>
        <v>0</v>
      </c>
      <c r="BJ259" s="20" t="s">
        <v>86</v>
      </c>
      <c r="BK259" s="221">
        <f>ROUND(I259*H259,2)</f>
        <v>0</v>
      </c>
      <c r="BL259" s="20" t="s">
        <v>187</v>
      </c>
      <c r="BM259" s="220" t="s">
        <v>3582</v>
      </c>
    </row>
    <row r="260" s="2" customFormat="1">
      <c r="A260" s="42"/>
      <c r="B260" s="43"/>
      <c r="C260" s="44"/>
      <c r="D260" s="222" t="s">
        <v>194</v>
      </c>
      <c r="E260" s="44"/>
      <c r="F260" s="223" t="s">
        <v>4063</v>
      </c>
      <c r="G260" s="44"/>
      <c r="H260" s="44"/>
      <c r="I260" s="224"/>
      <c r="J260" s="44"/>
      <c r="K260" s="44"/>
      <c r="L260" s="48"/>
      <c r="M260" s="225"/>
      <c r="N260" s="226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194</v>
      </c>
      <c r="AU260" s="20" t="s">
        <v>198</v>
      </c>
    </row>
    <row r="261" s="2" customFormat="1" ht="16.5" customHeight="1">
      <c r="A261" s="42"/>
      <c r="B261" s="43"/>
      <c r="C261" s="209" t="s">
        <v>721</v>
      </c>
      <c r="D261" s="209" t="s">
        <v>189</v>
      </c>
      <c r="E261" s="210" t="s">
        <v>4064</v>
      </c>
      <c r="F261" s="211" t="s">
        <v>3992</v>
      </c>
      <c r="G261" s="212" t="s">
        <v>314</v>
      </c>
      <c r="H261" s="213">
        <v>15.5</v>
      </c>
      <c r="I261" s="214"/>
      <c r="J261" s="215">
        <f>ROUND(I261*H261,2)</f>
        <v>0</v>
      </c>
      <c r="K261" s="211" t="s">
        <v>32</v>
      </c>
      <c r="L261" s="48"/>
      <c r="M261" s="216" t="s">
        <v>32</v>
      </c>
      <c r="N261" s="217" t="s">
        <v>49</v>
      </c>
      <c r="O261" s="88"/>
      <c r="P261" s="218">
        <f>O261*H261</f>
        <v>0</v>
      </c>
      <c r="Q261" s="218">
        <v>0</v>
      </c>
      <c r="R261" s="218">
        <f>Q261*H261</f>
        <v>0</v>
      </c>
      <c r="S261" s="218">
        <v>0</v>
      </c>
      <c r="T261" s="219">
        <f>S261*H261</f>
        <v>0</v>
      </c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R261" s="220" t="s">
        <v>187</v>
      </c>
      <c r="AT261" s="220" t="s">
        <v>189</v>
      </c>
      <c r="AU261" s="220" t="s">
        <v>198</v>
      </c>
      <c r="AY261" s="20" t="s">
        <v>188</v>
      </c>
      <c r="BE261" s="221">
        <f>IF(N261="základní",J261,0)</f>
        <v>0</v>
      </c>
      <c r="BF261" s="221">
        <f>IF(N261="snížená",J261,0)</f>
        <v>0</v>
      </c>
      <c r="BG261" s="221">
        <f>IF(N261="zákl. přenesená",J261,0)</f>
        <v>0</v>
      </c>
      <c r="BH261" s="221">
        <f>IF(N261="sníž. přenesená",J261,0)</f>
        <v>0</v>
      </c>
      <c r="BI261" s="221">
        <f>IF(N261="nulová",J261,0)</f>
        <v>0</v>
      </c>
      <c r="BJ261" s="20" t="s">
        <v>86</v>
      </c>
      <c r="BK261" s="221">
        <f>ROUND(I261*H261,2)</f>
        <v>0</v>
      </c>
      <c r="BL261" s="20" t="s">
        <v>187</v>
      </c>
      <c r="BM261" s="220" t="s">
        <v>2926</v>
      </c>
    </row>
    <row r="262" s="2" customFormat="1">
      <c r="A262" s="42"/>
      <c r="B262" s="43"/>
      <c r="C262" s="44"/>
      <c r="D262" s="222" t="s">
        <v>194</v>
      </c>
      <c r="E262" s="44"/>
      <c r="F262" s="223" t="s">
        <v>3992</v>
      </c>
      <c r="G262" s="44"/>
      <c r="H262" s="44"/>
      <c r="I262" s="224"/>
      <c r="J262" s="44"/>
      <c r="K262" s="44"/>
      <c r="L262" s="48"/>
      <c r="M262" s="225"/>
      <c r="N262" s="226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194</v>
      </c>
      <c r="AU262" s="20" t="s">
        <v>198</v>
      </c>
    </row>
    <row r="263" s="2" customFormat="1" ht="16.5" customHeight="1">
      <c r="A263" s="42"/>
      <c r="B263" s="43"/>
      <c r="C263" s="209" t="s">
        <v>729</v>
      </c>
      <c r="D263" s="209" t="s">
        <v>189</v>
      </c>
      <c r="E263" s="210" t="s">
        <v>4065</v>
      </c>
      <c r="F263" s="211" t="s">
        <v>4066</v>
      </c>
      <c r="G263" s="212" t="s">
        <v>314</v>
      </c>
      <c r="H263" s="213">
        <v>36</v>
      </c>
      <c r="I263" s="214"/>
      <c r="J263" s="215">
        <f>ROUND(I263*H263,2)</f>
        <v>0</v>
      </c>
      <c r="K263" s="211" t="s">
        <v>32</v>
      </c>
      <c r="L263" s="48"/>
      <c r="M263" s="216" t="s">
        <v>32</v>
      </c>
      <c r="N263" s="217" t="s">
        <v>49</v>
      </c>
      <c r="O263" s="88"/>
      <c r="P263" s="218">
        <f>O263*H263</f>
        <v>0</v>
      </c>
      <c r="Q263" s="218">
        <v>0</v>
      </c>
      <c r="R263" s="218">
        <f>Q263*H263</f>
        <v>0</v>
      </c>
      <c r="S263" s="218">
        <v>0</v>
      </c>
      <c r="T263" s="219">
        <f>S263*H263</f>
        <v>0</v>
      </c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R263" s="220" t="s">
        <v>187</v>
      </c>
      <c r="AT263" s="220" t="s">
        <v>189</v>
      </c>
      <c r="AU263" s="220" t="s">
        <v>198</v>
      </c>
      <c r="AY263" s="20" t="s">
        <v>188</v>
      </c>
      <c r="BE263" s="221">
        <f>IF(N263="základní",J263,0)</f>
        <v>0</v>
      </c>
      <c r="BF263" s="221">
        <f>IF(N263="snížená",J263,0)</f>
        <v>0</v>
      </c>
      <c r="BG263" s="221">
        <f>IF(N263="zákl. přenesená",J263,0)</f>
        <v>0</v>
      </c>
      <c r="BH263" s="221">
        <f>IF(N263="sníž. přenesená",J263,0)</f>
        <v>0</v>
      </c>
      <c r="BI263" s="221">
        <f>IF(N263="nulová",J263,0)</f>
        <v>0</v>
      </c>
      <c r="BJ263" s="20" t="s">
        <v>86</v>
      </c>
      <c r="BK263" s="221">
        <f>ROUND(I263*H263,2)</f>
        <v>0</v>
      </c>
      <c r="BL263" s="20" t="s">
        <v>187</v>
      </c>
      <c r="BM263" s="220" t="s">
        <v>3613</v>
      </c>
    </row>
    <row r="264" s="2" customFormat="1">
      <c r="A264" s="42"/>
      <c r="B264" s="43"/>
      <c r="C264" s="44"/>
      <c r="D264" s="222" t="s">
        <v>194</v>
      </c>
      <c r="E264" s="44"/>
      <c r="F264" s="223" t="s">
        <v>4066</v>
      </c>
      <c r="G264" s="44"/>
      <c r="H264" s="44"/>
      <c r="I264" s="224"/>
      <c r="J264" s="44"/>
      <c r="K264" s="44"/>
      <c r="L264" s="48"/>
      <c r="M264" s="225"/>
      <c r="N264" s="226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0" t="s">
        <v>194</v>
      </c>
      <c r="AU264" s="20" t="s">
        <v>198</v>
      </c>
    </row>
    <row r="265" s="11" customFormat="1" ht="25.92" customHeight="1">
      <c r="A265" s="11"/>
      <c r="B265" s="195"/>
      <c r="C265" s="196"/>
      <c r="D265" s="197" t="s">
        <v>77</v>
      </c>
      <c r="E265" s="198" t="s">
        <v>230</v>
      </c>
      <c r="F265" s="198" t="s">
        <v>89</v>
      </c>
      <c r="G265" s="196"/>
      <c r="H265" s="196"/>
      <c r="I265" s="199"/>
      <c r="J265" s="200">
        <f>BK265</f>
        <v>0</v>
      </c>
      <c r="K265" s="196"/>
      <c r="L265" s="201"/>
      <c r="M265" s="202"/>
      <c r="N265" s="203"/>
      <c r="O265" s="203"/>
      <c r="P265" s="204">
        <f>SUM(P266:P273)</f>
        <v>0</v>
      </c>
      <c r="Q265" s="203"/>
      <c r="R265" s="204">
        <f>SUM(R266:R273)</f>
        <v>0</v>
      </c>
      <c r="S265" s="203"/>
      <c r="T265" s="205">
        <f>SUM(T266:T273)</f>
        <v>0</v>
      </c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R265" s="206" t="s">
        <v>208</v>
      </c>
      <c r="AT265" s="207" t="s">
        <v>77</v>
      </c>
      <c r="AU265" s="207" t="s">
        <v>78</v>
      </c>
      <c r="AY265" s="206" t="s">
        <v>188</v>
      </c>
      <c r="BK265" s="208">
        <f>SUM(BK266:BK273)</f>
        <v>0</v>
      </c>
    </row>
    <row r="266" s="2" customFormat="1" ht="16.5" customHeight="1">
      <c r="A266" s="42"/>
      <c r="B266" s="43"/>
      <c r="C266" s="209" t="s">
        <v>752</v>
      </c>
      <c r="D266" s="209" t="s">
        <v>189</v>
      </c>
      <c r="E266" s="210" t="s">
        <v>3929</v>
      </c>
      <c r="F266" s="211" t="s">
        <v>3930</v>
      </c>
      <c r="G266" s="212" t="s">
        <v>886</v>
      </c>
      <c r="H266" s="213">
        <v>16</v>
      </c>
      <c r="I266" s="214"/>
      <c r="J266" s="215">
        <f>ROUND(I266*H266,2)</f>
        <v>0</v>
      </c>
      <c r="K266" s="211" t="s">
        <v>32</v>
      </c>
      <c r="L266" s="48"/>
      <c r="M266" s="216" t="s">
        <v>32</v>
      </c>
      <c r="N266" s="217" t="s">
        <v>49</v>
      </c>
      <c r="O266" s="88"/>
      <c r="P266" s="218">
        <f>O266*H266</f>
        <v>0</v>
      </c>
      <c r="Q266" s="218">
        <v>0</v>
      </c>
      <c r="R266" s="218">
        <f>Q266*H266</f>
        <v>0</v>
      </c>
      <c r="S266" s="218">
        <v>0</v>
      </c>
      <c r="T266" s="219">
        <f>S266*H266</f>
        <v>0</v>
      </c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R266" s="220" t="s">
        <v>187</v>
      </c>
      <c r="AT266" s="220" t="s">
        <v>189</v>
      </c>
      <c r="AU266" s="220" t="s">
        <v>86</v>
      </c>
      <c r="AY266" s="20" t="s">
        <v>188</v>
      </c>
      <c r="BE266" s="221">
        <f>IF(N266="základní",J266,0)</f>
        <v>0</v>
      </c>
      <c r="BF266" s="221">
        <f>IF(N266="snížená",J266,0)</f>
        <v>0</v>
      </c>
      <c r="BG266" s="221">
        <f>IF(N266="zákl. přenesená",J266,0)</f>
        <v>0</v>
      </c>
      <c r="BH266" s="221">
        <f>IF(N266="sníž. přenesená",J266,0)</f>
        <v>0</v>
      </c>
      <c r="BI266" s="221">
        <f>IF(N266="nulová",J266,0)</f>
        <v>0</v>
      </c>
      <c r="BJ266" s="20" t="s">
        <v>86</v>
      </c>
      <c r="BK266" s="221">
        <f>ROUND(I266*H266,2)</f>
        <v>0</v>
      </c>
      <c r="BL266" s="20" t="s">
        <v>187</v>
      </c>
      <c r="BM266" s="220" t="s">
        <v>3623</v>
      </c>
    </row>
    <row r="267" s="2" customFormat="1">
      <c r="A267" s="42"/>
      <c r="B267" s="43"/>
      <c r="C267" s="44"/>
      <c r="D267" s="222" t="s">
        <v>194</v>
      </c>
      <c r="E267" s="44"/>
      <c r="F267" s="223" t="s">
        <v>3930</v>
      </c>
      <c r="G267" s="44"/>
      <c r="H267" s="44"/>
      <c r="I267" s="224"/>
      <c r="J267" s="44"/>
      <c r="K267" s="44"/>
      <c r="L267" s="48"/>
      <c r="M267" s="225"/>
      <c r="N267" s="226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194</v>
      </c>
      <c r="AU267" s="20" t="s">
        <v>86</v>
      </c>
    </row>
    <row r="268" s="2" customFormat="1" ht="24.15" customHeight="1">
      <c r="A268" s="42"/>
      <c r="B268" s="43"/>
      <c r="C268" s="209" t="s">
        <v>765</v>
      </c>
      <c r="D268" s="209" t="s">
        <v>189</v>
      </c>
      <c r="E268" s="210" t="s">
        <v>3931</v>
      </c>
      <c r="F268" s="211" t="s">
        <v>3932</v>
      </c>
      <c r="G268" s="212" t="s">
        <v>244</v>
      </c>
      <c r="H268" s="213">
        <v>0.80000000000000004</v>
      </c>
      <c r="I268" s="214"/>
      <c r="J268" s="215">
        <f>ROUND(I268*H268,2)</f>
        <v>0</v>
      </c>
      <c r="K268" s="211" t="s">
        <v>32</v>
      </c>
      <c r="L268" s="48"/>
      <c r="M268" s="216" t="s">
        <v>32</v>
      </c>
      <c r="N268" s="217" t="s">
        <v>49</v>
      </c>
      <c r="O268" s="88"/>
      <c r="P268" s="218">
        <f>O268*H268</f>
        <v>0</v>
      </c>
      <c r="Q268" s="218">
        <v>0</v>
      </c>
      <c r="R268" s="218">
        <f>Q268*H268</f>
        <v>0</v>
      </c>
      <c r="S268" s="218">
        <v>0</v>
      </c>
      <c r="T268" s="219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20" t="s">
        <v>187</v>
      </c>
      <c r="AT268" s="220" t="s">
        <v>189</v>
      </c>
      <c r="AU268" s="220" t="s">
        <v>86</v>
      </c>
      <c r="AY268" s="20" t="s">
        <v>188</v>
      </c>
      <c r="BE268" s="221">
        <f>IF(N268="základní",J268,0)</f>
        <v>0</v>
      </c>
      <c r="BF268" s="221">
        <f>IF(N268="snížená",J268,0)</f>
        <v>0</v>
      </c>
      <c r="BG268" s="221">
        <f>IF(N268="zákl. přenesená",J268,0)</f>
        <v>0</v>
      </c>
      <c r="BH268" s="221">
        <f>IF(N268="sníž. přenesená",J268,0)</f>
        <v>0</v>
      </c>
      <c r="BI268" s="221">
        <f>IF(N268="nulová",J268,0)</f>
        <v>0</v>
      </c>
      <c r="BJ268" s="20" t="s">
        <v>86</v>
      </c>
      <c r="BK268" s="221">
        <f>ROUND(I268*H268,2)</f>
        <v>0</v>
      </c>
      <c r="BL268" s="20" t="s">
        <v>187</v>
      </c>
      <c r="BM268" s="220" t="s">
        <v>3638</v>
      </c>
    </row>
    <row r="269" s="2" customFormat="1">
      <c r="A269" s="42"/>
      <c r="B269" s="43"/>
      <c r="C269" s="44"/>
      <c r="D269" s="222" t="s">
        <v>194</v>
      </c>
      <c r="E269" s="44"/>
      <c r="F269" s="223" t="s">
        <v>3932</v>
      </c>
      <c r="G269" s="44"/>
      <c r="H269" s="44"/>
      <c r="I269" s="224"/>
      <c r="J269" s="44"/>
      <c r="K269" s="44"/>
      <c r="L269" s="48"/>
      <c r="M269" s="225"/>
      <c r="N269" s="226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194</v>
      </c>
      <c r="AU269" s="20" t="s">
        <v>86</v>
      </c>
    </row>
    <row r="270" s="2" customFormat="1" ht="16.5" customHeight="1">
      <c r="A270" s="42"/>
      <c r="B270" s="43"/>
      <c r="C270" s="209" t="s">
        <v>774</v>
      </c>
      <c r="D270" s="209" t="s">
        <v>189</v>
      </c>
      <c r="E270" s="210" t="s">
        <v>3933</v>
      </c>
      <c r="F270" s="211" t="s">
        <v>3934</v>
      </c>
      <c r="G270" s="212" t="s">
        <v>3935</v>
      </c>
      <c r="H270" s="297"/>
      <c r="I270" s="214"/>
      <c r="J270" s="215">
        <f>ROUND(I270*H270,2)</f>
        <v>0</v>
      </c>
      <c r="K270" s="211" t="s">
        <v>32</v>
      </c>
      <c r="L270" s="48"/>
      <c r="M270" s="216" t="s">
        <v>32</v>
      </c>
      <c r="N270" s="217" t="s">
        <v>49</v>
      </c>
      <c r="O270" s="88"/>
      <c r="P270" s="218">
        <f>O270*H270</f>
        <v>0</v>
      </c>
      <c r="Q270" s="218">
        <v>0</v>
      </c>
      <c r="R270" s="218">
        <f>Q270*H270</f>
        <v>0</v>
      </c>
      <c r="S270" s="218">
        <v>0</v>
      </c>
      <c r="T270" s="219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20" t="s">
        <v>187</v>
      </c>
      <c r="AT270" s="220" t="s">
        <v>189</v>
      </c>
      <c r="AU270" s="220" t="s">
        <v>86</v>
      </c>
      <c r="AY270" s="20" t="s">
        <v>188</v>
      </c>
      <c r="BE270" s="221">
        <f>IF(N270="základní",J270,0)</f>
        <v>0</v>
      </c>
      <c r="BF270" s="221">
        <f>IF(N270="snížená",J270,0)</f>
        <v>0</v>
      </c>
      <c r="BG270" s="221">
        <f>IF(N270="zákl. přenesená",J270,0)</f>
        <v>0</v>
      </c>
      <c r="BH270" s="221">
        <f>IF(N270="sníž. přenesená",J270,0)</f>
        <v>0</v>
      </c>
      <c r="BI270" s="221">
        <f>IF(N270="nulová",J270,0)</f>
        <v>0</v>
      </c>
      <c r="BJ270" s="20" t="s">
        <v>86</v>
      </c>
      <c r="BK270" s="221">
        <f>ROUND(I270*H270,2)</f>
        <v>0</v>
      </c>
      <c r="BL270" s="20" t="s">
        <v>187</v>
      </c>
      <c r="BM270" s="220" t="s">
        <v>3651</v>
      </c>
    </row>
    <row r="271" s="2" customFormat="1">
      <c r="A271" s="42"/>
      <c r="B271" s="43"/>
      <c r="C271" s="44"/>
      <c r="D271" s="222" t="s">
        <v>194</v>
      </c>
      <c r="E271" s="44"/>
      <c r="F271" s="223" t="s">
        <v>3934</v>
      </c>
      <c r="G271" s="44"/>
      <c r="H271" s="44"/>
      <c r="I271" s="224"/>
      <c r="J271" s="44"/>
      <c r="K271" s="44"/>
      <c r="L271" s="48"/>
      <c r="M271" s="225"/>
      <c r="N271" s="226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194</v>
      </c>
      <c r="AU271" s="20" t="s">
        <v>86</v>
      </c>
    </row>
    <row r="272" s="2" customFormat="1" ht="16.5" customHeight="1">
      <c r="A272" s="42"/>
      <c r="B272" s="43"/>
      <c r="C272" s="209" t="s">
        <v>782</v>
      </c>
      <c r="D272" s="209" t="s">
        <v>189</v>
      </c>
      <c r="E272" s="210" t="s">
        <v>3936</v>
      </c>
      <c r="F272" s="211" t="s">
        <v>3937</v>
      </c>
      <c r="G272" s="212" t="s">
        <v>244</v>
      </c>
      <c r="H272" s="213">
        <v>0.5</v>
      </c>
      <c r="I272" s="214"/>
      <c r="J272" s="215">
        <f>ROUND(I272*H272,2)</f>
        <v>0</v>
      </c>
      <c r="K272" s="211" t="s">
        <v>32</v>
      </c>
      <c r="L272" s="48"/>
      <c r="M272" s="216" t="s">
        <v>32</v>
      </c>
      <c r="N272" s="217" t="s">
        <v>49</v>
      </c>
      <c r="O272" s="88"/>
      <c r="P272" s="218">
        <f>O272*H272</f>
        <v>0</v>
      </c>
      <c r="Q272" s="218">
        <v>0</v>
      </c>
      <c r="R272" s="218">
        <f>Q272*H272</f>
        <v>0</v>
      </c>
      <c r="S272" s="218">
        <v>0</v>
      </c>
      <c r="T272" s="219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R272" s="220" t="s">
        <v>187</v>
      </c>
      <c r="AT272" s="220" t="s">
        <v>189</v>
      </c>
      <c r="AU272" s="220" t="s">
        <v>86</v>
      </c>
      <c r="AY272" s="20" t="s">
        <v>188</v>
      </c>
      <c r="BE272" s="221">
        <f>IF(N272="základní",J272,0)</f>
        <v>0</v>
      </c>
      <c r="BF272" s="221">
        <f>IF(N272="snížená",J272,0)</f>
        <v>0</v>
      </c>
      <c r="BG272" s="221">
        <f>IF(N272="zákl. přenesená",J272,0)</f>
        <v>0</v>
      </c>
      <c r="BH272" s="221">
        <f>IF(N272="sníž. přenesená",J272,0)</f>
        <v>0</v>
      </c>
      <c r="BI272" s="221">
        <f>IF(N272="nulová",J272,0)</f>
        <v>0</v>
      </c>
      <c r="BJ272" s="20" t="s">
        <v>86</v>
      </c>
      <c r="BK272" s="221">
        <f>ROUND(I272*H272,2)</f>
        <v>0</v>
      </c>
      <c r="BL272" s="20" t="s">
        <v>187</v>
      </c>
      <c r="BM272" s="220" t="s">
        <v>2979</v>
      </c>
    </row>
    <row r="273" s="2" customFormat="1">
      <c r="A273" s="42"/>
      <c r="B273" s="43"/>
      <c r="C273" s="44"/>
      <c r="D273" s="222" t="s">
        <v>194</v>
      </c>
      <c r="E273" s="44"/>
      <c r="F273" s="223" t="s">
        <v>3937</v>
      </c>
      <c r="G273" s="44"/>
      <c r="H273" s="44"/>
      <c r="I273" s="224"/>
      <c r="J273" s="44"/>
      <c r="K273" s="44"/>
      <c r="L273" s="48"/>
      <c r="M273" s="228"/>
      <c r="N273" s="229"/>
      <c r="O273" s="230"/>
      <c r="P273" s="230"/>
      <c r="Q273" s="230"/>
      <c r="R273" s="230"/>
      <c r="S273" s="230"/>
      <c r="T273" s="231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0" t="s">
        <v>194</v>
      </c>
      <c r="AU273" s="20" t="s">
        <v>86</v>
      </c>
    </row>
    <row r="274" s="2" customFormat="1" ht="6.96" customHeight="1">
      <c r="A274" s="42"/>
      <c r="B274" s="63"/>
      <c r="C274" s="64"/>
      <c r="D274" s="64"/>
      <c r="E274" s="64"/>
      <c r="F274" s="64"/>
      <c r="G274" s="64"/>
      <c r="H274" s="64"/>
      <c r="I274" s="64"/>
      <c r="J274" s="64"/>
      <c r="K274" s="64"/>
      <c r="L274" s="48"/>
      <c r="M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</row>
  </sheetData>
  <sheetProtection sheet="1" autoFilter="0" formatColumns="0" formatRows="0" objects="1" scenarios="1" spinCount="100000" saltValue="/RByjTVkv7Bp4N1pXonPCtXtBAsTx64rGrmJY9UlQzWXr7abLdbh5J264qnUuOF91ObSlE3V1wEuMMFJ21zOaQ==" hashValue="ZKroqFpR97PloQr/1W2vS4YE0238S44LU1UHUTzzx3mG+1PJq2CexsVO6mQiLkOKlqQH//C4l6+SnmybxeyzTw==" algorithmName="SHA-512" password="EC2B"/>
  <autoFilter ref="C102:K27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1:H91"/>
    <mergeCell ref="E93:H93"/>
    <mergeCell ref="E95:H9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91</v>
      </c>
    </row>
    <row r="4" s="1" customFormat="1" ht="24.96" customHeight="1">
      <c r="B4" s="23"/>
      <c r="D4" s="144" t="s">
        <v>164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26.25" customHeight="1">
      <c r="B7" s="23"/>
      <c r="E7" s="147" t="str">
        <f>'Rekapitulace stavby'!K6</f>
        <v>Dům kultury v Ostrově - vybudování kulturního a kreativního centra (interiér)</v>
      </c>
      <c r="F7" s="146"/>
      <c r="G7" s="146"/>
      <c r="H7" s="146"/>
      <c r="L7" s="23"/>
    </row>
    <row r="8" s="1" customFormat="1" ht="12" customHeight="1">
      <c r="B8" s="23"/>
      <c r="D8" s="146" t="s">
        <v>165</v>
      </c>
      <c r="L8" s="23"/>
    </row>
    <row r="9" s="2" customFormat="1" ht="16.5" customHeight="1">
      <c r="A9" s="42"/>
      <c r="B9" s="48"/>
      <c r="C9" s="42"/>
      <c r="D9" s="42"/>
      <c r="E9" s="147" t="s">
        <v>3663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255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4067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32</v>
      </c>
      <c r="G13" s="42"/>
      <c r="H13" s="42"/>
      <c r="I13" s="146" t="s">
        <v>20</v>
      </c>
      <c r="J13" s="137" t="s">
        <v>32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23</v>
      </c>
      <c r="G14" s="42"/>
      <c r="H14" s="42"/>
      <c r="I14" s="146" t="s">
        <v>24</v>
      </c>
      <c r="J14" s="150" t="str">
        <f>'Rekapitulace stavby'!AN8</f>
        <v>13. 3. 2024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30</v>
      </c>
      <c r="E16" s="42"/>
      <c r="F16" s="42"/>
      <c r="G16" s="42"/>
      <c r="H16" s="42"/>
      <c r="I16" s="146" t="s">
        <v>31</v>
      </c>
      <c r="J16" s="137" t="s">
        <v>32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33</v>
      </c>
      <c r="F17" s="42"/>
      <c r="G17" s="42"/>
      <c r="H17" s="42"/>
      <c r="I17" s="146" t="s">
        <v>34</v>
      </c>
      <c r="J17" s="137" t="s">
        <v>32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35</v>
      </c>
      <c r="E19" s="42"/>
      <c r="F19" s="42"/>
      <c r="G19" s="42"/>
      <c r="H19" s="42"/>
      <c r="I19" s="146" t="s">
        <v>31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34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37</v>
      </c>
      <c r="E22" s="42"/>
      <c r="F22" s="42"/>
      <c r="G22" s="42"/>
      <c r="H22" s="42"/>
      <c r="I22" s="146" t="s">
        <v>31</v>
      </c>
      <c r="J22" s="137" t="s">
        <v>32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38</v>
      </c>
      <c r="F23" s="42"/>
      <c r="G23" s="42"/>
      <c r="H23" s="42"/>
      <c r="I23" s="146" t="s">
        <v>34</v>
      </c>
      <c r="J23" s="137" t="s">
        <v>32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40</v>
      </c>
      <c r="E25" s="42"/>
      <c r="F25" s="42"/>
      <c r="G25" s="42"/>
      <c r="H25" s="42"/>
      <c r="I25" s="146" t="s">
        <v>31</v>
      </c>
      <c r="J25" s="137" t="s">
        <v>32</v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">
        <v>4068</v>
      </c>
      <c r="F26" s="42"/>
      <c r="G26" s="42"/>
      <c r="H26" s="42"/>
      <c r="I26" s="146" t="s">
        <v>34</v>
      </c>
      <c r="J26" s="137" t="s">
        <v>32</v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42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71.25" customHeight="1">
      <c r="A29" s="151"/>
      <c r="B29" s="152"/>
      <c r="C29" s="151"/>
      <c r="D29" s="151"/>
      <c r="E29" s="153" t="s">
        <v>43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44</v>
      </c>
      <c r="E32" s="42"/>
      <c r="F32" s="42"/>
      <c r="G32" s="42"/>
      <c r="H32" s="42"/>
      <c r="I32" s="42"/>
      <c r="J32" s="157">
        <f>ROUND(J94,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46</v>
      </c>
      <c r="G34" s="42"/>
      <c r="H34" s="42"/>
      <c r="I34" s="158" t="s">
        <v>45</v>
      </c>
      <c r="J34" s="158" t="s">
        <v>47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48</v>
      </c>
      <c r="E35" s="146" t="s">
        <v>49</v>
      </c>
      <c r="F35" s="160">
        <f>ROUND((SUM(BE94:BE375)),  2)</f>
        <v>0</v>
      </c>
      <c r="G35" s="42"/>
      <c r="H35" s="42"/>
      <c r="I35" s="161">
        <v>0.20999999999999999</v>
      </c>
      <c r="J35" s="160">
        <f>ROUND(((SUM(BE94:BE375))*I35),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50</v>
      </c>
      <c r="F36" s="160">
        <f>ROUND((SUM(BF94:BF375)),  2)</f>
        <v>0</v>
      </c>
      <c r="G36" s="42"/>
      <c r="H36" s="42"/>
      <c r="I36" s="161">
        <v>0.14999999999999999</v>
      </c>
      <c r="J36" s="160">
        <f>ROUND(((SUM(BF94:BF375))*I36),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51</v>
      </c>
      <c r="F37" s="160">
        <f>ROUND((SUM(BG94:BG375)),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52</v>
      </c>
      <c r="F38" s="160">
        <f>ROUND((SUM(BH94:BH375)),  2)</f>
        <v>0</v>
      </c>
      <c r="G38" s="42"/>
      <c r="H38" s="42"/>
      <c r="I38" s="161">
        <v>0.14999999999999999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53</v>
      </c>
      <c r="F39" s="160">
        <f>ROUND((SUM(BI94:BI375)),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54</v>
      </c>
      <c r="E41" s="164"/>
      <c r="F41" s="164"/>
      <c r="G41" s="165" t="s">
        <v>55</v>
      </c>
      <c r="H41" s="166" t="s">
        <v>56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167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26.25" customHeight="1">
      <c r="A50" s="42"/>
      <c r="B50" s="43"/>
      <c r="C50" s="44"/>
      <c r="D50" s="44"/>
      <c r="E50" s="173" t="str">
        <f>E7</f>
        <v>Dům kultury v Ostrově - vybudování kulturního a kreativního centra (interiér)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165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3" t="s">
        <v>3663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255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MaR - Měření a regulace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>Ostrov</v>
      </c>
      <c r="G56" s="44"/>
      <c r="H56" s="44"/>
      <c r="I56" s="35" t="s">
        <v>24</v>
      </c>
      <c r="J56" s="76" t="str">
        <f>IF(J14="","",J14)</f>
        <v>13. 3. 2024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54.45" customHeight="1">
      <c r="A58" s="42"/>
      <c r="B58" s="43"/>
      <c r="C58" s="35" t="s">
        <v>30</v>
      </c>
      <c r="D58" s="44"/>
      <c r="E58" s="44"/>
      <c r="F58" s="30" t="str">
        <f>E17</f>
        <v>Město Ostrov, Jáchymovská 1 , 363 01 Ostrov</v>
      </c>
      <c r="G58" s="44"/>
      <c r="H58" s="44"/>
      <c r="I58" s="35" t="s">
        <v>37</v>
      </c>
      <c r="J58" s="40" t="str">
        <f>E23</f>
        <v>Ing arch Olga Růžičková, Gagarinova, Karlovy Vary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5" t="s">
        <v>35</v>
      </c>
      <c r="D59" s="44"/>
      <c r="E59" s="44"/>
      <c r="F59" s="30" t="str">
        <f>IF(E20="","",E20)</f>
        <v>Vyplň údaj</v>
      </c>
      <c r="G59" s="44"/>
      <c r="H59" s="44"/>
      <c r="I59" s="35" t="s">
        <v>40</v>
      </c>
      <c r="J59" s="40" t="str">
        <f>E26</f>
        <v>Miroslav Kubík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168</v>
      </c>
      <c r="D61" s="175"/>
      <c r="E61" s="175"/>
      <c r="F61" s="175"/>
      <c r="G61" s="175"/>
      <c r="H61" s="175"/>
      <c r="I61" s="175"/>
      <c r="J61" s="176" t="s">
        <v>169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76</v>
      </c>
      <c r="D63" s="44"/>
      <c r="E63" s="44"/>
      <c r="F63" s="44"/>
      <c r="G63" s="44"/>
      <c r="H63" s="44"/>
      <c r="I63" s="44"/>
      <c r="J63" s="106">
        <f>J94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170</v>
      </c>
    </row>
    <row r="64" s="9" customFormat="1" ht="24.96" customHeight="1">
      <c r="A64" s="9"/>
      <c r="B64" s="178"/>
      <c r="C64" s="179"/>
      <c r="D64" s="180" t="s">
        <v>4069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2" customFormat="1" ht="19.92" customHeight="1">
      <c r="A65" s="12"/>
      <c r="B65" s="232"/>
      <c r="C65" s="129"/>
      <c r="D65" s="233" t="s">
        <v>4070</v>
      </c>
      <c r="E65" s="234"/>
      <c r="F65" s="234"/>
      <c r="G65" s="234"/>
      <c r="H65" s="234"/>
      <c r="I65" s="234"/>
      <c r="J65" s="235">
        <f>J96</f>
        <v>0</v>
      </c>
      <c r="K65" s="129"/>
      <c r="L65" s="236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9.92" customHeight="1">
      <c r="A66" s="12"/>
      <c r="B66" s="232"/>
      <c r="C66" s="129"/>
      <c r="D66" s="233" t="s">
        <v>4071</v>
      </c>
      <c r="E66" s="234"/>
      <c r="F66" s="234"/>
      <c r="G66" s="234"/>
      <c r="H66" s="234"/>
      <c r="I66" s="234"/>
      <c r="J66" s="235">
        <f>J137</f>
        <v>0</v>
      </c>
      <c r="K66" s="129"/>
      <c r="L66" s="236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12" customFormat="1" ht="19.92" customHeight="1">
      <c r="A67" s="12"/>
      <c r="B67" s="232"/>
      <c r="C67" s="129"/>
      <c r="D67" s="233" t="s">
        <v>4072</v>
      </c>
      <c r="E67" s="234"/>
      <c r="F67" s="234"/>
      <c r="G67" s="234"/>
      <c r="H67" s="234"/>
      <c r="I67" s="234"/>
      <c r="J67" s="235">
        <f>J178</f>
        <v>0</v>
      </c>
      <c r="K67" s="129"/>
      <c r="L67" s="236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="12" customFormat="1" ht="19.92" customHeight="1">
      <c r="A68" s="12"/>
      <c r="B68" s="232"/>
      <c r="C68" s="129"/>
      <c r="D68" s="233" t="s">
        <v>4073</v>
      </c>
      <c r="E68" s="234"/>
      <c r="F68" s="234"/>
      <c r="G68" s="234"/>
      <c r="H68" s="234"/>
      <c r="I68" s="234"/>
      <c r="J68" s="235">
        <f>J219</f>
        <v>0</v>
      </c>
      <c r="K68" s="129"/>
      <c r="L68" s="236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="12" customFormat="1" ht="19.92" customHeight="1">
      <c r="A69" s="12"/>
      <c r="B69" s="232"/>
      <c r="C69" s="129"/>
      <c r="D69" s="233" t="s">
        <v>4074</v>
      </c>
      <c r="E69" s="234"/>
      <c r="F69" s="234"/>
      <c r="G69" s="234"/>
      <c r="H69" s="234"/>
      <c r="I69" s="234"/>
      <c r="J69" s="235">
        <f>J260</f>
        <v>0</v>
      </c>
      <c r="K69" s="129"/>
      <c r="L69" s="236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s="12" customFormat="1" ht="19.92" customHeight="1">
      <c r="A70" s="12"/>
      <c r="B70" s="232"/>
      <c r="C70" s="129"/>
      <c r="D70" s="233" t="s">
        <v>4075</v>
      </c>
      <c r="E70" s="234"/>
      <c r="F70" s="234"/>
      <c r="G70" s="234"/>
      <c r="H70" s="234"/>
      <c r="I70" s="234"/>
      <c r="J70" s="235">
        <f>J301</f>
        <v>0</v>
      </c>
      <c r="K70" s="129"/>
      <c r="L70" s="236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s="12" customFormat="1" ht="19.92" customHeight="1">
      <c r="A71" s="12"/>
      <c r="B71" s="232"/>
      <c r="C71" s="129"/>
      <c r="D71" s="233" t="s">
        <v>4076</v>
      </c>
      <c r="E71" s="234"/>
      <c r="F71" s="234"/>
      <c r="G71" s="234"/>
      <c r="H71" s="234"/>
      <c r="I71" s="234"/>
      <c r="J71" s="235">
        <f>J342</f>
        <v>0</v>
      </c>
      <c r="K71" s="129"/>
      <c r="L71" s="236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="12" customFormat="1" ht="19.92" customHeight="1">
      <c r="A72" s="12"/>
      <c r="B72" s="232"/>
      <c r="C72" s="129"/>
      <c r="D72" s="233" t="s">
        <v>4077</v>
      </c>
      <c r="E72" s="234"/>
      <c r="F72" s="234"/>
      <c r="G72" s="234"/>
      <c r="H72" s="234"/>
      <c r="I72" s="234"/>
      <c r="J72" s="235">
        <f>J365</f>
        <v>0</v>
      </c>
      <c r="K72" s="129"/>
      <c r="L72" s="236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</row>
    <row r="73" s="2" customFormat="1" ht="21.84" customHeight="1">
      <c r="A73" s="4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14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8" s="2" customFormat="1" ht="6.96" customHeight="1">
      <c r="A78" s="42"/>
      <c r="B78" s="65"/>
      <c r="C78" s="66"/>
      <c r="D78" s="66"/>
      <c r="E78" s="66"/>
      <c r="F78" s="66"/>
      <c r="G78" s="66"/>
      <c r="H78" s="66"/>
      <c r="I78" s="66"/>
      <c r="J78" s="66"/>
      <c r="K78" s="66"/>
      <c r="L78" s="14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24.96" customHeight="1">
      <c r="A79" s="42"/>
      <c r="B79" s="43"/>
      <c r="C79" s="26" t="s">
        <v>172</v>
      </c>
      <c r="D79" s="44"/>
      <c r="E79" s="44"/>
      <c r="F79" s="44"/>
      <c r="G79" s="44"/>
      <c r="H79" s="44"/>
      <c r="I79" s="44"/>
      <c r="J79" s="44"/>
      <c r="K79" s="44"/>
      <c r="L79" s="14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4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16</v>
      </c>
      <c r="D81" s="44"/>
      <c r="E81" s="44"/>
      <c r="F81" s="44"/>
      <c r="G81" s="44"/>
      <c r="H81" s="44"/>
      <c r="I81" s="44"/>
      <c r="J81" s="44"/>
      <c r="K81" s="44"/>
      <c r="L81" s="14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6.25" customHeight="1">
      <c r="A82" s="42"/>
      <c r="B82" s="43"/>
      <c r="C82" s="44"/>
      <c r="D82" s="44"/>
      <c r="E82" s="173" t="str">
        <f>E7</f>
        <v>Dům kultury v Ostrově - vybudování kulturního a kreativního centra (interiér)</v>
      </c>
      <c r="F82" s="35"/>
      <c r="G82" s="35"/>
      <c r="H82" s="35"/>
      <c r="I82" s="44"/>
      <c r="J82" s="44"/>
      <c r="K82" s="44"/>
      <c r="L82" s="14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1" customFormat="1" ht="12" customHeight="1">
      <c r="B83" s="24"/>
      <c r="C83" s="35" t="s">
        <v>165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2"/>
      <c r="B84" s="43"/>
      <c r="C84" s="44"/>
      <c r="D84" s="44"/>
      <c r="E84" s="173" t="s">
        <v>3663</v>
      </c>
      <c r="F84" s="44"/>
      <c r="G84" s="44"/>
      <c r="H84" s="44"/>
      <c r="I84" s="44"/>
      <c r="J84" s="44"/>
      <c r="K84" s="44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2" customHeight="1">
      <c r="A85" s="42"/>
      <c r="B85" s="43"/>
      <c r="C85" s="35" t="s">
        <v>255</v>
      </c>
      <c r="D85" s="44"/>
      <c r="E85" s="44"/>
      <c r="F85" s="44"/>
      <c r="G85" s="44"/>
      <c r="H85" s="44"/>
      <c r="I85" s="44"/>
      <c r="J85" s="44"/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6.5" customHeight="1">
      <c r="A86" s="42"/>
      <c r="B86" s="43"/>
      <c r="C86" s="44"/>
      <c r="D86" s="44"/>
      <c r="E86" s="73" t="str">
        <f>E11</f>
        <v>MaR - Měření a regulace</v>
      </c>
      <c r="F86" s="44"/>
      <c r="G86" s="44"/>
      <c r="H86" s="44"/>
      <c r="I86" s="44"/>
      <c r="J86" s="44"/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6.96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2" customHeight="1">
      <c r="A88" s="42"/>
      <c r="B88" s="43"/>
      <c r="C88" s="35" t="s">
        <v>22</v>
      </c>
      <c r="D88" s="44"/>
      <c r="E88" s="44"/>
      <c r="F88" s="30" t="str">
        <f>F14</f>
        <v>Ostrov</v>
      </c>
      <c r="G88" s="44"/>
      <c r="H88" s="44"/>
      <c r="I88" s="35" t="s">
        <v>24</v>
      </c>
      <c r="J88" s="76" t="str">
        <f>IF(J14="","",J14)</f>
        <v>13. 3. 2024</v>
      </c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6.96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4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54.45" customHeight="1">
      <c r="A90" s="42"/>
      <c r="B90" s="43"/>
      <c r="C90" s="35" t="s">
        <v>30</v>
      </c>
      <c r="D90" s="44"/>
      <c r="E90" s="44"/>
      <c r="F90" s="30" t="str">
        <f>E17</f>
        <v>Město Ostrov, Jáchymovská 1 , 363 01 Ostrov</v>
      </c>
      <c r="G90" s="44"/>
      <c r="H90" s="44"/>
      <c r="I90" s="35" t="s">
        <v>37</v>
      </c>
      <c r="J90" s="40" t="str">
        <f>E23</f>
        <v>Ing arch Olga Růžičková, Gagarinova, Karlovy Vary</v>
      </c>
      <c r="K90" s="44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5.15" customHeight="1">
      <c r="A91" s="42"/>
      <c r="B91" s="43"/>
      <c r="C91" s="35" t="s">
        <v>35</v>
      </c>
      <c r="D91" s="44"/>
      <c r="E91" s="44"/>
      <c r="F91" s="30" t="str">
        <f>IF(E20="","",E20)</f>
        <v>Vyplň údaj</v>
      </c>
      <c r="G91" s="44"/>
      <c r="H91" s="44"/>
      <c r="I91" s="35" t="s">
        <v>40</v>
      </c>
      <c r="J91" s="40" t="str">
        <f>E26</f>
        <v>Miroslav Kubík</v>
      </c>
      <c r="K91" s="44"/>
      <c r="L91" s="14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0.32" customHeight="1">
      <c r="A92" s="42"/>
      <c r="B92" s="43"/>
      <c r="C92" s="44"/>
      <c r="D92" s="44"/>
      <c r="E92" s="44"/>
      <c r="F92" s="44"/>
      <c r="G92" s="44"/>
      <c r="H92" s="44"/>
      <c r="I92" s="44"/>
      <c r="J92" s="44"/>
      <c r="K92" s="44"/>
      <c r="L92" s="14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10" customFormat="1" ht="29.28" customHeight="1">
      <c r="A93" s="184"/>
      <c r="B93" s="185"/>
      <c r="C93" s="186" t="s">
        <v>173</v>
      </c>
      <c r="D93" s="187" t="s">
        <v>63</v>
      </c>
      <c r="E93" s="187" t="s">
        <v>59</v>
      </c>
      <c r="F93" s="187" t="s">
        <v>60</v>
      </c>
      <c r="G93" s="187" t="s">
        <v>174</v>
      </c>
      <c r="H93" s="187" t="s">
        <v>175</v>
      </c>
      <c r="I93" s="187" t="s">
        <v>176</v>
      </c>
      <c r="J93" s="187" t="s">
        <v>169</v>
      </c>
      <c r="K93" s="188" t="s">
        <v>177</v>
      </c>
      <c r="L93" s="189"/>
      <c r="M93" s="96" t="s">
        <v>32</v>
      </c>
      <c r="N93" s="97" t="s">
        <v>48</v>
      </c>
      <c r="O93" s="97" t="s">
        <v>178</v>
      </c>
      <c r="P93" s="97" t="s">
        <v>179</v>
      </c>
      <c r="Q93" s="97" t="s">
        <v>180</v>
      </c>
      <c r="R93" s="97" t="s">
        <v>181</v>
      </c>
      <c r="S93" s="97" t="s">
        <v>182</v>
      </c>
      <c r="T93" s="98" t="s">
        <v>183</v>
      </c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</row>
    <row r="94" s="2" customFormat="1" ht="22.8" customHeight="1">
      <c r="A94" s="42"/>
      <c r="B94" s="43"/>
      <c r="C94" s="103" t="s">
        <v>184</v>
      </c>
      <c r="D94" s="44"/>
      <c r="E94" s="44"/>
      <c r="F94" s="44"/>
      <c r="G94" s="44"/>
      <c r="H94" s="44"/>
      <c r="I94" s="44"/>
      <c r="J94" s="190">
        <f>BK94</f>
        <v>0</v>
      </c>
      <c r="K94" s="44"/>
      <c r="L94" s="48"/>
      <c r="M94" s="99"/>
      <c r="N94" s="191"/>
      <c r="O94" s="100"/>
      <c r="P94" s="192">
        <f>P95</f>
        <v>0</v>
      </c>
      <c r="Q94" s="100"/>
      <c r="R94" s="192">
        <f>R95</f>
        <v>0</v>
      </c>
      <c r="S94" s="100"/>
      <c r="T94" s="193">
        <f>T95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T94" s="20" t="s">
        <v>77</v>
      </c>
      <c r="AU94" s="20" t="s">
        <v>170</v>
      </c>
      <c r="BK94" s="194">
        <f>BK95</f>
        <v>0</v>
      </c>
    </row>
    <row r="95" s="11" customFormat="1" ht="25.92" customHeight="1">
      <c r="A95" s="11"/>
      <c r="B95" s="195"/>
      <c r="C95" s="196"/>
      <c r="D95" s="197" t="s">
        <v>77</v>
      </c>
      <c r="E95" s="198" t="s">
        <v>4078</v>
      </c>
      <c r="F95" s="198" t="s">
        <v>4079</v>
      </c>
      <c r="G95" s="196"/>
      <c r="H95" s="196"/>
      <c r="I95" s="199"/>
      <c r="J95" s="200">
        <f>BK95</f>
        <v>0</v>
      </c>
      <c r="K95" s="196"/>
      <c r="L95" s="201"/>
      <c r="M95" s="202"/>
      <c r="N95" s="203"/>
      <c r="O95" s="203"/>
      <c r="P95" s="204">
        <f>P96+P137+P178+P219+P260+P301+P342+P365</f>
        <v>0</v>
      </c>
      <c r="Q95" s="203"/>
      <c r="R95" s="204">
        <f>R96+R137+R178+R219+R260+R301+R342+R365</f>
        <v>0</v>
      </c>
      <c r="S95" s="203"/>
      <c r="T95" s="205">
        <f>T96+T137+T178+T219+T260+T301+T342+T365</f>
        <v>0</v>
      </c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R95" s="206" t="s">
        <v>91</v>
      </c>
      <c r="AT95" s="207" t="s">
        <v>77</v>
      </c>
      <c r="AU95" s="207" t="s">
        <v>78</v>
      </c>
      <c r="AY95" s="206" t="s">
        <v>188</v>
      </c>
      <c r="BK95" s="208">
        <f>BK96+BK137+BK178+BK219+BK260+BK301+BK342+BK365</f>
        <v>0</v>
      </c>
    </row>
    <row r="96" s="11" customFormat="1" ht="22.8" customHeight="1">
      <c r="A96" s="11"/>
      <c r="B96" s="195"/>
      <c r="C96" s="196"/>
      <c r="D96" s="197" t="s">
        <v>77</v>
      </c>
      <c r="E96" s="237" t="s">
        <v>4080</v>
      </c>
      <c r="F96" s="237" t="s">
        <v>4081</v>
      </c>
      <c r="G96" s="196"/>
      <c r="H96" s="196"/>
      <c r="I96" s="199"/>
      <c r="J96" s="238">
        <f>BK96</f>
        <v>0</v>
      </c>
      <c r="K96" s="196"/>
      <c r="L96" s="201"/>
      <c r="M96" s="202"/>
      <c r="N96" s="203"/>
      <c r="O96" s="203"/>
      <c r="P96" s="204">
        <f>SUM(P97:P136)</f>
        <v>0</v>
      </c>
      <c r="Q96" s="203"/>
      <c r="R96" s="204">
        <f>SUM(R97:R136)</f>
        <v>0</v>
      </c>
      <c r="S96" s="203"/>
      <c r="T96" s="205">
        <f>SUM(T97:T136)</f>
        <v>0</v>
      </c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R96" s="206" t="s">
        <v>86</v>
      </c>
      <c r="AT96" s="207" t="s">
        <v>77</v>
      </c>
      <c r="AU96" s="207" t="s">
        <v>86</v>
      </c>
      <c r="AY96" s="206" t="s">
        <v>188</v>
      </c>
      <c r="BK96" s="208">
        <f>SUM(BK97:BK136)</f>
        <v>0</v>
      </c>
    </row>
    <row r="97" s="2" customFormat="1" ht="24.15" customHeight="1">
      <c r="A97" s="42"/>
      <c r="B97" s="43"/>
      <c r="C97" s="209" t="s">
        <v>86</v>
      </c>
      <c r="D97" s="209" t="s">
        <v>189</v>
      </c>
      <c r="E97" s="210" t="s">
        <v>4082</v>
      </c>
      <c r="F97" s="211" t="s">
        <v>4083</v>
      </c>
      <c r="G97" s="212" t="s">
        <v>235</v>
      </c>
      <c r="H97" s="213">
        <v>1</v>
      </c>
      <c r="I97" s="214"/>
      <c r="J97" s="215">
        <f>ROUND(I97*H97,2)</f>
        <v>0</v>
      </c>
      <c r="K97" s="211" t="s">
        <v>32</v>
      </c>
      <c r="L97" s="48"/>
      <c r="M97" s="216" t="s">
        <v>32</v>
      </c>
      <c r="N97" s="217" t="s">
        <v>49</v>
      </c>
      <c r="O97" s="88"/>
      <c r="P97" s="218">
        <f>O97*H97</f>
        <v>0</v>
      </c>
      <c r="Q97" s="218">
        <v>0</v>
      </c>
      <c r="R97" s="218">
        <f>Q97*H97</f>
        <v>0</v>
      </c>
      <c r="S97" s="218">
        <v>0</v>
      </c>
      <c r="T97" s="219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20" t="s">
        <v>405</v>
      </c>
      <c r="AT97" s="220" t="s">
        <v>189</v>
      </c>
      <c r="AU97" s="220" t="s">
        <v>91</v>
      </c>
      <c r="AY97" s="20" t="s">
        <v>188</v>
      </c>
      <c r="BE97" s="221">
        <f>IF(N97="základní",J97,0)</f>
        <v>0</v>
      </c>
      <c r="BF97" s="221">
        <f>IF(N97="snížená",J97,0)</f>
        <v>0</v>
      </c>
      <c r="BG97" s="221">
        <f>IF(N97="zákl. přenesená",J97,0)</f>
        <v>0</v>
      </c>
      <c r="BH97" s="221">
        <f>IF(N97="sníž. přenesená",J97,0)</f>
        <v>0</v>
      </c>
      <c r="BI97" s="221">
        <f>IF(N97="nulová",J97,0)</f>
        <v>0</v>
      </c>
      <c r="BJ97" s="20" t="s">
        <v>86</v>
      </c>
      <c r="BK97" s="221">
        <f>ROUND(I97*H97,2)</f>
        <v>0</v>
      </c>
      <c r="BL97" s="20" t="s">
        <v>405</v>
      </c>
      <c r="BM97" s="220" t="s">
        <v>91</v>
      </c>
    </row>
    <row r="98" s="2" customFormat="1">
      <c r="A98" s="42"/>
      <c r="B98" s="43"/>
      <c r="C98" s="44"/>
      <c r="D98" s="222" t="s">
        <v>194</v>
      </c>
      <c r="E98" s="44"/>
      <c r="F98" s="223" t="s">
        <v>4083</v>
      </c>
      <c r="G98" s="44"/>
      <c r="H98" s="44"/>
      <c r="I98" s="224"/>
      <c r="J98" s="44"/>
      <c r="K98" s="44"/>
      <c r="L98" s="48"/>
      <c r="M98" s="225"/>
      <c r="N98" s="226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194</v>
      </c>
      <c r="AU98" s="20" t="s">
        <v>91</v>
      </c>
    </row>
    <row r="99" s="2" customFormat="1">
      <c r="A99" s="42"/>
      <c r="B99" s="43"/>
      <c r="C99" s="44"/>
      <c r="D99" s="222" t="s">
        <v>202</v>
      </c>
      <c r="E99" s="44"/>
      <c r="F99" s="227" t="s">
        <v>4084</v>
      </c>
      <c r="G99" s="44"/>
      <c r="H99" s="44"/>
      <c r="I99" s="224"/>
      <c r="J99" s="44"/>
      <c r="K99" s="44"/>
      <c r="L99" s="48"/>
      <c r="M99" s="225"/>
      <c r="N99" s="226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202</v>
      </c>
      <c r="AU99" s="20" t="s">
        <v>91</v>
      </c>
    </row>
    <row r="100" s="2" customFormat="1" ht="16.5" customHeight="1">
      <c r="A100" s="42"/>
      <c r="B100" s="43"/>
      <c r="C100" s="209" t="s">
        <v>91</v>
      </c>
      <c r="D100" s="209" t="s">
        <v>189</v>
      </c>
      <c r="E100" s="210" t="s">
        <v>4085</v>
      </c>
      <c r="F100" s="211" t="s">
        <v>4086</v>
      </c>
      <c r="G100" s="212" t="s">
        <v>235</v>
      </c>
      <c r="H100" s="213">
        <v>1</v>
      </c>
      <c r="I100" s="214"/>
      <c r="J100" s="215">
        <f>ROUND(I100*H100,2)</f>
        <v>0</v>
      </c>
      <c r="K100" s="211" t="s">
        <v>32</v>
      </c>
      <c r="L100" s="48"/>
      <c r="M100" s="216" t="s">
        <v>32</v>
      </c>
      <c r="N100" s="217" t="s">
        <v>49</v>
      </c>
      <c r="O100" s="88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20" t="s">
        <v>405</v>
      </c>
      <c r="AT100" s="220" t="s">
        <v>189</v>
      </c>
      <c r="AU100" s="220" t="s">
        <v>91</v>
      </c>
      <c r="AY100" s="20" t="s">
        <v>188</v>
      </c>
      <c r="BE100" s="221">
        <f>IF(N100="základní",J100,0)</f>
        <v>0</v>
      </c>
      <c r="BF100" s="221">
        <f>IF(N100="snížená",J100,0)</f>
        <v>0</v>
      </c>
      <c r="BG100" s="221">
        <f>IF(N100="zákl. přenesená",J100,0)</f>
        <v>0</v>
      </c>
      <c r="BH100" s="221">
        <f>IF(N100="sníž. přenesená",J100,0)</f>
        <v>0</v>
      </c>
      <c r="BI100" s="221">
        <f>IF(N100="nulová",J100,0)</f>
        <v>0</v>
      </c>
      <c r="BJ100" s="20" t="s">
        <v>86</v>
      </c>
      <c r="BK100" s="221">
        <f>ROUND(I100*H100,2)</f>
        <v>0</v>
      </c>
      <c r="BL100" s="20" t="s">
        <v>405</v>
      </c>
      <c r="BM100" s="220" t="s">
        <v>187</v>
      </c>
    </row>
    <row r="101" s="2" customFormat="1">
      <c r="A101" s="42"/>
      <c r="B101" s="43"/>
      <c r="C101" s="44"/>
      <c r="D101" s="222" t="s">
        <v>194</v>
      </c>
      <c r="E101" s="44"/>
      <c r="F101" s="223" t="s">
        <v>4086</v>
      </c>
      <c r="G101" s="44"/>
      <c r="H101" s="44"/>
      <c r="I101" s="224"/>
      <c r="J101" s="44"/>
      <c r="K101" s="44"/>
      <c r="L101" s="48"/>
      <c r="M101" s="225"/>
      <c r="N101" s="226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194</v>
      </c>
      <c r="AU101" s="20" t="s">
        <v>91</v>
      </c>
    </row>
    <row r="102" s="2" customFormat="1" ht="16.5" customHeight="1">
      <c r="A102" s="42"/>
      <c r="B102" s="43"/>
      <c r="C102" s="209" t="s">
        <v>198</v>
      </c>
      <c r="D102" s="209" t="s">
        <v>189</v>
      </c>
      <c r="E102" s="210" t="s">
        <v>4087</v>
      </c>
      <c r="F102" s="211" t="s">
        <v>4088</v>
      </c>
      <c r="G102" s="212" t="s">
        <v>235</v>
      </c>
      <c r="H102" s="213">
        <v>2</v>
      </c>
      <c r="I102" s="214"/>
      <c r="J102" s="215">
        <f>ROUND(I102*H102,2)</f>
        <v>0</v>
      </c>
      <c r="K102" s="211" t="s">
        <v>32</v>
      </c>
      <c r="L102" s="48"/>
      <c r="M102" s="216" t="s">
        <v>32</v>
      </c>
      <c r="N102" s="217" t="s">
        <v>49</v>
      </c>
      <c r="O102" s="88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20" t="s">
        <v>405</v>
      </c>
      <c r="AT102" s="220" t="s">
        <v>189</v>
      </c>
      <c r="AU102" s="220" t="s">
        <v>91</v>
      </c>
      <c r="AY102" s="20" t="s">
        <v>188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86</v>
      </c>
      <c r="BK102" s="221">
        <f>ROUND(I102*H102,2)</f>
        <v>0</v>
      </c>
      <c r="BL102" s="20" t="s">
        <v>405</v>
      </c>
      <c r="BM102" s="220" t="s">
        <v>213</v>
      </c>
    </row>
    <row r="103" s="2" customFormat="1">
      <c r="A103" s="42"/>
      <c r="B103" s="43"/>
      <c r="C103" s="44"/>
      <c r="D103" s="222" t="s">
        <v>194</v>
      </c>
      <c r="E103" s="44"/>
      <c r="F103" s="223" t="s">
        <v>4088</v>
      </c>
      <c r="G103" s="44"/>
      <c r="H103" s="44"/>
      <c r="I103" s="224"/>
      <c r="J103" s="44"/>
      <c r="K103" s="44"/>
      <c r="L103" s="48"/>
      <c r="M103" s="225"/>
      <c r="N103" s="226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194</v>
      </c>
      <c r="AU103" s="20" t="s">
        <v>91</v>
      </c>
    </row>
    <row r="104" s="2" customFormat="1" ht="16.5" customHeight="1">
      <c r="A104" s="42"/>
      <c r="B104" s="43"/>
      <c r="C104" s="209" t="s">
        <v>187</v>
      </c>
      <c r="D104" s="209" t="s">
        <v>189</v>
      </c>
      <c r="E104" s="210" t="s">
        <v>4089</v>
      </c>
      <c r="F104" s="211" t="s">
        <v>4090</v>
      </c>
      <c r="G104" s="212" t="s">
        <v>235</v>
      </c>
      <c r="H104" s="213">
        <v>1</v>
      </c>
      <c r="I104" s="214"/>
      <c r="J104" s="215">
        <f>ROUND(I104*H104,2)</f>
        <v>0</v>
      </c>
      <c r="K104" s="211" t="s">
        <v>32</v>
      </c>
      <c r="L104" s="48"/>
      <c r="M104" s="216" t="s">
        <v>32</v>
      </c>
      <c r="N104" s="217" t="s">
        <v>49</v>
      </c>
      <c r="O104" s="88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20" t="s">
        <v>405</v>
      </c>
      <c r="AT104" s="220" t="s">
        <v>189</v>
      </c>
      <c r="AU104" s="220" t="s">
        <v>91</v>
      </c>
      <c r="AY104" s="20" t="s">
        <v>188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86</v>
      </c>
      <c r="BK104" s="221">
        <f>ROUND(I104*H104,2)</f>
        <v>0</v>
      </c>
      <c r="BL104" s="20" t="s">
        <v>405</v>
      </c>
      <c r="BM104" s="220" t="s">
        <v>221</v>
      </c>
    </row>
    <row r="105" s="2" customFormat="1">
      <c r="A105" s="42"/>
      <c r="B105" s="43"/>
      <c r="C105" s="44"/>
      <c r="D105" s="222" t="s">
        <v>194</v>
      </c>
      <c r="E105" s="44"/>
      <c r="F105" s="223" t="s">
        <v>4090</v>
      </c>
      <c r="G105" s="44"/>
      <c r="H105" s="44"/>
      <c r="I105" s="224"/>
      <c r="J105" s="44"/>
      <c r="K105" s="44"/>
      <c r="L105" s="48"/>
      <c r="M105" s="225"/>
      <c r="N105" s="226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194</v>
      </c>
      <c r="AU105" s="20" t="s">
        <v>91</v>
      </c>
    </row>
    <row r="106" s="2" customFormat="1" ht="16.5" customHeight="1">
      <c r="A106" s="42"/>
      <c r="B106" s="43"/>
      <c r="C106" s="209" t="s">
        <v>208</v>
      </c>
      <c r="D106" s="209" t="s">
        <v>189</v>
      </c>
      <c r="E106" s="210" t="s">
        <v>4091</v>
      </c>
      <c r="F106" s="211" t="s">
        <v>4092</v>
      </c>
      <c r="G106" s="212" t="s">
        <v>235</v>
      </c>
      <c r="H106" s="213">
        <v>1</v>
      </c>
      <c r="I106" s="214"/>
      <c r="J106" s="215">
        <f>ROUND(I106*H106,2)</f>
        <v>0</v>
      </c>
      <c r="K106" s="211" t="s">
        <v>32</v>
      </c>
      <c r="L106" s="48"/>
      <c r="M106" s="216" t="s">
        <v>32</v>
      </c>
      <c r="N106" s="217" t="s">
        <v>49</v>
      </c>
      <c r="O106" s="88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20" t="s">
        <v>405</v>
      </c>
      <c r="AT106" s="220" t="s">
        <v>189</v>
      </c>
      <c r="AU106" s="220" t="s">
        <v>91</v>
      </c>
      <c r="AY106" s="20" t="s">
        <v>188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20" t="s">
        <v>86</v>
      </c>
      <c r="BK106" s="221">
        <f>ROUND(I106*H106,2)</f>
        <v>0</v>
      </c>
      <c r="BL106" s="20" t="s">
        <v>405</v>
      </c>
      <c r="BM106" s="220" t="s">
        <v>340</v>
      </c>
    </row>
    <row r="107" s="2" customFormat="1">
      <c r="A107" s="42"/>
      <c r="B107" s="43"/>
      <c r="C107" s="44"/>
      <c r="D107" s="222" t="s">
        <v>194</v>
      </c>
      <c r="E107" s="44"/>
      <c r="F107" s="223" t="s">
        <v>4092</v>
      </c>
      <c r="G107" s="44"/>
      <c r="H107" s="44"/>
      <c r="I107" s="224"/>
      <c r="J107" s="44"/>
      <c r="K107" s="44"/>
      <c r="L107" s="48"/>
      <c r="M107" s="225"/>
      <c r="N107" s="226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194</v>
      </c>
      <c r="AU107" s="20" t="s">
        <v>91</v>
      </c>
    </row>
    <row r="108" s="2" customFormat="1" ht="16.5" customHeight="1">
      <c r="A108" s="42"/>
      <c r="B108" s="43"/>
      <c r="C108" s="209" t="s">
        <v>213</v>
      </c>
      <c r="D108" s="209" t="s">
        <v>189</v>
      </c>
      <c r="E108" s="210" t="s">
        <v>4093</v>
      </c>
      <c r="F108" s="211" t="s">
        <v>4094</v>
      </c>
      <c r="G108" s="212" t="s">
        <v>235</v>
      </c>
      <c r="H108" s="213">
        <v>7</v>
      </c>
      <c r="I108" s="214"/>
      <c r="J108" s="215">
        <f>ROUND(I108*H108,2)</f>
        <v>0</v>
      </c>
      <c r="K108" s="211" t="s">
        <v>32</v>
      </c>
      <c r="L108" s="48"/>
      <c r="M108" s="216" t="s">
        <v>32</v>
      </c>
      <c r="N108" s="217" t="s">
        <v>49</v>
      </c>
      <c r="O108" s="88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20" t="s">
        <v>405</v>
      </c>
      <c r="AT108" s="220" t="s">
        <v>189</v>
      </c>
      <c r="AU108" s="220" t="s">
        <v>91</v>
      </c>
      <c r="AY108" s="20" t="s">
        <v>188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0" t="s">
        <v>86</v>
      </c>
      <c r="BK108" s="221">
        <f>ROUND(I108*H108,2)</f>
        <v>0</v>
      </c>
      <c r="BL108" s="20" t="s">
        <v>405</v>
      </c>
      <c r="BM108" s="220" t="s">
        <v>366</v>
      </c>
    </row>
    <row r="109" s="2" customFormat="1">
      <c r="A109" s="42"/>
      <c r="B109" s="43"/>
      <c r="C109" s="44"/>
      <c r="D109" s="222" t="s">
        <v>194</v>
      </c>
      <c r="E109" s="44"/>
      <c r="F109" s="223" t="s">
        <v>4095</v>
      </c>
      <c r="G109" s="44"/>
      <c r="H109" s="44"/>
      <c r="I109" s="224"/>
      <c r="J109" s="44"/>
      <c r="K109" s="44"/>
      <c r="L109" s="48"/>
      <c r="M109" s="225"/>
      <c r="N109" s="226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194</v>
      </c>
      <c r="AU109" s="20" t="s">
        <v>91</v>
      </c>
    </row>
    <row r="110" s="2" customFormat="1">
      <c r="A110" s="42"/>
      <c r="B110" s="43"/>
      <c r="C110" s="44"/>
      <c r="D110" s="222" t="s">
        <v>202</v>
      </c>
      <c r="E110" s="44"/>
      <c r="F110" s="227" t="s">
        <v>4096</v>
      </c>
      <c r="G110" s="44"/>
      <c r="H110" s="44"/>
      <c r="I110" s="224"/>
      <c r="J110" s="44"/>
      <c r="K110" s="44"/>
      <c r="L110" s="48"/>
      <c r="M110" s="225"/>
      <c r="N110" s="226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202</v>
      </c>
      <c r="AU110" s="20" t="s">
        <v>91</v>
      </c>
    </row>
    <row r="111" s="2" customFormat="1" ht="16.5" customHeight="1">
      <c r="A111" s="42"/>
      <c r="B111" s="43"/>
      <c r="C111" s="209" t="s">
        <v>217</v>
      </c>
      <c r="D111" s="209" t="s">
        <v>189</v>
      </c>
      <c r="E111" s="210" t="s">
        <v>4097</v>
      </c>
      <c r="F111" s="211" t="s">
        <v>4098</v>
      </c>
      <c r="G111" s="212" t="s">
        <v>235</v>
      </c>
      <c r="H111" s="213">
        <v>1</v>
      </c>
      <c r="I111" s="214"/>
      <c r="J111" s="215">
        <f>ROUND(I111*H111,2)</f>
        <v>0</v>
      </c>
      <c r="K111" s="211" t="s">
        <v>32</v>
      </c>
      <c r="L111" s="48"/>
      <c r="M111" s="216" t="s">
        <v>32</v>
      </c>
      <c r="N111" s="217" t="s">
        <v>49</v>
      </c>
      <c r="O111" s="88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20" t="s">
        <v>405</v>
      </c>
      <c r="AT111" s="220" t="s">
        <v>189</v>
      </c>
      <c r="AU111" s="220" t="s">
        <v>91</v>
      </c>
      <c r="AY111" s="20" t="s">
        <v>188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86</v>
      </c>
      <c r="BK111" s="221">
        <f>ROUND(I111*H111,2)</f>
        <v>0</v>
      </c>
      <c r="BL111" s="20" t="s">
        <v>405</v>
      </c>
      <c r="BM111" s="220" t="s">
        <v>393</v>
      </c>
    </row>
    <row r="112" s="2" customFormat="1">
      <c r="A112" s="42"/>
      <c r="B112" s="43"/>
      <c r="C112" s="44"/>
      <c r="D112" s="222" t="s">
        <v>194</v>
      </c>
      <c r="E112" s="44"/>
      <c r="F112" s="223" t="s">
        <v>4098</v>
      </c>
      <c r="G112" s="44"/>
      <c r="H112" s="44"/>
      <c r="I112" s="224"/>
      <c r="J112" s="44"/>
      <c r="K112" s="44"/>
      <c r="L112" s="48"/>
      <c r="M112" s="225"/>
      <c r="N112" s="226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194</v>
      </c>
      <c r="AU112" s="20" t="s">
        <v>91</v>
      </c>
    </row>
    <row r="113" s="2" customFormat="1" ht="16.5" customHeight="1">
      <c r="A113" s="42"/>
      <c r="B113" s="43"/>
      <c r="C113" s="209" t="s">
        <v>221</v>
      </c>
      <c r="D113" s="209" t="s">
        <v>189</v>
      </c>
      <c r="E113" s="210" t="s">
        <v>4099</v>
      </c>
      <c r="F113" s="211" t="s">
        <v>4100</v>
      </c>
      <c r="G113" s="212" t="s">
        <v>235</v>
      </c>
      <c r="H113" s="213">
        <v>8</v>
      </c>
      <c r="I113" s="214"/>
      <c r="J113" s="215">
        <f>ROUND(I113*H113,2)</f>
        <v>0</v>
      </c>
      <c r="K113" s="211" t="s">
        <v>32</v>
      </c>
      <c r="L113" s="48"/>
      <c r="M113" s="216" t="s">
        <v>32</v>
      </c>
      <c r="N113" s="217" t="s">
        <v>49</v>
      </c>
      <c r="O113" s="88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20" t="s">
        <v>405</v>
      </c>
      <c r="AT113" s="220" t="s">
        <v>189</v>
      </c>
      <c r="AU113" s="220" t="s">
        <v>91</v>
      </c>
      <c r="AY113" s="20" t="s">
        <v>188</v>
      </c>
      <c r="BE113" s="221">
        <f>IF(N113="základní",J113,0)</f>
        <v>0</v>
      </c>
      <c r="BF113" s="221">
        <f>IF(N113="snížená",J113,0)</f>
        <v>0</v>
      </c>
      <c r="BG113" s="221">
        <f>IF(N113="zákl. přenesená",J113,0)</f>
        <v>0</v>
      </c>
      <c r="BH113" s="221">
        <f>IF(N113="sníž. přenesená",J113,0)</f>
        <v>0</v>
      </c>
      <c r="BI113" s="221">
        <f>IF(N113="nulová",J113,0)</f>
        <v>0</v>
      </c>
      <c r="BJ113" s="20" t="s">
        <v>86</v>
      </c>
      <c r="BK113" s="221">
        <f>ROUND(I113*H113,2)</f>
        <v>0</v>
      </c>
      <c r="BL113" s="20" t="s">
        <v>405</v>
      </c>
      <c r="BM113" s="220" t="s">
        <v>405</v>
      </c>
    </row>
    <row r="114" s="2" customFormat="1">
      <c r="A114" s="42"/>
      <c r="B114" s="43"/>
      <c r="C114" s="44"/>
      <c r="D114" s="222" t="s">
        <v>194</v>
      </c>
      <c r="E114" s="44"/>
      <c r="F114" s="223" t="s">
        <v>4100</v>
      </c>
      <c r="G114" s="44"/>
      <c r="H114" s="44"/>
      <c r="I114" s="224"/>
      <c r="J114" s="44"/>
      <c r="K114" s="44"/>
      <c r="L114" s="48"/>
      <c r="M114" s="225"/>
      <c r="N114" s="226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194</v>
      </c>
      <c r="AU114" s="20" t="s">
        <v>91</v>
      </c>
    </row>
    <row r="115" s="2" customFormat="1">
      <c r="A115" s="42"/>
      <c r="B115" s="43"/>
      <c r="C115" s="44"/>
      <c r="D115" s="222" t="s">
        <v>202</v>
      </c>
      <c r="E115" s="44"/>
      <c r="F115" s="227" t="s">
        <v>4101</v>
      </c>
      <c r="G115" s="44"/>
      <c r="H115" s="44"/>
      <c r="I115" s="224"/>
      <c r="J115" s="44"/>
      <c r="K115" s="44"/>
      <c r="L115" s="48"/>
      <c r="M115" s="225"/>
      <c r="N115" s="226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202</v>
      </c>
      <c r="AU115" s="20" t="s">
        <v>91</v>
      </c>
    </row>
    <row r="116" s="2" customFormat="1" ht="16.5" customHeight="1">
      <c r="A116" s="42"/>
      <c r="B116" s="43"/>
      <c r="C116" s="209" t="s">
        <v>324</v>
      </c>
      <c r="D116" s="209" t="s">
        <v>189</v>
      </c>
      <c r="E116" s="210" t="s">
        <v>4102</v>
      </c>
      <c r="F116" s="211" t="s">
        <v>4103</v>
      </c>
      <c r="G116" s="212" t="s">
        <v>235</v>
      </c>
      <c r="H116" s="213">
        <v>8</v>
      </c>
      <c r="I116" s="214"/>
      <c r="J116" s="215">
        <f>ROUND(I116*H116,2)</f>
        <v>0</v>
      </c>
      <c r="K116" s="211" t="s">
        <v>32</v>
      </c>
      <c r="L116" s="48"/>
      <c r="M116" s="216" t="s">
        <v>32</v>
      </c>
      <c r="N116" s="217" t="s">
        <v>49</v>
      </c>
      <c r="O116" s="88"/>
      <c r="P116" s="218">
        <f>O116*H116</f>
        <v>0</v>
      </c>
      <c r="Q116" s="218">
        <v>0</v>
      </c>
      <c r="R116" s="218">
        <f>Q116*H116</f>
        <v>0</v>
      </c>
      <c r="S116" s="218">
        <v>0</v>
      </c>
      <c r="T116" s="219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20" t="s">
        <v>405</v>
      </c>
      <c r="AT116" s="220" t="s">
        <v>189</v>
      </c>
      <c r="AU116" s="220" t="s">
        <v>91</v>
      </c>
      <c r="AY116" s="20" t="s">
        <v>188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86</v>
      </c>
      <c r="BK116" s="221">
        <f>ROUND(I116*H116,2)</f>
        <v>0</v>
      </c>
      <c r="BL116" s="20" t="s">
        <v>405</v>
      </c>
      <c r="BM116" s="220" t="s">
        <v>423</v>
      </c>
    </row>
    <row r="117" s="2" customFormat="1">
      <c r="A117" s="42"/>
      <c r="B117" s="43"/>
      <c r="C117" s="44"/>
      <c r="D117" s="222" t="s">
        <v>194</v>
      </c>
      <c r="E117" s="44"/>
      <c r="F117" s="223" t="s">
        <v>4103</v>
      </c>
      <c r="G117" s="44"/>
      <c r="H117" s="44"/>
      <c r="I117" s="224"/>
      <c r="J117" s="44"/>
      <c r="K117" s="44"/>
      <c r="L117" s="48"/>
      <c r="M117" s="225"/>
      <c r="N117" s="226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194</v>
      </c>
      <c r="AU117" s="20" t="s">
        <v>91</v>
      </c>
    </row>
    <row r="118" s="2" customFormat="1">
      <c r="A118" s="42"/>
      <c r="B118" s="43"/>
      <c r="C118" s="44"/>
      <c r="D118" s="222" t="s">
        <v>202</v>
      </c>
      <c r="E118" s="44"/>
      <c r="F118" s="227" t="s">
        <v>4104</v>
      </c>
      <c r="G118" s="44"/>
      <c r="H118" s="44"/>
      <c r="I118" s="224"/>
      <c r="J118" s="44"/>
      <c r="K118" s="44"/>
      <c r="L118" s="48"/>
      <c r="M118" s="225"/>
      <c r="N118" s="226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202</v>
      </c>
      <c r="AU118" s="20" t="s">
        <v>91</v>
      </c>
    </row>
    <row r="119" s="2" customFormat="1" ht="16.5" customHeight="1">
      <c r="A119" s="42"/>
      <c r="B119" s="43"/>
      <c r="C119" s="209" t="s">
        <v>340</v>
      </c>
      <c r="D119" s="209" t="s">
        <v>189</v>
      </c>
      <c r="E119" s="210" t="s">
        <v>4105</v>
      </c>
      <c r="F119" s="211" t="s">
        <v>4106</v>
      </c>
      <c r="G119" s="212" t="s">
        <v>235</v>
      </c>
      <c r="H119" s="213">
        <v>10</v>
      </c>
      <c r="I119" s="214"/>
      <c r="J119" s="215">
        <f>ROUND(I119*H119,2)</f>
        <v>0</v>
      </c>
      <c r="K119" s="211" t="s">
        <v>32</v>
      </c>
      <c r="L119" s="48"/>
      <c r="M119" s="216" t="s">
        <v>32</v>
      </c>
      <c r="N119" s="217" t="s">
        <v>49</v>
      </c>
      <c r="O119" s="88"/>
      <c r="P119" s="218">
        <f>O119*H119</f>
        <v>0</v>
      </c>
      <c r="Q119" s="218">
        <v>0</v>
      </c>
      <c r="R119" s="218">
        <f>Q119*H119</f>
        <v>0</v>
      </c>
      <c r="S119" s="218">
        <v>0</v>
      </c>
      <c r="T119" s="219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20" t="s">
        <v>405</v>
      </c>
      <c r="AT119" s="220" t="s">
        <v>189</v>
      </c>
      <c r="AU119" s="220" t="s">
        <v>91</v>
      </c>
      <c r="AY119" s="20" t="s">
        <v>188</v>
      </c>
      <c r="BE119" s="221">
        <f>IF(N119="základní",J119,0)</f>
        <v>0</v>
      </c>
      <c r="BF119" s="221">
        <f>IF(N119="snížená",J119,0)</f>
        <v>0</v>
      </c>
      <c r="BG119" s="221">
        <f>IF(N119="zákl. přenesená",J119,0)</f>
        <v>0</v>
      </c>
      <c r="BH119" s="221">
        <f>IF(N119="sníž. přenesená",J119,0)</f>
        <v>0</v>
      </c>
      <c r="BI119" s="221">
        <f>IF(N119="nulová",J119,0)</f>
        <v>0</v>
      </c>
      <c r="BJ119" s="20" t="s">
        <v>86</v>
      </c>
      <c r="BK119" s="221">
        <f>ROUND(I119*H119,2)</f>
        <v>0</v>
      </c>
      <c r="BL119" s="20" t="s">
        <v>405</v>
      </c>
      <c r="BM119" s="220" t="s">
        <v>434</v>
      </c>
    </row>
    <row r="120" s="2" customFormat="1">
      <c r="A120" s="42"/>
      <c r="B120" s="43"/>
      <c r="C120" s="44"/>
      <c r="D120" s="222" t="s">
        <v>194</v>
      </c>
      <c r="E120" s="44"/>
      <c r="F120" s="223" t="s">
        <v>4106</v>
      </c>
      <c r="G120" s="44"/>
      <c r="H120" s="44"/>
      <c r="I120" s="224"/>
      <c r="J120" s="44"/>
      <c r="K120" s="44"/>
      <c r="L120" s="48"/>
      <c r="M120" s="225"/>
      <c r="N120" s="226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194</v>
      </c>
      <c r="AU120" s="20" t="s">
        <v>91</v>
      </c>
    </row>
    <row r="121" s="2" customFormat="1">
      <c r="A121" s="42"/>
      <c r="B121" s="43"/>
      <c r="C121" s="44"/>
      <c r="D121" s="222" t="s">
        <v>202</v>
      </c>
      <c r="E121" s="44"/>
      <c r="F121" s="227" t="s">
        <v>4107</v>
      </c>
      <c r="G121" s="44"/>
      <c r="H121" s="44"/>
      <c r="I121" s="224"/>
      <c r="J121" s="44"/>
      <c r="K121" s="44"/>
      <c r="L121" s="48"/>
      <c r="M121" s="225"/>
      <c r="N121" s="226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202</v>
      </c>
      <c r="AU121" s="20" t="s">
        <v>91</v>
      </c>
    </row>
    <row r="122" s="2" customFormat="1" ht="16.5" customHeight="1">
      <c r="A122" s="42"/>
      <c r="B122" s="43"/>
      <c r="C122" s="209" t="s">
        <v>360</v>
      </c>
      <c r="D122" s="209" t="s">
        <v>189</v>
      </c>
      <c r="E122" s="210" t="s">
        <v>4108</v>
      </c>
      <c r="F122" s="211" t="s">
        <v>4109</v>
      </c>
      <c r="G122" s="212" t="s">
        <v>235</v>
      </c>
      <c r="H122" s="213">
        <v>30</v>
      </c>
      <c r="I122" s="214"/>
      <c r="J122" s="215">
        <f>ROUND(I122*H122,2)</f>
        <v>0</v>
      </c>
      <c r="K122" s="211" t="s">
        <v>32</v>
      </c>
      <c r="L122" s="48"/>
      <c r="M122" s="216" t="s">
        <v>32</v>
      </c>
      <c r="N122" s="217" t="s">
        <v>49</v>
      </c>
      <c r="O122" s="88"/>
      <c r="P122" s="218">
        <f>O122*H122</f>
        <v>0</v>
      </c>
      <c r="Q122" s="218">
        <v>0</v>
      </c>
      <c r="R122" s="218">
        <f>Q122*H122</f>
        <v>0</v>
      </c>
      <c r="S122" s="218">
        <v>0</v>
      </c>
      <c r="T122" s="219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20" t="s">
        <v>405</v>
      </c>
      <c r="AT122" s="220" t="s">
        <v>189</v>
      </c>
      <c r="AU122" s="220" t="s">
        <v>91</v>
      </c>
      <c r="AY122" s="20" t="s">
        <v>188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86</v>
      </c>
      <c r="BK122" s="221">
        <f>ROUND(I122*H122,2)</f>
        <v>0</v>
      </c>
      <c r="BL122" s="20" t="s">
        <v>405</v>
      </c>
      <c r="BM122" s="220" t="s">
        <v>441</v>
      </c>
    </row>
    <row r="123" s="2" customFormat="1">
      <c r="A123" s="42"/>
      <c r="B123" s="43"/>
      <c r="C123" s="44"/>
      <c r="D123" s="222" t="s">
        <v>194</v>
      </c>
      <c r="E123" s="44"/>
      <c r="F123" s="223" t="s">
        <v>4109</v>
      </c>
      <c r="G123" s="44"/>
      <c r="H123" s="44"/>
      <c r="I123" s="224"/>
      <c r="J123" s="44"/>
      <c r="K123" s="44"/>
      <c r="L123" s="48"/>
      <c r="M123" s="225"/>
      <c r="N123" s="226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194</v>
      </c>
      <c r="AU123" s="20" t="s">
        <v>91</v>
      </c>
    </row>
    <row r="124" s="2" customFormat="1">
      <c r="A124" s="42"/>
      <c r="B124" s="43"/>
      <c r="C124" s="44"/>
      <c r="D124" s="222" t="s">
        <v>202</v>
      </c>
      <c r="E124" s="44"/>
      <c r="F124" s="227" t="s">
        <v>4110</v>
      </c>
      <c r="G124" s="44"/>
      <c r="H124" s="44"/>
      <c r="I124" s="224"/>
      <c r="J124" s="44"/>
      <c r="K124" s="44"/>
      <c r="L124" s="48"/>
      <c r="M124" s="225"/>
      <c r="N124" s="226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202</v>
      </c>
      <c r="AU124" s="20" t="s">
        <v>91</v>
      </c>
    </row>
    <row r="125" s="2" customFormat="1" ht="16.5" customHeight="1">
      <c r="A125" s="42"/>
      <c r="B125" s="43"/>
      <c r="C125" s="209" t="s">
        <v>366</v>
      </c>
      <c r="D125" s="209" t="s">
        <v>189</v>
      </c>
      <c r="E125" s="210" t="s">
        <v>4111</v>
      </c>
      <c r="F125" s="211" t="s">
        <v>4112</v>
      </c>
      <c r="G125" s="212" t="s">
        <v>314</v>
      </c>
      <c r="H125" s="213">
        <v>25</v>
      </c>
      <c r="I125" s="214"/>
      <c r="J125" s="215">
        <f>ROUND(I125*H125,2)</f>
        <v>0</v>
      </c>
      <c r="K125" s="211" t="s">
        <v>32</v>
      </c>
      <c r="L125" s="48"/>
      <c r="M125" s="216" t="s">
        <v>32</v>
      </c>
      <c r="N125" s="217" t="s">
        <v>49</v>
      </c>
      <c r="O125" s="88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20" t="s">
        <v>405</v>
      </c>
      <c r="AT125" s="220" t="s">
        <v>189</v>
      </c>
      <c r="AU125" s="220" t="s">
        <v>91</v>
      </c>
      <c r="AY125" s="20" t="s">
        <v>188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20" t="s">
        <v>86</v>
      </c>
      <c r="BK125" s="221">
        <f>ROUND(I125*H125,2)</f>
        <v>0</v>
      </c>
      <c r="BL125" s="20" t="s">
        <v>405</v>
      </c>
      <c r="BM125" s="220" t="s">
        <v>449</v>
      </c>
    </row>
    <row r="126" s="2" customFormat="1">
      <c r="A126" s="42"/>
      <c r="B126" s="43"/>
      <c r="C126" s="44"/>
      <c r="D126" s="222" t="s">
        <v>194</v>
      </c>
      <c r="E126" s="44"/>
      <c r="F126" s="223" t="s">
        <v>4112</v>
      </c>
      <c r="G126" s="44"/>
      <c r="H126" s="44"/>
      <c r="I126" s="224"/>
      <c r="J126" s="44"/>
      <c r="K126" s="44"/>
      <c r="L126" s="48"/>
      <c r="M126" s="225"/>
      <c r="N126" s="226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194</v>
      </c>
      <c r="AU126" s="20" t="s">
        <v>91</v>
      </c>
    </row>
    <row r="127" s="2" customFormat="1">
      <c r="A127" s="42"/>
      <c r="B127" s="43"/>
      <c r="C127" s="44"/>
      <c r="D127" s="222" t="s">
        <v>202</v>
      </c>
      <c r="E127" s="44"/>
      <c r="F127" s="227" t="s">
        <v>4113</v>
      </c>
      <c r="G127" s="44"/>
      <c r="H127" s="44"/>
      <c r="I127" s="224"/>
      <c r="J127" s="44"/>
      <c r="K127" s="44"/>
      <c r="L127" s="48"/>
      <c r="M127" s="225"/>
      <c r="N127" s="226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202</v>
      </c>
      <c r="AU127" s="20" t="s">
        <v>91</v>
      </c>
    </row>
    <row r="128" s="2" customFormat="1" ht="16.5" customHeight="1">
      <c r="A128" s="42"/>
      <c r="B128" s="43"/>
      <c r="C128" s="209" t="s">
        <v>386</v>
      </c>
      <c r="D128" s="209" t="s">
        <v>189</v>
      </c>
      <c r="E128" s="210" t="s">
        <v>4114</v>
      </c>
      <c r="F128" s="211" t="s">
        <v>4115</v>
      </c>
      <c r="G128" s="212" t="s">
        <v>314</v>
      </c>
      <c r="H128" s="213">
        <v>350</v>
      </c>
      <c r="I128" s="214"/>
      <c r="J128" s="215">
        <f>ROUND(I128*H128,2)</f>
        <v>0</v>
      </c>
      <c r="K128" s="211" t="s">
        <v>32</v>
      </c>
      <c r="L128" s="48"/>
      <c r="M128" s="216" t="s">
        <v>32</v>
      </c>
      <c r="N128" s="217" t="s">
        <v>49</v>
      </c>
      <c r="O128" s="88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20" t="s">
        <v>405</v>
      </c>
      <c r="AT128" s="220" t="s">
        <v>189</v>
      </c>
      <c r="AU128" s="220" t="s">
        <v>91</v>
      </c>
      <c r="AY128" s="20" t="s">
        <v>188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0" t="s">
        <v>86</v>
      </c>
      <c r="BK128" s="221">
        <f>ROUND(I128*H128,2)</f>
        <v>0</v>
      </c>
      <c r="BL128" s="20" t="s">
        <v>405</v>
      </c>
      <c r="BM128" s="220" t="s">
        <v>457</v>
      </c>
    </row>
    <row r="129" s="2" customFormat="1">
      <c r="A129" s="42"/>
      <c r="B129" s="43"/>
      <c r="C129" s="44"/>
      <c r="D129" s="222" t="s">
        <v>194</v>
      </c>
      <c r="E129" s="44"/>
      <c r="F129" s="223" t="s">
        <v>4115</v>
      </c>
      <c r="G129" s="44"/>
      <c r="H129" s="44"/>
      <c r="I129" s="224"/>
      <c r="J129" s="44"/>
      <c r="K129" s="44"/>
      <c r="L129" s="48"/>
      <c r="M129" s="225"/>
      <c r="N129" s="226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194</v>
      </c>
      <c r="AU129" s="20" t="s">
        <v>91</v>
      </c>
    </row>
    <row r="130" s="2" customFormat="1">
      <c r="A130" s="42"/>
      <c r="B130" s="43"/>
      <c r="C130" s="44"/>
      <c r="D130" s="222" t="s">
        <v>202</v>
      </c>
      <c r="E130" s="44"/>
      <c r="F130" s="227" t="s">
        <v>4116</v>
      </c>
      <c r="G130" s="44"/>
      <c r="H130" s="44"/>
      <c r="I130" s="224"/>
      <c r="J130" s="44"/>
      <c r="K130" s="44"/>
      <c r="L130" s="48"/>
      <c r="M130" s="225"/>
      <c r="N130" s="226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202</v>
      </c>
      <c r="AU130" s="20" t="s">
        <v>91</v>
      </c>
    </row>
    <row r="131" s="2" customFormat="1" ht="16.5" customHeight="1">
      <c r="A131" s="42"/>
      <c r="B131" s="43"/>
      <c r="C131" s="209" t="s">
        <v>393</v>
      </c>
      <c r="D131" s="209" t="s">
        <v>189</v>
      </c>
      <c r="E131" s="210" t="s">
        <v>4117</v>
      </c>
      <c r="F131" s="211" t="s">
        <v>4118</v>
      </c>
      <c r="G131" s="212" t="s">
        <v>314</v>
      </c>
      <c r="H131" s="213">
        <v>250</v>
      </c>
      <c r="I131" s="214"/>
      <c r="J131" s="215">
        <f>ROUND(I131*H131,2)</f>
        <v>0</v>
      </c>
      <c r="K131" s="211" t="s">
        <v>32</v>
      </c>
      <c r="L131" s="48"/>
      <c r="M131" s="216" t="s">
        <v>32</v>
      </c>
      <c r="N131" s="217" t="s">
        <v>49</v>
      </c>
      <c r="O131" s="88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20" t="s">
        <v>405</v>
      </c>
      <c r="AT131" s="220" t="s">
        <v>189</v>
      </c>
      <c r="AU131" s="220" t="s">
        <v>91</v>
      </c>
      <c r="AY131" s="20" t="s">
        <v>188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20" t="s">
        <v>86</v>
      </c>
      <c r="BK131" s="221">
        <f>ROUND(I131*H131,2)</f>
        <v>0</v>
      </c>
      <c r="BL131" s="20" t="s">
        <v>405</v>
      </c>
      <c r="BM131" s="220" t="s">
        <v>466</v>
      </c>
    </row>
    <row r="132" s="2" customFormat="1">
      <c r="A132" s="42"/>
      <c r="B132" s="43"/>
      <c r="C132" s="44"/>
      <c r="D132" s="222" t="s">
        <v>194</v>
      </c>
      <c r="E132" s="44"/>
      <c r="F132" s="223" t="s">
        <v>4118</v>
      </c>
      <c r="G132" s="44"/>
      <c r="H132" s="44"/>
      <c r="I132" s="224"/>
      <c r="J132" s="44"/>
      <c r="K132" s="44"/>
      <c r="L132" s="48"/>
      <c r="M132" s="225"/>
      <c r="N132" s="226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194</v>
      </c>
      <c r="AU132" s="20" t="s">
        <v>91</v>
      </c>
    </row>
    <row r="133" s="2" customFormat="1">
      <c r="A133" s="42"/>
      <c r="B133" s="43"/>
      <c r="C133" s="44"/>
      <c r="D133" s="222" t="s">
        <v>202</v>
      </c>
      <c r="E133" s="44"/>
      <c r="F133" s="227" t="s">
        <v>4119</v>
      </c>
      <c r="G133" s="44"/>
      <c r="H133" s="44"/>
      <c r="I133" s="224"/>
      <c r="J133" s="44"/>
      <c r="K133" s="44"/>
      <c r="L133" s="48"/>
      <c r="M133" s="225"/>
      <c r="N133" s="226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202</v>
      </c>
      <c r="AU133" s="20" t="s">
        <v>91</v>
      </c>
    </row>
    <row r="134" s="2" customFormat="1" ht="16.5" customHeight="1">
      <c r="A134" s="42"/>
      <c r="B134" s="43"/>
      <c r="C134" s="209" t="s">
        <v>8</v>
      </c>
      <c r="D134" s="209" t="s">
        <v>189</v>
      </c>
      <c r="E134" s="210" t="s">
        <v>4120</v>
      </c>
      <c r="F134" s="211" t="s">
        <v>4121</v>
      </c>
      <c r="G134" s="212" t="s">
        <v>314</v>
      </c>
      <c r="H134" s="213">
        <v>250</v>
      </c>
      <c r="I134" s="214"/>
      <c r="J134" s="215">
        <f>ROUND(I134*H134,2)</f>
        <v>0</v>
      </c>
      <c r="K134" s="211" t="s">
        <v>32</v>
      </c>
      <c r="L134" s="48"/>
      <c r="M134" s="216" t="s">
        <v>32</v>
      </c>
      <c r="N134" s="217" t="s">
        <v>49</v>
      </c>
      <c r="O134" s="88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20" t="s">
        <v>405</v>
      </c>
      <c r="AT134" s="220" t="s">
        <v>189</v>
      </c>
      <c r="AU134" s="220" t="s">
        <v>91</v>
      </c>
      <c r="AY134" s="20" t="s">
        <v>188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20" t="s">
        <v>86</v>
      </c>
      <c r="BK134" s="221">
        <f>ROUND(I134*H134,2)</f>
        <v>0</v>
      </c>
      <c r="BL134" s="20" t="s">
        <v>405</v>
      </c>
      <c r="BM134" s="220" t="s">
        <v>476</v>
      </c>
    </row>
    <row r="135" s="2" customFormat="1">
      <c r="A135" s="42"/>
      <c r="B135" s="43"/>
      <c r="C135" s="44"/>
      <c r="D135" s="222" t="s">
        <v>194</v>
      </c>
      <c r="E135" s="44"/>
      <c r="F135" s="223" t="s">
        <v>4121</v>
      </c>
      <c r="G135" s="44"/>
      <c r="H135" s="44"/>
      <c r="I135" s="224"/>
      <c r="J135" s="44"/>
      <c r="K135" s="44"/>
      <c r="L135" s="48"/>
      <c r="M135" s="225"/>
      <c r="N135" s="226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194</v>
      </c>
      <c r="AU135" s="20" t="s">
        <v>91</v>
      </c>
    </row>
    <row r="136" s="2" customFormat="1">
      <c r="A136" s="42"/>
      <c r="B136" s="43"/>
      <c r="C136" s="44"/>
      <c r="D136" s="222" t="s">
        <v>202</v>
      </c>
      <c r="E136" s="44"/>
      <c r="F136" s="227" t="s">
        <v>4122</v>
      </c>
      <c r="G136" s="44"/>
      <c r="H136" s="44"/>
      <c r="I136" s="224"/>
      <c r="J136" s="44"/>
      <c r="K136" s="44"/>
      <c r="L136" s="48"/>
      <c r="M136" s="225"/>
      <c r="N136" s="226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202</v>
      </c>
      <c r="AU136" s="20" t="s">
        <v>91</v>
      </c>
    </row>
    <row r="137" s="11" customFormat="1" ht="22.8" customHeight="1">
      <c r="A137" s="11"/>
      <c r="B137" s="195"/>
      <c r="C137" s="196"/>
      <c r="D137" s="197" t="s">
        <v>77</v>
      </c>
      <c r="E137" s="237" t="s">
        <v>4123</v>
      </c>
      <c r="F137" s="237" t="s">
        <v>4124</v>
      </c>
      <c r="G137" s="196"/>
      <c r="H137" s="196"/>
      <c r="I137" s="199"/>
      <c r="J137" s="238">
        <f>BK137</f>
        <v>0</v>
      </c>
      <c r="K137" s="196"/>
      <c r="L137" s="201"/>
      <c r="M137" s="202"/>
      <c r="N137" s="203"/>
      <c r="O137" s="203"/>
      <c r="P137" s="204">
        <f>SUM(P138:P177)</f>
        <v>0</v>
      </c>
      <c r="Q137" s="203"/>
      <c r="R137" s="204">
        <f>SUM(R138:R177)</f>
        <v>0</v>
      </c>
      <c r="S137" s="203"/>
      <c r="T137" s="205">
        <f>SUM(T138:T177)</f>
        <v>0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R137" s="206" t="s">
        <v>86</v>
      </c>
      <c r="AT137" s="207" t="s">
        <v>77</v>
      </c>
      <c r="AU137" s="207" t="s">
        <v>86</v>
      </c>
      <c r="AY137" s="206" t="s">
        <v>188</v>
      </c>
      <c r="BK137" s="208">
        <f>SUM(BK138:BK177)</f>
        <v>0</v>
      </c>
    </row>
    <row r="138" s="2" customFormat="1" ht="24.15" customHeight="1">
      <c r="A138" s="42"/>
      <c r="B138" s="43"/>
      <c r="C138" s="209" t="s">
        <v>405</v>
      </c>
      <c r="D138" s="209" t="s">
        <v>189</v>
      </c>
      <c r="E138" s="210" t="s">
        <v>4125</v>
      </c>
      <c r="F138" s="211" t="s">
        <v>4083</v>
      </c>
      <c r="G138" s="212" t="s">
        <v>235</v>
      </c>
      <c r="H138" s="213">
        <v>1</v>
      </c>
      <c r="I138" s="214"/>
      <c r="J138" s="215">
        <f>ROUND(I138*H138,2)</f>
        <v>0</v>
      </c>
      <c r="K138" s="211" t="s">
        <v>32</v>
      </c>
      <c r="L138" s="48"/>
      <c r="M138" s="216" t="s">
        <v>32</v>
      </c>
      <c r="N138" s="217" t="s">
        <v>49</v>
      </c>
      <c r="O138" s="88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20" t="s">
        <v>405</v>
      </c>
      <c r="AT138" s="220" t="s">
        <v>189</v>
      </c>
      <c r="AU138" s="220" t="s">
        <v>91</v>
      </c>
      <c r="AY138" s="20" t="s">
        <v>188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20" t="s">
        <v>86</v>
      </c>
      <c r="BK138" s="221">
        <f>ROUND(I138*H138,2)</f>
        <v>0</v>
      </c>
      <c r="BL138" s="20" t="s">
        <v>405</v>
      </c>
      <c r="BM138" s="220" t="s">
        <v>484</v>
      </c>
    </row>
    <row r="139" s="2" customFormat="1">
      <c r="A139" s="42"/>
      <c r="B139" s="43"/>
      <c r="C139" s="44"/>
      <c r="D139" s="222" t="s">
        <v>194</v>
      </c>
      <c r="E139" s="44"/>
      <c r="F139" s="223" t="s">
        <v>4083</v>
      </c>
      <c r="G139" s="44"/>
      <c r="H139" s="44"/>
      <c r="I139" s="224"/>
      <c r="J139" s="44"/>
      <c r="K139" s="44"/>
      <c r="L139" s="48"/>
      <c r="M139" s="225"/>
      <c r="N139" s="226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0" t="s">
        <v>194</v>
      </c>
      <c r="AU139" s="20" t="s">
        <v>91</v>
      </c>
    </row>
    <row r="140" s="2" customFormat="1">
      <c r="A140" s="42"/>
      <c r="B140" s="43"/>
      <c r="C140" s="44"/>
      <c r="D140" s="222" t="s">
        <v>202</v>
      </c>
      <c r="E140" s="44"/>
      <c r="F140" s="227" t="s">
        <v>4084</v>
      </c>
      <c r="G140" s="44"/>
      <c r="H140" s="44"/>
      <c r="I140" s="224"/>
      <c r="J140" s="44"/>
      <c r="K140" s="44"/>
      <c r="L140" s="48"/>
      <c r="M140" s="225"/>
      <c r="N140" s="226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202</v>
      </c>
      <c r="AU140" s="20" t="s">
        <v>91</v>
      </c>
    </row>
    <row r="141" s="2" customFormat="1" ht="16.5" customHeight="1">
      <c r="A141" s="42"/>
      <c r="B141" s="43"/>
      <c r="C141" s="209" t="s">
        <v>413</v>
      </c>
      <c r="D141" s="209" t="s">
        <v>189</v>
      </c>
      <c r="E141" s="210" t="s">
        <v>4126</v>
      </c>
      <c r="F141" s="211" t="s">
        <v>4086</v>
      </c>
      <c r="G141" s="212" t="s">
        <v>235</v>
      </c>
      <c r="H141" s="213">
        <v>1</v>
      </c>
      <c r="I141" s="214"/>
      <c r="J141" s="215">
        <f>ROUND(I141*H141,2)</f>
        <v>0</v>
      </c>
      <c r="K141" s="211" t="s">
        <v>32</v>
      </c>
      <c r="L141" s="48"/>
      <c r="M141" s="216" t="s">
        <v>32</v>
      </c>
      <c r="N141" s="217" t="s">
        <v>49</v>
      </c>
      <c r="O141" s="88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20" t="s">
        <v>405</v>
      </c>
      <c r="AT141" s="220" t="s">
        <v>189</v>
      </c>
      <c r="AU141" s="220" t="s">
        <v>91</v>
      </c>
      <c r="AY141" s="20" t="s">
        <v>188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20" t="s">
        <v>86</v>
      </c>
      <c r="BK141" s="221">
        <f>ROUND(I141*H141,2)</f>
        <v>0</v>
      </c>
      <c r="BL141" s="20" t="s">
        <v>405</v>
      </c>
      <c r="BM141" s="220" t="s">
        <v>500</v>
      </c>
    </row>
    <row r="142" s="2" customFormat="1">
      <c r="A142" s="42"/>
      <c r="B142" s="43"/>
      <c r="C142" s="44"/>
      <c r="D142" s="222" t="s">
        <v>194</v>
      </c>
      <c r="E142" s="44"/>
      <c r="F142" s="223" t="s">
        <v>4086</v>
      </c>
      <c r="G142" s="44"/>
      <c r="H142" s="44"/>
      <c r="I142" s="224"/>
      <c r="J142" s="44"/>
      <c r="K142" s="44"/>
      <c r="L142" s="48"/>
      <c r="M142" s="225"/>
      <c r="N142" s="226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194</v>
      </c>
      <c r="AU142" s="20" t="s">
        <v>91</v>
      </c>
    </row>
    <row r="143" s="2" customFormat="1" ht="16.5" customHeight="1">
      <c r="A143" s="42"/>
      <c r="B143" s="43"/>
      <c r="C143" s="209" t="s">
        <v>423</v>
      </c>
      <c r="D143" s="209" t="s">
        <v>189</v>
      </c>
      <c r="E143" s="210" t="s">
        <v>4127</v>
      </c>
      <c r="F143" s="211" t="s">
        <v>4088</v>
      </c>
      <c r="G143" s="212" t="s">
        <v>235</v>
      </c>
      <c r="H143" s="213">
        <v>2</v>
      </c>
      <c r="I143" s="214"/>
      <c r="J143" s="215">
        <f>ROUND(I143*H143,2)</f>
        <v>0</v>
      </c>
      <c r="K143" s="211" t="s">
        <v>32</v>
      </c>
      <c r="L143" s="48"/>
      <c r="M143" s="216" t="s">
        <v>32</v>
      </c>
      <c r="N143" s="217" t="s">
        <v>49</v>
      </c>
      <c r="O143" s="88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20" t="s">
        <v>405</v>
      </c>
      <c r="AT143" s="220" t="s">
        <v>189</v>
      </c>
      <c r="AU143" s="220" t="s">
        <v>91</v>
      </c>
      <c r="AY143" s="20" t="s">
        <v>188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20" t="s">
        <v>86</v>
      </c>
      <c r="BK143" s="221">
        <f>ROUND(I143*H143,2)</f>
        <v>0</v>
      </c>
      <c r="BL143" s="20" t="s">
        <v>405</v>
      </c>
      <c r="BM143" s="220" t="s">
        <v>513</v>
      </c>
    </row>
    <row r="144" s="2" customFormat="1">
      <c r="A144" s="42"/>
      <c r="B144" s="43"/>
      <c r="C144" s="44"/>
      <c r="D144" s="222" t="s">
        <v>194</v>
      </c>
      <c r="E144" s="44"/>
      <c r="F144" s="223" t="s">
        <v>4088</v>
      </c>
      <c r="G144" s="44"/>
      <c r="H144" s="44"/>
      <c r="I144" s="224"/>
      <c r="J144" s="44"/>
      <c r="K144" s="44"/>
      <c r="L144" s="48"/>
      <c r="M144" s="225"/>
      <c r="N144" s="226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194</v>
      </c>
      <c r="AU144" s="20" t="s">
        <v>91</v>
      </c>
    </row>
    <row r="145" s="2" customFormat="1" ht="16.5" customHeight="1">
      <c r="A145" s="42"/>
      <c r="B145" s="43"/>
      <c r="C145" s="209" t="s">
        <v>429</v>
      </c>
      <c r="D145" s="209" t="s">
        <v>189</v>
      </c>
      <c r="E145" s="210" t="s">
        <v>4128</v>
      </c>
      <c r="F145" s="211" t="s">
        <v>4090</v>
      </c>
      <c r="G145" s="212" t="s">
        <v>235</v>
      </c>
      <c r="H145" s="213">
        <v>1</v>
      </c>
      <c r="I145" s="214"/>
      <c r="J145" s="215">
        <f>ROUND(I145*H145,2)</f>
        <v>0</v>
      </c>
      <c r="K145" s="211" t="s">
        <v>32</v>
      </c>
      <c r="L145" s="48"/>
      <c r="M145" s="216" t="s">
        <v>32</v>
      </c>
      <c r="N145" s="217" t="s">
        <v>49</v>
      </c>
      <c r="O145" s="88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20" t="s">
        <v>405</v>
      </c>
      <c r="AT145" s="220" t="s">
        <v>189</v>
      </c>
      <c r="AU145" s="220" t="s">
        <v>91</v>
      </c>
      <c r="AY145" s="20" t="s">
        <v>188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20" t="s">
        <v>86</v>
      </c>
      <c r="BK145" s="221">
        <f>ROUND(I145*H145,2)</f>
        <v>0</v>
      </c>
      <c r="BL145" s="20" t="s">
        <v>405</v>
      </c>
      <c r="BM145" s="220" t="s">
        <v>525</v>
      </c>
    </row>
    <row r="146" s="2" customFormat="1">
      <c r="A146" s="42"/>
      <c r="B146" s="43"/>
      <c r="C146" s="44"/>
      <c r="D146" s="222" t="s">
        <v>194</v>
      </c>
      <c r="E146" s="44"/>
      <c r="F146" s="223" t="s">
        <v>4090</v>
      </c>
      <c r="G146" s="44"/>
      <c r="H146" s="44"/>
      <c r="I146" s="224"/>
      <c r="J146" s="44"/>
      <c r="K146" s="44"/>
      <c r="L146" s="48"/>
      <c r="M146" s="225"/>
      <c r="N146" s="226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194</v>
      </c>
      <c r="AU146" s="20" t="s">
        <v>91</v>
      </c>
    </row>
    <row r="147" s="2" customFormat="1" ht="16.5" customHeight="1">
      <c r="A147" s="42"/>
      <c r="B147" s="43"/>
      <c r="C147" s="209" t="s">
        <v>434</v>
      </c>
      <c r="D147" s="209" t="s">
        <v>189</v>
      </c>
      <c r="E147" s="210" t="s">
        <v>4129</v>
      </c>
      <c r="F147" s="211" t="s">
        <v>4092</v>
      </c>
      <c r="G147" s="212" t="s">
        <v>235</v>
      </c>
      <c r="H147" s="213">
        <v>1</v>
      </c>
      <c r="I147" s="214"/>
      <c r="J147" s="215">
        <f>ROUND(I147*H147,2)</f>
        <v>0</v>
      </c>
      <c r="K147" s="211" t="s">
        <v>32</v>
      </c>
      <c r="L147" s="48"/>
      <c r="M147" s="216" t="s">
        <v>32</v>
      </c>
      <c r="N147" s="217" t="s">
        <v>49</v>
      </c>
      <c r="O147" s="88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20" t="s">
        <v>405</v>
      </c>
      <c r="AT147" s="220" t="s">
        <v>189</v>
      </c>
      <c r="AU147" s="220" t="s">
        <v>91</v>
      </c>
      <c r="AY147" s="20" t="s">
        <v>188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20" t="s">
        <v>86</v>
      </c>
      <c r="BK147" s="221">
        <f>ROUND(I147*H147,2)</f>
        <v>0</v>
      </c>
      <c r="BL147" s="20" t="s">
        <v>405</v>
      </c>
      <c r="BM147" s="220" t="s">
        <v>536</v>
      </c>
    </row>
    <row r="148" s="2" customFormat="1">
      <c r="A148" s="42"/>
      <c r="B148" s="43"/>
      <c r="C148" s="44"/>
      <c r="D148" s="222" t="s">
        <v>194</v>
      </c>
      <c r="E148" s="44"/>
      <c r="F148" s="223" t="s">
        <v>4092</v>
      </c>
      <c r="G148" s="44"/>
      <c r="H148" s="44"/>
      <c r="I148" s="224"/>
      <c r="J148" s="44"/>
      <c r="K148" s="44"/>
      <c r="L148" s="48"/>
      <c r="M148" s="225"/>
      <c r="N148" s="226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194</v>
      </c>
      <c r="AU148" s="20" t="s">
        <v>91</v>
      </c>
    </row>
    <row r="149" s="2" customFormat="1" ht="16.5" customHeight="1">
      <c r="A149" s="42"/>
      <c r="B149" s="43"/>
      <c r="C149" s="209" t="s">
        <v>7</v>
      </c>
      <c r="D149" s="209" t="s">
        <v>189</v>
      </c>
      <c r="E149" s="210" t="s">
        <v>4130</v>
      </c>
      <c r="F149" s="211" t="s">
        <v>4094</v>
      </c>
      <c r="G149" s="212" t="s">
        <v>235</v>
      </c>
      <c r="H149" s="213">
        <v>7</v>
      </c>
      <c r="I149" s="214"/>
      <c r="J149" s="215">
        <f>ROUND(I149*H149,2)</f>
        <v>0</v>
      </c>
      <c r="K149" s="211" t="s">
        <v>32</v>
      </c>
      <c r="L149" s="48"/>
      <c r="M149" s="216" t="s">
        <v>32</v>
      </c>
      <c r="N149" s="217" t="s">
        <v>49</v>
      </c>
      <c r="O149" s="88"/>
      <c r="P149" s="218">
        <f>O149*H149</f>
        <v>0</v>
      </c>
      <c r="Q149" s="218">
        <v>0</v>
      </c>
      <c r="R149" s="218">
        <f>Q149*H149</f>
        <v>0</v>
      </c>
      <c r="S149" s="218">
        <v>0</v>
      </c>
      <c r="T149" s="219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20" t="s">
        <v>405</v>
      </c>
      <c r="AT149" s="220" t="s">
        <v>189</v>
      </c>
      <c r="AU149" s="220" t="s">
        <v>91</v>
      </c>
      <c r="AY149" s="20" t="s">
        <v>188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20" t="s">
        <v>86</v>
      </c>
      <c r="BK149" s="221">
        <f>ROUND(I149*H149,2)</f>
        <v>0</v>
      </c>
      <c r="BL149" s="20" t="s">
        <v>405</v>
      </c>
      <c r="BM149" s="220" t="s">
        <v>546</v>
      </c>
    </row>
    <row r="150" s="2" customFormat="1">
      <c r="A150" s="42"/>
      <c r="B150" s="43"/>
      <c r="C150" s="44"/>
      <c r="D150" s="222" t="s">
        <v>194</v>
      </c>
      <c r="E150" s="44"/>
      <c r="F150" s="223" t="s">
        <v>4095</v>
      </c>
      <c r="G150" s="44"/>
      <c r="H150" s="44"/>
      <c r="I150" s="224"/>
      <c r="J150" s="44"/>
      <c r="K150" s="44"/>
      <c r="L150" s="48"/>
      <c r="M150" s="225"/>
      <c r="N150" s="226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194</v>
      </c>
      <c r="AU150" s="20" t="s">
        <v>91</v>
      </c>
    </row>
    <row r="151" s="2" customFormat="1">
      <c r="A151" s="42"/>
      <c r="B151" s="43"/>
      <c r="C151" s="44"/>
      <c r="D151" s="222" t="s">
        <v>202</v>
      </c>
      <c r="E151" s="44"/>
      <c r="F151" s="227" t="s">
        <v>4096</v>
      </c>
      <c r="G151" s="44"/>
      <c r="H151" s="44"/>
      <c r="I151" s="224"/>
      <c r="J151" s="44"/>
      <c r="K151" s="44"/>
      <c r="L151" s="48"/>
      <c r="M151" s="225"/>
      <c r="N151" s="226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202</v>
      </c>
      <c r="AU151" s="20" t="s">
        <v>91</v>
      </c>
    </row>
    <row r="152" s="2" customFormat="1" ht="16.5" customHeight="1">
      <c r="A152" s="42"/>
      <c r="B152" s="43"/>
      <c r="C152" s="209" t="s">
        <v>441</v>
      </c>
      <c r="D152" s="209" t="s">
        <v>189</v>
      </c>
      <c r="E152" s="210" t="s">
        <v>4131</v>
      </c>
      <c r="F152" s="211" t="s">
        <v>4098</v>
      </c>
      <c r="G152" s="212" t="s">
        <v>235</v>
      </c>
      <c r="H152" s="213">
        <v>1</v>
      </c>
      <c r="I152" s="214"/>
      <c r="J152" s="215">
        <f>ROUND(I152*H152,2)</f>
        <v>0</v>
      </c>
      <c r="K152" s="211" t="s">
        <v>32</v>
      </c>
      <c r="L152" s="48"/>
      <c r="M152" s="216" t="s">
        <v>32</v>
      </c>
      <c r="N152" s="217" t="s">
        <v>49</v>
      </c>
      <c r="O152" s="88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20" t="s">
        <v>405</v>
      </c>
      <c r="AT152" s="220" t="s">
        <v>189</v>
      </c>
      <c r="AU152" s="220" t="s">
        <v>91</v>
      </c>
      <c r="AY152" s="20" t="s">
        <v>188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20" t="s">
        <v>86</v>
      </c>
      <c r="BK152" s="221">
        <f>ROUND(I152*H152,2)</f>
        <v>0</v>
      </c>
      <c r="BL152" s="20" t="s">
        <v>405</v>
      </c>
      <c r="BM152" s="220" t="s">
        <v>557</v>
      </c>
    </row>
    <row r="153" s="2" customFormat="1">
      <c r="A153" s="42"/>
      <c r="B153" s="43"/>
      <c r="C153" s="44"/>
      <c r="D153" s="222" t="s">
        <v>194</v>
      </c>
      <c r="E153" s="44"/>
      <c r="F153" s="223" t="s">
        <v>4098</v>
      </c>
      <c r="G153" s="44"/>
      <c r="H153" s="44"/>
      <c r="I153" s="224"/>
      <c r="J153" s="44"/>
      <c r="K153" s="44"/>
      <c r="L153" s="48"/>
      <c r="M153" s="225"/>
      <c r="N153" s="226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194</v>
      </c>
      <c r="AU153" s="20" t="s">
        <v>91</v>
      </c>
    </row>
    <row r="154" s="2" customFormat="1" ht="16.5" customHeight="1">
      <c r="A154" s="42"/>
      <c r="B154" s="43"/>
      <c r="C154" s="209" t="s">
        <v>445</v>
      </c>
      <c r="D154" s="209" t="s">
        <v>189</v>
      </c>
      <c r="E154" s="210" t="s">
        <v>4132</v>
      </c>
      <c r="F154" s="211" t="s">
        <v>4100</v>
      </c>
      <c r="G154" s="212" t="s">
        <v>235</v>
      </c>
      <c r="H154" s="213">
        <v>3</v>
      </c>
      <c r="I154" s="214"/>
      <c r="J154" s="215">
        <f>ROUND(I154*H154,2)</f>
        <v>0</v>
      </c>
      <c r="K154" s="211" t="s">
        <v>32</v>
      </c>
      <c r="L154" s="48"/>
      <c r="M154" s="216" t="s">
        <v>32</v>
      </c>
      <c r="N154" s="217" t="s">
        <v>49</v>
      </c>
      <c r="O154" s="88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20" t="s">
        <v>405</v>
      </c>
      <c r="AT154" s="220" t="s">
        <v>189</v>
      </c>
      <c r="AU154" s="220" t="s">
        <v>91</v>
      </c>
      <c r="AY154" s="20" t="s">
        <v>188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20" t="s">
        <v>86</v>
      </c>
      <c r="BK154" s="221">
        <f>ROUND(I154*H154,2)</f>
        <v>0</v>
      </c>
      <c r="BL154" s="20" t="s">
        <v>405</v>
      </c>
      <c r="BM154" s="220" t="s">
        <v>570</v>
      </c>
    </row>
    <row r="155" s="2" customFormat="1">
      <c r="A155" s="42"/>
      <c r="B155" s="43"/>
      <c r="C155" s="44"/>
      <c r="D155" s="222" t="s">
        <v>194</v>
      </c>
      <c r="E155" s="44"/>
      <c r="F155" s="223" t="s">
        <v>4100</v>
      </c>
      <c r="G155" s="44"/>
      <c r="H155" s="44"/>
      <c r="I155" s="224"/>
      <c r="J155" s="44"/>
      <c r="K155" s="44"/>
      <c r="L155" s="48"/>
      <c r="M155" s="225"/>
      <c r="N155" s="226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194</v>
      </c>
      <c r="AU155" s="20" t="s">
        <v>91</v>
      </c>
    </row>
    <row r="156" s="2" customFormat="1">
      <c r="A156" s="42"/>
      <c r="B156" s="43"/>
      <c r="C156" s="44"/>
      <c r="D156" s="222" t="s">
        <v>202</v>
      </c>
      <c r="E156" s="44"/>
      <c r="F156" s="227" t="s">
        <v>4101</v>
      </c>
      <c r="G156" s="44"/>
      <c r="H156" s="44"/>
      <c r="I156" s="224"/>
      <c r="J156" s="44"/>
      <c r="K156" s="44"/>
      <c r="L156" s="48"/>
      <c r="M156" s="225"/>
      <c r="N156" s="226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202</v>
      </c>
      <c r="AU156" s="20" t="s">
        <v>91</v>
      </c>
    </row>
    <row r="157" s="2" customFormat="1" ht="16.5" customHeight="1">
      <c r="A157" s="42"/>
      <c r="B157" s="43"/>
      <c r="C157" s="209" t="s">
        <v>449</v>
      </c>
      <c r="D157" s="209" t="s">
        <v>189</v>
      </c>
      <c r="E157" s="210" t="s">
        <v>4133</v>
      </c>
      <c r="F157" s="211" t="s">
        <v>4103</v>
      </c>
      <c r="G157" s="212" t="s">
        <v>235</v>
      </c>
      <c r="H157" s="213">
        <v>3</v>
      </c>
      <c r="I157" s="214"/>
      <c r="J157" s="215">
        <f>ROUND(I157*H157,2)</f>
        <v>0</v>
      </c>
      <c r="K157" s="211" t="s">
        <v>32</v>
      </c>
      <c r="L157" s="48"/>
      <c r="M157" s="216" t="s">
        <v>32</v>
      </c>
      <c r="N157" s="217" t="s">
        <v>49</v>
      </c>
      <c r="O157" s="88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20" t="s">
        <v>405</v>
      </c>
      <c r="AT157" s="220" t="s">
        <v>189</v>
      </c>
      <c r="AU157" s="220" t="s">
        <v>91</v>
      </c>
      <c r="AY157" s="20" t="s">
        <v>188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20" t="s">
        <v>86</v>
      </c>
      <c r="BK157" s="221">
        <f>ROUND(I157*H157,2)</f>
        <v>0</v>
      </c>
      <c r="BL157" s="20" t="s">
        <v>405</v>
      </c>
      <c r="BM157" s="220" t="s">
        <v>580</v>
      </c>
    </row>
    <row r="158" s="2" customFormat="1">
      <c r="A158" s="42"/>
      <c r="B158" s="43"/>
      <c r="C158" s="44"/>
      <c r="D158" s="222" t="s">
        <v>194</v>
      </c>
      <c r="E158" s="44"/>
      <c r="F158" s="223" t="s">
        <v>4103</v>
      </c>
      <c r="G158" s="44"/>
      <c r="H158" s="44"/>
      <c r="I158" s="224"/>
      <c r="J158" s="44"/>
      <c r="K158" s="44"/>
      <c r="L158" s="48"/>
      <c r="M158" s="225"/>
      <c r="N158" s="226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194</v>
      </c>
      <c r="AU158" s="20" t="s">
        <v>91</v>
      </c>
    </row>
    <row r="159" s="2" customFormat="1">
      <c r="A159" s="42"/>
      <c r="B159" s="43"/>
      <c r="C159" s="44"/>
      <c r="D159" s="222" t="s">
        <v>202</v>
      </c>
      <c r="E159" s="44"/>
      <c r="F159" s="227" t="s">
        <v>4104</v>
      </c>
      <c r="G159" s="44"/>
      <c r="H159" s="44"/>
      <c r="I159" s="224"/>
      <c r="J159" s="44"/>
      <c r="K159" s="44"/>
      <c r="L159" s="48"/>
      <c r="M159" s="225"/>
      <c r="N159" s="226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202</v>
      </c>
      <c r="AU159" s="20" t="s">
        <v>91</v>
      </c>
    </row>
    <row r="160" s="2" customFormat="1" ht="16.5" customHeight="1">
      <c r="A160" s="42"/>
      <c r="B160" s="43"/>
      <c r="C160" s="209" t="s">
        <v>453</v>
      </c>
      <c r="D160" s="209" t="s">
        <v>189</v>
      </c>
      <c r="E160" s="210" t="s">
        <v>4134</v>
      </c>
      <c r="F160" s="211" t="s">
        <v>4106</v>
      </c>
      <c r="G160" s="212" t="s">
        <v>235</v>
      </c>
      <c r="H160" s="213">
        <v>3</v>
      </c>
      <c r="I160" s="214"/>
      <c r="J160" s="215">
        <f>ROUND(I160*H160,2)</f>
        <v>0</v>
      </c>
      <c r="K160" s="211" t="s">
        <v>32</v>
      </c>
      <c r="L160" s="48"/>
      <c r="M160" s="216" t="s">
        <v>32</v>
      </c>
      <c r="N160" s="217" t="s">
        <v>49</v>
      </c>
      <c r="O160" s="88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20" t="s">
        <v>405</v>
      </c>
      <c r="AT160" s="220" t="s">
        <v>189</v>
      </c>
      <c r="AU160" s="220" t="s">
        <v>91</v>
      </c>
      <c r="AY160" s="20" t="s">
        <v>188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20" t="s">
        <v>86</v>
      </c>
      <c r="BK160" s="221">
        <f>ROUND(I160*H160,2)</f>
        <v>0</v>
      </c>
      <c r="BL160" s="20" t="s">
        <v>405</v>
      </c>
      <c r="BM160" s="220" t="s">
        <v>591</v>
      </c>
    </row>
    <row r="161" s="2" customFormat="1">
      <c r="A161" s="42"/>
      <c r="B161" s="43"/>
      <c r="C161" s="44"/>
      <c r="D161" s="222" t="s">
        <v>194</v>
      </c>
      <c r="E161" s="44"/>
      <c r="F161" s="223" t="s">
        <v>4106</v>
      </c>
      <c r="G161" s="44"/>
      <c r="H161" s="44"/>
      <c r="I161" s="224"/>
      <c r="J161" s="44"/>
      <c r="K161" s="44"/>
      <c r="L161" s="48"/>
      <c r="M161" s="225"/>
      <c r="N161" s="226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194</v>
      </c>
      <c r="AU161" s="20" t="s">
        <v>91</v>
      </c>
    </row>
    <row r="162" s="2" customFormat="1">
      <c r="A162" s="42"/>
      <c r="B162" s="43"/>
      <c r="C162" s="44"/>
      <c r="D162" s="222" t="s">
        <v>202</v>
      </c>
      <c r="E162" s="44"/>
      <c r="F162" s="227" t="s">
        <v>4107</v>
      </c>
      <c r="G162" s="44"/>
      <c r="H162" s="44"/>
      <c r="I162" s="224"/>
      <c r="J162" s="44"/>
      <c r="K162" s="44"/>
      <c r="L162" s="48"/>
      <c r="M162" s="225"/>
      <c r="N162" s="226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202</v>
      </c>
      <c r="AU162" s="20" t="s">
        <v>91</v>
      </c>
    </row>
    <row r="163" s="2" customFormat="1" ht="16.5" customHeight="1">
      <c r="A163" s="42"/>
      <c r="B163" s="43"/>
      <c r="C163" s="209" t="s">
        <v>457</v>
      </c>
      <c r="D163" s="209" t="s">
        <v>189</v>
      </c>
      <c r="E163" s="210" t="s">
        <v>4135</v>
      </c>
      <c r="F163" s="211" t="s">
        <v>4109</v>
      </c>
      <c r="G163" s="212" t="s">
        <v>235</v>
      </c>
      <c r="H163" s="213">
        <v>10</v>
      </c>
      <c r="I163" s="214"/>
      <c r="J163" s="215">
        <f>ROUND(I163*H163,2)</f>
        <v>0</v>
      </c>
      <c r="K163" s="211" t="s">
        <v>32</v>
      </c>
      <c r="L163" s="48"/>
      <c r="M163" s="216" t="s">
        <v>32</v>
      </c>
      <c r="N163" s="217" t="s">
        <v>49</v>
      </c>
      <c r="O163" s="88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20" t="s">
        <v>405</v>
      </c>
      <c r="AT163" s="220" t="s">
        <v>189</v>
      </c>
      <c r="AU163" s="220" t="s">
        <v>91</v>
      </c>
      <c r="AY163" s="20" t="s">
        <v>188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20" t="s">
        <v>86</v>
      </c>
      <c r="BK163" s="221">
        <f>ROUND(I163*H163,2)</f>
        <v>0</v>
      </c>
      <c r="BL163" s="20" t="s">
        <v>405</v>
      </c>
      <c r="BM163" s="220" t="s">
        <v>601</v>
      </c>
    </row>
    <row r="164" s="2" customFormat="1">
      <c r="A164" s="42"/>
      <c r="B164" s="43"/>
      <c r="C164" s="44"/>
      <c r="D164" s="222" t="s">
        <v>194</v>
      </c>
      <c r="E164" s="44"/>
      <c r="F164" s="223" t="s">
        <v>4109</v>
      </c>
      <c r="G164" s="44"/>
      <c r="H164" s="44"/>
      <c r="I164" s="224"/>
      <c r="J164" s="44"/>
      <c r="K164" s="44"/>
      <c r="L164" s="48"/>
      <c r="M164" s="225"/>
      <c r="N164" s="226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194</v>
      </c>
      <c r="AU164" s="20" t="s">
        <v>91</v>
      </c>
    </row>
    <row r="165" s="2" customFormat="1">
      <c r="A165" s="42"/>
      <c r="B165" s="43"/>
      <c r="C165" s="44"/>
      <c r="D165" s="222" t="s">
        <v>202</v>
      </c>
      <c r="E165" s="44"/>
      <c r="F165" s="227" t="s">
        <v>4110</v>
      </c>
      <c r="G165" s="44"/>
      <c r="H165" s="44"/>
      <c r="I165" s="224"/>
      <c r="J165" s="44"/>
      <c r="K165" s="44"/>
      <c r="L165" s="48"/>
      <c r="M165" s="225"/>
      <c r="N165" s="226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202</v>
      </c>
      <c r="AU165" s="20" t="s">
        <v>91</v>
      </c>
    </row>
    <row r="166" s="2" customFormat="1" ht="16.5" customHeight="1">
      <c r="A166" s="42"/>
      <c r="B166" s="43"/>
      <c r="C166" s="209" t="s">
        <v>461</v>
      </c>
      <c r="D166" s="209" t="s">
        <v>189</v>
      </c>
      <c r="E166" s="210" t="s">
        <v>4136</v>
      </c>
      <c r="F166" s="211" t="s">
        <v>4112</v>
      </c>
      <c r="G166" s="212" t="s">
        <v>314</v>
      </c>
      <c r="H166" s="213">
        <v>25</v>
      </c>
      <c r="I166" s="214"/>
      <c r="J166" s="215">
        <f>ROUND(I166*H166,2)</f>
        <v>0</v>
      </c>
      <c r="K166" s="211" t="s">
        <v>32</v>
      </c>
      <c r="L166" s="48"/>
      <c r="M166" s="216" t="s">
        <v>32</v>
      </c>
      <c r="N166" s="217" t="s">
        <v>49</v>
      </c>
      <c r="O166" s="88"/>
      <c r="P166" s="218">
        <f>O166*H166</f>
        <v>0</v>
      </c>
      <c r="Q166" s="218">
        <v>0</v>
      </c>
      <c r="R166" s="218">
        <f>Q166*H166</f>
        <v>0</v>
      </c>
      <c r="S166" s="218">
        <v>0</v>
      </c>
      <c r="T166" s="219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20" t="s">
        <v>405</v>
      </c>
      <c r="AT166" s="220" t="s">
        <v>189</v>
      </c>
      <c r="AU166" s="220" t="s">
        <v>91</v>
      </c>
      <c r="AY166" s="20" t="s">
        <v>188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20" t="s">
        <v>86</v>
      </c>
      <c r="BK166" s="221">
        <f>ROUND(I166*H166,2)</f>
        <v>0</v>
      </c>
      <c r="BL166" s="20" t="s">
        <v>405</v>
      </c>
      <c r="BM166" s="220" t="s">
        <v>612</v>
      </c>
    </row>
    <row r="167" s="2" customFormat="1">
      <c r="A167" s="42"/>
      <c r="B167" s="43"/>
      <c r="C167" s="44"/>
      <c r="D167" s="222" t="s">
        <v>194</v>
      </c>
      <c r="E167" s="44"/>
      <c r="F167" s="223" t="s">
        <v>4112</v>
      </c>
      <c r="G167" s="44"/>
      <c r="H167" s="44"/>
      <c r="I167" s="224"/>
      <c r="J167" s="44"/>
      <c r="K167" s="44"/>
      <c r="L167" s="48"/>
      <c r="M167" s="225"/>
      <c r="N167" s="226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194</v>
      </c>
      <c r="AU167" s="20" t="s">
        <v>91</v>
      </c>
    </row>
    <row r="168" s="2" customFormat="1">
      <c r="A168" s="42"/>
      <c r="B168" s="43"/>
      <c r="C168" s="44"/>
      <c r="D168" s="222" t="s">
        <v>202</v>
      </c>
      <c r="E168" s="44"/>
      <c r="F168" s="227" t="s">
        <v>4113</v>
      </c>
      <c r="G168" s="44"/>
      <c r="H168" s="44"/>
      <c r="I168" s="224"/>
      <c r="J168" s="44"/>
      <c r="K168" s="44"/>
      <c r="L168" s="48"/>
      <c r="M168" s="225"/>
      <c r="N168" s="226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202</v>
      </c>
      <c r="AU168" s="20" t="s">
        <v>91</v>
      </c>
    </row>
    <row r="169" s="2" customFormat="1" ht="16.5" customHeight="1">
      <c r="A169" s="42"/>
      <c r="B169" s="43"/>
      <c r="C169" s="209" t="s">
        <v>466</v>
      </c>
      <c r="D169" s="209" t="s">
        <v>189</v>
      </c>
      <c r="E169" s="210" t="s">
        <v>4137</v>
      </c>
      <c r="F169" s="211" t="s">
        <v>4115</v>
      </c>
      <c r="G169" s="212" t="s">
        <v>314</v>
      </c>
      <c r="H169" s="213">
        <v>250</v>
      </c>
      <c r="I169" s="214"/>
      <c r="J169" s="215">
        <f>ROUND(I169*H169,2)</f>
        <v>0</v>
      </c>
      <c r="K169" s="211" t="s">
        <v>32</v>
      </c>
      <c r="L169" s="48"/>
      <c r="M169" s="216" t="s">
        <v>32</v>
      </c>
      <c r="N169" s="217" t="s">
        <v>49</v>
      </c>
      <c r="O169" s="88"/>
      <c r="P169" s="218">
        <f>O169*H169</f>
        <v>0</v>
      </c>
      <c r="Q169" s="218">
        <v>0</v>
      </c>
      <c r="R169" s="218">
        <f>Q169*H169</f>
        <v>0</v>
      </c>
      <c r="S169" s="218">
        <v>0</v>
      </c>
      <c r="T169" s="219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20" t="s">
        <v>405</v>
      </c>
      <c r="AT169" s="220" t="s">
        <v>189</v>
      </c>
      <c r="AU169" s="220" t="s">
        <v>91</v>
      </c>
      <c r="AY169" s="20" t="s">
        <v>188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20" t="s">
        <v>86</v>
      </c>
      <c r="BK169" s="221">
        <f>ROUND(I169*H169,2)</f>
        <v>0</v>
      </c>
      <c r="BL169" s="20" t="s">
        <v>405</v>
      </c>
      <c r="BM169" s="220" t="s">
        <v>627</v>
      </c>
    </row>
    <row r="170" s="2" customFormat="1">
      <c r="A170" s="42"/>
      <c r="B170" s="43"/>
      <c r="C170" s="44"/>
      <c r="D170" s="222" t="s">
        <v>194</v>
      </c>
      <c r="E170" s="44"/>
      <c r="F170" s="223" t="s">
        <v>4115</v>
      </c>
      <c r="G170" s="44"/>
      <c r="H170" s="44"/>
      <c r="I170" s="224"/>
      <c r="J170" s="44"/>
      <c r="K170" s="44"/>
      <c r="L170" s="48"/>
      <c r="M170" s="225"/>
      <c r="N170" s="226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194</v>
      </c>
      <c r="AU170" s="20" t="s">
        <v>91</v>
      </c>
    </row>
    <row r="171" s="2" customFormat="1">
      <c r="A171" s="42"/>
      <c r="B171" s="43"/>
      <c r="C171" s="44"/>
      <c r="D171" s="222" t="s">
        <v>202</v>
      </c>
      <c r="E171" s="44"/>
      <c r="F171" s="227" t="s">
        <v>4116</v>
      </c>
      <c r="G171" s="44"/>
      <c r="H171" s="44"/>
      <c r="I171" s="224"/>
      <c r="J171" s="44"/>
      <c r="K171" s="44"/>
      <c r="L171" s="48"/>
      <c r="M171" s="225"/>
      <c r="N171" s="226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202</v>
      </c>
      <c r="AU171" s="20" t="s">
        <v>91</v>
      </c>
    </row>
    <row r="172" s="2" customFormat="1" ht="16.5" customHeight="1">
      <c r="A172" s="42"/>
      <c r="B172" s="43"/>
      <c r="C172" s="209" t="s">
        <v>471</v>
      </c>
      <c r="D172" s="209" t="s">
        <v>189</v>
      </c>
      <c r="E172" s="210" t="s">
        <v>4138</v>
      </c>
      <c r="F172" s="211" t="s">
        <v>4118</v>
      </c>
      <c r="G172" s="212" t="s">
        <v>314</v>
      </c>
      <c r="H172" s="213">
        <v>100</v>
      </c>
      <c r="I172" s="214"/>
      <c r="J172" s="215">
        <f>ROUND(I172*H172,2)</f>
        <v>0</v>
      </c>
      <c r="K172" s="211" t="s">
        <v>32</v>
      </c>
      <c r="L172" s="48"/>
      <c r="M172" s="216" t="s">
        <v>32</v>
      </c>
      <c r="N172" s="217" t="s">
        <v>49</v>
      </c>
      <c r="O172" s="88"/>
      <c r="P172" s="218">
        <f>O172*H172</f>
        <v>0</v>
      </c>
      <c r="Q172" s="218">
        <v>0</v>
      </c>
      <c r="R172" s="218">
        <f>Q172*H172</f>
        <v>0</v>
      </c>
      <c r="S172" s="218">
        <v>0</v>
      </c>
      <c r="T172" s="219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20" t="s">
        <v>405</v>
      </c>
      <c r="AT172" s="220" t="s">
        <v>189</v>
      </c>
      <c r="AU172" s="220" t="s">
        <v>91</v>
      </c>
      <c r="AY172" s="20" t="s">
        <v>188</v>
      </c>
      <c r="BE172" s="221">
        <f>IF(N172="základní",J172,0)</f>
        <v>0</v>
      </c>
      <c r="BF172" s="221">
        <f>IF(N172="snížená",J172,0)</f>
        <v>0</v>
      </c>
      <c r="BG172" s="221">
        <f>IF(N172="zákl. přenesená",J172,0)</f>
        <v>0</v>
      </c>
      <c r="BH172" s="221">
        <f>IF(N172="sníž. přenesená",J172,0)</f>
        <v>0</v>
      </c>
      <c r="BI172" s="221">
        <f>IF(N172="nulová",J172,0)</f>
        <v>0</v>
      </c>
      <c r="BJ172" s="20" t="s">
        <v>86</v>
      </c>
      <c r="BK172" s="221">
        <f>ROUND(I172*H172,2)</f>
        <v>0</v>
      </c>
      <c r="BL172" s="20" t="s">
        <v>405</v>
      </c>
      <c r="BM172" s="220" t="s">
        <v>638</v>
      </c>
    </row>
    <row r="173" s="2" customFormat="1">
      <c r="A173" s="42"/>
      <c r="B173" s="43"/>
      <c r="C173" s="44"/>
      <c r="D173" s="222" t="s">
        <v>194</v>
      </c>
      <c r="E173" s="44"/>
      <c r="F173" s="223" t="s">
        <v>4118</v>
      </c>
      <c r="G173" s="44"/>
      <c r="H173" s="44"/>
      <c r="I173" s="224"/>
      <c r="J173" s="44"/>
      <c r="K173" s="44"/>
      <c r="L173" s="48"/>
      <c r="M173" s="225"/>
      <c r="N173" s="226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194</v>
      </c>
      <c r="AU173" s="20" t="s">
        <v>91</v>
      </c>
    </row>
    <row r="174" s="2" customFormat="1">
      <c r="A174" s="42"/>
      <c r="B174" s="43"/>
      <c r="C174" s="44"/>
      <c r="D174" s="222" t="s">
        <v>202</v>
      </c>
      <c r="E174" s="44"/>
      <c r="F174" s="227" t="s">
        <v>4119</v>
      </c>
      <c r="G174" s="44"/>
      <c r="H174" s="44"/>
      <c r="I174" s="224"/>
      <c r="J174" s="44"/>
      <c r="K174" s="44"/>
      <c r="L174" s="48"/>
      <c r="M174" s="225"/>
      <c r="N174" s="226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202</v>
      </c>
      <c r="AU174" s="20" t="s">
        <v>91</v>
      </c>
    </row>
    <row r="175" s="2" customFormat="1" ht="16.5" customHeight="1">
      <c r="A175" s="42"/>
      <c r="B175" s="43"/>
      <c r="C175" s="209" t="s">
        <v>476</v>
      </c>
      <c r="D175" s="209" t="s">
        <v>189</v>
      </c>
      <c r="E175" s="210" t="s">
        <v>4139</v>
      </c>
      <c r="F175" s="211" t="s">
        <v>4121</v>
      </c>
      <c r="G175" s="212" t="s">
        <v>314</v>
      </c>
      <c r="H175" s="213">
        <v>250</v>
      </c>
      <c r="I175" s="214"/>
      <c r="J175" s="215">
        <f>ROUND(I175*H175,2)</f>
        <v>0</v>
      </c>
      <c r="K175" s="211" t="s">
        <v>32</v>
      </c>
      <c r="L175" s="48"/>
      <c r="M175" s="216" t="s">
        <v>32</v>
      </c>
      <c r="N175" s="217" t="s">
        <v>49</v>
      </c>
      <c r="O175" s="88"/>
      <c r="P175" s="218">
        <f>O175*H175</f>
        <v>0</v>
      </c>
      <c r="Q175" s="218">
        <v>0</v>
      </c>
      <c r="R175" s="218">
        <f>Q175*H175</f>
        <v>0</v>
      </c>
      <c r="S175" s="218">
        <v>0</v>
      </c>
      <c r="T175" s="219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20" t="s">
        <v>405</v>
      </c>
      <c r="AT175" s="220" t="s">
        <v>189</v>
      </c>
      <c r="AU175" s="220" t="s">
        <v>91</v>
      </c>
      <c r="AY175" s="20" t="s">
        <v>188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20" t="s">
        <v>86</v>
      </c>
      <c r="BK175" s="221">
        <f>ROUND(I175*H175,2)</f>
        <v>0</v>
      </c>
      <c r="BL175" s="20" t="s">
        <v>405</v>
      </c>
      <c r="BM175" s="220" t="s">
        <v>643</v>
      </c>
    </row>
    <row r="176" s="2" customFormat="1">
      <c r="A176" s="42"/>
      <c r="B176" s="43"/>
      <c r="C176" s="44"/>
      <c r="D176" s="222" t="s">
        <v>194</v>
      </c>
      <c r="E176" s="44"/>
      <c r="F176" s="223" t="s">
        <v>4121</v>
      </c>
      <c r="G176" s="44"/>
      <c r="H176" s="44"/>
      <c r="I176" s="224"/>
      <c r="J176" s="44"/>
      <c r="K176" s="44"/>
      <c r="L176" s="48"/>
      <c r="M176" s="225"/>
      <c r="N176" s="226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194</v>
      </c>
      <c r="AU176" s="20" t="s">
        <v>91</v>
      </c>
    </row>
    <row r="177" s="2" customFormat="1">
      <c r="A177" s="42"/>
      <c r="B177" s="43"/>
      <c r="C177" s="44"/>
      <c r="D177" s="222" t="s">
        <v>202</v>
      </c>
      <c r="E177" s="44"/>
      <c r="F177" s="227" t="s">
        <v>4122</v>
      </c>
      <c r="G177" s="44"/>
      <c r="H177" s="44"/>
      <c r="I177" s="224"/>
      <c r="J177" s="44"/>
      <c r="K177" s="44"/>
      <c r="L177" s="48"/>
      <c r="M177" s="225"/>
      <c r="N177" s="226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202</v>
      </c>
      <c r="AU177" s="20" t="s">
        <v>91</v>
      </c>
    </row>
    <row r="178" s="11" customFormat="1" ht="22.8" customHeight="1">
      <c r="A178" s="11"/>
      <c r="B178" s="195"/>
      <c r="C178" s="196"/>
      <c r="D178" s="197" t="s">
        <v>77</v>
      </c>
      <c r="E178" s="237" t="s">
        <v>4140</v>
      </c>
      <c r="F178" s="237" t="s">
        <v>4141</v>
      </c>
      <c r="G178" s="196"/>
      <c r="H178" s="196"/>
      <c r="I178" s="199"/>
      <c r="J178" s="238">
        <f>BK178</f>
        <v>0</v>
      </c>
      <c r="K178" s="196"/>
      <c r="L178" s="201"/>
      <c r="M178" s="202"/>
      <c r="N178" s="203"/>
      <c r="O178" s="203"/>
      <c r="P178" s="204">
        <f>SUM(P179:P218)</f>
        <v>0</v>
      </c>
      <c r="Q178" s="203"/>
      <c r="R178" s="204">
        <f>SUM(R179:R218)</f>
        <v>0</v>
      </c>
      <c r="S178" s="203"/>
      <c r="T178" s="205">
        <f>SUM(T179:T218)</f>
        <v>0</v>
      </c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R178" s="206" t="s">
        <v>86</v>
      </c>
      <c r="AT178" s="207" t="s">
        <v>77</v>
      </c>
      <c r="AU178" s="207" t="s">
        <v>86</v>
      </c>
      <c r="AY178" s="206" t="s">
        <v>188</v>
      </c>
      <c r="BK178" s="208">
        <f>SUM(BK179:BK218)</f>
        <v>0</v>
      </c>
    </row>
    <row r="179" s="2" customFormat="1" ht="24.15" customHeight="1">
      <c r="A179" s="42"/>
      <c r="B179" s="43"/>
      <c r="C179" s="209" t="s">
        <v>480</v>
      </c>
      <c r="D179" s="209" t="s">
        <v>189</v>
      </c>
      <c r="E179" s="210" t="s">
        <v>4142</v>
      </c>
      <c r="F179" s="211" t="s">
        <v>4143</v>
      </c>
      <c r="G179" s="212" t="s">
        <v>235</v>
      </c>
      <c r="H179" s="213">
        <v>1</v>
      </c>
      <c r="I179" s="214"/>
      <c r="J179" s="215">
        <f>ROUND(I179*H179,2)</f>
        <v>0</v>
      </c>
      <c r="K179" s="211" t="s">
        <v>32</v>
      </c>
      <c r="L179" s="48"/>
      <c r="M179" s="216" t="s">
        <v>32</v>
      </c>
      <c r="N179" s="217" t="s">
        <v>49</v>
      </c>
      <c r="O179" s="88"/>
      <c r="P179" s="218">
        <f>O179*H179</f>
        <v>0</v>
      </c>
      <c r="Q179" s="218">
        <v>0</v>
      </c>
      <c r="R179" s="218">
        <f>Q179*H179</f>
        <v>0</v>
      </c>
      <c r="S179" s="218">
        <v>0</v>
      </c>
      <c r="T179" s="219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20" t="s">
        <v>405</v>
      </c>
      <c r="AT179" s="220" t="s">
        <v>189</v>
      </c>
      <c r="AU179" s="220" t="s">
        <v>91</v>
      </c>
      <c r="AY179" s="20" t="s">
        <v>188</v>
      </c>
      <c r="BE179" s="221">
        <f>IF(N179="základní",J179,0)</f>
        <v>0</v>
      </c>
      <c r="BF179" s="221">
        <f>IF(N179="snížená",J179,0)</f>
        <v>0</v>
      </c>
      <c r="BG179" s="221">
        <f>IF(N179="zákl. přenesená",J179,0)</f>
        <v>0</v>
      </c>
      <c r="BH179" s="221">
        <f>IF(N179="sníž. přenesená",J179,0)</f>
        <v>0</v>
      </c>
      <c r="BI179" s="221">
        <f>IF(N179="nulová",J179,0)</f>
        <v>0</v>
      </c>
      <c r="BJ179" s="20" t="s">
        <v>86</v>
      </c>
      <c r="BK179" s="221">
        <f>ROUND(I179*H179,2)</f>
        <v>0</v>
      </c>
      <c r="BL179" s="20" t="s">
        <v>405</v>
      </c>
      <c r="BM179" s="220" t="s">
        <v>656</v>
      </c>
    </row>
    <row r="180" s="2" customFormat="1">
      <c r="A180" s="42"/>
      <c r="B180" s="43"/>
      <c r="C180" s="44"/>
      <c r="D180" s="222" t="s">
        <v>194</v>
      </c>
      <c r="E180" s="44"/>
      <c r="F180" s="223" t="s">
        <v>4143</v>
      </c>
      <c r="G180" s="44"/>
      <c r="H180" s="44"/>
      <c r="I180" s="224"/>
      <c r="J180" s="44"/>
      <c r="K180" s="44"/>
      <c r="L180" s="48"/>
      <c r="M180" s="225"/>
      <c r="N180" s="226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194</v>
      </c>
      <c r="AU180" s="20" t="s">
        <v>91</v>
      </c>
    </row>
    <row r="181" s="2" customFormat="1">
      <c r="A181" s="42"/>
      <c r="B181" s="43"/>
      <c r="C181" s="44"/>
      <c r="D181" s="222" t="s">
        <v>202</v>
      </c>
      <c r="E181" s="44"/>
      <c r="F181" s="227" t="s">
        <v>4084</v>
      </c>
      <c r="G181" s="44"/>
      <c r="H181" s="44"/>
      <c r="I181" s="224"/>
      <c r="J181" s="44"/>
      <c r="K181" s="44"/>
      <c r="L181" s="48"/>
      <c r="M181" s="225"/>
      <c r="N181" s="226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202</v>
      </c>
      <c r="AU181" s="20" t="s">
        <v>91</v>
      </c>
    </row>
    <row r="182" s="2" customFormat="1" ht="16.5" customHeight="1">
      <c r="A182" s="42"/>
      <c r="B182" s="43"/>
      <c r="C182" s="209" t="s">
        <v>484</v>
      </c>
      <c r="D182" s="209" t="s">
        <v>189</v>
      </c>
      <c r="E182" s="210" t="s">
        <v>4144</v>
      </c>
      <c r="F182" s="211" t="s">
        <v>4086</v>
      </c>
      <c r="G182" s="212" t="s">
        <v>235</v>
      </c>
      <c r="H182" s="213">
        <v>1</v>
      </c>
      <c r="I182" s="214"/>
      <c r="J182" s="215">
        <f>ROUND(I182*H182,2)</f>
        <v>0</v>
      </c>
      <c r="K182" s="211" t="s">
        <v>32</v>
      </c>
      <c r="L182" s="48"/>
      <c r="M182" s="216" t="s">
        <v>32</v>
      </c>
      <c r="N182" s="217" t="s">
        <v>49</v>
      </c>
      <c r="O182" s="88"/>
      <c r="P182" s="218">
        <f>O182*H182</f>
        <v>0</v>
      </c>
      <c r="Q182" s="218">
        <v>0</v>
      </c>
      <c r="R182" s="218">
        <f>Q182*H182</f>
        <v>0</v>
      </c>
      <c r="S182" s="218">
        <v>0</v>
      </c>
      <c r="T182" s="219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20" t="s">
        <v>405</v>
      </c>
      <c r="AT182" s="220" t="s">
        <v>189</v>
      </c>
      <c r="AU182" s="220" t="s">
        <v>91</v>
      </c>
      <c r="AY182" s="20" t="s">
        <v>188</v>
      </c>
      <c r="BE182" s="221">
        <f>IF(N182="základní",J182,0)</f>
        <v>0</v>
      </c>
      <c r="BF182" s="221">
        <f>IF(N182="snížená",J182,0)</f>
        <v>0</v>
      </c>
      <c r="BG182" s="221">
        <f>IF(N182="zákl. přenesená",J182,0)</f>
        <v>0</v>
      </c>
      <c r="BH182" s="221">
        <f>IF(N182="sníž. přenesená",J182,0)</f>
        <v>0</v>
      </c>
      <c r="BI182" s="221">
        <f>IF(N182="nulová",J182,0)</f>
        <v>0</v>
      </c>
      <c r="BJ182" s="20" t="s">
        <v>86</v>
      </c>
      <c r="BK182" s="221">
        <f>ROUND(I182*H182,2)</f>
        <v>0</v>
      </c>
      <c r="BL182" s="20" t="s">
        <v>405</v>
      </c>
      <c r="BM182" s="220" t="s">
        <v>669</v>
      </c>
    </row>
    <row r="183" s="2" customFormat="1">
      <c r="A183" s="42"/>
      <c r="B183" s="43"/>
      <c r="C183" s="44"/>
      <c r="D183" s="222" t="s">
        <v>194</v>
      </c>
      <c r="E183" s="44"/>
      <c r="F183" s="223" t="s">
        <v>4086</v>
      </c>
      <c r="G183" s="44"/>
      <c r="H183" s="44"/>
      <c r="I183" s="224"/>
      <c r="J183" s="44"/>
      <c r="K183" s="44"/>
      <c r="L183" s="48"/>
      <c r="M183" s="225"/>
      <c r="N183" s="226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194</v>
      </c>
      <c r="AU183" s="20" t="s">
        <v>91</v>
      </c>
    </row>
    <row r="184" s="2" customFormat="1" ht="16.5" customHeight="1">
      <c r="A184" s="42"/>
      <c r="B184" s="43"/>
      <c r="C184" s="209" t="s">
        <v>494</v>
      </c>
      <c r="D184" s="209" t="s">
        <v>189</v>
      </c>
      <c r="E184" s="210" t="s">
        <v>4145</v>
      </c>
      <c r="F184" s="211" t="s">
        <v>4088</v>
      </c>
      <c r="G184" s="212" t="s">
        <v>235</v>
      </c>
      <c r="H184" s="213">
        <v>2</v>
      </c>
      <c r="I184" s="214"/>
      <c r="J184" s="215">
        <f>ROUND(I184*H184,2)</f>
        <v>0</v>
      </c>
      <c r="K184" s="211" t="s">
        <v>32</v>
      </c>
      <c r="L184" s="48"/>
      <c r="M184" s="216" t="s">
        <v>32</v>
      </c>
      <c r="N184" s="217" t="s">
        <v>49</v>
      </c>
      <c r="O184" s="88"/>
      <c r="P184" s="218">
        <f>O184*H184</f>
        <v>0</v>
      </c>
      <c r="Q184" s="218">
        <v>0</v>
      </c>
      <c r="R184" s="218">
        <f>Q184*H184</f>
        <v>0</v>
      </c>
      <c r="S184" s="218">
        <v>0</v>
      </c>
      <c r="T184" s="219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20" t="s">
        <v>405</v>
      </c>
      <c r="AT184" s="220" t="s">
        <v>189</v>
      </c>
      <c r="AU184" s="220" t="s">
        <v>91</v>
      </c>
      <c r="AY184" s="20" t="s">
        <v>188</v>
      </c>
      <c r="BE184" s="221">
        <f>IF(N184="základní",J184,0)</f>
        <v>0</v>
      </c>
      <c r="BF184" s="221">
        <f>IF(N184="snížená",J184,0)</f>
        <v>0</v>
      </c>
      <c r="BG184" s="221">
        <f>IF(N184="zákl. přenesená",J184,0)</f>
        <v>0</v>
      </c>
      <c r="BH184" s="221">
        <f>IF(N184="sníž. přenesená",J184,0)</f>
        <v>0</v>
      </c>
      <c r="BI184" s="221">
        <f>IF(N184="nulová",J184,0)</f>
        <v>0</v>
      </c>
      <c r="BJ184" s="20" t="s">
        <v>86</v>
      </c>
      <c r="BK184" s="221">
        <f>ROUND(I184*H184,2)</f>
        <v>0</v>
      </c>
      <c r="BL184" s="20" t="s">
        <v>405</v>
      </c>
      <c r="BM184" s="220" t="s">
        <v>681</v>
      </c>
    </row>
    <row r="185" s="2" customFormat="1">
      <c r="A185" s="42"/>
      <c r="B185" s="43"/>
      <c r="C185" s="44"/>
      <c r="D185" s="222" t="s">
        <v>194</v>
      </c>
      <c r="E185" s="44"/>
      <c r="F185" s="223" t="s">
        <v>4088</v>
      </c>
      <c r="G185" s="44"/>
      <c r="H185" s="44"/>
      <c r="I185" s="224"/>
      <c r="J185" s="44"/>
      <c r="K185" s="44"/>
      <c r="L185" s="48"/>
      <c r="M185" s="225"/>
      <c r="N185" s="226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194</v>
      </c>
      <c r="AU185" s="20" t="s">
        <v>91</v>
      </c>
    </row>
    <row r="186" s="2" customFormat="1" ht="16.5" customHeight="1">
      <c r="A186" s="42"/>
      <c r="B186" s="43"/>
      <c r="C186" s="209" t="s">
        <v>500</v>
      </c>
      <c r="D186" s="209" t="s">
        <v>189</v>
      </c>
      <c r="E186" s="210" t="s">
        <v>4146</v>
      </c>
      <c r="F186" s="211" t="s">
        <v>4090</v>
      </c>
      <c r="G186" s="212" t="s">
        <v>235</v>
      </c>
      <c r="H186" s="213">
        <v>1</v>
      </c>
      <c r="I186" s="214"/>
      <c r="J186" s="215">
        <f>ROUND(I186*H186,2)</f>
        <v>0</v>
      </c>
      <c r="K186" s="211" t="s">
        <v>32</v>
      </c>
      <c r="L186" s="48"/>
      <c r="M186" s="216" t="s">
        <v>32</v>
      </c>
      <c r="N186" s="217" t="s">
        <v>49</v>
      </c>
      <c r="O186" s="88"/>
      <c r="P186" s="218">
        <f>O186*H186</f>
        <v>0</v>
      </c>
      <c r="Q186" s="218">
        <v>0</v>
      </c>
      <c r="R186" s="218">
        <f>Q186*H186</f>
        <v>0</v>
      </c>
      <c r="S186" s="218">
        <v>0</v>
      </c>
      <c r="T186" s="219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20" t="s">
        <v>405</v>
      </c>
      <c r="AT186" s="220" t="s">
        <v>189</v>
      </c>
      <c r="AU186" s="220" t="s">
        <v>91</v>
      </c>
      <c r="AY186" s="20" t="s">
        <v>188</v>
      </c>
      <c r="BE186" s="221">
        <f>IF(N186="základní",J186,0)</f>
        <v>0</v>
      </c>
      <c r="BF186" s="221">
        <f>IF(N186="snížená",J186,0)</f>
        <v>0</v>
      </c>
      <c r="BG186" s="221">
        <f>IF(N186="zákl. přenesená",J186,0)</f>
        <v>0</v>
      </c>
      <c r="BH186" s="221">
        <f>IF(N186="sníž. přenesená",J186,0)</f>
        <v>0</v>
      </c>
      <c r="BI186" s="221">
        <f>IF(N186="nulová",J186,0)</f>
        <v>0</v>
      </c>
      <c r="BJ186" s="20" t="s">
        <v>86</v>
      </c>
      <c r="BK186" s="221">
        <f>ROUND(I186*H186,2)</f>
        <v>0</v>
      </c>
      <c r="BL186" s="20" t="s">
        <v>405</v>
      </c>
      <c r="BM186" s="220" t="s">
        <v>693</v>
      </c>
    </row>
    <row r="187" s="2" customFormat="1">
      <c r="A187" s="42"/>
      <c r="B187" s="43"/>
      <c r="C187" s="44"/>
      <c r="D187" s="222" t="s">
        <v>194</v>
      </c>
      <c r="E187" s="44"/>
      <c r="F187" s="223" t="s">
        <v>4090</v>
      </c>
      <c r="G187" s="44"/>
      <c r="H187" s="44"/>
      <c r="I187" s="224"/>
      <c r="J187" s="44"/>
      <c r="K187" s="44"/>
      <c r="L187" s="48"/>
      <c r="M187" s="225"/>
      <c r="N187" s="226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194</v>
      </c>
      <c r="AU187" s="20" t="s">
        <v>91</v>
      </c>
    </row>
    <row r="188" s="2" customFormat="1" ht="16.5" customHeight="1">
      <c r="A188" s="42"/>
      <c r="B188" s="43"/>
      <c r="C188" s="209" t="s">
        <v>506</v>
      </c>
      <c r="D188" s="209" t="s">
        <v>189</v>
      </c>
      <c r="E188" s="210" t="s">
        <v>4147</v>
      </c>
      <c r="F188" s="211" t="s">
        <v>4092</v>
      </c>
      <c r="G188" s="212" t="s">
        <v>235</v>
      </c>
      <c r="H188" s="213">
        <v>1</v>
      </c>
      <c r="I188" s="214"/>
      <c r="J188" s="215">
        <f>ROUND(I188*H188,2)</f>
        <v>0</v>
      </c>
      <c r="K188" s="211" t="s">
        <v>32</v>
      </c>
      <c r="L188" s="48"/>
      <c r="M188" s="216" t="s">
        <v>32</v>
      </c>
      <c r="N188" s="217" t="s">
        <v>49</v>
      </c>
      <c r="O188" s="88"/>
      <c r="P188" s="218">
        <f>O188*H188</f>
        <v>0</v>
      </c>
      <c r="Q188" s="218">
        <v>0</v>
      </c>
      <c r="R188" s="218">
        <f>Q188*H188</f>
        <v>0</v>
      </c>
      <c r="S188" s="218">
        <v>0</v>
      </c>
      <c r="T188" s="219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20" t="s">
        <v>405</v>
      </c>
      <c r="AT188" s="220" t="s">
        <v>189</v>
      </c>
      <c r="AU188" s="220" t="s">
        <v>91</v>
      </c>
      <c r="AY188" s="20" t="s">
        <v>188</v>
      </c>
      <c r="BE188" s="221">
        <f>IF(N188="základní",J188,0)</f>
        <v>0</v>
      </c>
      <c r="BF188" s="221">
        <f>IF(N188="snížená",J188,0)</f>
        <v>0</v>
      </c>
      <c r="BG188" s="221">
        <f>IF(N188="zákl. přenesená",J188,0)</f>
        <v>0</v>
      </c>
      <c r="BH188" s="221">
        <f>IF(N188="sníž. přenesená",J188,0)</f>
        <v>0</v>
      </c>
      <c r="BI188" s="221">
        <f>IF(N188="nulová",J188,0)</f>
        <v>0</v>
      </c>
      <c r="BJ188" s="20" t="s">
        <v>86</v>
      </c>
      <c r="BK188" s="221">
        <f>ROUND(I188*H188,2)</f>
        <v>0</v>
      </c>
      <c r="BL188" s="20" t="s">
        <v>405</v>
      </c>
      <c r="BM188" s="220" t="s">
        <v>705</v>
      </c>
    </row>
    <row r="189" s="2" customFormat="1">
      <c r="A189" s="42"/>
      <c r="B189" s="43"/>
      <c r="C189" s="44"/>
      <c r="D189" s="222" t="s">
        <v>194</v>
      </c>
      <c r="E189" s="44"/>
      <c r="F189" s="223" t="s">
        <v>4092</v>
      </c>
      <c r="G189" s="44"/>
      <c r="H189" s="44"/>
      <c r="I189" s="224"/>
      <c r="J189" s="44"/>
      <c r="K189" s="44"/>
      <c r="L189" s="48"/>
      <c r="M189" s="225"/>
      <c r="N189" s="226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194</v>
      </c>
      <c r="AU189" s="20" t="s">
        <v>91</v>
      </c>
    </row>
    <row r="190" s="2" customFormat="1" ht="16.5" customHeight="1">
      <c r="A190" s="42"/>
      <c r="B190" s="43"/>
      <c r="C190" s="209" t="s">
        <v>513</v>
      </c>
      <c r="D190" s="209" t="s">
        <v>189</v>
      </c>
      <c r="E190" s="210" t="s">
        <v>4148</v>
      </c>
      <c r="F190" s="211" t="s">
        <v>4094</v>
      </c>
      <c r="G190" s="212" t="s">
        <v>235</v>
      </c>
      <c r="H190" s="213">
        <v>7</v>
      </c>
      <c r="I190" s="214"/>
      <c r="J190" s="215">
        <f>ROUND(I190*H190,2)</f>
        <v>0</v>
      </c>
      <c r="K190" s="211" t="s">
        <v>32</v>
      </c>
      <c r="L190" s="48"/>
      <c r="M190" s="216" t="s">
        <v>32</v>
      </c>
      <c r="N190" s="217" t="s">
        <v>49</v>
      </c>
      <c r="O190" s="88"/>
      <c r="P190" s="218">
        <f>O190*H190</f>
        <v>0</v>
      </c>
      <c r="Q190" s="218">
        <v>0</v>
      </c>
      <c r="R190" s="218">
        <f>Q190*H190</f>
        <v>0</v>
      </c>
      <c r="S190" s="218">
        <v>0</v>
      </c>
      <c r="T190" s="219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20" t="s">
        <v>405</v>
      </c>
      <c r="AT190" s="220" t="s">
        <v>189</v>
      </c>
      <c r="AU190" s="220" t="s">
        <v>91</v>
      </c>
      <c r="AY190" s="20" t="s">
        <v>188</v>
      </c>
      <c r="BE190" s="221">
        <f>IF(N190="základní",J190,0)</f>
        <v>0</v>
      </c>
      <c r="BF190" s="221">
        <f>IF(N190="snížená",J190,0)</f>
        <v>0</v>
      </c>
      <c r="BG190" s="221">
        <f>IF(N190="zákl. přenesená",J190,0)</f>
        <v>0</v>
      </c>
      <c r="BH190" s="221">
        <f>IF(N190="sníž. přenesená",J190,0)</f>
        <v>0</v>
      </c>
      <c r="BI190" s="221">
        <f>IF(N190="nulová",J190,0)</f>
        <v>0</v>
      </c>
      <c r="BJ190" s="20" t="s">
        <v>86</v>
      </c>
      <c r="BK190" s="221">
        <f>ROUND(I190*H190,2)</f>
        <v>0</v>
      </c>
      <c r="BL190" s="20" t="s">
        <v>405</v>
      </c>
      <c r="BM190" s="220" t="s">
        <v>729</v>
      </c>
    </row>
    <row r="191" s="2" customFormat="1">
      <c r="A191" s="42"/>
      <c r="B191" s="43"/>
      <c r="C191" s="44"/>
      <c r="D191" s="222" t="s">
        <v>194</v>
      </c>
      <c r="E191" s="44"/>
      <c r="F191" s="223" t="s">
        <v>4095</v>
      </c>
      <c r="G191" s="44"/>
      <c r="H191" s="44"/>
      <c r="I191" s="224"/>
      <c r="J191" s="44"/>
      <c r="K191" s="44"/>
      <c r="L191" s="48"/>
      <c r="M191" s="225"/>
      <c r="N191" s="226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194</v>
      </c>
      <c r="AU191" s="20" t="s">
        <v>91</v>
      </c>
    </row>
    <row r="192" s="2" customFormat="1">
      <c r="A192" s="42"/>
      <c r="B192" s="43"/>
      <c r="C192" s="44"/>
      <c r="D192" s="222" t="s">
        <v>202</v>
      </c>
      <c r="E192" s="44"/>
      <c r="F192" s="227" t="s">
        <v>4096</v>
      </c>
      <c r="G192" s="44"/>
      <c r="H192" s="44"/>
      <c r="I192" s="224"/>
      <c r="J192" s="44"/>
      <c r="K192" s="44"/>
      <c r="L192" s="48"/>
      <c r="M192" s="225"/>
      <c r="N192" s="226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202</v>
      </c>
      <c r="AU192" s="20" t="s">
        <v>91</v>
      </c>
    </row>
    <row r="193" s="2" customFormat="1" ht="16.5" customHeight="1">
      <c r="A193" s="42"/>
      <c r="B193" s="43"/>
      <c r="C193" s="209" t="s">
        <v>519</v>
      </c>
      <c r="D193" s="209" t="s">
        <v>189</v>
      </c>
      <c r="E193" s="210" t="s">
        <v>4149</v>
      </c>
      <c r="F193" s="211" t="s">
        <v>4098</v>
      </c>
      <c r="G193" s="212" t="s">
        <v>235</v>
      </c>
      <c r="H193" s="213">
        <v>1</v>
      </c>
      <c r="I193" s="214"/>
      <c r="J193" s="215">
        <f>ROUND(I193*H193,2)</f>
        <v>0</v>
      </c>
      <c r="K193" s="211" t="s">
        <v>32</v>
      </c>
      <c r="L193" s="48"/>
      <c r="M193" s="216" t="s">
        <v>32</v>
      </c>
      <c r="N193" s="217" t="s">
        <v>49</v>
      </c>
      <c r="O193" s="88"/>
      <c r="P193" s="218">
        <f>O193*H193</f>
        <v>0</v>
      </c>
      <c r="Q193" s="218">
        <v>0</v>
      </c>
      <c r="R193" s="218">
        <f>Q193*H193</f>
        <v>0</v>
      </c>
      <c r="S193" s="218">
        <v>0</v>
      </c>
      <c r="T193" s="219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20" t="s">
        <v>405</v>
      </c>
      <c r="AT193" s="220" t="s">
        <v>189</v>
      </c>
      <c r="AU193" s="220" t="s">
        <v>91</v>
      </c>
      <c r="AY193" s="20" t="s">
        <v>188</v>
      </c>
      <c r="BE193" s="221">
        <f>IF(N193="základní",J193,0)</f>
        <v>0</v>
      </c>
      <c r="BF193" s="221">
        <f>IF(N193="snížená",J193,0)</f>
        <v>0</v>
      </c>
      <c r="BG193" s="221">
        <f>IF(N193="zákl. přenesená",J193,0)</f>
        <v>0</v>
      </c>
      <c r="BH193" s="221">
        <f>IF(N193="sníž. přenesená",J193,0)</f>
        <v>0</v>
      </c>
      <c r="BI193" s="221">
        <f>IF(N193="nulová",J193,0)</f>
        <v>0</v>
      </c>
      <c r="BJ193" s="20" t="s">
        <v>86</v>
      </c>
      <c r="BK193" s="221">
        <f>ROUND(I193*H193,2)</f>
        <v>0</v>
      </c>
      <c r="BL193" s="20" t="s">
        <v>405</v>
      </c>
      <c r="BM193" s="220" t="s">
        <v>752</v>
      </c>
    </row>
    <row r="194" s="2" customFormat="1">
      <c r="A194" s="42"/>
      <c r="B194" s="43"/>
      <c r="C194" s="44"/>
      <c r="D194" s="222" t="s">
        <v>194</v>
      </c>
      <c r="E194" s="44"/>
      <c r="F194" s="223" t="s">
        <v>4098</v>
      </c>
      <c r="G194" s="44"/>
      <c r="H194" s="44"/>
      <c r="I194" s="224"/>
      <c r="J194" s="44"/>
      <c r="K194" s="44"/>
      <c r="L194" s="48"/>
      <c r="M194" s="225"/>
      <c r="N194" s="226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194</v>
      </c>
      <c r="AU194" s="20" t="s">
        <v>91</v>
      </c>
    </row>
    <row r="195" s="2" customFormat="1" ht="16.5" customHeight="1">
      <c r="A195" s="42"/>
      <c r="B195" s="43"/>
      <c r="C195" s="209" t="s">
        <v>525</v>
      </c>
      <c r="D195" s="209" t="s">
        <v>189</v>
      </c>
      <c r="E195" s="210" t="s">
        <v>4150</v>
      </c>
      <c r="F195" s="211" t="s">
        <v>4100</v>
      </c>
      <c r="G195" s="212" t="s">
        <v>235</v>
      </c>
      <c r="H195" s="213">
        <v>2</v>
      </c>
      <c r="I195" s="214"/>
      <c r="J195" s="215">
        <f>ROUND(I195*H195,2)</f>
        <v>0</v>
      </c>
      <c r="K195" s="211" t="s">
        <v>32</v>
      </c>
      <c r="L195" s="48"/>
      <c r="M195" s="216" t="s">
        <v>32</v>
      </c>
      <c r="N195" s="217" t="s">
        <v>49</v>
      </c>
      <c r="O195" s="88"/>
      <c r="P195" s="218">
        <f>O195*H195</f>
        <v>0</v>
      </c>
      <c r="Q195" s="218">
        <v>0</v>
      </c>
      <c r="R195" s="218">
        <f>Q195*H195</f>
        <v>0</v>
      </c>
      <c r="S195" s="218">
        <v>0</v>
      </c>
      <c r="T195" s="219">
        <f>S195*H195</f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R195" s="220" t="s">
        <v>405</v>
      </c>
      <c r="AT195" s="220" t="s">
        <v>189</v>
      </c>
      <c r="AU195" s="220" t="s">
        <v>91</v>
      </c>
      <c r="AY195" s="20" t="s">
        <v>188</v>
      </c>
      <c r="BE195" s="221">
        <f>IF(N195="základní",J195,0)</f>
        <v>0</v>
      </c>
      <c r="BF195" s="221">
        <f>IF(N195="snížená",J195,0)</f>
        <v>0</v>
      </c>
      <c r="BG195" s="221">
        <f>IF(N195="zákl. přenesená",J195,0)</f>
        <v>0</v>
      </c>
      <c r="BH195" s="221">
        <f>IF(N195="sníž. přenesená",J195,0)</f>
        <v>0</v>
      </c>
      <c r="BI195" s="221">
        <f>IF(N195="nulová",J195,0)</f>
        <v>0</v>
      </c>
      <c r="BJ195" s="20" t="s">
        <v>86</v>
      </c>
      <c r="BK195" s="221">
        <f>ROUND(I195*H195,2)</f>
        <v>0</v>
      </c>
      <c r="BL195" s="20" t="s">
        <v>405</v>
      </c>
      <c r="BM195" s="220" t="s">
        <v>765</v>
      </c>
    </row>
    <row r="196" s="2" customFormat="1">
      <c r="A196" s="42"/>
      <c r="B196" s="43"/>
      <c r="C196" s="44"/>
      <c r="D196" s="222" t="s">
        <v>194</v>
      </c>
      <c r="E196" s="44"/>
      <c r="F196" s="223" t="s">
        <v>4100</v>
      </c>
      <c r="G196" s="44"/>
      <c r="H196" s="44"/>
      <c r="I196" s="224"/>
      <c r="J196" s="44"/>
      <c r="K196" s="44"/>
      <c r="L196" s="48"/>
      <c r="M196" s="225"/>
      <c r="N196" s="226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T196" s="20" t="s">
        <v>194</v>
      </c>
      <c r="AU196" s="20" t="s">
        <v>91</v>
      </c>
    </row>
    <row r="197" s="2" customFormat="1">
      <c r="A197" s="42"/>
      <c r="B197" s="43"/>
      <c r="C197" s="44"/>
      <c r="D197" s="222" t="s">
        <v>202</v>
      </c>
      <c r="E197" s="44"/>
      <c r="F197" s="227" t="s">
        <v>4101</v>
      </c>
      <c r="G197" s="44"/>
      <c r="H197" s="44"/>
      <c r="I197" s="224"/>
      <c r="J197" s="44"/>
      <c r="K197" s="44"/>
      <c r="L197" s="48"/>
      <c r="M197" s="225"/>
      <c r="N197" s="226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202</v>
      </c>
      <c r="AU197" s="20" t="s">
        <v>91</v>
      </c>
    </row>
    <row r="198" s="2" customFormat="1" ht="16.5" customHeight="1">
      <c r="A198" s="42"/>
      <c r="B198" s="43"/>
      <c r="C198" s="209" t="s">
        <v>530</v>
      </c>
      <c r="D198" s="209" t="s">
        <v>189</v>
      </c>
      <c r="E198" s="210" t="s">
        <v>4151</v>
      </c>
      <c r="F198" s="211" t="s">
        <v>4103</v>
      </c>
      <c r="G198" s="212" t="s">
        <v>235</v>
      </c>
      <c r="H198" s="213">
        <v>2</v>
      </c>
      <c r="I198" s="214"/>
      <c r="J198" s="215">
        <f>ROUND(I198*H198,2)</f>
        <v>0</v>
      </c>
      <c r="K198" s="211" t="s">
        <v>32</v>
      </c>
      <c r="L198" s="48"/>
      <c r="M198" s="216" t="s">
        <v>32</v>
      </c>
      <c r="N198" s="217" t="s">
        <v>49</v>
      </c>
      <c r="O198" s="88"/>
      <c r="P198" s="218">
        <f>O198*H198</f>
        <v>0</v>
      </c>
      <c r="Q198" s="218">
        <v>0</v>
      </c>
      <c r="R198" s="218">
        <f>Q198*H198</f>
        <v>0</v>
      </c>
      <c r="S198" s="218">
        <v>0</v>
      </c>
      <c r="T198" s="219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20" t="s">
        <v>405</v>
      </c>
      <c r="AT198" s="220" t="s">
        <v>189</v>
      </c>
      <c r="AU198" s="220" t="s">
        <v>91</v>
      </c>
      <c r="AY198" s="20" t="s">
        <v>188</v>
      </c>
      <c r="BE198" s="221">
        <f>IF(N198="základní",J198,0)</f>
        <v>0</v>
      </c>
      <c r="BF198" s="221">
        <f>IF(N198="snížená",J198,0)</f>
        <v>0</v>
      </c>
      <c r="BG198" s="221">
        <f>IF(N198="zákl. přenesená",J198,0)</f>
        <v>0</v>
      </c>
      <c r="BH198" s="221">
        <f>IF(N198="sníž. přenesená",J198,0)</f>
        <v>0</v>
      </c>
      <c r="BI198" s="221">
        <f>IF(N198="nulová",J198,0)</f>
        <v>0</v>
      </c>
      <c r="BJ198" s="20" t="s">
        <v>86</v>
      </c>
      <c r="BK198" s="221">
        <f>ROUND(I198*H198,2)</f>
        <v>0</v>
      </c>
      <c r="BL198" s="20" t="s">
        <v>405</v>
      </c>
      <c r="BM198" s="220" t="s">
        <v>782</v>
      </c>
    </row>
    <row r="199" s="2" customFormat="1">
      <c r="A199" s="42"/>
      <c r="B199" s="43"/>
      <c r="C199" s="44"/>
      <c r="D199" s="222" t="s">
        <v>194</v>
      </c>
      <c r="E199" s="44"/>
      <c r="F199" s="223" t="s">
        <v>4103</v>
      </c>
      <c r="G199" s="44"/>
      <c r="H199" s="44"/>
      <c r="I199" s="224"/>
      <c r="J199" s="44"/>
      <c r="K199" s="44"/>
      <c r="L199" s="48"/>
      <c r="M199" s="225"/>
      <c r="N199" s="226"/>
      <c r="O199" s="88"/>
      <c r="P199" s="88"/>
      <c r="Q199" s="88"/>
      <c r="R199" s="88"/>
      <c r="S199" s="88"/>
      <c r="T199" s="89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T199" s="20" t="s">
        <v>194</v>
      </c>
      <c r="AU199" s="20" t="s">
        <v>91</v>
      </c>
    </row>
    <row r="200" s="2" customFormat="1">
      <c r="A200" s="42"/>
      <c r="B200" s="43"/>
      <c r="C200" s="44"/>
      <c r="D200" s="222" t="s">
        <v>202</v>
      </c>
      <c r="E200" s="44"/>
      <c r="F200" s="227" t="s">
        <v>4104</v>
      </c>
      <c r="G200" s="44"/>
      <c r="H200" s="44"/>
      <c r="I200" s="224"/>
      <c r="J200" s="44"/>
      <c r="K200" s="44"/>
      <c r="L200" s="48"/>
      <c r="M200" s="225"/>
      <c r="N200" s="226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202</v>
      </c>
      <c r="AU200" s="20" t="s">
        <v>91</v>
      </c>
    </row>
    <row r="201" s="2" customFormat="1" ht="16.5" customHeight="1">
      <c r="A201" s="42"/>
      <c r="B201" s="43"/>
      <c r="C201" s="209" t="s">
        <v>536</v>
      </c>
      <c r="D201" s="209" t="s">
        <v>189</v>
      </c>
      <c r="E201" s="210" t="s">
        <v>4152</v>
      </c>
      <c r="F201" s="211" t="s">
        <v>4106</v>
      </c>
      <c r="G201" s="212" t="s">
        <v>235</v>
      </c>
      <c r="H201" s="213">
        <v>10</v>
      </c>
      <c r="I201" s="214"/>
      <c r="J201" s="215">
        <f>ROUND(I201*H201,2)</f>
        <v>0</v>
      </c>
      <c r="K201" s="211" t="s">
        <v>32</v>
      </c>
      <c r="L201" s="48"/>
      <c r="M201" s="216" t="s">
        <v>32</v>
      </c>
      <c r="N201" s="217" t="s">
        <v>49</v>
      </c>
      <c r="O201" s="88"/>
      <c r="P201" s="218">
        <f>O201*H201</f>
        <v>0</v>
      </c>
      <c r="Q201" s="218">
        <v>0</v>
      </c>
      <c r="R201" s="218">
        <f>Q201*H201</f>
        <v>0</v>
      </c>
      <c r="S201" s="218">
        <v>0</v>
      </c>
      <c r="T201" s="219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20" t="s">
        <v>405</v>
      </c>
      <c r="AT201" s="220" t="s">
        <v>189</v>
      </c>
      <c r="AU201" s="220" t="s">
        <v>91</v>
      </c>
      <c r="AY201" s="20" t="s">
        <v>188</v>
      </c>
      <c r="BE201" s="221">
        <f>IF(N201="základní",J201,0)</f>
        <v>0</v>
      </c>
      <c r="BF201" s="221">
        <f>IF(N201="snížená",J201,0)</f>
        <v>0</v>
      </c>
      <c r="BG201" s="221">
        <f>IF(N201="zákl. přenesená",J201,0)</f>
        <v>0</v>
      </c>
      <c r="BH201" s="221">
        <f>IF(N201="sníž. přenesená",J201,0)</f>
        <v>0</v>
      </c>
      <c r="BI201" s="221">
        <f>IF(N201="nulová",J201,0)</f>
        <v>0</v>
      </c>
      <c r="BJ201" s="20" t="s">
        <v>86</v>
      </c>
      <c r="BK201" s="221">
        <f>ROUND(I201*H201,2)</f>
        <v>0</v>
      </c>
      <c r="BL201" s="20" t="s">
        <v>405</v>
      </c>
      <c r="BM201" s="220" t="s">
        <v>807</v>
      </c>
    </row>
    <row r="202" s="2" customFormat="1">
      <c r="A202" s="42"/>
      <c r="B202" s="43"/>
      <c r="C202" s="44"/>
      <c r="D202" s="222" t="s">
        <v>194</v>
      </c>
      <c r="E202" s="44"/>
      <c r="F202" s="223" t="s">
        <v>4106</v>
      </c>
      <c r="G202" s="44"/>
      <c r="H202" s="44"/>
      <c r="I202" s="224"/>
      <c r="J202" s="44"/>
      <c r="K202" s="44"/>
      <c r="L202" s="48"/>
      <c r="M202" s="225"/>
      <c r="N202" s="226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194</v>
      </c>
      <c r="AU202" s="20" t="s">
        <v>91</v>
      </c>
    </row>
    <row r="203" s="2" customFormat="1">
      <c r="A203" s="42"/>
      <c r="B203" s="43"/>
      <c r="C203" s="44"/>
      <c r="D203" s="222" t="s">
        <v>202</v>
      </c>
      <c r="E203" s="44"/>
      <c r="F203" s="227" t="s">
        <v>4153</v>
      </c>
      <c r="G203" s="44"/>
      <c r="H203" s="44"/>
      <c r="I203" s="224"/>
      <c r="J203" s="44"/>
      <c r="K203" s="44"/>
      <c r="L203" s="48"/>
      <c r="M203" s="225"/>
      <c r="N203" s="226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202</v>
      </c>
      <c r="AU203" s="20" t="s">
        <v>91</v>
      </c>
    </row>
    <row r="204" s="2" customFormat="1" ht="16.5" customHeight="1">
      <c r="A204" s="42"/>
      <c r="B204" s="43"/>
      <c r="C204" s="209" t="s">
        <v>541</v>
      </c>
      <c r="D204" s="209" t="s">
        <v>189</v>
      </c>
      <c r="E204" s="210" t="s">
        <v>4154</v>
      </c>
      <c r="F204" s="211" t="s">
        <v>4109</v>
      </c>
      <c r="G204" s="212" t="s">
        <v>235</v>
      </c>
      <c r="H204" s="213">
        <v>20</v>
      </c>
      <c r="I204" s="214"/>
      <c r="J204" s="215">
        <f>ROUND(I204*H204,2)</f>
        <v>0</v>
      </c>
      <c r="K204" s="211" t="s">
        <v>32</v>
      </c>
      <c r="L204" s="48"/>
      <c r="M204" s="216" t="s">
        <v>32</v>
      </c>
      <c r="N204" s="217" t="s">
        <v>49</v>
      </c>
      <c r="O204" s="88"/>
      <c r="P204" s="218">
        <f>O204*H204</f>
        <v>0</v>
      </c>
      <c r="Q204" s="218">
        <v>0</v>
      </c>
      <c r="R204" s="218">
        <f>Q204*H204</f>
        <v>0</v>
      </c>
      <c r="S204" s="218">
        <v>0</v>
      </c>
      <c r="T204" s="219">
        <f>S204*H204</f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R204" s="220" t="s">
        <v>405</v>
      </c>
      <c r="AT204" s="220" t="s">
        <v>189</v>
      </c>
      <c r="AU204" s="220" t="s">
        <v>91</v>
      </c>
      <c r="AY204" s="20" t="s">
        <v>188</v>
      </c>
      <c r="BE204" s="221">
        <f>IF(N204="základní",J204,0)</f>
        <v>0</v>
      </c>
      <c r="BF204" s="221">
        <f>IF(N204="snížená",J204,0)</f>
        <v>0</v>
      </c>
      <c r="BG204" s="221">
        <f>IF(N204="zákl. přenesená",J204,0)</f>
        <v>0</v>
      </c>
      <c r="BH204" s="221">
        <f>IF(N204="sníž. přenesená",J204,0)</f>
        <v>0</v>
      </c>
      <c r="BI204" s="221">
        <f>IF(N204="nulová",J204,0)</f>
        <v>0</v>
      </c>
      <c r="BJ204" s="20" t="s">
        <v>86</v>
      </c>
      <c r="BK204" s="221">
        <f>ROUND(I204*H204,2)</f>
        <v>0</v>
      </c>
      <c r="BL204" s="20" t="s">
        <v>405</v>
      </c>
      <c r="BM204" s="220" t="s">
        <v>827</v>
      </c>
    </row>
    <row r="205" s="2" customFormat="1">
      <c r="A205" s="42"/>
      <c r="B205" s="43"/>
      <c r="C205" s="44"/>
      <c r="D205" s="222" t="s">
        <v>194</v>
      </c>
      <c r="E205" s="44"/>
      <c r="F205" s="223" t="s">
        <v>4109</v>
      </c>
      <c r="G205" s="44"/>
      <c r="H205" s="44"/>
      <c r="I205" s="224"/>
      <c r="J205" s="44"/>
      <c r="K205" s="44"/>
      <c r="L205" s="48"/>
      <c r="M205" s="225"/>
      <c r="N205" s="226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0" t="s">
        <v>194</v>
      </c>
      <c r="AU205" s="20" t="s">
        <v>91</v>
      </c>
    </row>
    <row r="206" s="2" customFormat="1">
      <c r="A206" s="42"/>
      <c r="B206" s="43"/>
      <c r="C206" s="44"/>
      <c r="D206" s="222" t="s">
        <v>202</v>
      </c>
      <c r="E206" s="44"/>
      <c r="F206" s="227" t="s">
        <v>4110</v>
      </c>
      <c r="G206" s="44"/>
      <c r="H206" s="44"/>
      <c r="I206" s="224"/>
      <c r="J206" s="44"/>
      <c r="K206" s="44"/>
      <c r="L206" s="48"/>
      <c r="M206" s="225"/>
      <c r="N206" s="226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202</v>
      </c>
      <c r="AU206" s="20" t="s">
        <v>91</v>
      </c>
    </row>
    <row r="207" s="2" customFormat="1" ht="16.5" customHeight="1">
      <c r="A207" s="42"/>
      <c r="B207" s="43"/>
      <c r="C207" s="209" t="s">
        <v>546</v>
      </c>
      <c r="D207" s="209" t="s">
        <v>189</v>
      </c>
      <c r="E207" s="210" t="s">
        <v>4155</v>
      </c>
      <c r="F207" s="211" t="s">
        <v>4156</v>
      </c>
      <c r="G207" s="212" t="s">
        <v>314</v>
      </c>
      <c r="H207" s="213">
        <v>25</v>
      </c>
      <c r="I207" s="214"/>
      <c r="J207" s="215">
        <f>ROUND(I207*H207,2)</f>
        <v>0</v>
      </c>
      <c r="K207" s="211" t="s">
        <v>32</v>
      </c>
      <c r="L207" s="48"/>
      <c r="M207" s="216" t="s">
        <v>32</v>
      </c>
      <c r="N207" s="217" t="s">
        <v>49</v>
      </c>
      <c r="O207" s="88"/>
      <c r="P207" s="218">
        <f>O207*H207</f>
        <v>0</v>
      </c>
      <c r="Q207" s="218">
        <v>0</v>
      </c>
      <c r="R207" s="218">
        <f>Q207*H207</f>
        <v>0</v>
      </c>
      <c r="S207" s="218">
        <v>0</v>
      </c>
      <c r="T207" s="219">
        <f>S207*H207</f>
        <v>0</v>
      </c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R207" s="220" t="s">
        <v>405</v>
      </c>
      <c r="AT207" s="220" t="s">
        <v>189</v>
      </c>
      <c r="AU207" s="220" t="s">
        <v>91</v>
      </c>
      <c r="AY207" s="20" t="s">
        <v>188</v>
      </c>
      <c r="BE207" s="221">
        <f>IF(N207="základní",J207,0)</f>
        <v>0</v>
      </c>
      <c r="BF207" s="221">
        <f>IF(N207="snížená",J207,0)</f>
        <v>0</v>
      </c>
      <c r="BG207" s="221">
        <f>IF(N207="zákl. přenesená",J207,0)</f>
        <v>0</v>
      </c>
      <c r="BH207" s="221">
        <f>IF(N207="sníž. přenesená",J207,0)</f>
        <v>0</v>
      </c>
      <c r="BI207" s="221">
        <f>IF(N207="nulová",J207,0)</f>
        <v>0</v>
      </c>
      <c r="BJ207" s="20" t="s">
        <v>86</v>
      </c>
      <c r="BK207" s="221">
        <f>ROUND(I207*H207,2)</f>
        <v>0</v>
      </c>
      <c r="BL207" s="20" t="s">
        <v>405</v>
      </c>
      <c r="BM207" s="220" t="s">
        <v>840</v>
      </c>
    </row>
    <row r="208" s="2" customFormat="1">
      <c r="A208" s="42"/>
      <c r="B208" s="43"/>
      <c r="C208" s="44"/>
      <c r="D208" s="222" t="s">
        <v>194</v>
      </c>
      <c r="E208" s="44"/>
      <c r="F208" s="223" t="s">
        <v>4156</v>
      </c>
      <c r="G208" s="44"/>
      <c r="H208" s="44"/>
      <c r="I208" s="224"/>
      <c r="J208" s="44"/>
      <c r="K208" s="44"/>
      <c r="L208" s="48"/>
      <c r="M208" s="225"/>
      <c r="N208" s="226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T208" s="20" t="s">
        <v>194</v>
      </c>
      <c r="AU208" s="20" t="s">
        <v>91</v>
      </c>
    </row>
    <row r="209" s="2" customFormat="1">
      <c r="A209" s="42"/>
      <c r="B209" s="43"/>
      <c r="C209" s="44"/>
      <c r="D209" s="222" t="s">
        <v>202</v>
      </c>
      <c r="E209" s="44"/>
      <c r="F209" s="227" t="s">
        <v>4113</v>
      </c>
      <c r="G209" s="44"/>
      <c r="H209" s="44"/>
      <c r="I209" s="224"/>
      <c r="J209" s="44"/>
      <c r="K209" s="44"/>
      <c r="L209" s="48"/>
      <c r="M209" s="225"/>
      <c r="N209" s="226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202</v>
      </c>
      <c r="AU209" s="20" t="s">
        <v>91</v>
      </c>
    </row>
    <row r="210" s="2" customFormat="1" ht="16.5" customHeight="1">
      <c r="A210" s="42"/>
      <c r="B210" s="43"/>
      <c r="C210" s="209" t="s">
        <v>552</v>
      </c>
      <c r="D210" s="209" t="s">
        <v>189</v>
      </c>
      <c r="E210" s="210" t="s">
        <v>4157</v>
      </c>
      <c r="F210" s="211" t="s">
        <v>4115</v>
      </c>
      <c r="G210" s="212" t="s">
        <v>314</v>
      </c>
      <c r="H210" s="213">
        <v>200</v>
      </c>
      <c r="I210" s="214"/>
      <c r="J210" s="215">
        <f>ROUND(I210*H210,2)</f>
        <v>0</v>
      </c>
      <c r="K210" s="211" t="s">
        <v>32</v>
      </c>
      <c r="L210" s="48"/>
      <c r="M210" s="216" t="s">
        <v>32</v>
      </c>
      <c r="N210" s="217" t="s">
        <v>49</v>
      </c>
      <c r="O210" s="88"/>
      <c r="P210" s="218">
        <f>O210*H210</f>
        <v>0</v>
      </c>
      <c r="Q210" s="218">
        <v>0</v>
      </c>
      <c r="R210" s="218">
        <f>Q210*H210</f>
        <v>0</v>
      </c>
      <c r="S210" s="218">
        <v>0</v>
      </c>
      <c r="T210" s="219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20" t="s">
        <v>405</v>
      </c>
      <c r="AT210" s="220" t="s">
        <v>189</v>
      </c>
      <c r="AU210" s="220" t="s">
        <v>91</v>
      </c>
      <c r="AY210" s="20" t="s">
        <v>188</v>
      </c>
      <c r="BE210" s="221">
        <f>IF(N210="základní",J210,0)</f>
        <v>0</v>
      </c>
      <c r="BF210" s="221">
        <f>IF(N210="snížená",J210,0)</f>
        <v>0</v>
      </c>
      <c r="BG210" s="221">
        <f>IF(N210="zákl. přenesená",J210,0)</f>
        <v>0</v>
      </c>
      <c r="BH210" s="221">
        <f>IF(N210="sníž. přenesená",J210,0)</f>
        <v>0</v>
      </c>
      <c r="BI210" s="221">
        <f>IF(N210="nulová",J210,0)</f>
        <v>0</v>
      </c>
      <c r="BJ210" s="20" t="s">
        <v>86</v>
      </c>
      <c r="BK210" s="221">
        <f>ROUND(I210*H210,2)</f>
        <v>0</v>
      </c>
      <c r="BL210" s="20" t="s">
        <v>405</v>
      </c>
      <c r="BM210" s="220" t="s">
        <v>851</v>
      </c>
    </row>
    <row r="211" s="2" customFormat="1">
      <c r="A211" s="42"/>
      <c r="B211" s="43"/>
      <c r="C211" s="44"/>
      <c r="D211" s="222" t="s">
        <v>194</v>
      </c>
      <c r="E211" s="44"/>
      <c r="F211" s="223" t="s">
        <v>4115</v>
      </c>
      <c r="G211" s="44"/>
      <c r="H211" s="44"/>
      <c r="I211" s="224"/>
      <c r="J211" s="44"/>
      <c r="K211" s="44"/>
      <c r="L211" s="48"/>
      <c r="M211" s="225"/>
      <c r="N211" s="226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194</v>
      </c>
      <c r="AU211" s="20" t="s">
        <v>91</v>
      </c>
    </row>
    <row r="212" s="2" customFormat="1">
      <c r="A212" s="42"/>
      <c r="B212" s="43"/>
      <c r="C212" s="44"/>
      <c r="D212" s="222" t="s">
        <v>202</v>
      </c>
      <c r="E212" s="44"/>
      <c r="F212" s="227" t="s">
        <v>4116</v>
      </c>
      <c r="G212" s="44"/>
      <c r="H212" s="44"/>
      <c r="I212" s="224"/>
      <c r="J212" s="44"/>
      <c r="K212" s="44"/>
      <c r="L212" s="48"/>
      <c r="M212" s="225"/>
      <c r="N212" s="226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202</v>
      </c>
      <c r="AU212" s="20" t="s">
        <v>91</v>
      </c>
    </row>
    <row r="213" s="2" customFormat="1" ht="16.5" customHeight="1">
      <c r="A213" s="42"/>
      <c r="B213" s="43"/>
      <c r="C213" s="209" t="s">
        <v>557</v>
      </c>
      <c r="D213" s="209" t="s">
        <v>189</v>
      </c>
      <c r="E213" s="210" t="s">
        <v>4158</v>
      </c>
      <c r="F213" s="211" t="s">
        <v>4118</v>
      </c>
      <c r="G213" s="212" t="s">
        <v>314</v>
      </c>
      <c r="H213" s="213">
        <v>220</v>
      </c>
      <c r="I213" s="214"/>
      <c r="J213" s="215">
        <f>ROUND(I213*H213,2)</f>
        <v>0</v>
      </c>
      <c r="K213" s="211" t="s">
        <v>32</v>
      </c>
      <c r="L213" s="48"/>
      <c r="M213" s="216" t="s">
        <v>32</v>
      </c>
      <c r="N213" s="217" t="s">
        <v>49</v>
      </c>
      <c r="O213" s="88"/>
      <c r="P213" s="218">
        <f>O213*H213</f>
        <v>0</v>
      </c>
      <c r="Q213" s="218">
        <v>0</v>
      </c>
      <c r="R213" s="218">
        <f>Q213*H213</f>
        <v>0</v>
      </c>
      <c r="S213" s="218">
        <v>0</v>
      </c>
      <c r="T213" s="219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20" t="s">
        <v>405</v>
      </c>
      <c r="AT213" s="220" t="s">
        <v>189</v>
      </c>
      <c r="AU213" s="220" t="s">
        <v>91</v>
      </c>
      <c r="AY213" s="20" t="s">
        <v>188</v>
      </c>
      <c r="BE213" s="221">
        <f>IF(N213="základní",J213,0)</f>
        <v>0</v>
      </c>
      <c r="BF213" s="221">
        <f>IF(N213="snížená",J213,0)</f>
        <v>0</v>
      </c>
      <c r="BG213" s="221">
        <f>IF(N213="zákl. přenesená",J213,0)</f>
        <v>0</v>
      </c>
      <c r="BH213" s="221">
        <f>IF(N213="sníž. přenesená",J213,0)</f>
        <v>0</v>
      </c>
      <c r="BI213" s="221">
        <f>IF(N213="nulová",J213,0)</f>
        <v>0</v>
      </c>
      <c r="BJ213" s="20" t="s">
        <v>86</v>
      </c>
      <c r="BK213" s="221">
        <f>ROUND(I213*H213,2)</f>
        <v>0</v>
      </c>
      <c r="BL213" s="20" t="s">
        <v>405</v>
      </c>
      <c r="BM213" s="220" t="s">
        <v>863</v>
      </c>
    </row>
    <row r="214" s="2" customFormat="1">
      <c r="A214" s="42"/>
      <c r="B214" s="43"/>
      <c r="C214" s="44"/>
      <c r="D214" s="222" t="s">
        <v>194</v>
      </c>
      <c r="E214" s="44"/>
      <c r="F214" s="223" t="s">
        <v>4118</v>
      </c>
      <c r="G214" s="44"/>
      <c r="H214" s="44"/>
      <c r="I214" s="224"/>
      <c r="J214" s="44"/>
      <c r="K214" s="44"/>
      <c r="L214" s="48"/>
      <c r="M214" s="225"/>
      <c r="N214" s="226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194</v>
      </c>
      <c r="AU214" s="20" t="s">
        <v>91</v>
      </c>
    </row>
    <row r="215" s="2" customFormat="1">
      <c r="A215" s="42"/>
      <c r="B215" s="43"/>
      <c r="C215" s="44"/>
      <c r="D215" s="222" t="s">
        <v>202</v>
      </c>
      <c r="E215" s="44"/>
      <c r="F215" s="227" t="s">
        <v>4119</v>
      </c>
      <c r="G215" s="44"/>
      <c r="H215" s="44"/>
      <c r="I215" s="224"/>
      <c r="J215" s="44"/>
      <c r="K215" s="44"/>
      <c r="L215" s="48"/>
      <c r="M215" s="225"/>
      <c r="N215" s="226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202</v>
      </c>
      <c r="AU215" s="20" t="s">
        <v>91</v>
      </c>
    </row>
    <row r="216" s="2" customFormat="1" ht="16.5" customHeight="1">
      <c r="A216" s="42"/>
      <c r="B216" s="43"/>
      <c r="C216" s="209" t="s">
        <v>565</v>
      </c>
      <c r="D216" s="209" t="s">
        <v>189</v>
      </c>
      <c r="E216" s="210" t="s">
        <v>4159</v>
      </c>
      <c r="F216" s="211" t="s">
        <v>4121</v>
      </c>
      <c r="G216" s="212" t="s">
        <v>314</v>
      </c>
      <c r="H216" s="213">
        <v>200</v>
      </c>
      <c r="I216" s="214"/>
      <c r="J216" s="215">
        <f>ROUND(I216*H216,2)</f>
        <v>0</v>
      </c>
      <c r="K216" s="211" t="s">
        <v>32</v>
      </c>
      <c r="L216" s="48"/>
      <c r="M216" s="216" t="s">
        <v>32</v>
      </c>
      <c r="N216" s="217" t="s">
        <v>49</v>
      </c>
      <c r="O216" s="88"/>
      <c r="P216" s="218">
        <f>O216*H216</f>
        <v>0</v>
      </c>
      <c r="Q216" s="218">
        <v>0</v>
      </c>
      <c r="R216" s="218">
        <f>Q216*H216</f>
        <v>0</v>
      </c>
      <c r="S216" s="218">
        <v>0</v>
      </c>
      <c r="T216" s="219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20" t="s">
        <v>405</v>
      </c>
      <c r="AT216" s="220" t="s">
        <v>189</v>
      </c>
      <c r="AU216" s="220" t="s">
        <v>91</v>
      </c>
      <c r="AY216" s="20" t="s">
        <v>188</v>
      </c>
      <c r="BE216" s="221">
        <f>IF(N216="základní",J216,0)</f>
        <v>0</v>
      </c>
      <c r="BF216" s="221">
        <f>IF(N216="snížená",J216,0)</f>
        <v>0</v>
      </c>
      <c r="BG216" s="221">
        <f>IF(N216="zákl. přenesená",J216,0)</f>
        <v>0</v>
      </c>
      <c r="BH216" s="221">
        <f>IF(N216="sníž. přenesená",J216,0)</f>
        <v>0</v>
      </c>
      <c r="BI216" s="221">
        <f>IF(N216="nulová",J216,0)</f>
        <v>0</v>
      </c>
      <c r="BJ216" s="20" t="s">
        <v>86</v>
      </c>
      <c r="BK216" s="221">
        <f>ROUND(I216*H216,2)</f>
        <v>0</v>
      </c>
      <c r="BL216" s="20" t="s">
        <v>405</v>
      </c>
      <c r="BM216" s="220" t="s">
        <v>875</v>
      </c>
    </row>
    <row r="217" s="2" customFormat="1">
      <c r="A217" s="42"/>
      <c r="B217" s="43"/>
      <c r="C217" s="44"/>
      <c r="D217" s="222" t="s">
        <v>194</v>
      </c>
      <c r="E217" s="44"/>
      <c r="F217" s="223" t="s">
        <v>4121</v>
      </c>
      <c r="G217" s="44"/>
      <c r="H217" s="44"/>
      <c r="I217" s="224"/>
      <c r="J217" s="44"/>
      <c r="K217" s="44"/>
      <c r="L217" s="48"/>
      <c r="M217" s="225"/>
      <c r="N217" s="226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194</v>
      </c>
      <c r="AU217" s="20" t="s">
        <v>91</v>
      </c>
    </row>
    <row r="218" s="2" customFormat="1">
      <c r="A218" s="42"/>
      <c r="B218" s="43"/>
      <c r="C218" s="44"/>
      <c r="D218" s="222" t="s">
        <v>202</v>
      </c>
      <c r="E218" s="44"/>
      <c r="F218" s="227" t="s">
        <v>4122</v>
      </c>
      <c r="G218" s="44"/>
      <c r="H218" s="44"/>
      <c r="I218" s="224"/>
      <c r="J218" s="44"/>
      <c r="K218" s="44"/>
      <c r="L218" s="48"/>
      <c r="M218" s="225"/>
      <c r="N218" s="226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202</v>
      </c>
      <c r="AU218" s="20" t="s">
        <v>91</v>
      </c>
    </row>
    <row r="219" s="11" customFormat="1" ht="22.8" customHeight="1">
      <c r="A219" s="11"/>
      <c r="B219" s="195"/>
      <c r="C219" s="196"/>
      <c r="D219" s="197" t="s">
        <v>77</v>
      </c>
      <c r="E219" s="237" t="s">
        <v>4160</v>
      </c>
      <c r="F219" s="237" t="s">
        <v>4161</v>
      </c>
      <c r="G219" s="196"/>
      <c r="H219" s="196"/>
      <c r="I219" s="199"/>
      <c r="J219" s="238">
        <f>BK219</f>
        <v>0</v>
      </c>
      <c r="K219" s="196"/>
      <c r="L219" s="201"/>
      <c r="M219" s="202"/>
      <c r="N219" s="203"/>
      <c r="O219" s="203"/>
      <c r="P219" s="204">
        <f>SUM(P220:P259)</f>
        <v>0</v>
      </c>
      <c r="Q219" s="203"/>
      <c r="R219" s="204">
        <f>SUM(R220:R259)</f>
        <v>0</v>
      </c>
      <c r="S219" s="203"/>
      <c r="T219" s="205">
        <f>SUM(T220:T259)</f>
        <v>0</v>
      </c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R219" s="206" t="s">
        <v>86</v>
      </c>
      <c r="AT219" s="207" t="s">
        <v>77</v>
      </c>
      <c r="AU219" s="207" t="s">
        <v>86</v>
      </c>
      <c r="AY219" s="206" t="s">
        <v>188</v>
      </c>
      <c r="BK219" s="208">
        <f>SUM(BK220:BK259)</f>
        <v>0</v>
      </c>
    </row>
    <row r="220" s="2" customFormat="1" ht="24.15" customHeight="1">
      <c r="A220" s="42"/>
      <c r="B220" s="43"/>
      <c r="C220" s="209" t="s">
        <v>570</v>
      </c>
      <c r="D220" s="209" t="s">
        <v>189</v>
      </c>
      <c r="E220" s="210" t="s">
        <v>4162</v>
      </c>
      <c r="F220" s="211" t="s">
        <v>4143</v>
      </c>
      <c r="G220" s="212" t="s">
        <v>235</v>
      </c>
      <c r="H220" s="213">
        <v>1</v>
      </c>
      <c r="I220" s="214"/>
      <c r="J220" s="215">
        <f>ROUND(I220*H220,2)</f>
        <v>0</v>
      </c>
      <c r="K220" s="211" t="s">
        <v>32</v>
      </c>
      <c r="L220" s="48"/>
      <c r="M220" s="216" t="s">
        <v>32</v>
      </c>
      <c r="N220" s="217" t="s">
        <v>49</v>
      </c>
      <c r="O220" s="88"/>
      <c r="P220" s="218">
        <f>O220*H220</f>
        <v>0</v>
      </c>
      <c r="Q220" s="218">
        <v>0</v>
      </c>
      <c r="R220" s="218">
        <f>Q220*H220</f>
        <v>0</v>
      </c>
      <c r="S220" s="218">
        <v>0</v>
      </c>
      <c r="T220" s="219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20" t="s">
        <v>405</v>
      </c>
      <c r="AT220" s="220" t="s">
        <v>189</v>
      </c>
      <c r="AU220" s="220" t="s">
        <v>91</v>
      </c>
      <c r="AY220" s="20" t="s">
        <v>188</v>
      </c>
      <c r="BE220" s="221">
        <f>IF(N220="základní",J220,0)</f>
        <v>0</v>
      </c>
      <c r="BF220" s="221">
        <f>IF(N220="snížená",J220,0)</f>
        <v>0</v>
      </c>
      <c r="BG220" s="221">
        <f>IF(N220="zákl. přenesená",J220,0)</f>
        <v>0</v>
      </c>
      <c r="BH220" s="221">
        <f>IF(N220="sníž. přenesená",J220,0)</f>
        <v>0</v>
      </c>
      <c r="BI220" s="221">
        <f>IF(N220="nulová",J220,0)</f>
        <v>0</v>
      </c>
      <c r="BJ220" s="20" t="s">
        <v>86</v>
      </c>
      <c r="BK220" s="221">
        <f>ROUND(I220*H220,2)</f>
        <v>0</v>
      </c>
      <c r="BL220" s="20" t="s">
        <v>405</v>
      </c>
      <c r="BM220" s="220" t="s">
        <v>897</v>
      </c>
    </row>
    <row r="221" s="2" customFormat="1">
      <c r="A221" s="42"/>
      <c r="B221" s="43"/>
      <c r="C221" s="44"/>
      <c r="D221" s="222" t="s">
        <v>194</v>
      </c>
      <c r="E221" s="44"/>
      <c r="F221" s="223" t="s">
        <v>4143</v>
      </c>
      <c r="G221" s="44"/>
      <c r="H221" s="44"/>
      <c r="I221" s="224"/>
      <c r="J221" s="44"/>
      <c r="K221" s="44"/>
      <c r="L221" s="48"/>
      <c r="M221" s="225"/>
      <c r="N221" s="226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194</v>
      </c>
      <c r="AU221" s="20" t="s">
        <v>91</v>
      </c>
    </row>
    <row r="222" s="2" customFormat="1">
      <c r="A222" s="42"/>
      <c r="B222" s="43"/>
      <c r="C222" s="44"/>
      <c r="D222" s="222" t="s">
        <v>202</v>
      </c>
      <c r="E222" s="44"/>
      <c r="F222" s="227" t="s">
        <v>4084</v>
      </c>
      <c r="G222" s="44"/>
      <c r="H222" s="44"/>
      <c r="I222" s="224"/>
      <c r="J222" s="44"/>
      <c r="K222" s="44"/>
      <c r="L222" s="48"/>
      <c r="M222" s="225"/>
      <c r="N222" s="226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202</v>
      </c>
      <c r="AU222" s="20" t="s">
        <v>91</v>
      </c>
    </row>
    <row r="223" s="2" customFormat="1" ht="16.5" customHeight="1">
      <c r="A223" s="42"/>
      <c r="B223" s="43"/>
      <c r="C223" s="209" t="s">
        <v>575</v>
      </c>
      <c r="D223" s="209" t="s">
        <v>189</v>
      </c>
      <c r="E223" s="210" t="s">
        <v>4163</v>
      </c>
      <c r="F223" s="211" t="s">
        <v>4086</v>
      </c>
      <c r="G223" s="212" t="s">
        <v>235</v>
      </c>
      <c r="H223" s="213">
        <v>1</v>
      </c>
      <c r="I223" s="214"/>
      <c r="J223" s="215">
        <f>ROUND(I223*H223,2)</f>
        <v>0</v>
      </c>
      <c r="K223" s="211" t="s">
        <v>32</v>
      </c>
      <c r="L223" s="48"/>
      <c r="M223" s="216" t="s">
        <v>32</v>
      </c>
      <c r="N223" s="217" t="s">
        <v>49</v>
      </c>
      <c r="O223" s="88"/>
      <c r="P223" s="218">
        <f>O223*H223</f>
        <v>0</v>
      </c>
      <c r="Q223" s="218">
        <v>0</v>
      </c>
      <c r="R223" s="218">
        <f>Q223*H223</f>
        <v>0</v>
      </c>
      <c r="S223" s="218">
        <v>0</v>
      </c>
      <c r="T223" s="219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20" t="s">
        <v>405</v>
      </c>
      <c r="AT223" s="220" t="s">
        <v>189</v>
      </c>
      <c r="AU223" s="220" t="s">
        <v>91</v>
      </c>
      <c r="AY223" s="20" t="s">
        <v>188</v>
      </c>
      <c r="BE223" s="221">
        <f>IF(N223="základní",J223,0)</f>
        <v>0</v>
      </c>
      <c r="BF223" s="221">
        <f>IF(N223="snížená",J223,0)</f>
        <v>0</v>
      </c>
      <c r="BG223" s="221">
        <f>IF(N223="zákl. přenesená",J223,0)</f>
        <v>0</v>
      </c>
      <c r="BH223" s="221">
        <f>IF(N223="sníž. přenesená",J223,0)</f>
        <v>0</v>
      </c>
      <c r="BI223" s="221">
        <f>IF(N223="nulová",J223,0)</f>
        <v>0</v>
      </c>
      <c r="BJ223" s="20" t="s">
        <v>86</v>
      </c>
      <c r="BK223" s="221">
        <f>ROUND(I223*H223,2)</f>
        <v>0</v>
      </c>
      <c r="BL223" s="20" t="s">
        <v>405</v>
      </c>
      <c r="BM223" s="220" t="s">
        <v>910</v>
      </c>
    </row>
    <row r="224" s="2" customFormat="1">
      <c r="A224" s="42"/>
      <c r="B224" s="43"/>
      <c r="C224" s="44"/>
      <c r="D224" s="222" t="s">
        <v>194</v>
      </c>
      <c r="E224" s="44"/>
      <c r="F224" s="223" t="s">
        <v>4086</v>
      </c>
      <c r="G224" s="44"/>
      <c r="H224" s="44"/>
      <c r="I224" s="224"/>
      <c r="J224" s="44"/>
      <c r="K224" s="44"/>
      <c r="L224" s="48"/>
      <c r="M224" s="225"/>
      <c r="N224" s="226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194</v>
      </c>
      <c r="AU224" s="20" t="s">
        <v>91</v>
      </c>
    </row>
    <row r="225" s="2" customFormat="1" ht="16.5" customHeight="1">
      <c r="A225" s="42"/>
      <c r="B225" s="43"/>
      <c r="C225" s="209" t="s">
        <v>580</v>
      </c>
      <c r="D225" s="209" t="s">
        <v>189</v>
      </c>
      <c r="E225" s="210" t="s">
        <v>4164</v>
      </c>
      <c r="F225" s="211" t="s">
        <v>4088</v>
      </c>
      <c r="G225" s="212" t="s">
        <v>235</v>
      </c>
      <c r="H225" s="213">
        <v>2</v>
      </c>
      <c r="I225" s="214"/>
      <c r="J225" s="215">
        <f>ROUND(I225*H225,2)</f>
        <v>0</v>
      </c>
      <c r="K225" s="211" t="s">
        <v>32</v>
      </c>
      <c r="L225" s="48"/>
      <c r="M225" s="216" t="s">
        <v>32</v>
      </c>
      <c r="N225" s="217" t="s">
        <v>49</v>
      </c>
      <c r="O225" s="88"/>
      <c r="P225" s="218">
        <f>O225*H225</f>
        <v>0</v>
      </c>
      <c r="Q225" s="218">
        <v>0</v>
      </c>
      <c r="R225" s="218">
        <f>Q225*H225</f>
        <v>0</v>
      </c>
      <c r="S225" s="218">
        <v>0</v>
      </c>
      <c r="T225" s="219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20" t="s">
        <v>405</v>
      </c>
      <c r="AT225" s="220" t="s">
        <v>189</v>
      </c>
      <c r="AU225" s="220" t="s">
        <v>91</v>
      </c>
      <c r="AY225" s="20" t="s">
        <v>188</v>
      </c>
      <c r="BE225" s="221">
        <f>IF(N225="základní",J225,0)</f>
        <v>0</v>
      </c>
      <c r="BF225" s="221">
        <f>IF(N225="snížená",J225,0)</f>
        <v>0</v>
      </c>
      <c r="BG225" s="221">
        <f>IF(N225="zákl. přenesená",J225,0)</f>
        <v>0</v>
      </c>
      <c r="BH225" s="221">
        <f>IF(N225="sníž. přenesená",J225,0)</f>
        <v>0</v>
      </c>
      <c r="BI225" s="221">
        <f>IF(N225="nulová",J225,0)</f>
        <v>0</v>
      </c>
      <c r="BJ225" s="20" t="s">
        <v>86</v>
      </c>
      <c r="BK225" s="221">
        <f>ROUND(I225*H225,2)</f>
        <v>0</v>
      </c>
      <c r="BL225" s="20" t="s">
        <v>405</v>
      </c>
      <c r="BM225" s="220" t="s">
        <v>488</v>
      </c>
    </row>
    <row r="226" s="2" customFormat="1">
      <c r="A226" s="42"/>
      <c r="B226" s="43"/>
      <c r="C226" s="44"/>
      <c r="D226" s="222" t="s">
        <v>194</v>
      </c>
      <c r="E226" s="44"/>
      <c r="F226" s="223" t="s">
        <v>4088</v>
      </c>
      <c r="G226" s="44"/>
      <c r="H226" s="44"/>
      <c r="I226" s="224"/>
      <c r="J226" s="44"/>
      <c r="K226" s="44"/>
      <c r="L226" s="48"/>
      <c r="M226" s="225"/>
      <c r="N226" s="226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194</v>
      </c>
      <c r="AU226" s="20" t="s">
        <v>91</v>
      </c>
    </row>
    <row r="227" s="2" customFormat="1" ht="16.5" customHeight="1">
      <c r="A227" s="42"/>
      <c r="B227" s="43"/>
      <c r="C227" s="209" t="s">
        <v>586</v>
      </c>
      <c r="D227" s="209" t="s">
        <v>189</v>
      </c>
      <c r="E227" s="210" t="s">
        <v>4165</v>
      </c>
      <c r="F227" s="211" t="s">
        <v>4090</v>
      </c>
      <c r="G227" s="212" t="s">
        <v>235</v>
      </c>
      <c r="H227" s="213">
        <v>1</v>
      </c>
      <c r="I227" s="214"/>
      <c r="J227" s="215">
        <f>ROUND(I227*H227,2)</f>
        <v>0</v>
      </c>
      <c r="K227" s="211" t="s">
        <v>32</v>
      </c>
      <c r="L227" s="48"/>
      <c r="M227" s="216" t="s">
        <v>32</v>
      </c>
      <c r="N227" s="217" t="s">
        <v>49</v>
      </c>
      <c r="O227" s="88"/>
      <c r="P227" s="218">
        <f>O227*H227</f>
        <v>0</v>
      </c>
      <c r="Q227" s="218">
        <v>0</v>
      </c>
      <c r="R227" s="218">
        <f>Q227*H227</f>
        <v>0</v>
      </c>
      <c r="S227" s="218">
        <v>0</v>
      </c>
      <c r="T227" s="219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20" t="s">
        <v>405</v>
      </c>
      <c r="AT227" s="220" t="s">
        <v>189</v>
      </c>
      <c r="AU227" s="220" t="s">
        <v>91</v>
      </c>
      <c r="AY227" s="20" t="s">
        <v>188</v>
      </c>
      <c r="BE227" s="221">
        <f>IF(N227="základní",J227,0)</f>
        <v>0</v>
      </c>
      <c r="BF227" s="221">
        <f>IF(N227="snížená",J227,0)</f>
        <v>0</v>
      </c>
      <c r="BG227" s="221">
        <f>IF(N227="zákl. přenesená",J227,0)</f>
        <v>0</v>
      </c>
      <c r="BH227" s="221">
        <f>IF(N227="sníž. přenesená",J227,0)</f>
        <v>0</v>
      </c>
      <c r="BI227" s="221">
        <f>IF(N227="nulová",J227,0)</f>
        <v>0</v>
      </c>
      <c r="BJ227" s="20" t="s">
        <v>86</v>
      </c>
      <c r="BK227" s="221">
        <f>ROUND(I227*H227,2)</f>
        <v>0</v>
      </c>
      <c r="BL227" s="20" t="s">
        <v>405</v>
      </c>
      <c r="BM227" s="220" t="s">
        <v>1720</v>
      </c>
    </row>
    <row r="228" s="2" customFormat="1">
      <c r="A228" s="42"/>
      <c r="B228" s="43"/>
      <c r="C228" s="44"/>
      <c r="D228" s="222" t="s">
        <v>194</v>
      </c>
      <c r="E228" s="44"/>
      <c r="F228" s="223" t="s">
        <v>4090</v>
      </c>
      <c r="G228" s="44"/>
      <c r="H228" s="44"/>
      <c r="I228" s="224"/>
      <c r="J228" s="44"/>
      <c r="K228" s="44"/>
      <c r="L228" s="48"/>
      <c r="M228" s="225"/>
      <c r="N228" s="226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194</v>
      </c>
      <c r="AU228" s="20" t="s">
        <v>91</v>
      </c>
    </row>
    <row r="229" s="2" customFormat="1" ht="16.5" customHeight="1">
      <c r="A229" s="42"/>
      <c r="B229" s="43"/>
      <c r="C229" s="209" t="s">
        <v>591</v>
      </c>
      <c r="D229" s="209" t="s">
        <v>189</v>
      </c>
      <c r="E229" s="210" t="s">
        <v>4166</v>
      </c>
      <c r="F229" s="211" t="s">
        <v>4092</v>
      </c>
      <c r="G229" s="212" t="s">
        <v>235</v>
      </c>
      <c r="H229" s="213">
        <v>1</v>
      </c>
      <c r="I229" s="214"/>
      <c r="J229" s="215">
        <f>ROUND(I229*H229,2)</f>
        <v>0</v>
      </c>
      <c r="K229" s="211" t="s">
        <v>32</v>
      </c>
      <c r="L229" s="48"/>
      <c r="M229" s="216" t="s">
        <v>32</v>
      </c>
      <c r="N229" s="217" t="s">
        <v>49</v>
      </c>
      <c r="O229" s="88"/>
      <c r="P229" s="218">
        <f>O229*H229</f>
        <v>0</v>
      </c>
      <c r="Q229" s="218">
        <v>0</v>
      </c>
      <c r="R229" s="218">
        <f>Q229*H229</f>
        <v>0</v>
      </c>
      <c r="S229" s="218">
        <v>0</v>
      </c>
      <c r="T229" s="219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20" t="s">
        <v>405</v>
      </c>
      <c r="AT229" s="220" t="s">
        <v>189</v>
      </c>
      <c r="AU229" s="220" t="s">
        <v>91</v>
      </c>
      <c r="AY229" s="20" t="s">
        <v>188</v>
      </c>
      <c r="BE229" s="221">
        <f>IF(N229="základní",J229,0)</f>
        <v>0</v>
      </c>
      <c r="BF229" s="221">
        <f>IF(N229="snížená",J229,0)</f>
        <v>0</v>
      </c>
      <c r="BG229" s="221">
        <f>IF(N229="zákl. přenesená",J229,0)</f>
        <v>0</v>
      </c>
      <c r="BH229" s="221">
        <f>IF(N229="sníž. přenesená",J229,0)</f>
        <v>0</v>
      </c>
      <c r="BI229" s="221">
        <f>IF(N229="nulová",J229,0)</f>
        <v>0</v>
      </c>
      <c r="BJ229" s="20" t="s">
        <v>86</v>
      </c>
      <c r="BK229" s="221">
        <f>ROUND(I229*H229,2)</f>
        <v>0</v>
      </c>
      <c r="BL229" s="20" t="s">
        <v>405</v>
      </c>
      <c r="BM229" s="220" t="s">
        <v>1734</v>
      </c>
    </row>
    <row r="230" s="2" customFormat="1">
      <c r="A230" s="42"/>
      <c r="B230" s="43"/>
      <c r="C230" s="44"/>
      <c r="D230" s="222" t="s">
        <v>194</v>
      </c>
      <c r="E230" s="44"/>
      <c r="F230" s="223" t="s">
        <v>4092</v>
      </c>
      <c r="G230" s="44"/>
      <c r="H230" s="44"/>
      <c r="I230" s="224"/>
      <c r="J230" s="44"/>
      <c r="K230" s="44"/>
      <c r="L230" s="48"/>
      <c r="M230" s="225"/>
      <c r="N230" s="226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194</v>
      </c>
      <c r="AU230" s="20" t="s">
        <v>91</v>
      </c>
    </row>
    <row r="231" s="2" customFormat="1" ht="16.5" customHeight="1">
      <c r="A231" s="42"/>
      <c r="B231" s="43"/>
      <c r="C231" s="209" t="s">
        <v>596</v>
      </c>
      <c r="D231" s="209" t="s">
        <v>189</v>
      </c>
      <c r="E231" s="210" t="s">
        <v>4167</v>
      </c>
      <c r="F231" s="211" t="s">
        <v>4094</v>
      </c>
      <c r="G231" s="212" t="s">
        <v>235</v>
      </c>
      <c r="H231" s="213">
        <v>7</v>
      </c>
      <c r="I231" s="214"/>
      <c r="J231" s="215">
        <f>ROUND(I231*H231,2)</f>
        <v>0</v>
      </c>
      <c r="K231" s="211" t="s">
        <v>32</v>
      </c>
      <c r="L231" s="48"/>
      <c r="M231" s="216" t="s">
        <v>32</v>
      </c>
      <c r="N231" s="217" t="s">
        <v>49</v>
      </c>
      <c r="O231" s="88"/>
      <c r="P231" s="218">
        <f>O231*H231</f>
        <v>0</v>
      </c>
      <c r="Q231" s="218">
        <v>0</v>
      </c>
      <c r="R231" s="218">
        <f>Q231*H231</f>
        <v>0</v>
      </c>
      <c r="S231" s="218">
        <v>0</v>
      </c>
      <c r="T231" s="219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R231" s="220" t="s">
        <v>405</v>
      </c>
      <c r="AT231" s="220" t="s">
        <v>189</v>
      </c>
      <c r="AU231" s="220" t="s">
        <v>91</v>
      </c>
      <c r="AY231" s="20" t="s">
        <v>188</v>
      </c>
      <c r="BE231" s="221">
        <f>IF(N231="základní",J231,0)</f>
        <v>0</v>
      </c>
      <c r="BF231" s="221">
        <f>IF(N231="snížená",J231,0)</f>
        <v>0</v>
      </c>
      <c r="BG231" s="221">
        <f>IF(N231="zákl. přenesená",J231,0)</f>
        <v>0</v>
      </c>
      <c r="BH231" s="221">
        <f>IF(N231="sníž. přenesená",J231,0)</f>
        <v>0</v>
      </c>
      <c r="BI231" s="221">
        <f>IF(N231="nulová",J231,0)</f>
        <v>0</v>
      </c>
      <c r="BJ231" s="20" t="s">
        <v>86</v>
      </c>
      <c r="BK231" s="221">
        <f>ROUND(I231*H231,2)</f>
        <v>0</v>
      </c>
      <c r="BL231" s="20" t="s">
        <v>405</v>
      </c>
      <c r="BM231" s="220" t="s">
        <v>1750</v>
      </c>
    </row>
    <row r="232" s="2" customFormat="1">
      <c r="A232" s="42"/>
      <c r="B232" s="43"/>
      <c r="C232" s="44"/>
      <c r="D232" s="222" t="s">
        <v>194</v>
      </c>
      <c r="E232" s="44"/>
      <c r="F232" s="223" t="s">
        <v>4095</v>
      </c>
      <c r="G232" s="44"/>
      <c r="H232" s="44"/>
      <c r="I232" s="224"/>
      <c r="J232" s="44"/>
      <c r="K232" s="44"/>
      <c r="L232" s="48"/>
      <c r="M232" s="225"/>
      <c r="N232" s="226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0" t="s">
        <v>194</v>
      </c>
      <c r="AU232" s="20" t="s">
        <v>91</v>
      </c>
    </row>
    <row r="233" s="2" customFormat="1">
      <c r="A233" s="42"/>
      <c r="B233" s="43"/>
      <c r="C233" s="44"/>
      <c r="D233" s="222" t="s">
        <v>202</v>
      </c>
      <c r="E233" s="44"/>
      <c r="F233" s="227" t="s">
        <v>4096</v>
      </c>
      <c r="G233" s="44"/>
      <c r="H233" s="44"/>
      <c r="I233" s="224"/>
      <c r="J233" s="44"/>
      <c r="K233" s="44"/>
      <c r="L233" s="48"/>
      <c r="M233" s="225"/>
      <c r="N233" s="226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T233" s="20" t="s">
        <v>202</v>
      </c>
      <c r="AU233" s="20" t="s">
        <v>91</v>
      </c>
    </row>
    <row r="234" s="2" customFormat="1" ht="16.5" customHeight="1">
      <c r="A234" s="42"/>
      <c r="B234" s="43"/>
      <c r="C234" s="209" t="s">
        <v>601</v>
      </c>
      <c r="D234" s="209" t="s">
        <v>189</v>
      </c>
      <c r="E234" s="210" t="s">
        <v>4168</v>
      </c>
      <c r="F234" s="211" t="s">
        <v>4098</v>
      </c>
      <c r="G234" s="212" t="s">
        <v>235</v>
      </c>
      <c r="H234" s="213">
        <v>1</v>
      </c>
      <c r="I234" s="214"/>
      <c r="J234" s="215">
        <f>ROUND(I234*H234,2)</f>
        <v>0</v>
      </c>
      <c r="K234" s="211" t="s">
        <v>32</v>
      </c>
      <c r="L234" s="48"/>
      <c r="M234" s="216" t="s">
        <v>32</v>
      </c>
      <c r="N234" s="217" t="s">
        <v>49</v>
      </c>
      <c r="O234" s="88"/>
      <c r="P234" s="218">
        <f>O234*H234</f>
        <v>0</v>
      </c>
      <c r="Q234" s="218">
        <v>0</v>
      </c>
      <c r="R234" s="218">
        <f>Q234*H234</f>
        <v>0</v>
      </c>
      <c r="S234" s="218">
        <v>0</v>
      </c>
      <c r="T234" s="219">
        <f>S234*H234</f>
        <v>0</v>
      </c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R234" s="220" t="s">
        <v>405</v>
      </c>
      <c r="AT234" s="220" t="s">
        <v>189</v>
      </c>
      <c r="AU234" s="220" t="s">
        <v>91</v>
      </c>
      <c r="AY234" s="20" t="s">
        <v>188</v>
      </c>
      <c r="BE234" s="221">
        <f>IF(N234="základní",J234,0)</f>
        <v>0</v>
      </c>
      <c r="BF234" s="221">
        <f>IF(N234="snížená",J234,0)</f>
        <v>0</v>
      </c>
      <c r="BG234" s="221">
        <f>IF(N234="zákl. přenesená",J234,0)</f>
        <v>0</v>
      </c>
      <c r="BH234" s="221">
        <f>IF(N234="sníž. přenesená",J234,0)</f>
        <v>0</v>
      </c>
      <c r="BI234" s="221">
        <f>IF(N234="nulová",J234,0)</f>
        <v>0</v>
      </c>
      <c r="BJ234" s="20" t="s">
        <v>86</v>
      </c>
      <c r="BK234" s="221">
        <f>ROUND(I234*H234,2)</f>
        <v>0</v>
      </c>
      <c r="BL234" s="20" t="s">
        <v>405</v>
      </c>
      <c r="BM234" s="220" t="s">
        <v>1759</v>
      </c>
    </row>
    <row r="235" s="2" customFormat="1">
      <c r="A235" s="42"/>
      <c r="B235" s="43"/>
      <c r="C235" s="44"/>
      <c r="D235" s="222" t="s">
        <v>194</v>
      </c>
      <c r="E235" s="44"/>
      <c r="F235" s="223" t="s">
        <v>4098</v>
      </c>
      <c r="G235" s="44"/>
      <c r="H235" s="44"/>
      <c r="I235" s="224"/>
      <c r="J235" s="44"/>
      <c r="K235" s="44"/>
      <c r="L235" s="48"/>
      <c r="M235" s="225"/>
      <c r="N235" s="226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194</v>
      </c>
      <c r="AU235" s="20" t="s">
        <v>91</v>
      </c>
    </row>
    <row r="236" s="2" customFormat="1" ht="16.5" customHeight="1">
      <c r="A236" s="42"/>
      <c r="B236" s="43"/>
      <c r="C236" s="209" t="s">
        <v>606</v>
      </c>
      <c r="D236" s="209" t="s">
        <v>189</v>
      </c>
      <c r="E236" s="210" t="s">
        <v>4169</v>
      </c>
      <c r="F236" s="211" t="s">
        <v>4100</v>
      </c>
      <c r="G236" s="212" t="s">
        <v>235</v>
      </c>
      <c r="H236" s="213">
        <v>2</v>
      </c>
      <c r="I236" s="214"/>
      <c r="J236" s="215">
        <f>ROUND(I236*H236,2)</f>
        <v>0</v>
      </c>
      <c r="K236" s="211" t="s">
        <v>32</v>
      </c>
      <c r="L236" s="48"/>
      <c r="M236" s="216" t="s">
        <v>32</v>
      </c>
      <c r="N236" s="217" t="s">
        <v>49</v>
      </c>
      <c r="O236" s="88"/>
      <c r="P236" s="218">
        <f>O236*H236</f>
        <v>0</v>
      </c>
      <c r="Q236" s="218">
        <v>0</v>
      </c>
      <c r="R236" s="218">
        <f>Q236*H236</f>
        <v>0</v>
      </c>
      <c r="S236" s="218">
        <v>0</v>
      </c>
      <c r="T236" s="219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20" t="s">
        <v>405</v>
      </c>
      <c r="AT236" s="220" t="s">
        <v>189</v>
      </c>
      <c r="AU236" s="220" t="s">
        <v>91</v>
      </c>
      <c r="AY236" s="20" t="s">
        <v>188</v>
      </c>
      <c r="BE236" s="221">
        <f>IF(N236="základní",J236,0)</f>
        <v>0</v>
      </c>
      <c r="BF236" s="221">
        <f>IF(N236="snížená",J236,0)</f>
        <v>0</v>
      </c>
      <c r="BG236" s="221">
        <f>IF(N236="zákl. přenesená",J236,0)</f>
        <v>0</v>
      </c>
      <c r="BH236" s="221">
        <f>IF(N236="sníž. přenesená",J236,0)</f>
        <v>0</v>
      </c>
      <c r="BI236" s="221">
        <f>IF(N236="nulová",J236,0)</f>
        <v>0</v>
      </c>
      <c r="BJ236" s="20" t="s">
        <v>86</v>
      </c>
      <c r="BK236" s="221">
        <f>ROUND(I236*H236,2)</f>
        <v>0</v>
      </c>
      <c r="BL236" s="20" t="s">
        <v>405</v>
      </c>
      <c r="BM236" s="220" t="s">
        <v>1771</v>
      </c>
    </row>
    <row r="237" s="2" customFormat="1">
      <c r="A237" s="42"/>
      <c r="B237" s="43"/>
      <c r="C237" s="44"/>
      <c r="D237" s="222" t="s">
        <v>194</v>
      </c>
      <c r="E237" s="44"/>
      <c r="F237" s="223" t="s">
        <v>4100</v>
      </c>
      <c r="G237" s="44"/>
      <c r="H237" s="44"/>
      <c r="I237" s="224"/>
      <c r="J237" s="44"/>
      <c r="K237" s="44"/>
      <c r="L237" s="48"/>
      <c r="M237" s="225"/>
      <c r="N237" s="226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194</v>
      </c>
      <c r="AU237" s="20" t="s">
        <v>91</v>
      </c>
    </row>
    <row r="238" s="2" customFormat="1">
      <c r="A238" s="42"/>
      <c r="B238" s="43"/>
      <c r="C238" s="44"/>
      <c r="D238" s="222" t="s">
        <v>202</v>
      </c>
      <c r="E238" s="44"/>
      <c r="F238" s="227" t="s">
        <v>4101</v>
      </c>
      <c r="G238" s="44"/>
      <c r="H238" s="44"/>
      <c r="I238" s="224"/>
      <c r="J238" s="44"/>
      <c r="K238" s="44"/>
      <c r="L238" s="48"/>
      <c r="M238" s="225"/>
      <c r="N238" s="226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0" t="s">
        <v>202</v>
      </c>
      <c r="AU238" s="20" t="s">
        <v>91</v>
      </c>
    </row>
    <row r="239" s="2" customFormat="1" ht="16.5" customHeight="1">
      <c r="A239" s="42"/>
      <c r="B239" s="43"/>
      <c r="C239" s="209" t="s">
        <v>612</v>
      </c>
      <c r="D239" s="209" t="s">
        <v>189</v>
      </c>
      <c r="E239" s="210" t="s">
        <v>4170</v>
      </c>
      <c r="F239" s="211" t="s">
        <v>4103</v>
      </c>
      <c r="G239" s="212" t="s">
        <v>235</v>
      </c>
      <c r="H239" s="213">
        <v>2</v>
      </c>
      <c r="I239" s="214"/>
      <c r="J239" s="215">
        <f>ROUND(I239*H239,2)</f>
        <v>0</v>
      </c>
      <c r="K239" s="211" t="s">
        <v>32</v>
      </c>
      <c r="L239" s="48"/>
      <c r="M239" s="216" t="s">
        <v>32</v>
      </c>
      <c r="N239" s="217" t="s">
        <v>49</v>
      </c>
      <c r="O239" s="88"/>
      <c r="P239" s="218">
        <f>O239*H239</f>
        <v>0</v>
      </c>
      <c r="Q239" s="218">
        <v>0</v>
      </c>
      <c r="R239" s="218">
        <f>Q239*H239</f>
        <v>0</v>
      </c>
      <c r="S239" s="218">
        <v>0</v>
      </c>
      <c r="T239" s="219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20" t="s">
        <v>405</v>
      </c>
      <c r="AT239" s="220" t="s">
        <v>189</v>
      </c>
      <c r="AU239" s="220" t="s">
        <v>91</v>
      </c>
      <c r="AY239" s="20" t="s">
        <v>188</v>
      </c>
      <c r="BE239" s="221">
        <f>IF(N239="základní",J239,0)</f>
        <v>0</v>
      </c>
      <c r="BF239" s="221">
        <f>IF(N239="snížená",J239,0)</f>
        <v>0</v>
      </c>
      <c r="BG239" s="221">
        <f>IF(N239="zákl. přenesená",J239,0)</f>
        <v>0</v>
      </c>
      <c r="BH239" s="221">
        <f>IF(N239="sníž. přenesená",J239,0)</f>
        <v>0</v>
      </c>
      <c r="BI239" s="221">
        <f>IF(N239="nulová",J239,0)</f>
        <v>0</v>
      </c>
      <c r="BJ239" s="20" t="s">
        <v>86</v>
      </c>
      <c r="BK239" s="221">
        <f>ROUND(I239*H239,2)</f>
        <v>0</v>
      </c>
      <c r="BL239" s="20" t="s">
        <v>405</v>
      </c>
      <c r="BM239" s="220" t="s">
        <v>2837</v>
      </c>
    </row>
    <row r="240" s="2" customFormat="1">
      <c r="A240" s="42"/>
      <c r="B240" s="43"/>
      <c r="C240" s="44"/>
      <c r="D240" s="222" t="s">
        <v>194</v>
      </c>
      <c r="E240" s="44"/>
      <c r="F240" s="223" t="s">
        <v>4103</v>
      </c>
      <c r="G240" s="44"/>
      <c r="H240" s="44"/>
      <c r="I240" s="224"/>
      <c r="J240" s="44"/>
      <c r="K240" s="44"/>
      <c r="L240" s="48"/>
      <c r="M240" s="225"/>
      <c r="N240" s="226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194</v>
      </c>
      <c r="AU240" s="20" t="s">
        <v>91</v>
      </c>
    </row>
    <row r="241" s="2" customFormat="1">
      <c r="A241" s="42"/>
      <c r="B241" s="43"/>
      <c r="C241" s="44"/>
      <c r="D241" s="222" t="s">
        <v>202</v>
      </c>
      <c r="E241" s="44"/>
      <c r="F241" s="227" t="s">
        <v>4104</v>
      </c>
      <c r="G241" s="44"/>
      <c r="H241" s="44"/>
      <c r="I241" s="224"/>
      <c r="J241" s="44"/>
      <c r="K241" s="44"/>
      <c r="L241" s="48"/>
      <c r="M241" s="225"/>
      <c r="N241" s="226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0" t="s">
        <v>202</v>
      </c>
      <c r="AU241" s="20" t="s">
        <v>91</v>
      </c>
    </row>
    <row r="242" s="2" customFormat="1" ht="16.5" customHeight="1">
      <c r="A242" s="42"/>
      <c r="B242" s="43"/>
      <c r="C242" s="209" t="s">
        <v>619</v>
      </c>
      <c r="D242" s="209" t="s">
        <v>189</v>
      </c>
      <c r="E242" s="210" t="s">
        <v>4171</v>
      </c>
      <c r="F242" s="211" t="s">
        <v>4106</v>
      </c>
      <c r="G242" s="212" t="s">
        <v>235</v>
      </c>
      <c r="H242" s="213">
        <v>10</v>
      </c>
      <c r="I242" s="214"/>
      <c r="J242" s="215">
        <f>ROUND(I242*H242,2)</f>
        <v>0</v>
      </c>
      <c r="K242" s="211" t="s">
        <v>32</v>
      </c>
      <c r="L242" s="48"/>
      <c r="M242" s="216" t="s">
        <v>32</v>
      </c>
      <c r="N242" s="217" t="s">
        <v>49</v>
      </c>
      <c r="O242" s="88"/>
      <c r="P242" s="218">
        <f>O242*H242</f>
        <v>0</v>
      </c>
      <c r="Q242" s="218">
        <v>0</v>
      </c>
      <c r="R242" s="218">
        <f>Q242*H242</f>
        <v>0</v>
      </c>
      <c r="S242" s="218">
        <v>0</v>
      </c>
      <c r="T242" s="219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R242" s="220" t="s">
        <v>405</v>
      </c>
      <c r="AT242" s="220" t="s">
        <v>189</v>
      </c>
      <c r="AU242" s="220" t="s">
        <v>91</v>
      </c>
      <c r="AY242" s="20" t="s">
        <v>188</v>
      </c>
      <c r="BE242" s="221">
        <f>IF(N242="základní",J242,0)</f>
        <v>0</v>
      </c>
      <c r="BF242" s="221">
        <f>IF(N242="snížená",J242,0)</f>
        <v>0</v>
      </c>
      <c r="BG242" s="221">
        <f>IF(N242="zákl. přenesená",J242,0)</f>
        <v>0</v>
      </c>
      <c r="BH242" s="221">
        <f>IF(N242="sníž. přenesená",J242,0)</f>
        <v>0</v>
      </c>
      <c r="BI242" s="221">
        <f>IF(N242="nulová",J242,0)</f>
        <v>0</v>
      </c>
      <c r="BJ242" s="20" t="s">
        <v>86</v>
      </c>
      <c r="BK242" s="221">
        <f>ROUND(I242*H242,2)</f>
        <v>0</v>
      </c>
      <c r="BL242" s="20" t="s">
        <v>405</v>
      </c>
      <c r="BM242" s="220" t="s">
        <v>2846</v>
      </c>
    </row>
    <row r="243" s="2" customFormat="1">
      <c r="A243" s="42"/>
      <c r="B243" s="43"/>
      <c r="C243" s="44"/>
      <c r="D243" s="222" t="s">
        <v>194</v>
      </c>
      <c r="E243" s="44"/>
      <c r="F243" s="223" t="s">
        <v>4106</v>
      </c>
      <c r="G243" s="44"/>
      <c r="H243" s="44"/>
      <c r="I243" s="224"/>
      <c r="J243" s="44"/>
      <c r="K243" s="44"/>
      <c r="L243" s="48"/>
      <c r="M243" s="225"/>
      <c r="N243" s="226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0" t="s">
        <v>194</v>
      </c>
      <c r="AU243" s="20" t="s">
        <v>91</v>
      </c>
    </row>
    <row r="244" s="2" customFormat="1">
      <c r="A244" s="42"/>
      <c r="B244" s="43"/>
      <c r="C244" s="44"/>
      <c r="D244" s="222" t="s">
        <v>202</v>
      </c>
      <c r="E244" s="44"/>
      <c r="F244" s="227" t="s">
        <v>4153</v>
      </c>
      <c r="G244" s="44"/>
      <c r="H244" s="44"/>
      <c r="I244" s="224"/>
      <c r="J244" s="44"/>
      <c r="K244" s="44"/>
      <c r="L244" s="48"/>
      <c r="M244" s="225"/>
      <c r="N244" s="226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202</v>
      </c>
      <c r="AU244" s="20" t="s">
        <v>91</v>
      </c>
    </row>
    <row r="245" s="2" customFormat="1" ht="16.5" customHeight="1">
      <c r="A245" s="42"/>
      <c r="B245" s="43"/>
      <c r="C245" s="209" t="s">
        <v>627</v>
      </c>
      <c r="D245" s="209" t="s">
        <v>189</v>
      </c>
      <c r="E245" s="210" t="s">
        <v>4172</v>
      </c>
      <c r="F245" s="211" t="s">
        <v>4109</v>
      </c>
      <c r="G245" s="212" t="s">
        <v>235</v>
      </c>
      <c r="H245" s="213">
        <v>25</v>
      </c>
      <c r="I245" s="214"/>
      <c r="J245" s="215">
        <f>ROUND(I245*H245,2)</f>
        <v>0</v>
      </c>
      <c r="K245" s="211" t="s">
        <v>32</v>
      </c>
      <c r="L245" s="48"/>
      <c r="M245" s="216" t="s">
        <v>32</v>
      </c>
      <c r="N245" s="217" t="s">
        <v>49</v>
      </c>
      <c r="O245" s="88"/>
      <c r="P245" s="218">
        <f>O245*H245</f>
        <v>0</v>
      </c>
      <c r="Q245" s="218">
        <v>0</v>
      </c>
      <c r="R245" s="218">
        <f>Q245*H245</f>
        <v>0</v>
      </c>
      <c r="S245" s="218">
        <v>0</v>
      </c>
      <c r="T245" s="219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20" t="s">
        <v>405</v>
      </c>
      <c r="AT245" s="220" t="s">
        <v>189</v>
      </c>
      <c r="AU245" s="220" t="s">
        <v>91</v>
      </c>
      <c r="AY245" s="20" t="s">
        <v>188</v>
      </c>
      <c r="BE245" s="221">
        <f>IF(N245="základní",J245,0)</f>
        <v>0</v>
      </c>
      <c r="BF245" s="221">
        <f>IF(N245="snížená",J245,0)</f>
        <v>0</v>
      </c>
      <c r="BG245" s="221">
        <f>IF(N245="zákl. přenesená",J245,0)</f>
        <v>0</v>
      </c>
      <c r="BH245" s="221">
        <f>IF(N245="sníž. přenesená",J245,0)</f>
        <v>0</v>
      </c>
      <c r="BI245" s="221">
        <f>IF(N245="nulová",J245,0)</f>
        <v>0</v>
      </c>
      <c r="BJ245" s="20" t="s">
        <v>86</v>
      </c>
      <c r="BK245" s="221">
        <f>ROUND(I245*H245,2)</f>
        <v>0</v>
      </c>
      <c r="BL245" s="20" t="s">
        <v>405</v>
      </c>
      <c r="BM245" s="220" t="s">
        <v>2852</v>
      </c>
    </row>
    <row r="246" s="2" customFormat="1">
      <c r="A246" s="42"/>
      <c r="B246" s="43"/>
      <c r="C246" s="44"/>
      <c r="D246" s="222" t="s">
        <v>194</v>
      </c>
      <c r="E246" s="44"/>
      <c r="F246" s="223" t="s">
        <v>4109</v>
      </c>
      <c r="G246" s="44"/>
      <c r="H246" s="44"/>
      <c r="I246" s="224"/>
      <c r="J246" s="44"/>
      <c r="K246" s="44"/>
      <c r="L246" s="48"/>
      <c r="M246" s="225"/>
      <c r="N246" s="226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194</v>
      </c>
      <c r="AU246" s="20" t="s">
        <v>91</v>
      </c>
    </row>
    <row r="247" s="2" customFormat="1">
      <c r="A247" s="42"/>
      <c r="B247" s="43"/>
      <c r="C247" s="44"/>
      <c r="D247" s="222" t="s">
        <v>202</v>
      </c>
      <c r="E247" s="44"/>
      <c r="F247" s="227" t="s">
        <v>4110</v>
      </c>
      <c r="G247" s="44"/>
      <c r="H247" s="44"/>
      <c r="I247" s="224"/>
      <c r="J247" s="44"/>
      <c r="K247" s="44"/>
      <c r="L247" s="48"/>
      <c r="M247" s="225"/>
      <c r="N247" s="226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202</v>
      </c>
      <c r="AU247" s="20" t="s">
        <v>91</v>
      </c>
    </row>
    <row r="248" s="2" customFormat="1" ht="16.5" customHeight="1">
      <c r="A248" s="42"/>
      <c r="B248" s="43"/>
      <c r="C248" s="209" t="s">
        <v>631</v>
      </c>
      <c r="D248" s="209" t="s">
        <v>189</v>
      </c>
      <c r="E248" s="210" t="s">
        <v>4173</v>
      </c>
      <c r="F248" s="211" t="s">
        <v>4156</v>
      </c>
      <c r="G248" s="212" t="s">
        <v>314</v>
      </c>
      <c r="H248" s="213">
        <v>25</v>
      </c>
      <c r="I248" s="214"/>
      <c r="J248" s="215">
        <f>ROUND(I248*H248,2)</f>
        <v>0</v>
      </c>
      <c r="K248" s="211" t="s">
        <v>32</v>
      </c>
      <c r="L248" s="48"/>
      <c r="M248" s="216" t="s">
        <v>32</v>
      </c>
      <c r="N248" s="217" t="s">
        <v>49</v>
      </c>
      <c r="O248" s="88"/>
      <c r="P248" s="218">
        <f>O248*H248</f>
        <v>0</v>
      </c>
      <c r="Q248" s="218">
        <v>0</v>
      </c>
      <c r="R248" s="218">
        <f>Q248*H248</f>
        <v>0</v>
      </c>
      <c r="S248" s="218">
        <v>0</v>
      </c>
      <c r="T248" s="219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20" t="s">
        <v>405</v>
      </c>
      <c r="AT248" s="220" t="s">
        <v>189</v>
      </c>
      <c r="AU248" s="220" t="s">
        <v>91</v>
      </c>
      <c r="AY248" s="20" t="s">
        <v>188</v>
      </c>
      <c r="BE248" s="221">
        <f>IF(N248="základní",J248,0)</f>
        <v>0</v>
      </c>
      <c r="BF248" s="221">
        <f>IF(N248="snížená",J248,0)</f>
        <v>0</v>
      </c>
      <c r="BG248" s="221">
        <f>IF(N248="zákl. přenesená",J248,0)</f>
        <v>0</v>
      </c>
      <c r="BH248" s="221">
        <f>IF(N248="sníž. přenesená",J248,0)</f>
        <v>0</v>
      </c>
      <c r="BI248" s="221">
        <f>IF(N248="nulová",J248,0)</f>
        <v>0</v>
      </c>
      <c r="BJ248" s="20" t="s">
        <v>86</v>
      </c>
      <c r="BK248" s="221">
        <f>ROUND(I248*H248,2)</f>
        <v>0</v>
      </c>
      <c r="BL248" s="20" t="s">
        <v>405</v>
      </c>
      <c r="BM248" s="220" t="s">
        <v>2865</v>
      </c>
    </row>
    <row r="249" s="2" customFormat="1">
      <c r="A249" s="42"/>
      <c r="B249" s="43"/>
      <c r="C249" s="44"/>
      <c r="D249" s="222" t="s">
        <v>194</v>
      </c>
      <c r="E249" s="44"/>
      <c r="F249" s="223" t="s">
        <v>4156</v>
      </c>
      <c r="G249" s="44"/>
      <c r="H249" s="44"/>
      <c r="I249" s="224"/>
      <c r="J249" s="44"/>
      <c r="K249" s="44"/>
      <c r="L249" s="48"/>
      <c r="M249" s="225"/>
      <c r="N249" s="226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194</v>
      </c>
      <c r="AU249" s="20" t="s">
        <v>91</v>
      </c>
    </row>
    <row r="250" s="2" customFormat="1">
      <c r="A250" s="42"/>
      <c r="B250" s="43"/>
      <c r="C250" s="44"/>
      <c r="D250" s="222" t="s">
        <v>202</v>
      </c>
      <c r="E250" s="44"/>
      <c r="F250" s="227" t="s">
        <v>4113</v>
      </c>
      <c r="G250" s="44"/>
      <c r="H250" s="44"/>
      <c r="I250" s="224"/>
      <c r="J250" s="44"/>
      <c r="K250" s="44"/>
      <c r="L250" s="48"/>
      <c r="M250" s="225"/>
      <c r="N250" s="226"/>
      <c r="O250" s="88"/>
      <c r="P250" s="88"/>
      <c r="Q250" s="88"/>
      <c r="R250" s="88"/>
      <c r="S250" s="88"/>
      <c r="T250" s="89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T250" s="20" t="s">
        <v>202</v>
      </c>
      <c r="AU250" s="20" t="s">
        <v>91</v>
      </c>
    </row>
    <row r="251" s="2" customFormat="1" ht="16.5" customHeight="1">
      <c r="A251" s="42"/>
      <c r="B251" s="43"/>
      <c r="C251" s="209" t="s">
        <v>638</v>
      </c>
      <c r="D251" s="209" t="s">
        <v>189</v>
      </c>
      <c r="E251" s="210" t="s">
        <v>4174</v>
      </c>
      <c r="F251" s="211" t="s">
        <v>4115</v>
      </c>
      <c r="G251" s="212" t="s">
        <v>314</v>
      </c>
      <c r="H251" s="213">
        <v>200</v>
      </c>
      <c r="I251" s="214"/>
      <c r="J251" s="215">
        <f>ROUND(I251*H251,2)</f>
        <v>0</v>
      </c>
      <c r="K251" s="211" t="s">
        <v>32</v>
      </c>
      <c r="L251" s="48"/>
      <c r="M251" s="216" t="s">
        <v>32</v>
      </c>
      <c r="N251" s="217" t="s">
        <v>49</v>
      </c>
      <c r="O251" s="88"/>
      <c r="P251" s="218">
        <f>O251*H251</f>
        <v>0</v>
      </c>
      <c r="Q251" s="218">
        <v>0</v>
      </c>
      <c r="R251" s="218">
        <f>Q251*H251</f>
        <v>0</v>
      </c>
      <c r="S251" s="218">
        <v>0</v>
      </c>
      <c r="T251" s="219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20" t="s">
        <v>405</v>
      </c>
      <c r="AT251" s="220" t="s">
        <v>189</v>
      </c>
      <c r="AU251" s="220" t="s">
        <v>91</v>
      </c>
      <c r="AY251" s="20" t="s">
        <v>188</v>
      </c>
      <c r="BE251" s="221">
        <f>IF(N251="základní",J251,0)</f>
        <v>0</v>
      </c>
      <c r="BF251" s="221">
        <f>IF(N251="snížená",J251,0)</f>
        <v>0</v>
      </c>
      <c r="BG251" s="221">
        <f>IF(N251="zákl. přenesená",J251,0)</f>
        <v>0</v>
      </c>
      <c r="BH251" s="221">
        <f>IF(N251="sníž. přenesená",J251,0)</f>
        <v>0</v>
      </c>
      <c r="BI251" s="221">
        <f>IF(N251="nulová",J251,0)</f>
        <v>0</v>
      </c>
      <c r="BJ251" s="20" t="s">
        <v>86</v>
      </c>
      <c r="BK251" s="221">
        <f>ROUND(I251*H251,2)</f>
        <v>0</v>
      </c>
      <c r="BL251" s="20" t="s">
        <v>405</v>
      </c>
      <c r="BM251" s="220" t="s">
        <v>2875</v>
      </c>
    </row>
    <row r="252" s="2" customFormat="1">
      <c r="A252" s="42"/>
      <c r="B252" s="43"/>
      <c r="C252" s="44"/>
      <c r="D252" s="222" t="s">
        <v>194</v>
      </c>
      <c r="E252" s="44"/>
      <c r="F252" s="223" t="s">
        <v>4115</v>
      </c>
      <c r="G252" s="44"/>
      <c r="H252" s="44"/>
      <c r="I252" s="224"/>
      <c r="J252" s="44"/>
      <c r="K252" s="44"/>
      <c r="L252" s="48"/>
      <c r="M252" s="225"/>
      <c r="N252" s="226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194</v>
      </c>
      <c r="AU252" s="20" t="s">
        <v>91</v>
      </c>
    </row>
    <row r="253" s="2" customFormat="1">
      <c r="A253" s="42"/>
      <c r="B253" s="43"/>
      <c r="C253" s="44"/>
      <c r="D253" s="222" t="s">
        <v>202</v>
      </c>
      <c r="E253" s="44"/>
      <c r="F253" s="227" t="s">
        <v>4116</v>
      </c>
      <c r="G253" s="44"/>
      <c r="H253" s="44"/>
      <c r="I253" s="224"/>
      <c r="J253" s="44"/>
      <c r="K253" s="44"/>
      <c r="L253" s="48"/>
      <c r="M253" s="225"/>
      <c r="N253" s="226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202</v>
      </c>
      <c r="AU253" s="20" t="s">
        <v>91</v>
      </c>
    </row>
    <row r="254" s="2" customFormat="1" ht="16.5" customHeight="1">
      <c r="A254" s="42"/>
      <c r="B254" s="43"/>
      <c r="C254" s="209" t="s">
        <v>1254</v>
      </c>
      <c r="D254" s="209" t="s">
        <v>189</v>
      </c>
      <c r="E254" s="210" t="s">
        <v>4175</v>
      </c>
      <c r="F254" s="211" t="s">
        <v>4118</v>
      </c>
      <c r="G254" s="212" t="s">
        <v>314</v>
      </c>
      <c r="H254" s="213">
        <v>220</v>
      </c>
      <c r="I254" s="214"/>
      <c r="J254" s="215">
        <f>ROUND(I254*H254,2)</f>
        <v>0</v>
      </c>
      <c r="K254" s="211" t="s">
        <v>32</v>
      </c>
      <c r="L254" s="48"/>
      <c r="M254" s="216" t="s">
        <v>32</v>
      </c>
      <c r="N254" s="217" t="s">
        <v>49</v>
      </c>
      <c r="O254" s="88"/>
      <c r="P254" s="218">
        <f>O254*H254</f>
        <v>0</v>
      </c>
      <c r="Q254" s="218">
        <v>0</v>
      </c>
      <c r="R254" s="218">
        <f>Q254*H254</f>
        <v>0</v>
      </c>
      <c r="S254" s="218">
        <v>0</v>
      </c>
      <c r="T254" s="219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20" t="s">
        <v>405</v>
      </c>
      <c r="AT254" s="220" t="s">
        <v>189</v>
      </c>
      <c r="AU254" s="220" t="s">
        <v>91</v>
      </c>
      <c r="AY254" s="20" t="s">
        <v>188</v>
      </c>
      <c r="BE254" s="221">
        <f>IF(N254="základní",J254,0)</f>
        <v>0</v>
      </c>
      <c r="BF254" s="221">
        <f>IF(N254="snížená",J254,0)</f>
        <v>0</v>
      </c>
      <c r="BG254" s="221">
        <f>IF(N254="zákl. přenesená",J254,0)</f>
        <v>0</v>
      </c>
      <c r="BH254" s="221">
        <f>IF(N254="sníž. přenesená",J254,0)</f>
        <v>0</v>
      </c>
      <c r="BI254" s="221">
        <f>IF(N254="nulová",J254,0)</f>
        <v>0</v>
      </c>
      <c r="BJ254" s="20" t="s">
        <v>86</v>
      </c>
      <c r="BK254" s="221">
        <f>ROUND(I254*H254,2)</f>
        <v>0</v>
      </c>
      <c r="BL254" s="20" t="s">
        <v>405</v>
      </c>
      <c r="BM254" s="220" t="s">
        <v>3471</v>
      </c>
    </row>
    <row r="255" s="2" customFormat="1">
      <c r="A255" s="42"/>
      <c r="B255" s="43"/>
      <c r="C255" s="44"/>
      <c r="D255" s="222" t="s">
        <v>194</v>
      </c>
      <c r="E255" s="44"/>
      <c r="F255" s="223" t="s">
        <v>4118</v>
      </c>
      <c r="G255" s="44"/>
      <c r="H255" s="44"/>
      <c r="I255" s="224"/>
      <c r="J255" s="44"/>
      <c r="K255" s="44"/>
      <c r="L255" s="48"/>
      <c r="M255" s="225"/>
      <c r="N255" s="226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194</v>
      </c>
      <c r="AU255" s="20" t="s">
        <v>91</v>
      </c>
    </row>
    <row r="256" s="2" customFormat="1">
      <c r="A256" s="42"/>
      <c r="B256" s="43"/>
      <c r="C256" s="44"/>
      <c r="D256" s="222" t="s">
        <v>202</v>
      </c>
      <c r="E256" s="44"/>
      <c r="F256" s="227" t="s">
        <v>4119</v>
      </c>
      <c r="G256" s="44"/>
      <c r="H256" s="44"/>
      <c r="I256" s="224"/>
      <c r="J256" s="44"/>
      <c r="K256" s="44"/>
      <c r="L256" s="48"/>
      <c r="M256" s="225"/>
      <c r="N256" s="226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0" t="s">
        <v>202</v>
      </c>
      <c r="AU256" s="20" t="s">
        <v>91</v>
      </c>
    </row>
    <row r="257" s="2" customFormat="1" ht="16.5" customHeight="1">
      <c r="A257" s="42"/>
      <c r="B257" s="43"/>
      <c r="C257" s="209" t="s">
        <v>643</v>
      </c>
      <c r="D257" s="209" t="s">
        <v>189</v>
      </c>
      <c r="E257" s="210" t="s">
        <v>4176</v>
      </c>
      <c r="F257" s="211" t="s">
        <v>4121</v>
      </c>
      <c r="G257" s="212" t="s">
        <v>314</v>
      </c>
      <c r="H257" s="213">
        <v>200</v>
      </c>
      <c r="I257" s="214"/>
      <c r="J257" s="215">
        <f>ROUND(I257*H257,2)</f>
        <v>0</v>
      </c>
      <c r="K257" s="211" t="s">
        <v>32</v>
      </c>
      <c r="L257" s="48"/>
      <c r="M257" s="216" t="s">
        <v>32</v>
      </c>
      <c r="N257" s="217" t="s">
        <v>49</v>
      </c>
      <c r="O257" s="88"/>
      <c r="P257" s="218">
        <f>O257*H257</f>
        <v>0</v>
      </c>
      <c r="Q257" s="218">
        <v>0</v>
      </c>
      <c r="R257" s="218">
        <f>Q257*H257</f>
        <v>0</v>
      </c>
      <c r="S257" s="218">
        <v>0</v>
      </c>
      <c r="T257" s="219">
        <f>S257*H257</f>
        <v>0</v>
      </c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R257" s="220" t="s">
        <v>405</v>
      </c>
      <c r="AT257" s="220" t="s">
        <v>189</v>
      </c>
      <c r="AU257" s="220" t="s">
        <v>91</v>
      </c>
      <c r="AY257" s="20" t="s">
        <v>188</v>
      </c>
      <c r="BE257" s="221">
        <f>IF(N257="základní",J257,0)</f>
        <v>0</v>
      </c>
      <c r="BF257" s="221">
        <f>IF(N257="snížená",J257,0)</f>
        <v>0</v>
      </c>
      <c r="BG257" s="221">
        <f>IF(N257="zákl. přenesená",J257,0)</f>
        <v>0</v>
      </c>
      <c r="BH257" s="221">
        <f>IF(N257="sníž. přenesená",J257,0)</f>
        <v>0</v>
      </c>
      <c r="BI257" s="221">
        <f>IF(N257="nulová",J257,0)</f>
        <v>0</v>
      </c>
      <c r="BJ257" s="20" t="s">
        <v>86</v>
      </c>
      <c r="BK257" s="221">
        <f>ROUND(I257*H257,2)</f>
        <v>0</v>
      </c>
      <c r="BL257" s="20" t="s">
        <v>405</v>
      </c>
      <c r="BM257" s="220" t="s">
        <v>3478</v>
      </c>
    </row>
    <row r="258" s="2" customFormat="1">
      <c r="A258" s="42"/>
      <c r="B258" s="43"/>
      <c r="C258" s="44"/>
      <c r="D258" s="222" t="s">
        <v>194</v>
      </c>
      <c r="E258" s="44"/>
      <c r="F258" s="223" t="s">
        <v>4121</v>
      </c>
      <c r="G258" s="44"/>
      <c r="H258" s="44"/>
      <c r="I258" s="224"/>
      <c r="J258" s="44"/>
      <c r="K258" s="44"/>
      <c r="L258" s="48"/>
      <c r="M258" s="225"/>
      <c r="N258" s="226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0" t="s">
        <v>194</v>
      </c>
      <c r="AU258" s="20" t="s">
        <v>91</v>
      </c>
    </row>
    <row r="259" s="2" customFormat="1">
      <c r="A259" s="42"/>
      <c r="B259" s="43"/>
      <c r="C259" s="44"/>
      <c r="D259" s="222" t="s">
        <v>202</v>
      </c>
      <c r="E259" s="44"/>
      <c r="F259" s="227" t="s">
        <v>4122</v>
      </c>
      <c r="G259" s="44"/>
      <c r="H259" s="44"/>
      <c r="I259" s="224"/>
      <c r="J259" s="44"/>
      <c r="K259" s="44"/>
      <c r="L259" s="48"/>
      <c r="M259" s="225"/>
      <c r="N259" s="226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202</v>
      </c>
      <c r="AU259" s="20" t="s">
        <v>91</v>
      </c>
    </row>
    <row r="260" s="11" customFormat="1" ht="22.8" customHeight="1">
      <c r="A260" s="11"/>
      <c r="B260" s="195"/>
      <c r="C260" s="196"/>
      <c r="D260" s="197" t="s">
        <v>77</v>
      </c>
      <c r="E260" s="237" t="s">
        <v>4177</v>
      </c>
      <c r="F260" s="237" t="s">
        <v>4178</v>
      </c>
      <c r="G260" s="196"/>
      <c r="H260" s="196"/>
      <c r="I260" s="199"/>
      <c r="J260" s="238">
        <f>BK260</f>
        <v>0</v>
      </c>
      <c r="K260" s="196"/>
      <c r="L260" s="201"/>
      <c r="M260" s="202"/>
      <c r="N260" s="203"/>
      <c r="O260" s="203"/>
      <c r="P260" s="204">
        <f>SUM(P261:P300)</f>
        <v>0</v>
      </c>
      <c r="Q260" s="203"/>
      <c r="R260" s="204">
        <f>SUM(R261:R300)</f>
        <v>0</v>
      </c>
      <c r="S260" s="203"/>
      <c r="T260" s="205">
        <f>SUM(T261:T300)</f>
        <v>0</v>
      </c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R260" s="206" t="s">
        <v>86</v>
      </c>
      <c r="AT260" s="207" t="s">
        <v>77</v>
      </c>
      <c r="AU260" s="207" t="s">
        <v>86</v>
      </c>
      <c r="AY260" s="206" t="s">
        <v>188</v>
      </c>
      <c r="BK260" s="208">
        <f>SUM(BK261:BK300)</f>
        <v>0</v>
      </c>
    </row>
    <row r="261" s="2" customFormat="1" ht="24.15" customHeight="1">
      <c r="A261" s="42"/>
      <c r="B261" s="43"/>
      <c r="C261" s="209" t="s">
        <v>650</v>
      </c>
      <c r="D261" s="209" t="s">
        <v>189</v>
      </c>
      <c r="E261" s="210" t="s">
        <v>4179</v>
      </c>
      <c r="F261" s="211" t="s">
        <v>4143</v>
      </c>
      <c r="G261" s="212" t="s">
        <v>235</v>
      </c>
      <c r="H261" s="213">
        <v>1</v>
      </c>
      <c r="I261" s="214"/>
      <c r="J261" s="215">
        <f>ROUND(I261*H261,2)</f>
        <v>0</v>
      </c>
      <c r="K261" s="211" t="s">
        <v>32</v>
      </c>
      <c r="L261" s="48"/>
      <c r="M261" s="216" t="s">
        <v>32</v>
      </c>
      <c r="N261" s="217" t="s">
        <v>49</v>
      </c>
      <c r="O261" s="88"/>
      <c r="P261" s="218">
        <f>O261*H261</f>
        <v>0</v>
      </c>
      <c r="Q261" s="218">
        <v>0</v>
      </c>
      <c r="R261" s="218">
        <f>Q261*H261</f>
        <v>0</v>
      </c>
      <c r="S261" s="218">
        <v>0</v>
      </c>
      <c r="T261" s="219">
        <f>S261*H261</f>
        <v>0</v>
      </c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R261" s="220" t="s">
        <v>405</v>
      </c>
      <c r="AT261" s="220" t="s">
        <v>189</v>
      </c>
      <c r="AU261" s="220" t="s">
        <v>91</v>
      </c>
      <c r="AY261" s="20" t="s">
        <v>188</v>
      </c>
      <c r="BE261" s="221">
        <f>IF(N261="základní",J261,0)</f>
        <v>0</v>
      </c>
      <c r="BF261" s="221">
        <f>IF(N261="snížená",J261,0)</f>
        <v>0</v>
      </c>
      <c r="BG261" s="221">
        <f>IF(N261="zákl. přenesená",J261,0)</f>
        <v>0</v>
      </c>
      <c r="BH261" s="221">
        <f>IF(N261="sníž. přenesená",J261,0)</f>
        <v>0</v>
      </c>
      <c r="BI261" s="221">
        <f>IF(N261="nulová",J261,0)</f>
        <v>0</v>
      </c>
      <c r="BJ261" s="20" t="s">
        <v>86</v>
      </c>
      <c r="BK261" s="221">
        <f>ROUND(I261*H261,2)</f>
        <v>0</v>
      </c>
      <c r="BL261" s="20" t="s">
        <v>405</v>
      </c>
      <c r="BM261" s="220" t="s">
        <v>2884</v>
      </c>
    </row>
    <row r="262" s="2" customFormat="1">
      <c r="A262" s="42"/>
      <c r="B262" s="43"/>
      <c r="C262" s="44"/>
      <c r="D262" s="222" t="s">
        <v>194</v>
      </c>
      <c r="E262" s="44"/>
      <c r="F262" s="223" t="s">
        <v>4143</v>
      </c>
      <c r="G262" s="44"/>
      <c r="H262" s="44"/>
      <c r="I262" s="224"/>
      <c r="J262" s="44"/>
      <c r="K262" s="44"/>
      <c r="L262" s="48"/>
      <c r="M262" s="225"/>
      <c r="N262" s="226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194</v>
      </c>
      <c r="AU262" s="20" t="s">
        <v>91</v>
      </c>
    </row>
    <row r="263" s="2" customFormat="1">
      <c r="A263" s="42"/>
      <c r="B263" s="43"/>
      <c r="C263" s="44"/>
      <c r="D263" s="222" t="s">
        <v>202</v>
      </c>
      <c r="E263" s="44"/>
      <c r="F263" s="227" t="s">
        <v>4084</v>
      </c>
      <c r="G263" s="44"/>
      <c r="H263" s="44"/>
      <c r="I263" s="224"/>
      <c r="J263" s="44"/>
      <c r="K263" s="44"/>
      <c r="L263" s="48"/>
      <c r="M263" s="225"/>
      <c r="N263" s="226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202</v>
      </c>
      <c r="AU263" s="20" t="s">
        <v>91</v>
      </c>
    </row>
    <row r="264" s="2" customFormat="1" ht="16.5" customHeight="1">
      <c r="A264" s="42"/>
      <c r="B264" s="43"/>
      <c r="C264" s="209" t="s">
        <v>656</v>
      </c>
      <c r="D264" s="209" t="s">
        <v>189</v>
      </c>
      <c r="E264" s="210" t="s">
        <v>4180</v>
      </c>
      <c r="F264" s="211" t="s">
        <v>4086</v>
      </c>
      <c r="G264" s="212" t="s">
        <v>235</v>
      </c>
      <c r="H264" s="213">
        <v>1</v>
      </c>
      <c r="I264" s="214"/>
      <c r="J264" s="215">
        <f>ROUND(I264*H264,2)</f>
        <v>0</v>
      </c>
      <c r="K264" s="211" t="s">
        <v>32</v>
      </c>
      <c r="L264" s="48"/>
      <c r="M264" s="216" t="s">
        <v>32</v>
      </c>
      <c r="N264" s="217" t="s">
        <v>49</v>
      </c>
      <c r="O264" s="88"/>
      <c r="P264" s="218">
        <f>O264*H264</f>
        <v>0</v>
      </c>
      <c r="Q264" s="218">
        <v>0</v>
      </c>
      <c r="R264" s="218">
        <f>Q264*H264</f>
        <v>0</v>
      </c>
      <c r="S264" s="218">
        <v>0</v>
      </c>
      <c r="T264" s="219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20" t="s">
        <v>405</v>
      </c>
      <c r="AT264" s="220" t="s">
        <v>189</v>
      </c>
      <c r="AU264" s="220" t="s">
        <v>91</v>
      </c>
      <c r="AY264" s="20" t="s">
        <v>188</v>
      </c>
      <c r="BE264" s="221">
        <f>IF(N264="základní",J264,0)</f>
        <v>0</v>
      </c>
      <c r="BF264" s="221">
        <f>IF(N264="snížená",J264,0)</f>
        <v>0</v>
      </c>
      <c r="BG264" s="221">
        <f>IF(N264="zákl. přenesená",J264,0)</f>
        <v>0</v>
      </c>
      <c r="BH264" s="221">
        <f>IF(N264="sníž. přenesená",J264,0)</f>
        <v>0</v>
      </c>
      <c r="BI264" s="221">
        <f>IF(N264="nulová",J264,0)</f>
        <v>0</v>
      </c>
      <c r="BJ264" s="20" t="s">
        <v>86</v>
      </c>
      <c r="BK264" s="221">
        <f>ROUND(I264*H264,2)</f>
        <v>0</v>
      </c>
      <c r="BL264" s="20" t="s">
        <v>405</v>
      </c>
      <c r="BM264" s="220" t="s">
        <v>2886</v>
      </c>
    </row>
    <row r="265" s="2" customFormat="1">
      <c r="A265" s="42"/>
      <c r="B265" s="43"/>
      <c r="C265" s="44"/>
      <c r="D265" s="222" t="s">
        <v>194</v>
      </c>
      <c r="E265" s="44"/>
      <c r="F265" s="223" t="s">
        <v>4086</v>
      </c>
      <c r="G265" s="44"/>
      <c r="H265" s="44"/>
      <c r="I265" s="224"/>
      <c r="J265" s="44"/>
      <c r="K265" s="44"/>
      <c r="L265" s="48"/>
      <c r="M265" s="225"/>
      <c r="N265" s="226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0" t="s">
        <v>194</v>
      </c>
      <c r="AU265" s="20" t="s">
        <v>91</v>
      </c>
    </row>
    <row r="266" s="2" customFormat="1" ht="16.5" customHeight="1">
      <c r="A266" s="42"/>
      <c r="B266" s="43"/>
      <c r="C266" s="209" t="s">
        <v>663</v>
      </c>
      <c r="D266" s="209" t="s">
        <v>189</v>
      </c>
      <c r="E266" s="210" t="s">
        <v>4181</v>
      </c>
      <c r="F266" s="211" t="s">
        <v>4088</v>
      </c>
      <c r="G266" s="212" t="s">
        <v>235</v>
      </c>
      <c r="H266" s="213">
        <v>2</v>
      </c>
      <c r="I266" s="214"/>
      <c r="J266" s="215">
        <f>ROUND(I266*H266,2)</f>
        <v>0</v>
      </c>
      <c r="K266" s="211" t="s">
        <v>32</v>
      </c>
      <c r="L266" s="48"/>
      <c r="M266" s="216" t="s">
        <v>32</v>
      </c>
      <c r="N266" s="217" t="s">
        <v>49</v>
      </c>
      <c r="O266" s="88"/>
      <c r="P266" s="218">
        <f>O266*H266</f>
        <v>0</v>
      </c>
      <c r="Q266" s="218">
        <v>0</v>
      </c>
      <c r="R266" s="218">
        <f>Q266*H266</f>
        <v>0</v>
      </c>
      <c r="S266" s="218">
        <v>0</v>
      </c>
      <c r="T266" s="219">
        <f>S266*H266</f>
        <v>0</v>
      </c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R266" s="220" t="s">
        <v>405</v>
      </c>
      <c r="AT266" s="220" t="s">
        <v>189</v>
      </c>
      <c r="AU266" s="220" t="s">
        <v>91</v>
      </c>
      <c r="AY266" s="20" t="s">
        <v>188</v>
      </c>
      <c r="BE266" s="221">
        <f>IF(N266="základní",J266,0)</f>
        <v>0</v>
      </c>
      <c r="BF266" s="221">
        <f>IF(N266="snížená",J266,0)</f>
        <v>0</v>
      </c>
      <c r="BG266" s="221">
        <f>IF(N266="zákl. přenesená",J266,0)</f>
        <v>0</v>
      </c>
      <c r="BH266" s="221">
        <f>IF(N266="sníž. přenesená",J266,0)</f>
        <v>0</v>
      </c>
      <c r="BI266" s="221">
        <f>IF(N266="nulová",J266,0)</f>
        <v>0</v>
      </c>
      <c r="BJ266" s="20" t="s">
        <v>86</v>
      </c>
      <c r="BK266" s="221">
        <f>ROUND(I266*H266,2)</f>
        <v>0</v>
      </c>
      <c r="BL266" s="20" t="s">
        <v>405</v>
      </c>
      <c r="BM266" s="220" t="s">
        <v>2892</v>
      </c>
    </row>
    <row r="267" s="2" customFormat="1">
      <c r="A267" s="42"/>
      <c r="B267" s="43"/>
      <c r="C267" s="44"/>
      <c r="D267" s="222" t="s">
        <v>194</v>
      </c>
      <c r="E267" s="44"/>
      <c r="F267" s="223" t="s">
        <v>4088</v>
      </c>
      <c r="G267" s="44"/>
      <c r="H267" s="44"/>
      <c r="I267" s="224"/>
      <c r="J267" s="44"/>
      <c r="K267" s="44"/>
      <c r="L267" s="48"/>
      <c r="M267" s="225"/>
      <c r="N267" s="226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194</v>
      </c>
      <c r="AU267" s="20" t="s">
        <v>91</v>
      </c>
    </row>
    <row r="268" s="2" customFormat="1" ht="16.5" customHeight="1">
      <c r="A268" s="42"/>
      <c r="B268" s="43"/>
      <c r="C268" s="209" t="s">
        <v>669</v>
      </c>
      <c r="D268" s="209" t="s">
        <v>189</v>
      </c>
      <c r="E268" s="210" t="s">
        <v>4182</v>
      </c>
      <c r="F268" s="211" t="s">
        <v>4090</v>
      </c>
      <c r="G268" s="212" t="s">
        <v>235</v>
      </c>
      <c r="H268" s="213">
        <v>1</v>
      </c>
      <c r="I268" s="214"/>
      <c r="J268" s="215">
        <f>ROUND(I268*H268,2)</f>
        <v>0</v>
      </c>
      <c r="K268" s="211" t="s">
        <v>32</v>
      </c>
      <c r="L268" s="48"/>
      <c r="M268" s="216" t="s">
        <v>32</v>
      </c>
      <c r="N268" s="217" t="s">
        <v>49</v>
      </c>
      <c r="O268" s="88"/>
      <c r="P268" s="218">
        <f>O268*H268</f>
        <v>0</v>
      </c>
      <c r="Q268" s="218">
        <v>0</v>
      </c>
      <c r="R268" s="218">
        <f>Q268*H268</f>
        <v>0</v>
      </c>
      <c r="S268" s="218">
        <v>0</v>
      </c>
      <c r="T268" s="219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20" t="s">
        <v>405</v>
      </c>
      <c r="AT268" s="220" t="s">
        <v>189</v>
      </c>
      <c r="AU268" s="220" t="s">
        <v>91</v>
      </c>
      <c r="AY268" s="20" t="s">
        <v>188</v>
      </c>
      <c r="BE268" s="221">
        <f>IF(N268="základní",J268,0)</f>
        <v>0</v>
      </c>
      <c r="BF268" s="221">
        <f>IF(N268="snížená",J268,0)</f>
        <v>0</v>
      </c>
      <c r="BG268" s="221">
        <f>IF(N268="zákl. přenesená",J268,0)</f>
        <v>0</v>
      </c>
      <c r="BH268" s="221">
        <f>IF(N268="sníž. přenesená",J268,0)</f>
        <v>0</v>
      </c>
      <c r="BI268" s="221">
        <f>IF(N268="nulová",J268,0)</f>
        <v>0</v>
      </c>
      <c r="BJ268" s="20" t="s">
        <v>86</v>
      </c>
      <c r="BK268" s="221">
        <f>ROUND(I268*H268,2)</f>
        <v>0</v>
      </c>
      <c r="BL268" s="20" t="s">
        <v>405</v>
      </c>
      <c r="BM268" s="220" t="s">
        <v>2898</v>
      </c>
    </row>
    <row r="269" s="2" customFormat="1">
      <c r="A269" s="42"/>
      <c r="B269" s="43"/>
      <c r="C269" s="44"/>
      <c r="D269" s="222" t="s">
        <v>194</v>
      </c>
      <c r="E269" s="44"/>
      <c r="F269" s="223" t="s">
        <v>4090</v>
      </c>
      <c r="G269" s="44"/>
      <c r="H269" s="44"/>
      <c r="I269" s="224"/>
      <c r="J269" s="44"/>
      <c r="K269" s="44"/>
      <c r="L269" s="48"/>
      <c r="M269" s="225"/>
      <c r="N269" s="226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194</v>
      </c>
      <c r="AU269" s="20" t="s">
        <v>91</v>
      </c>
    </row>
    <row r="270" s="2" customFormat="1" ht="16.5" customHeight="1">
      <c r="A270" s="42"/>
      <c r="B270" s="43"/>
      <c r="C270" s="209" t="s">
        <v>675</v>
      </c>
      <c r="D270" s="209" t="s">
        <v>189</v>
      </c>
      <c r="E270" s="210" t="s">
        <v>4183</v>
      </c>
      <c r="F270" s="211" t="s">
        <v>4092</v>
      </c>
      <c r="G270" s="212" t="s">
        <v>235</v>
      </c>
      <c r="H270" s="213">
        <v>1</v>
      </c>
      <c r="I270" s="214"/>
      <c r="J270" s="215">
        <f>ROUND(I270*H270,2)</f>
        <v>0</v>
      </c>
      <c r="K270" s="211" t="s">
        <v>32</v>
      </c>
      <c r="L270" s="48"/>
      <c r="M270" s="216" t="s">
        <v>32</v>
      </c>
      <c r="N270" s="217" t="s">
        <v>49</v>
      </c>
      <c r="O270" s="88"/>
      <c r="P270" s="218">
        <f>O270*H270</f>
        <v>0</v>
      </c>
      <c r="Q270" s="218">
        <v>0</v>
      </c>
      <c r="R270" s="218">
        <f>Q270*H270</f>
        <v>0</v>
      </c>
      <c r="S270" s="218">
        <v>0</v>
      </c>
      <c r="T270" s="219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20" t="s">
        <v>405</v>
      </c>
      <c r="AT270" s="220" t="s">
        <v>189</v>
      </c>
      <c r="AU270" s="220" t="s">
        <v>91</v>
      </c>
      <c r="AY270" s="20" t="s">
        <v>188</v>
      </c>
      <c r="BE270" s="221">
        <f>IF(N270="základní",J270,0)</f>
        <v>0</v>
      </c>
      <c r="BF270" s="221">
        <f>IF(N270="snížená",J270,0)</f>
        <v>0</v>
      </c>
      <c r="BG270" s="221">
        <f>IF(N270="zákl. přenesená",J270,0)</f>
        <v>0</v>
      </c>
      <c r="BH270" s="221">
        <f>IF(N270="sníž. přenesená",J270,0)</f>
        <v>0</v>
      </c>
      <c r="BI270" s="221">
        <f>IF(N270="nulová",J270,0)</f>
        <v>0</v>
      </c>
      <c r="BJ270" s="20" t="s">
        <v>86</v>
      </c>
      <c r="BK270" s="221">
        <f>ROUND(I270*H270,2)</f>
        <v>0</v>
      </c>
      <c r="BL270" s="20" t="s">
        <v>405</v>
      </c>
      <c r="BM270" s="220" t="s">
        <v>2906</v>
      </c>
    </row>
    <row r="271" s="2" customFormat="1">
      <c r="A271" s="42"/>
      <c r="B271" s="43"/>
      <c r="C271" s="44"/>
      <c r="D271" s="222" t="s">
        <v>194</v>
      </c>
      <c r="E271" s="44"/>
      <c r="F271" s="223" t="s">
        <v>4092</v>
      </c>
      <c r="G271" s="44"/>
      <c r="H271" s="44"/>
      <c r="I271" s="224"/>
      <c r="J271" s="44"/>
      <c r="K271" s="44"/>
      <c r="L271" s="48"/>
      <c r="M271" s="225"/>
      <c r="N271" s="226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194</v>
      </c>
      <c r="AU271" s="20" t="s">
        <v>91</v>
      </c>
    </row>
    <row r="272" s="2" customFormat="1" ht="16.5" customHeight="1">
      <c r="A272" s="42"/>
      <c r="B272" s="43"/>
      <c r="C272" s="209" t="s">
        <v>681</v>
      </c>
      <c r="D272" s="209" t="s">
        <v>189</v>
      </c>
      <c r="E272" s="210" t="s">
        <v>4184</v>
      </c>
      <c r="F272" s="211" t="s">
        <v>4094</v>
      </c>
      <c r="G272" s="212" t="s">
        <v>235</v>
      </c>
      <c r="H272" s="213">
        <v>7</v>
      </c>
      <c r="I272" s="214"/>
      <c r="J272" s="215">
        <f>ROUND(I272*H272,2)</f>
        <v>0</v>
      </c>
      <c r="K272" s="211" t="s">
        <v>32</v>
      </c>
      <c r="L272" s="48"/>
      <c r="M272" s="216" t="s">
        <v>32</v>
      </c>
      <c r="N272" s="217" t="s">
        <v>49</v>
      </c>
      <c r="O272" s="88"/>
      <c r="P272" s="218">
        <f>O272*H272</f>
        <v>0</v>
      </c>
      <c r="Q272" s="218">
        <v>0</v>
      </c>
      <c r="R272" s="218">
        <f>Q272*H272</f>
        <v>0</v>
      </c>
      <c r="S272" s="218">
        <v>0</v>
      </c>
      <c r="T272" s="219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R272" s="220" t="s">
        <v>405</v>
      </c>
      <c r="AT272" s="220" t="s">
        <v>189</v>
      </c>
      <c r="AU272" s="220" t="s">
        <v>91</v>
      </c>
      <c r="AY272" s="20" t="s">
        <v>188</v>
      </c>
      <c r="BE272" s="221">
        <f>IF(N272="základní",J272,0)</f>
        <v>0</v>
      </c>
      <c r="BF272" s="221">
        <f>IF(N272="snížená",J272,0)</f>
        <v>0</v>
      </c>
      <c r="BG272" s="221">
        <f>IF(N272="zákl. přenesená",J272,0)</f>
        <v>0</v>
      </c>
      <c r="BH272" s="221">
        <f>IF(N272="sníž. přenesená",J272,0)</f>
        <v>0</v>
      </c>
      <c r="BI272" s="221">
        <f>IF(N272="nulová",J272,0)</f>
        <v>0</v>
      </c>
      <c r="BJ272" s="20" t="s">
        <v>86</v>
      </c>
      <c r="BK272" s="221">
        <f>ROUND(I272*H272,2)</f>
        <v>0</v>
      </c>
      <c r="BL272" s="20" t="s">
        <v>405</v>
      </c>
      <c r="BM272" s="220" t="s">
        <v>2910</v>
      </c>
    </row>
    <row r="273" s="2" customFormat="1">
      <c r="A273" s="42"/>
      <c r="B273" s="43"/>
      <c r="C273" s="44"/>
      <c r="D273" s="222" t="s">
        <v>194</v>
      </c>
      <c r="E273" s="44"/>
      <c r="F273" s="223" t="s">
        <v>4095</v>
      </c>
      <c r="G273" s="44"/>
      <c r="H273" s="44"/>
      <c r="I273" s="224"/>
      <c r="J273" s="44"/>
      <c r="K273" s="44"/>
      <c r="L273" s="48"/>
      <c r="M273" s="225"/>
      <c r="N273" s="226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0" t="s">
        <v>194</v>
      </c>
      <c r="AU273" s="20" t="s">
        <v>91</v>
      </c>
    </row>
    <row r="274" s="2" customFormat="1">
      <c r="A274" s="42"/>
      <c r="B274" s="43"/>
      <c r="C274" s="44"/>
      <c r="D274" s="222" t="s">
        <v>202</v>
      </c>
      <c r="E274" s="44"/>
      <c r="F274" s="227" t="s">
        <v>4096</v>
      </c>
      <c r="G274" s="44"/>
      <c r="H274" s="44"/>
      <c r="I274" s="224"/>
      <c r="J274" s="44"/>
      <c r="K274" s="44"/>
      <c r="L274" s="48"/>
      <c r="M274" s="225"/>
      <c r="N274" s="226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T274" s="20" t="s">
        <v>202</v>
      </c>
      <c r="AU274" s="20" t="s">
        <v>91</v>
      </c>
    </row>
    <row r="275" s="2" customFormat="1" ht="16.5" customHeight="1">
      <c r="A275" s="42"/>
      <c r="B275" s="43"/>
      <c r="C275" s="209" t="s">
        <v>688</v>
      </c>
      <c r="D275" s="209" t="s">
        <v>189</v>
      </c>
      <c r="E275" s="210" t="s">
        <v>4185</v>
      </c>
      <c r="F275" s="211" t="s">
        <v>4098</v>
      </c>
      <c r="G275" s="212" t="s">
        <v>235</v>
      </c>
      <c r="H275" s="213">
        <v>1</v>
      </c>
      <c r="I275" s="214"/>
      <c r="J275" s="215">
        <f>ROUND(I275*H275,2)</f>
        <v>0</v>
      </c>
      <c r="K275" s="211" t="s">
        <v>32</v>
      </c>
      <c r="L275" s="48"/>
      <c r="M275" s="216" t="s">
        <v>32</v>
      </c>
      <c r="N275" s="217" t="s">
        <v>49</v>
      </c>
      <c r="O275" s="88"/>
      <c r="P275" s="218">
        <f>O275*H275</f>
        <v>0</v>
      </c>
      <c r="Q275" s="218">
        <v>0</v>
      </c>
      <c r="R275" s="218">
        <f>Q275*H275</f>
        <v>0</v>
      </c>
      <c r="S275" s="218">
        <v>0</v>
      </c>
      <c r="T275" s="219">
        <f>S275*H275</f>
        <v>0</v>
      </c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R275" s="220" t="s">
        <v>405</v>
      </c>
      <c r="AT275" s="220" t="s">
        <v>189</v>
      </c>
      <c r="AU275" s="220" t="s">
        <v>91</v>
      </c>
      <c r="AY275" s="20" t="s">
        <v>188</v>
      </c>
      <c r="BE275" s="221">
        <f>IF(N275="základní",J275,0)</f>
        <v>0</v>
      </c>
      <c r="BF275" s="221">
        <f>IF(N275="snížená",J275,0)</f>
        <v>0</v>
      </c>
      <c r="BG275" s="221">
        <f>IF(N275="zákl. přenesená",J275,0)</f>
        <v>0</v>
      </c>
      <c r="BH275" s="221">
        <f>IF(N275="sníž. přenesená",J275,0)</f>
        <v>0</v>
      </c>
      <c r="BI275" s="221">
        <f>IF(N275="nulová",J275,0)</f>
        <v>0</v>
      </c>
      <c r="BJ275" s="20" t="s">
        <v>86</v>
      </c>
      <c r="BK275" s="221">
        <f>ROUND(I275*H275,2)</f>
        <v>0</v>
      </c>
      <c r="BL275" s="20" t="s">
        <v>405</v>
      </c>
      <c r="BM275" s="220" t="s">
        <v>2920</v>
      </c>
    </row>
    <row r="276" s="2" customFormat="1">
      <c r="A276" s="42"/>
      <c r="B276" s="43"/>
      <c r="C276" s="44"/>
      <c r="D276" s="222" t="s">
        <v>194</v>
      </c>
      <c r="E276" s="44"/>
      <c r="F276" s="223" t="s">
        <v>4098</v>
      </c>
      <c r="G276" s="44"/>
      <c r="H276" s="44"/>
      <c r="I276" s="224"/>
      <c r="J276" s="44"/>
      <c r="K276" s="44"/>
      <c r="L276" s="48"/>
      <c r="M276" s="225"/>
      <c r="N276" s="226"/>
      <c r="O276" s="88"/>
      <c r="P276" s="88"/>
      <c r="Q276" s="88"/>
      <c r="R276" s="88"/>
      <c r="S276" s="88"/>
      <c r="T276" s="89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T276" s="20" t="s">
        <v>194</v>
      </c>
      <c r="AU276" s="20" t="s">
        <v>91</v>
      </c>
    </row>
    <row r="277" s="2" customFormat="1" ht="16.5" customHeight="1">
      <c r="A277" s="42"/>
      <c r="B277" s="43"/>
      <c r="C277" s="209" t="s">
        <v>693</v>
      </c>
      <c r="D277" s="209" t="s">
        <v>189</v>
      </c>
      <c r="E277" s="210" t="s">
        <v>4186</v>
      </c>
      <c r="F277" s="211" t="s">
        <v>4100</v>
      </c>
      <c r="G277" s="212" t="s">
        <v>235</v>
      </c>
      <c r="H277" s="213">
        <v>5</v>
      </c>
      <c r="I277" s="214"/>
      <c r="J277" s="215">
        <f>ROUND(I277*H277,2)</f>
        <v>0</v>
      </c>
      <c r="K277" s="211" t="s">
        <v>32</v>
      </c>
      <c r="L277" s="48"/>
      <c r="M277" s="216" t="s">
        <v>32</v>
      </c>
      <c r="N277" s="217" t="s">
        <v>49</v>
      </c>
      <c r="O277" s="88"/>
      <c r="P277" s="218">
        <f>O277*H277</f>
        <v>0</v>
      </c>
      <c r="Q277" s="218">
        <v>0</v>
      </c>
      <c r="R277" s="218">
        <f>Q277*H277</f>
        <v>0</v>
      </c>
      <c r="S277" s="218">
        <v>0</v>
      </c>
      <c r="T277" s="219">
        <f>S277*H277</f>
        <v>0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R277" s="220" t="s">
        <v>405</v>
      </c>
      <c r="AT277" s="220" t="s">
        <v>189</v>
      </c>
      <c r="AU277" s="220" t="s">
        <v>91</v>
      </c>
      <c r="AY277" s="20" t="s">
        <v>188</v>
      </c>
      <c r="BE277" s="221">
        <f>IF(N277="základní",J277,0)</f>
        <v>0</v>
      </c>
      <c r="BF277" s="221">
        <f>IF(N277="snížená",J277,0)</f>
        <v>0</v>
      </c>
      <c r="BG277" s="221">
        <f>IF(N277="zákl. přenesená",J277,0)</f>
        <v>0</v>
      </c>
      <c r="BH277" s="221">
        <f>IF(N277="sníž. přenesená",J277,0)</f>
        <v>0</v>
      </c>
      <c r="BI277" s="221">
        <f>IF(N277="nulová",J277,0)</f>
        <v>0</v>
      </c>
      <c r="BJ277" s="20" t="s">
        <v>86</v>
      </c>
      <c r="BK277" s="221">
        <f>ROUND(I277*H277,2)</f>
        <v>0</v>
      </c>
      <c r="BL277" s="20" t="s">
        <v>405</v>
      </c>
      <c r="BM277" s="220" t="s">
        <v>3541</v>
      </c>
    </row>
    <row r="278" s="2" customFormat="1">
      <c r="A278" s="42"/>
      <c r="B278" s="43"/>
      <c r="C278" s="44"/>
      <c r="D278" s="222" t="s">
        <v>194</v>
      </c>
      <c r="E278" s="44"/>
      <c r="F278" s="223" t="s">
        <v>4100</v>
      </c>
      <c r="G278" s="44"/>
      <c r="H278" s="44"/>
      <c r="I278" s="224"/>
      <c r="J278" s="44"/>
      <c r="K278" s="44"/>
      <c r="L278" s="48"/>
      <c r="M278" s="225"/>
      <c r="N278" s="226"/>
      <c r="O278" s="88"/>
      <c r="P278" s="88"/>
      <c r="Q278" s="88"/>
      <c r="R278" s="88"/>
      <c r="S278" s="88"/>
      <c r="T278" s="89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T278" s="20" t="s">
        <v>194</v>
      </c>
      <c r="AU278" s="20" t="s">
        <v>91</v>
      </c>
    </row>
    <row r="279" s="2" customFormat="1">
      <c r="A279" s="42"/>
      <c r="B279" s="43"/>
      <c r="C279" s="44"/>
      <c r="D279" s="222" t="s">
        <v>202</v>
      </c>
      <c r="E279" s="44"/>
      <c r="F279" s="227" t="s">
        <v>4101</v>
      </c>
      <c r="G279" s="44"/>
      <c r="H279" s="44"/>
      <c r="I279" s="224"/>
      <c r="J279" s="44"/>
      <c r="K279" s="44"/>
      <c r="L279" s="48"/>
      <c r="M279" s="225"/>
      <c r="N279" s="226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0" t="s">
        <v>202</v>
      </c>
      <c r="AU279" s="20" t="s">
        <v>91</v>
      </c>
    </row>
    <row r="280" s="2" customFormat="1" ht="16.5" customHeight="1">
      <c r="A280" s="42"/>
      <c r="B280" s="43"/>
      <c r="C280" s="209" t="s">
        <v>699</v>
      </c>
      <c r="D280" s="209" t="s">
        <v>189</v>
      </c>
      <c r="E280" s="210" t="s">
        <v>4187</v>
      </c>
      <c r="F280" s="211" t="s">
        <v>4103</v>
      </c>
      <c r="G280" s="212" t="s">
        <v>235</v>
      </c>
      <c r="H280" s="213">
        <v>5</v>
      </c>
      <c r="I280" s="214"/>
      <c r="J280" s="215">
        <f>ROUND(I280*H280,2)</f>
        <v>0</v>
      </c>
      <c r="K280" s="211" t="s">
        <v>32</v>
      </c>
      <c r="L280" s="48"/>
      <c r="M280" s="216" t="s">
        <v>32</v>
      </c>
      <c r="N280" s="217" t="s">
        <v>49</v>
      </c>
      <c r="O280" s="88"/>
      <c r="P280" s="218">
        <f>O280*H280</f>
        <v>0</v>
      </c>
      <c r="Q280" s="218">
        <v>0</v>
      </c>
      <c r="R280" s="218">
        <f>Q280*H280</f>
        <v>0</v>
      </c>
      <c r="S280" s="218">
        <v>0</v>
      </c>
      <c r="T280" s="219">
        <f>S280*H280</f>
        <v>0</v>
      </c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R280" s="220" t="s">
        <v>405</v>
      </c>
      <c r="AT280" s="220" t="s">
        <v>189</v>
      </c>
      <c r="AU280" s="220" t="s">
        <v>91</v>
      </c>
      <c r="AY280" s="20" t="s">
        <v>188</v>
      </c>
      <c r="BE280" s="221">
        <f>IF(N280="základní",J280,0)</f>
        <v>0</v>
      </c>
      <c r="BF280" s="221">
        <f>IF(N280="snížená",J280,0)</f>
        <v>0</v>
      </c>
      <c r="BG280" s="221">
        <f>IF(N280="zákl. přenesená",J280,0)</f>
        <v>0</v>
      </c>
      <c r="BH280" s="221">
        <f>IF(N280="sníž. přenesená",J280,0)</f>
        <v>0</v>
      </c>
      <c r="BI280" s="221">
        <f>IF(N280="nulová",J280,0)</f>
        <v>0</v>
      </c>
      <c r="BJ280" s="20" t="s">
        <v>86</v>
      </c>
      <c r="BK280" s="221">
        <f>ROUND(I280*H280,2)</f>
        <v>0</v>
      </c>
      <c r="BL280" s="20" t="s">
        <v>405</v>
      </c>
      <c r="BM280" s="220" t="s">
        <v>3547</v>
      </c>
    </row>
    <row r="281" s="2" customFormat="1">
      <c r="A281" s="42"/>
      <c r="B281" s="43"/>
      <c r="C281" s="44"/>
      <c r="D281" s="222" t="s">
        <v>194</v>
      </c>
      <c r="E281" s="44"/>
      <c r="F281" s="223" t="s">
        <v>4103</v>
      </c>
      <c r="G281" s="44"/>
      <c r="H281" s="44"/>
      <c r="I281" s="224"/>
      <c r="J281" s="44"/>
      <c r="K281" s="44"/>
      <c r="L281" s="48"/>
      <c r="M281" s="225"/>
      <c r="N281" s="226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194</v>
      </c>
      <c r="AU281" s="20" t="s">
        <v>91</v>
      </c>
    </row>
    <row r="282" s="2" customFormat="1">
      <c r="A282" s="42"/>
      <c r="B282" s="43"/>
      <c r="C282" s="44"/>
      <c r="D282" s="222" t="s">
        <v>202</v>
      </c>
      <c r="E282" s="44"/>
      <c r="F282" s="227" t="s">
        <v>4104</v>
      </c>
      <c r="G282" s="44"/>
      <c r="H282" s="44"/>
      <c r="I282" s="224"/>
      <c r="J282" s="44"/>
      <c r="K282" s="44"/>
      <c r="L282" s="48"/>
      <c r="M282" s="225"/>
      <c r="N282" s="226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0" t="s">
        <v>202</v>
      </c>
      <c r="AU282" s="20" t="s">
        <v>91</v>
      </c>
    </row>
    <row r="283" s="2" customFormat="1" ht="16.5" customHeight="1">
      <c r="A283" s="42"/>
      <c r="B283" s="43"/>
      <c r="C283" s="209" t="s">
        <v>705</v>
      </c>
      <c r="D283" s="209" t="s">
        <v>189</v>
      </c>
      <c r="E283" s="210" t="s">
        <v>4188</v>
      </c>
      <c r="F283" s="211" t="s">
        <v>4106</v>
      </c>
      <c r="G283" s="212" t="s">
        <v>235</v>
      </c>
      <c r="H283" s="213">
        <v>4</v>
      </c>
      <c r="I283" s="214"/>
      <c r="J283" s="215">
        <f>ROUND(I283*H283,2)</f>
        <v>0</v>
      </c>
      <c r="K283" s="211" t="s">
        <v>32</v>
      </c>
      <c r="L283" s="48"/>
      <c r="M283" s="216" t="s">
        <v>32</v>
      </c>
      <c r="N283" s="217" t="s">
        <v>49</v>
      </c>
      <c r="O283" s="88"/>
      <c r="P283" s="218">
        <f>O283*H283</f>
        <v>0</v>
      </c>
      <c r="Q283" s="218">
        <v>0</v>
      </c>
      <c r="R283" s="218">
        <f>Q283*H283</f>
        <v>0</v>
      </c>
      <c r="S283" s="218">
        <v>0</v>
      </c>
      <c r="T283" s="219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20" t="s">
        <v>405</v>
      </c>
      <c r="AT283" s="220" t="s">
        <v>189</v>
      </c>
      <c r="AU283" s="220" t="s">
        <v>91</v>
      </c>
      <c r="AY283" s="20" t="s">
        <v>188</v>
      </c>
      <c r="BE283" s="221">
        <f>IF(N283="základní",J283,0)</f>
        <v>0</v>
      </c>
      <c r="BF283" s="221">
        <f>IF(N283="snížená",J283,0)</f>
        <v>0</v>
      </c>
      <c r="BG283" s="221">
        <f>IF(N283="zákl. přenesená",J283,0)</f>
        <v>0</v>
      </c>
      <c r="BH283" s="221">
        <f>IF(N283="sníž. přenesená",J283,0)</f>
        <v>0</v>
      </c>
      <c r="BI283" s="221">
        <f>IF(N283="nulová",J283,0)</f>
        <v>0</v>
      </c>
      <c r="BJ283" s="20" t="s">
        <v>86</v>
      </c>
      <c r="BK283" s="221">
        <f>ROUND(I283*H283,2)</f>
        <v>0</v>
      </c>
      <c r="BL283" s="20" t="s">
        <v>405</v>
      </c>
      <c r="BM283" s="220" t="s">
        <v>3582</v>
      </c>
    </row>
    <row r="284" s="2" customFormat="1">
      <c r="A284" s="42"/>
      <c r="B284" s="43"/>
      <c r="C284" s="44"/>
      <c r="D284" s="222" t="s">
        <v>194</v>
      </c>
      <c r="E284" s="44"/>
      <c r="F284" s="223" t="s">
        <v>4106</v>
      </c>
      <c r="G284" s="44"/>
      <c r="H284" s="44"/>
      <c r="I284" s="224"/>
      <c r="J284" s="44"/>
      <c r="K284" s="44"/>
      <c r="L284" s="48"/>
      <c r="M284" s="225"/>
      <c r="N284" s="226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0" t="s">
        <v>194</v>
      </c>
      <c r="AU284" s="20" t="s">
        <v>91</v>
      </c>
    </row>
    <row r="285" s="2" customFormat="1">
      <c r="A285" s="42"/>
      <c r="B285" s="43"/>
      <c r="C285" s="44"/>
      <c r="D285" s="222" t="s">
        <v>202</v>
      </c>
      <c r="E285" s="44"/>
      <c r="F285" s="227" t="s">
        <v>4153</v>
      </c>
      <c r="G285" s="44"/>
      <c r="H285" s="44"/>
      <c r="I285" s="224"/>
      <c r="J285" s="44"/>
      <c r="K285" s="44"/>
      <c r="L285" s="48"/>
      <c r="M285" s="225"/>
      <c r="N285" s="226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202</v>
      </c>
      <c r="AU285" s="20" t="s">
        <v>91</v>
      </c>
    </row>
    <row r="286" s="2" customFormat="1" ht="16.5" customHeight="1">
      <c r="A286" s="42"/>
      <c r="B286" s="43"/>
      <c r="C286" s="209" t="s">
        <v>721</v>
      </c>
      <c r="D286" s="209" t="s">
        <v>189</v>
      </c>
      <c r="E286" s="210" t="s">
        <v>4189</v>
      </c>
      <c r="F286" s="211" t="s">
        <v>4109</v>
      </c>
      <c r="G286" s="212" t="s">
        <v>235</v>
      </c>
      <c r="H286" s="213">
        <v>14</v>
      </c>
      <c r="I286" s="214"/>
      <c r="J286" s="215">
        <f>ROUND(I286*H286,2)</f>
        <v>0</v>
      </c>
      <c r="K286" s="211" t="s">
        <v>32</v>
      </c>
      <c r="L286" s="48"/>
      <c r="M286" s="216" t="s">
        <v>32</v>
      </c>
      <c r="N286" s="217" t="s">
        <v>49</v>
      </c>
      <c r="O286" s="88"/>
      <c r="P286" s="218">
        <f>O286*H286</f>
        <v>0</v>
      </c>
      <c r="Q286" s="218">
        <v>0</v>
      </c>
      <c r="R286" s="218">
        <f>Q286*H286</f>
        <v>0</v>
      </c>
      <c r="S286" s="218">
        <v>0</v>
      </c>
      <c r="T286" s="219">
        <f>S286*H286</f>
        <v>0</v>
      </c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R286" s="220" t="s">
        <v>405</v>
      </c>
      <c r="AT286" s="220" t="s">
        <v>189</v>
      </c>
      <c r="AU286" s="220" t="s">
        <v>91</v>
      </c>
      <c r="AY286" s="20" t="s">
        <v>188</v>
      </c>
      <c r="BE286" s="221">
        <f>IF(N286="základní",J286,0)</f>
        <v>0</v>
      </c>
      <c r="BF286" s="221">
        <f>IF(N286="snížená",J286,0)</f>
        <v>0</v>
      </c>
      <c r="BG286" s="221">
        <f>IF(N286="zákl. přenesená",J286,0)</f>
        <v>0</v>
      </c>
      <c r="BH286" s="221">
        <f>IF(N286="sníž. přenesená",J286,0)</f>
        <v>0</v>
      </c>
      <c r="BI286" s="221">
        <f>IF(N286="nulová",J286,0)</f>
        <v>0</v>
      </c>
      <c r="BJ286" s="20" t="s">
        <v>86</v>
      </c>
      <c r="BK286" s="221">
        <f>ROUND(I286*H286,2)</f>
        <v>0</v>
      </c>
      <c r="BL286" s="20" t="s">
        <v>405</v>
      </c>
      <c r="BM286" s="220" t="s">
        <v>2926</v>
      </c>
    </row>
    <row r="287" s="2" customFormat="1">
      <c r="A287" s="42"/>
      <c r="B287" s="43"/>
      <c r="C287" s="44"/>
      <c r="D287" s="222" t="s">
        <v>194</v>
      </c>
      <c r="E287" s="44"/>
      <c r="F287" s="223" t="s">
        <v>4109</v>
      </c>
      <c r="G287" s="44"/>
      <c r="H287" s="44"/>
      <c r="I287" s="224"/>
      <c r="J287" s="44"/>
      <c r="K287" s="44"/>
      <c r="L287" s="48"/>
      <c r="M287" s="225"/>
      <c r="N287" s="226"/>
      <c r="O287" s="88"/>
      <c r="P287" s="88"/>
      <c r="Q287" s="88"/>
      <c r="R287" s="88"/>
      <c r="S287" s="88"/>
      <c r="T287" s="89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T287" s="20" t="s">
        <v>194</v>
      </c>
      <c r="AU287" s="20" t="s">
        <v>91</v>
      </c>
    </row>
    <row r="288" s="2" customFormat="1">
      <c r="A288" s="42"/>
      <c r="B288" s="43"/>
      <c r="C288" s="44"/>
      <c r="D288" s="222" t="s">
        <v>202</v>
      </c>
      <c r="E288" s="44"/>
      <c r="F288" s="227" t="s">
        <v>4110</v>
      </c>
      <c r="G288" s="44"/>
      <c r="H288" s="44"/>
      <c r="I288" s="224"/>
      <c r="J288" s="44"/>
      <c r="K288" s="44"/>
      <c r="L288" s="48"/>
      <c r="M288" s="225"/>
      <c r="N288" s="226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202</v>
      </c>
      <c r="AU288" s="20" t="s">
        <v>91</v>
      </c>
    </row>
    <row r="289" s="2" customFormat="1" ht="16.5" customHeight="1">
      <c r="A289" s="42"/>
      <c r="B289" s="43"/>
      <c r="C289" s="209" t="s">
        <v>729</v>
      </c>
      <c r="D289" s="209" t="s">
        <v>189</v>
      </c>
      <c r="E289" s="210" t="s">
        <v>4190</v>
      </c>
      <c r="F289" s="211" t="s">
        <v>4191</v>
      </c>
      <c r="G289" s="212" t="s">
        <v>314</v>
      </c>
      <c r="H289" s="213">
        <v>25</v>
      </c>
      <c r="I289" s="214"/>
      <c r="J289" s="215">
        <f>ROUND(I289*H289,2)</f>
        <v>0</v>
      </c>
      <c r="K289" s="211" t="s">
        <v>32</v>
      </c>
      <c r="L289" s="48"/>
      <c r="M289" s="216" t="s">
        <v>32</v>
      </c>
      <c r="N289" s="217" t="s">
        <v>49</v>
      </c>
      <c r="O289" s="88"/>
      <c r="P289" s="218">
        <f>O289*H289</f>
        <v>0</v>
      </c>
      <c r="Q289" s="218">
        <v>0</v>
      </c>
      <c r="R289" s="218">
        <f>Q289*H289</f>
        <v>0</v>
      </c>
      <c r="S289" s="218">
        <v>0</v>
      </c>
      <c r="T289" s="219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20" t="s">
        <v>405</v>
      </c>
      <c r="AT289" s="220" t="s">
        <v>189</v>
      </c>
      <c r="AU289" s="220" t="s">
        <v>91</v>
      </c>
      <c r="AY289" s="20" t="s">
        <v>188</v>
      </c>
      <c r="BE289" s="221">
        <f>IF(N289="základní",J289,0)</f>
        <v>0</v>
      </c>
      <c r="BF289" s="221">
        <f>IF(N289="snížená",J289,0)</f>
        <v>0</v>
      </c>
      <c r="BG289" s="221">
        <f>IF(N289="zákl. přenesená",J289,0)</f>
        <v>0</v>
      </c>
      <c r="BH289" s="221">
        <f>IF(N289="sníž. přenesená",J289,0)</f>
        <v>0</v>
      </c>
      <c r="BI289" s="221">
        <f>IF(N289="nulová",J289,0)</f>
        <v>0</v>
      </c>
      <c r="BJ289" s="20" t="s">
        <v>86</v>
      </c>
      <c r="BK289" s="221">
        <f>ROUND(I289*H289,2)</f>
        <v>0</v>
      </c>
      <c r="BL289" s="20" t="s">
        <v>405</v>
      </c>
      <c r="BM289" s="220" t="s">
        <v>3613</v>
      </c>
    </row>
    <row r="290" s="2" customFormat="1">
      <c r="A290" s="42"/>
      <c r="B290" s="43"/>
      <c r="C290" s="44"/>
      <c r="D290" s="222" t="s">
        <v>194</v>
      </c>
      <c r="E290" s="44"/>
      <c r="F290" s="223" t="s">
        <v>4191</v>
      </c>
      <c r="G290" s="44"/>
      <c r="H290" s="44"/>
      <c r="I290" s="224"/>
      <c r="J290" s="44"/>
      <c r="K290" s="44"/>
      <c r="L290" s="48"/>
      <c r="M290" s="225"/>
      <c r="N290" s="226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0" t="s">
        <v>194</v>
      </c>
      <c r="AU290" s="20" t="s">
        <v>91</v>
      </c>
    </row>
    <row r="291" s="2" customFormat="1">
      <c r="A291" s="42"/>
      <c r="B291" s="43"/>
      <c r="C291" s="44"/>
      <c r="D291" s="222" t="s">
        <v>202</v>
      </c>
      <c r="E291" s="44"/>
      <c r="F291" s="227" t="s">
        <v>4113</v>
      </c>
      <c r="G291" s="44"/>
      <c r="H291" s="44"/>
      <c r="I291" s="224"/>
      <c r="J291" s="44"/>
      <c r="K291" s="44"/>
      <c r="L291" s="48"/>
      <c r="M291" s="225"/>
      <c r="N291" s="226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202</v>
      </c>
      <c r="AU291" s="20" t="s">
        <v>91</v>
      </c>
    </row>
    <row r="292" s="2" customFormat="1" ht="16.5" customHeight="1">
      <c r="A292" s="42"/>
      <c r="B292" s="43"/>
      <c r="C292" s="209" t="s">
        <v>744</v>
      </c>
      <c r="D292" s="209" t="s">
        <v>189</v>
      </c>
      <c r="E292" s="210" t="s">
        <v>4192</v>
      </c>
      <c r="F292" s="211" t="s">
        <v>4115</v>
      </c>
      <c r="G292" s="212" t="s">
        <v>314</v>
      </c>
      <c r="H292" s="213">
        <v>80</v>
      </c>
      <c r="I292" s="214"/>
      <c r="J292" s="215">
        <f>ROUND(I292*H292,2)</f>
        <v>0</v>
      </c>
      <c r="K292" s="211" t="s">
        <v>32</v>
      </c>
      <c r="L292" s="48"/>
      <c r="M292" s="216" t="s">
        <v>32</v>
      </c>
      <c r="N292" s="217" t="s">
        <v>49</v>
      </c>
      <c r="O292" s="88"/>
      <c r="P292" s="218">
        <f>O292*H292</f>
        <v>0</v>
      </c>
      <c r="Q292" s="218">
        <v>0</v>
      </c>
      <c r="R292" s="218">
        <f>Q292*H292</f>
        <v>0</v>
      </c>
      <c r="S292" s="218">
        <v>0</v>
      </c>
      <c r="T292" s="219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20" t="s">
        <v>405</v>
      </c>
      <c r="AT292" s="220" t="s">
        <v>189</v>
      </c>
      <c r="AU292" s="220" t="s">
        <v>91</v>
      </c>
      <c r="AY292" s="20" t="s">
        <v>188</v>
      </c>
      <c r="BE292" s="221">
        <f>IF(N292="základní",J292,0)</f>
        <v>0</v>
      </c>
      <c r="BF292" s="221">
        <f>IF(N292="snížená",J292,0)</f>
        <v>0</v>
      </c>
      <c r="BG292" s="221">
        <f>IF(N292="zákl. přenesená",J292,0)</f>
        <v>0</v>
      </c>
      <c r="BH292" s="221">
        <f>IF(N292="sníž. přenesená",J292,0)</f>
        <v>0</v>
      </c>
      <c r="BI292" s="221">
        <f>IF(N292="nulová",J292,0)</f>
        <v>0</v>
      </c>
      <c r="BJ292" s="20" t="s">
        <v>86</v>
      </c>
      <c r="BK292" s="221">
        <f>ROUND(I292*H292,2)</f>
        <v>0</v>
      </c>
      <c r="BL292" s="20" t="s">
        <v>405</v>
      </c>
      <c r="BM292" s="220" t="s">
        <v>3619</v>
      </c>
    </row>
    <row r="293" s="2" customFormat="1">
      <c r="A293" s="42"/>
      <c r="B293" s="43"/>
      <c r="C293" s="44"/>
      <c r="D293" s="222" t="s">
        <v>194</v>
      </c>
      <c r="E293" s="44"/>
      <c r="F293" s="223" t="s">
        <v>4115</v>
      </c>
      <c r="G293" s="44"/>
      <c r="H293" s="44"/>
      <c r="I293" s="224"/>
      <c r="J293" s="44"/>
      <c r="K293" s="44"/>
      <c r="L293" s="48"/>
      <c r="M293" s="225"/>
      <c r="N293" s="226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194</v>
      </c>
      <c r="AU293" s="20" t="s">
        <v>91</v>
      </c>
    </row>
    <row r="294" s="2" customFormat="1">
      <c r="A294" s="42"/>
      <c r="B294" s="43"/>
      <c r="C294" s="44"/>
      <c r="D294" s="222" t="s">
        <v>202</v>
      </c>
      <c r="E294" s="44"/>
      <c r="F294" s="227" t="s">
        <v>4116</v>
      </c>
      <c r="G294" s="44"/>
      <c r="H294" s="44"/>
      <c r="I294" s="224"/>
      <c r="J294" s="44"/>
      <c r="K294" s="44"/>
      <c r="L294" s="48"/>
      <c r="M294" s="225"/>
      <c r="N294" s="226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202</v>
      </c>
      <c r="AU294" s="20" t="s">
        <v>91</v>
      </c>
    </row>
    <row r="295" s="2" customFormat="1" ht="16.5" customHeight="1">
      <c r="A295" s="42"/>
      <c r="B295" s="43"/>
      <c r="C295" s="209" t="s">
        <v>752</v>
      </c>
      <c r="D295" s="209" t="s">
        <v>189</v>
      </c>
      <c r="E295" s="210" t="s">
        <v>4193</v>
      </c>
      <c r="F295" s="211" t="s">
        <v>4118</v>
      </c>
      <c r="G295" s="212" t="s">
        <v>314</v>
      </c>
      <c r="H295" s="213">
        <v>150</v>
      </c>
      <c r="I295" s="214"/>
      <c r="J295" s="215">
        <f>ROUND(I295*H295,2)</f>
        <v>0</v>
      </c>
      <c r="K295" s="211" t="s">
        <v>32</v>
      </c>
      <c r="L295" s="48"/>
      <c r="M295" s="216" t="s">
        <v>32</v>
      </c>
      <c r="N295" s="217" t="s">
        <v>49</v>
      </c>
      <c r="O295" s="88"/>
      <c r="P295" s="218">
        <f>O295*H295</f>
        <v>0</v>
      </c>
      <c r="Q295" s="218">
        <v>0</v>
      </c>
      <c r="R295" s="218">
        <f>Q295*H295</f>
        <v>0</v>
      </c>
      <c r="S295" s="218">
        <v>0</v>
      </c>
      <c r="T295" s="219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20" t="s">
        <v>405</v>
      </c>
      <c r="AT295" s="220" t="s">
        <v>189</v>
      </c>
      <c r="AU295" s="220" t="s">
        <v>91</v>
      </c>
      <c r="AY295" s="20" t="s">
        <v>188</v>
      </c>
      <c r="BE295" s="221">
        <f>IF(N295="základní",J295,0)</f>
        <v>0</v>
      </c>
      <c r="BF295" s="221">
        <f>IF(N295="snížená",J295,0)</f>
        <v>0</v>
      </c>
      <c r="BG295" s="221">
        <f>IF(N295="zákl. přenesená",J295,0)</f>
        <v>0</v>
      </c>
      <c r="BH295" s="221">
        <f>IF(N295="sníž. přenesená",J295,0)</f>
        <v>0</v>
      </c>
      <c r="BI295" s="221">
        <f>IF(N295="nulová",J295,0)</f>
        <v>0</v>
      </c>
      <c r="BJ295" s="20" t="s">
        <v>86</v>
      </c>
      <c r="BK295" s="221">
        <f>ROUND(I295*H295,2)</f>
        <v>0</v>
      </c>
      <c r="BL295" s="20" t="s">
        <v>405</v>
      </c>
      <c r="BM295" s="220" t="s">
        <v>3623</v>
      </c>
    </row>
    <row r="296" s="2" customFormat="1">
      <c r="A296" s="42"/>
      <c r="B296" s="43"/>
      <c r="C296" s="44"/>
      <c r="D296" s="222" t="s">
        <v>194</v>
      </c>
      <c r="E296" s="44"/>
      <c r="F296" s="223" t="s">
        <v>4118</v>
      </c>
      <c r="G296" s="44"/>
      <c r="H296" s="44"/>
      <c r="I296" s="224"/>
      <c r="J296" s="44"/>
      <c r="K296" s="44"/>
      <c r="L296" s="48"/>
      <c r="M296" s="225"/>
      <c r="N296" s="226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0" t="s">
        <v>194</v>
      </c>
      <c r="AU296" s="20" t="s">
        <v>91</v>
      </c>
    </row>
    <row r="297" s="2" customFormat="1">
      <c r="A297" s="42"/>
      <c r="B297" s="43"/>
      <c r="C297" s="44"/>
      <c r="D297" s="222" t="s">
        <v>202</v>
      </c>
      <c r="E297" s="44"/>
      <c r="F297" s="227" t="s">
        <v>4119</v>
      </c>
      <c r="G297" s="44"/>
      <c r="H297" s="44"/>
      <c r="I297" s="224"/>
      <c r="J297" s="44"/>
      <c r="K297" s="44"/>
      <c r="L297" s="48"/>
      <c r="M297" s="225"/>
      <c r="N297" s="226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202</v>
      </c>
      <c r="AU297" s="20" t="s">
        <v>91</v>
      </c>
    </row>
    <row r="298" s="2" customFormat="1" ht="16.5" customHeight="1">
      <c r="A298" s="42"/>
      <c r="B298" s="43"/>
      <c r="C298" s="209" t="s">
        <v>757</v>
      </c>
      <c r="D298" s="209" t="s">
        <v>189</v>
      </c>
      <c r="E298" s="210" t="s">
        <v>4194</v>
      </c>
      <c r="F298" s="211" t="s">
        <v>4121</v>
      </c>
      <c r="G298" s="212" t="s">
        <v>314</v>
      </c>
      <c r="H298" s="213">
        <v>70</v>
      </c>
      <c r="I298" s="214"/>
      <c r="J298" s="215">
        <f>ROUND(I298*H298,2)</f>
        <v>0</v>
      </c>
      <c r="K298" s="211" t="s">
        <v>32</v>
      </c>
      <c r="L298" s="48"/>
      <c r="M298" s="216" t="s">
        <v>32</v>
      </c>
      <c r="N298" s="217" t="s">
        <v>49</v>
      </c>
      <c r="O298" s="88"/>
      <c r="P298" s="218">
        <f>O298*H298</f>
        <v>0</v>
      </c>
      <c r="Q298" s="218">
        <v>0</v>
      </c>
      <c r="R298" s="218">
        <f>Q298*H298</f>
        <v>0</v>
      </c>
      <c r="S298" s="218">
        <v>0</v>
      </c>
      <c r="T298" s="219">
        <f>S298*H298</f>
        <v>0</v>
      </c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R298" s="220" t="s">
        <v>405</v>
      </c>
      <c r="AT298" s="220" t="s">
        <v>189</v>
      </c>
      <c r="AU298" s="220" t="s">
        <v>91</v>
      </c>
      <c r="AY298" s="20" t="s">
        <v>188</v>
      </c>
      <c r="BE298" s="221">
        <f>IF(N298="základní",J298,0)</f>
        <v>0</v>
      </c>
      <c r="BF298" s="221">
        <f>IF(N298="snížená",J298,0)</f>
        <v>0</v>
      </c>
      <c r="BG298" s="221">
        <f>IF(N298="zákl. přenesená",J298,0)</f>
        <v>0</v>
      </c>
      <c r="BH298" s="221">
        <f>IF(N298="sníž. přenesená",J298,0)</f>
        <v>0</v>
      </c>
      <c r="BI298" s="221">
        <f>IF(N298="nulová",J298,0)</f>
        <v>0</v>
      </c>
      <c r="BJ298" s="20" t="s">
        <v>86</v>
      </c>
      <c r="BK298" s="221">
        <f>ROUND(I298*H298,2)</f>
        <v>0</v>
      </c>
      <c r="BL298" s="20" t="s">
        <v>405</v>
      </c>
      <c r="BM298" s="220" t="s">
        <v>817</v>
      </c>
    </row>
    <row r="299" s="2" customFormat="1">
      <c r="A299" s="42"/>
      <c r="B299" s="43"/>
      <c r="C299" s="44"/>
      <c r="D299" s="222" t="s">
        <v>194</v>
      </c>
      <c r="E299" s="44"/>
      <c r="F299" s="223" t="s">
        <v>4121</v>
      </c>
      <c r="G299" s="44"/>
      <c r="H299" s="44"/>
      <c r="I299" s="224"/>
      <c r="J299" s="44"/>
      <c r="K299" s="44"/>
      <c r="L299" s="48"/>
      <c r="M299" s="225"/>
      <c r="N299" s="226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T299" s="20" t="s">
        <v>194</v>
      </c>
      <c r="AU299" s="20" t="s">
        <v>91</v>
      </c>
    </row>
    <row r="300" s="2" customFormat="1">
      <c r="A300" s="42"/>
      <c r="B300" s="43"/>
      <c r="C300" s="44"/>
      <c r="D300" s="222" t="s">
        <v>202</v>
      </c>
      <c r="E300" s="44"/>
      <c r="F300" s="227" t="s">
        <v>4122</v>
      </c>
      <c r="G300" s="44"/>
      <c r="H300" s="44"/>
      <c r="I300" s="224"/>
      <c r="J300" s="44"/>
      <c r="K300" s="44"/>
      <c r="L300" s="48"/>
      <c r="M300" s="225"/>
      <c r="N300" s="226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202</v>
      </c>
      <c r="AU300" s="20" t="s">
        <v>91</v>
      </c>
    </row>
    <row r="301" s="11" customFormat="1" ht="22.8" customHeight="1">
      <c r="A301" s="11"/>
      <c r="B301" s="195"/>
      <c r="C301" s="196"/>
      <c r="D301" s="197" t="s">
        <v>77</v>
      </c>
      <c r="E301" s="237" t="s">
        <v>4195</v>
      </c>
      <c r="F301" s="237" t="s">
        <v>4196</v>
      </c>
      <c r="G301" s="196"/>
      <c r="H301" s="196"/>
      <c r="I301" s="199"/>
      <c r="J301" s="238">
        <f>BK301</f>
        <v>0</v>
      </c>
      <c r="K301" s="196"/>
      <c r="L301" s="201"/>
      <c r="M301" s="202"/>
      <c r="N301" s="203"/>
      <c r="O301" s="203"/>
      <c r="P301" s="204">
        <f>SUM(P302:P341)</f>
        <v>0</v>
      </c>
      <c r="Q301" s="203"/>
      <c r="R301" s="204">
        <f>SUM(R302:R341)</f>
        <v>0</v>
      </c>
      <c r="S301" s="203"/>
      <c r="T301" s="205">
        <f>SUM(T302:T341)</f>
        <v>0</v>
      </c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R301" s="206" t="s">
        <v>86</v>
      </c>
      <c r="AT301" s="207" t="s">
        <v>77</v>
      </c>
      <c r="AU301" s="207" t="s">
        <v>86</v>
      </c>
      <c r="AY301" s="206" t="s">
        <v>188</v>
      </c>
      <c r="BK301" s="208">
        <f>SUM(BK302:BK341)</f>
        <v>0</v>
      </c>
    </row>
    <row r="302" s="2" customFormat="1" ht="24.15" customHeight="1">
      <c r="A302" s="42"/>
      <c r="B302" s="43"/>
      <c r="C302" s="209" t="s">
        <v>765</v>
      </c>
      <c r="D302" s="209" t="s">
        <v>189</v>
      </c>
      <c r="E302" s="210" t="s">
        <v>4197</v>
      </c>
      <c r="F302" s="211" t="s">
        <v>4143</v>
      </c>
      <c r="G302" s="212" t="s">
        <v>235</v>
      </c>
      <c r="H302" s="213">
        <v>1</v>
      </c>
      <c r="I302" s="214"/>
      <c r="J302" s="215">
        <f>ROUND(I302*H302,2)</f>
        <v>0</v>
      </c>
      <c r="K302" s="211" t="s">
        <v>32</v>
      </c>
      <c r="L302" s="48"/>
      <c r="M302" s="216" t="s">
        <v>32</v>
      </c>
      <c r="N302" s="217" t="s">
        <v>49</v>
      </c>
      <c r="O302" s="88"/>
      <c r="P302" s="218">
        <f>O302*H302</f>
        <v>0</v>
      </c>
      <c r="Q302" s="218">
        <v>0</v>
      </c>
      <c r="R302" s="218">
        <f>Q302*H302</f>
        <v>0</v>
      </c>
      <c r="S302" s="218">
        <v>0</v>
      </c>
      <c r="T302" s="219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20" t="s">
        <v>405</v>
      </c>
      <c r="AT302" s="220" t="s">
        <v>189</v>
      </c>
      <c r="AU302" s="220" t="s">
        <v>91</v>
      </c>
      <c r="AY302" s="20" t="s">
        <v>188</v>
      </c>
      <c r="BE302" s="221">
        <f>IF(N302="základní",J302,0)</f>
        <v>0</v>
      </c>
      <c r="BF302" s="221">
        <f>IF(N302="snížená",J302,0)</f>
        <v>0</v>
      </c>
      <c r="BG302" s="221">
        <f>IF(N302="zákl. přenesená",J302,0)</f>
        <v>0</v>
      </c>
      <c r="BH302" s="221">
        <f>IF(N302="sníž. přenesená",J302,0)</f>
        <v>0</v>
      </c>
      <c r="BI302" s="221">
        <f>IF(N302="nulová",J302,0)</f>
        <v>0</v>
      </c>
      <c r="BJ302" s="20" t="s">
        <v>86</v>
      </c>
      <c r="BK302" s="221">
        <f>ROUND(I302*H302,2)</f>
        <v>0</v>
      </c>
      <c r="BL302" s="20" t="s">
        <v>405</v>
      </c>
      <c r="BM302" s="220" t="s">
        <v>3638</v>
      </c>
    </row>
    <row r="303" s="2" customFormat="1">
      <c r="A303" s="42"/>
      <c r="B303" s="43"/>
      <c r="C303" s="44"/>
      <c r="D303" s="222" t="s">
        <v>194</v>
      </c>
      <c r="E303" s="44"/>
      <c r="F303" s="223" t="s">
        <v>4143</v>
      </c>
      <c r="G303" s="44"/>
      <c r="H303" s="44"/>
      <c r="I303" s="224"/>
      <c r="J303" s="44"/>
      <c r="K303" s="44"/>
      <c r="L303" s="48"/>
      <c r="M303" s="225"/>
      <c r="N303" s="226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0" t="s">
        <v>194</v>
      </c>
      <c r="AU303" s="20" t="s">
        <v>91</v>
      </c>
    </row>
    <row r="304" s="2" customFormat="1">
      <c r="A304" s="42"/>
      <c r="B304" s="43"/>
      <c r="C304" s="44"/>
      <c r="D304" s="222" t="s">
        <v>202</v>
      </c>
      <c r="E304" s="44"/>
      <c r="F304" s="227" t="s">
        <v>4084</v>
      </c>
      <c r="G304" s="44"/>
      <c r="H304" s="44"/>
      <c r="I304" s="224"/>
      <c r="J304" s="44"/>
      <c r="K304" s="44"/>
      <c r="L304" s="48"/>
      <c r="M304" s="225"/>
      <c r="N304" s="226"/>
      <c r="O304" s="88"/>
      <c r="P304" s="88"/>
      <c r="Q304" s="88"/>
      <c r="R304" s="88"/>
      <c r="S304" s="88"/>
      <c r="T304" s="89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T304" s="20" t="s">
        <v>202</v>
      </c>
      <c r="AU304" s="20" t="s">
        <v>91</v>
      </c>
    </row>
    <row r="305" s="2" customFormat="1" ht="16.5" customHeight="1">
      <c r="A305" s="42"/>
      <c r="B305" s="43"/>
      <c r="C305" s="209" t="s">
        <v>774</v>
      </c>
      <c r="D305" s="209" t="s">
        <v>189</v>
      </c>
      <c r="E305" s="210" t="s">
        <v>4198</v>
      </c>
      <c r="F305" s="211" t="s">
        <v>4086</v>
      </c>
      <c r="G305" s="212" t="s">
        <v>235</v>
      </c>
      <c r="H305" s="213">
        <v>1</v>
      </c>
      <c r="I305" s="214"/>
      <c r="J305" s="215">
        <f>ROUND(I305*H305,2)</f>
        <v>0</v>
      </c>
      <c r="K305" s="211" t="s">
        <v>32</v>
      </c>
      <c r="L305" s="48"/>
      <c r="M305" s="216" t="s">
        <v>32</v>
      </c>
      <c r="N305" s="217" t="s">
        <v>49</v>
      </c>
      <c r="O305" s="88"/>
      <c r="P305" s="218">
        <f>O305*H305</f>
        <v>0</v>
      </c>
      <c r="Q305" s="218">
        <v>0</v>
      </c>
      <c r="R305" s="218">
        <f>Q305*H305</f>
        <v>0</v>
      </c>
      <c r="S305" s="218">
        <v>0</v>
      </c>
      <c r="T305" s="219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20" t="s">
        <v>405</v>
      </c>
      <c r="AT305" s="220" t="s">
        <v>189</v>
      </c>
      <c r="AU305" s="220" t="s">
        <v>91</v>
      </c>
      <c r="AY305" s="20" t="s">
        <v>188</v>
      </c>
      <c r="BE305" s="221">
        <f>IF(N305="základní",J305,0)</f>
        <v>0</v>
      </c>
      <c r="BF305" s="221">
        <f>IF(N305="snížená",J305,0)</f>
        <v>0</v>
      </c>
      <c r="BG305" s="221">
        <f>IF(N305="zákl. přenesená",J305,0)</f>
        <v>0</v>
      </c>
      <c r="BH305" s="221">
        <f>IF(N305="sníž. přenesená",J305,0)</f>
        <v>0</v>
      </c>
      <c r="BI305" s="221">
        <f>IF(N305="nulová",J305,0)</f>
        <v>0</v>
      </c>
      <c r="BJ305" s="20" t="s">
        <v>86</v>
      </c>
      <c r="BK305" s="221">
        <f>ROUND(I305*H305,2)</f>
        <v>0</v>
      </c>
      <c r="BL305" s="20" t="s">
        <v>405</v>
      </c>
      <c r="BM305" s="220" t="s">
        <v>3651</v>
      </c>
    </row>
    <row r="306" s="2" customFormat="1">
      <c r="A306" s="42"/>
      <c r="B306" s="43"/>
      <c r="C306" s="44"/>
      <c r="D306" s="222" t="s">
        <v>194</v>
      </c>
      <c r="E306" s="44"/>
      <c r="F306" s="223" t="s">
        <v>4086</v>
      </c>
      <c r="G306" s="44"/>
      <c r="H306" s="44"/>
      <c r="I306" s="224"/>
      <c r="J306" s="44"/>
      <c r="K306" s="44"/>
      <c r="L306" s="48"/>
      <c r="M306" s="225"/>
      <c r="N306" s="226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194</v>
      </c>
      <c r="AU306" s="20" t="s">
        <v>91</v>
      </c>
    </row>
    <row r="307" s="2" customFormat="1" ht="16.5" customHeight="1">
      <c r="A307" s="42"/>
      <c r="B307" s="43"/>
      <c r="C307" s="209" t="s">
        <v>782</v>
      </c>
      <c r="D307" s="209" t="s">
        <v>189</v>
      </c>
      <c r="E307" s="210" t="s">
        <v>4199</v>
      </c>
      <c r="F307" s="211" t="s">
        <v>4088</v>
      </c>
      <c r="G307" s="212" t="s">
        <v>235</v>
      </c>
      <c r="H307" s="213">
        <v>2</v>
      </c>
      <c r="I307" s="214"/>
      <c r="J307" s="215">
        <f>ROUND(I307*H307,2)</f>
        <v>0</v>
      </c>
      <c r="K307" s="211" t="s">
        <v>32</v>
      </c>
      <c r="L307" s="48"/>
      <c r="M307" s="216" t="s">
        <v>32</v>
      </c>
      <c r="N307" s="217" t="s">
        <v>49</v>
      </c>
      <c r="O307" s="88"/>
      <c r="P307" s="218">
        <f>O307*H307</f>
        <v>0</v>
      </c>
      <c r="Q307" s="218">
        <v>0</v>
      </c>
      <c r="R307" s="218">
        <f>Q307*H307</f>
        <v>0</v>
      </c>
      <c r="S307" s="218">
        <v>0</v>
      </c>
      <c r="T307" s="219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20" t="s">
        <v>405</v>
      </c>
      <c r="AT307" s="220" t="s">
        <v>189</v>
      </c>
      <c r="AU307" s="220" t="s">
        <v>91</v>
      </c>
      <c r="AY307" s="20" t="s">
        <v>188</v>
      </c>
      <c r="BE307" s="221">
        <f>IF(N307="základní",J307,0)</f>
        <v>0</v>
      </c>
      <c r="BF307" s="221">
        <f>IF(N307="snížená",J307,0)</f>
        <v>0</v>
      </c>
      <c r="BG307" s="221">
        <f>IF(N307="zákl. přenesená",J307,0)</f>
        <v>0</v>
      </c>
      <c r="BH307" s="221">
        <f>IF(N307="sníž. přenesená",J307,0)</f>
        <v>0</v>
      </c>
      <c r="BI307" s="221">
        <f>IF(N307="nulová",J307,0)</f>
        <v>0</v>
      </c>
      <c r="BJ307" s="20" t="s">
        <v>86</v>
      </c>
      <c r="BK307" s="221">
        <f>ROUND(I307*H307,2)</f>
        <v>0</v>
      </c>
      <c r="BL307" s="20" t="s">
        <v>405</v>
      </c>
      <c r="BM307" s="220" t="s">
        <v>2979</v>
      </c>
    </row>
    <row r="308" s="2" customFormat="1">
      <c r="A308" s="42"/>
      <c r="B308" s="43"/>
      <c r="C308" s="44"/>
      <c r="D308" s="222" t="s">
        <v>194</v>
      </c>
      <c r="E308" s="44"/>
      <c r="F308" s="223" t="s">
        <v>4088</v>
      </c>
      <c r="G308" s="44"/>
      <c r="H308" s="44"/>
      <c r="I308" s="224"/>
      <c r="J308" s="44"/>
      <c r="K308" s="44"/>
      <c r="L308" s="48"/>
      <c r="M308" s="225"/>
      <c r="N308" s="226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0" t="s">
        <v>194</v>
      </c>
      <c r="AU308" s="20" t="s">
        <v>91</v>
      </c>
    </row>
    <row r="309" s="2" customFormat="1" ht="16.5" customHeight="1">
      <c r="A309" s="42"/>
      <c r="B309" s="43"/>
      <c r="C309" s="209" t="s">
        <v>799</v>
      </c>
      <c r="D309" s="209" t="s">
        <v>189</v>
      </c>
      <c r="E309" s="210" t="s">
        <v>4200</v>
      </c>
      <c r="F309" s="211" t="s">
        <v>4090</v>
      </c>
      <c r="G309" s="212" t="s">
        <v>235</v>
      </c>
      <c r="H309" s="213">
        <v>1</v>
      </c>
      <c r="I309" s="214"/>
      <c r="J309" s="215">
        <f>ROUND(I309*H309,2)</f>
        <v>0</v>
      </c>
      <c r="K309" s="211" t="s">
        <v>32</v>
      </c>
      <c r="L309" s="48"/>
      <c r="M309" s="216" t="s">
        <v>32</v>
      </c>
      <c r="N309" s="217" t="s">
        <v>49</v>
      </c>
      <c r="O309" s="88"/>
      <c r="P309" s="218">
        <f>O309*H309</f>
        <v>0</v>
      </c>
      <c r="Q309" s="218">
        <v>0</v>
      </c>
      <c r="R309" s="218">
        <f>Q309*H309</f>
        <v>0</v>
      </c>
      <c r="S309" s="218">
        <v>0</v>
      </c>
      <c r="T309" s="219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20" t="s">
        <v>405</v>
      </c>
      <c r="AT309" s="220" t="s">
        <v>189</v>
      </c>
      <c r="AU309" s="220" t="s">
        <v>91</v>
      </c>
      <c r="AY309" s="20" t="s">
        <v>188</v>
      </c>
      <c r="BE309" s="221">
        <f>IF(N309="základní",J309,0)</f>
        <v>0</v>
      </c>
      <c r="BF309" s="221">
        <f>IF(N309="snížená",J309,0)</f>
        <v>0</v>
      </c>
      <c r="BG309" s="221">
        <f>IF(N309="zákl. přenesená",J309,0)</f>
        <v>0</v>
      </c>
      <c r="BH309" s="221">
        <f>IF(N309="sníž. přenesená",J309,0)</f>
        <v>0</v>
      </c>
      <c r="BI309" s="221">
        <f>IF(N309="nulová",J309,0)</f>
        <v>0</v>
      </c>
      <c r="BJ309" s="20" t="s">
        <v>86</v>
      </c>
      <c r="BK309" s="221">
        <f>ROUND(I309*H309,2)</f>
        <v>0</v>
      </c>
      <c r="BL309" s="20" t="s">
        <v>405</v>
      </c>
      <c r="BM309" s="220" t="s">
        <v>3428</v>
      </c>
    </row>
    <row r="310" s="2" customFormat="1">
      <c r="A310" s="42"/>
      <c r="B310" s="43"/>
      <c r="C310" s="44"/>
      <c r="D310" s="222" t="s">
        <v>194</v>
      </c>
      <c r="E310" s="44"/>
      <c r="F310" s="223" t="s">
        <v>4090</v>
      </c>
      <c r="G310" s="44"/>
      <c r="H310" s="44"/>
      <c r="I310" s="224"/>
      <c r="J310" s="44"/>
      <c r="K310" s="44"/>
      <c r="L310" s="48"/>
      <c r="M310" s="225"/>
      <c r="N310" s="226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194</v>
      </c>
      <c r="AU310" s="20" t="s">
        <v>91</v>
      </c>
    </row>
    <row r="311" s="2" customFormat="1" ht="16.5" customHeight="1">
      <c r="A311" s="42"/>
      <c r="B311" s="43"/>
      <c r="C311" s="209" t="s">
        <v>807</v>
      </c>
      <c r="D311" s="209" t="s">
        <v>189</v>
      </c>
      <c r="E311" s="210" t="s">
        <v>4201</v>
      </c>
      <c r="F311" s="211" t="s">
        <v>4092</v>
      </c>
      <c r="G311" s="212" t="s">
        <v>235</v>
      </c>
      <c r="H311" s="213">
        <v>1</v>
      </c>
      <c r="I311" s="214"/>
      <c r="J311" s="215">
        <f>ROUND(I311*H311,2)</f>
        <v>0</v>
      </c>
      <c r="K311" s="211" t="s">
        <v>32</v>
      </c>
      <c r="L311" s="48"/>
      <c r="M311" s="216" t="s">
        <v>32</v>
      </c>
      <c r="N311" s="217" t="s">
        <v>49</v>
      </c>
      <c r="O311" s="88"/>
      <c r="P311" s="218">
        <f>O311*H311</f>
        <v>0</v>
      </c>
      <c r="Q311" s="218">
        <v>0</v>
      </c>
      <c r="R311" s="218">
        <f>Q311*H311</f>
        <v>0</v>
      </c>
      <c r="S311" s="218">
        <v>0</v>
      </c>
      <c r="T311" s="219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20" t="s">
        <v>405</v>
      </c>
      <c r="AT311" s="220" t="s">
        <v>189</v>
      </c>
      <c r="AU311" s="220" t="s">
        <v>91</v>
      </c>
      <c r="AY311" s="20" t="s">
        <v>188</v>
      </c>
      <c r="BE311" s="221">
        <f>IF(N311="základní",J311,0)</f>
        <v>0</v>
      </c>
      <c r="BF311" s="221">
        <f>IF(N311="snížená",J311,0)</f>
        <v>0</v>
      </c>
      <c r="BG311" s="221">
        <f>IF(N311="zákl. přenesená",J311,0)</f>
        <v>0</v>
      </c>
      <c r="BH311" s="221">
        <f>IF(N311="sníž. přenesená",J311,0)</f>
        <v>0</v>
      </c>
      <c r="BI311" s="221">
        <f>IF(N311="nulová",J311,0)</f>
        <v>0</v>
      </c>
      <c r="BJ311" s="20" t="s">
        <v>86</v>
      </c>
      <c r="BK311" s="221">
        <f>ROUND(I311*H311,2)</f>
        <v>0</v>
      </c>
      <c r="BL311" s="20" t="s">
        <v>405</v>
      </c>
      <c r="BM311" s="220" t="s">
        <v>3038</v>
      </c>
    </row>
    <row r="312" s="2" customFormat="1">
      <c r="A312" s="42"/>
      <c r="B312" s="43"/>
      <c r="C312" s="44"/>
      <c r="D312" s="222" t="s">
        <v>194</v>
      </c>
      <c r="E312" s="44"/>
      <c r="F312" s="223" t="s">
        <v>4092</v>
      </c>
      <c r="G312" s="44"/>
      <c r="H312" s="44"/>
      <c r="I312" s="224"/>
      <c r="J312" s="44"/>
      <c r="K312" s="44"/>
      <c r="L312" s="48"/>
      <c r="M312" s="225"/>
      <c r="N312" s="226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194</v>
      </c>
      <c r="AU312" s="20" t="s">
        <v>91</v>
      </c>
    </row>
    <row r="313" s="2" customFormat="1" ht="16.5" customHeight="1">
      <c r="A313" s="42"/>
      <c r="B313" s="43"/>
      <c r="C313" s="209" t="s">
        <v>821</v>
      </c>
      <c r="D313" s="209" t="s">
        <v>189</v>
      </c>
      <c r="E313" s="210" t="s">
        <v>4202</v>
      </c>
      <c r="F313" s="211" t="s">
        <v>4094</v>
      </c>
      <c r="G313" s="212" t="s">
        <v>235</v>
      </c>
      <c r="H313" s="213">
        <v>7</v>
      </c>
      <c r="I313" s="214"/>
      <c r="J313" s="215">
        <f>ROUND(I313*H313,2)</f>
        <v>0</v>
      </c>
      <c r="K313" s="211" t="s">
        <v>32</v>
      </c>
      <c r="L313" s="48"/>
      <c r="M313" s="216" t="s">
        <v>32</v>
      </c>
      <c r="N313" s="217" t="s">
        <v>49</v>
      </c>
      <c r="O313" s="88"/>
      <c r="P313" s="218">
        <f>O313*H313</f>
        <v>0</v>
      </c>
      <c r="Q313" s="218">
        <v>0</v>
      </c>
      <c r="R313" s="218">
        <f>Q313*H313</f>
        <v>0</v>
      </c>
      <c r="S313" s="218">
        <v>0</v>
      </c>
      <c r="T313" s="219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20" t="s">
        <v>405</v>
      </c>
      <c r="AT313" s="220" t="s">
        <v>189</v>
      </c>
      <c r="AU313" s="220" t="s">
        <v>91</v>
      </c>
      <c r="AY313" s="20" t="s">
        <v>188</v>
      </c>
      <c r="BE313" s="221">
        <f>IF(N313="základní",J313,0)</f>
        <v>0</v>
      </c>
      <c r="BF313" s="221">
        <f>IF(N313="snížená",J313,0)</f>
        <v>0</v>
      </c>
      <c r="BG313" s="221">
        <f>IF(N313="zákl. přenesená",J313,0)</f>
        <v>0</v>
      </c>
      <c r="BH313" s="221">
        <f>IF(N313="sníž. přenesená",J313,0)</f>
        <v>0</v>
      </c>
      <c r="BI313" s="221">
        <f>IF(N313="nulová",J313,0)</f>
        <v>0</v>
      </c>
      <c r="BJ313" s="20" t="s">
        <v>86</v>
      </c>
      <c r="BK313" s="221">
        <f>ROUND(I313*H313,2)</f>
        <v>0</v>
      </c>
      <c r="BL313" s="20" t="s">
        <v>405</v>
      </c>
      <c r="BM313" s="220" t="s">
        <v>3053</v>
      </c>
    </row>
    <row r="314" s="2" customFormat="1">
      <c r="A314" s="42"/>
      <c r="B314" s="43"/>
      <c r="C314" s="44"/>
      <c r="D314" s="222" t="s">
        <v>194</v>
      </c>
      <c r="E314" s="44"/>
      <c r="F314" s="223" t="s">
        <v>4095</v>
      </c>
      <c r="G314" s="44"/>
      <c r="H314" s="44"/>
      <c r="I314" s="224"/>
      <c r="J314" s="44"/>
      <c r="K314" s="44"/>
      <c r="L314" s="48"/>
      <c r="M314" s="225"/>
      <c r="N314" s="226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194</v>
      </c>
      <c r="AU314" s="20" t="s">
        <v>91</v>
      </c>
    </row>
    <row r="315" s="2" customFormat="1">
      <c r="A315" s="42"/>
      <c r="B315" s="43"/>
      <c r="C315" s="44"/>
      <c r="D315" s="222" t="s">
        <v>202</v>
      </c>
      <c r="E315" s="44"/>
      <c r="F315" s="227" t="s">
        <v>4096</v>
      </c>
      <c r="G315" s="44"/>
      <c r="H315" s="44"/>
      <c r="I315" s="224"/>
      <c r="J315" s="44"/>
      <c r="K315" s="44"/>
      <c r="L315" s="48"/>
      <c r="M315" s="225"/>
      <c r="N315" s="226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202</v>
      </c>
      <c r="AU315" s="20" t="s">
        <v>91</v>
      </c>
    </row>
    <row r="316" s="2" customFormat="1" ht="16.5" customHeight="1">
      <c r="A316" s="42"/>
      <c r="B316" s="43"/>
      <c r="C316" s="209" t="s">
        <v>827</v>
      </c>
      <c r="D316" s="209" t="s">
        <v>189</v>
      </c>
      <c r="E316" s="210" t="s">
        <v>4203</v>
      </c>
      <c r="F316" s="211" t="s">
        <v>4098</v>
      </c>
      <c r="G316" s="212" t="s">
        <v>235</v>
      </c>
      <c r="H316" s="213">
        <v>1</v>
      </c>
      <c r="I316" s="214"/>
      <c r="J316" s="215">
        <f>ROUND(I316*H316,2)</f>
        <v>0</v>
      </c>
      <c r="K316" s="211" t="s">
        <v>32</v>
      </c>
      <c r="L316" s="48"/>
      <c r="M316" s="216" t="s">
        <v>32</v>
      </c>
      <c r="N316" s="217" t="s">
        <v>49</v>
      </c>
      <c r="O316" s="88"/>
      <c r="P316" s="218">
        <f>O316*H316</f>
        <v>0</v>
      </c>
      <c r="Q316" s="218">
        <v>0</v>
      </c>
      <c r="R316" s="218">
        <f>Q316*H316</f>
        <v>0</v>
      </c>
      <c r="S316" s="218">
        <v>0</v>
      </c>
      <c r="T316" s="219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20" t="s">
        <v>405</v>
      </c>
      <c r="AT316" s="220" t="s">
        <v>189</v>
      </c>
      <c r="AU316" s="220" t="s">
        <v>91</v>
      </c>
      <c r="AY316" s="20" t="s">
        <v>188</v>
      </c>
      <c r="BE316" s="221">
        <f>IF(N316="základní",J316,0)</f>
        <v>0</v>
      </c>
      <c r="BF316" s="221">
        <f>IF(N316="snížená",J316,0)</f>
        <v>0</v>
      </c>
      <c r="BG316" s="221">
        <f>IF(N316="zákl. přenesená",J316,0)</f>
        <v>0</v>
      </c>
      <c r="BH316" s="221">
        <f>IF(N316="sníž. přenesená",J316,0)</f>
        <v>0</v>
      </c>
      <c r="BI316" s="221">
        <f>IF(N316="nulová",J316,0)</f>
        <v>0</v>
      </c>
      <c r="BJ316" s="20" t="s">
        <v>86</v>
      </c>
      <c r="BK316" s="221">
        <f>ROUND(I316*H316,2)</f>
        <v>0</v>
      </c>
      <c r="BL316" s="20" t="s">
        <v>405</v>
      </c>
      <c r="BM316" s="220" t="s">
        <v>3061</v>
      </c>
    </row>
    <row r="317" s="2" customFormat="1">
      <c r="A317" s="42"/>
      <c r="B317" s="43"/>
      <c r="C317" s="44"/>
      <c r="D317" s="222" t="s">
        <v>194</v>
      </c>
      <c r="E317" s="44"/>
      <c r="F317" s="223" t="s">
        <v>4098</v>
      </c>
      <c r="G317" s="44"/>
      <c r="H317" s="44"/>
      <c r="I317" s="224"/>
      <c r="J317" s="44"/>
      <c r="K317" s="44"/>
      <c r="L317" s="48"/>
      <c r="M317" s="225"/>
      <c r="N317" s="226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0" t="s">
        <v>194</v>
      </c>
      <c r="AU317" s="20" t="s">
        <v>91</v>
      </c>
    </row>
    <row r="318" s="2" customFormat="1" ht="16.5" customHeight="1">
      <c r="A318" s="42"/>
      <c r="B318" s="43"/>
      <c r="C318" s="209" t="s">
        <v>834</v>
      </c>
      <c r="D318" s="209" t="s">
        <v>189</v>
      </c>
      <c r="E318" s="210" t="s">
        <v>4204</v>
      </c>
      <c r="F318" s="211" t="s">
        <v>4100</v>
      </c>
      <c r="G318" s="212" t="s">
        <v>235</v>
      </c>
      <c r="H318" s="213">
        <v>6</v>
      </c>
      <c r="I318" s="214"/>
      <c r="J318" s="215">
        <f>ROUND(I318*H318,2)</f>
        <v>0</v>
      </c>
      <c r="K318" s="211" t="s">
        <v>32</v>
      </c>
      <c r="L318" s="48"/>
      <c r="M318" s="216" t="s">
        <v>32</v>
      </c>
      <c r="N318" s="217" t="s">
        <v>49</v>
      </c>
      <c r="O318" s="88"/>
      <c r="P318" s="218">
        <f>O318*H318</f>
        <v>0</v>
      </c>
      <c r="Q318" s="218">
        <v>0</v>
      </c>
      <c r="R318" s="218">
        <f>Q318*H318</f>
        <v>0</v>
      </c>
      <c r="S318" s="218">
        <v>0</v>
      </c>
      <c r="T318" s="219">
        <f>S318*H318</f>
        <v>0</v>
      </c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R318" s="220" t="s">
        <v>405</v>
      </c>
      <c r="AT318" s="220" t="s">
        <v>189</v>
      </c>
      <c r="AU318" s="220" t="s">
        <v>91</v>
      </c>
      <c r="AY318" s="20" t="s">
        <v>188</v>
      </c>
      <c r="BE318" s="221">
        <f>IF(N318="základní",J318,0)</f>
        <v>0</v>
      </c>
      <c r="BF318" s="221">
        <f>IF(N318="snížená",J318,0)</f>
        <v>0</v>
      </c>
      <c r="BG318" s="221">
        <f>IF(N318="zákl. přenesená",J318,0)</f>
        <v>0</v>
      </c>
      <c r="BH318" s="221">
        <f>IF(N318="sníž. přenesená",J318,0)</f>
        <v>0</v>
      </c>
      <c r="BI318" s="221">
        <f>IF(N318="nulová",J318,0)</f>
        <v>0</v>
      </c>
      <c r="BJ318" s="20" t="s">
        <v>86</v>
      </c>
      <c r="BK318" s="221">
        <f>ROUND(I318*H318,2)</f>
        <v>0</v>
      </c>
      <c r="BL318" s="20" t="s">
        <v>405</v>
      </c>
      <c r="BM318" s="220" t="s">
        <v>4205</v>
      </c>
    </row>
    <row r="319" s="2" customFormat="1">
      <c r="A319" s="42"/>
      <c r="B319" s="43"/>
      <c r="C319" s="44"/>
      <c r="D319" s="222" t="s">
        <v>194</v>
      </c>
      <c r="E319" s="44"/>
      <c r="F319" s="223" t="s">
        <v>4100</v>
      </c>
      <c r="G319" s="44"/>
      <c r="H319" s="44"/>
      <c r="I319" s="224"/>
      <c r="J319" s="44"/>
      <c r="K319" s="44"/>
      <c r="L319" s="48"/>
      <c r="M319" s="225"/>
      <c r="N319" s="226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194</v>
      </c>
      <c r="AU319" s="20" t="s">
        <v>91</v>
      </c>
    </row>
    <row r="320" s="2" customFormat="1">
      <c r="A320" s="42"/>
      <c r="B320" s="43"/>
      <c r="C320" s="44"/>
      <c r="D320" s="222" t="s">
        <v>202</v>
      </c>
      <c r="E320" s="44"/>
      <c r="F320" s="227" t="s">
        <v>4101</v>
      </c>
      <c r="G320" s="44"/>
      <c r="H320" s="44"/>
      <c r="I320" s="224"/>
      <c r="J320" s="44"/>
      <c r="K320" s="44"/>
      <c r="L320" s="48"/>
      <c r="M320" s="225"/>
      <c r="N320" s="226"/>
      <c r="O320" s="88"/>
      <c r="P320" s="88"/>
      <c r="Q320" s="88"/>
      <c r="R320" s="88"/>
      <c r="S320" s="88"/>
      <c r="T320" s="89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T320" s="20" t="s">
        <v>202</v>
      </c>
      <c r="AU320" s="20" t="s">
        <v>91</v>
      </c>
    </row>
    <row r="321" s="2" customFormat="1" ht="16.5" customHeight="1">
      <c r="A321" s="42"/>
      <c r="B321" s="43"/>
      <c r="C321" s="209" t="s">
        <v>840</v>
      </c>
      <c r="D321" s="209" t="s">
        <v>189</v>
      </c>
      <c r="E321" s="210" t="s">
        <v>4206</v>
      </c>
      <c r="F321" s="211" t="s">
        <v>4103</v>
      </c>
      <c r="G321" s="212" t="s">
        <v>235</v>
      </c>
      <c r="H321" s="213">
        <v>6</v>
      </c>
      <c r="I321" s="214"/>
      <c r="J321" s="215">
        <f>ROUND(I321*H321,2)</f>
        <v>0</v>
      </c>
      <c r="K321" s="211" t="s">
        <v>32</v>
      </c>
      <c r="L321" s="48"/>
      <c r="M321" s="216" t="s">
        <v>32</v>
      </c>
      <c r="N321" s="217" t="s">
        <v>49</v>
      </c>
      <c r="O321" s="88"/>
      <c r="P321" s="218">
        <f>O321*H321</f>
        <v>0</v>
      </c>
      <c r="Q321" s="218">
        <v>0</v>
      </c>
      <c r="R321" s="218">
        <f>Q321*H321</f>
        <v>0</v>
      </c>
      <c r="S321" s="218">
        <v>0</v>
      </c>
      <c r="T321" s="219">
        <f>S321*H321</f>
        <v>0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R321" s="220" t="s">
        <v>405</v>
      </c>
      <c r="AT321" s="220" t="s">
        <v>189</v>
      </c>
      <c r="AU321" s="220" t="s">
        <v>91</v>
      </c>
      <c r="AY321" s="20" t="s">
        <v>188</v>
      </c>
      <c r="BE321" s="221">
        <f>IF(N321="základní",J321,0)</f>
        <v>0</v>
      </c>
      <c r="BF321" s="221">
        <f>IF(N321="snížená",J321,0)</f>
        <v>0</v>
      </c>
      <c r="BG321" s="221">
        <f>IF(N321="zákl. přenesená",J321,0)</f>
        <v>0</v>
      </c>
      <c r="BH321" s="221">
        <f>IF(N321="sníž. přenesená",J321,0)</f>
        <v>0</v>
      </c>
      <c r="BI321" s="221">
        <f>IF(N321="nulová",J321,0)</f>
        <v>0</v>
      </c>
      <c r="BJ321" s="20" t="s">
        <v>86</v>
      </c>
      <c r="BK321" s="221">
        <f>ROUND(I321*H321,2)</f>
        <v>0</v>
      </c>
      <c r="BL321" s="20" t="s">
        <v>405</v>
      </c>
      <c r="BM321" s="220" t="s">
        <v>4207</v>
      </c>
    </row>
    <row r="322" s="2" customFormat="1">
      <c r="A322" s="42"/>
      <c r="B322" s="43"/>
      <c r="C322" s="44"/>
      <c r="D322" s="222" t="s">
        <v>194</v>
      </c>
      <c r="E322" s="44"/>
      <c r="F322" s="223" t="s">
        <v>4103</v>
      </c>
      <c r="G322" s="44"/>
      <c r="H322" s="44"/>
      <c r="I322" s="224"/>
      <c r="J322" s="44"/>
      <c r="K322" s="44"/>
      <c r="L322" s="48"/>
      <c r="M322" s="225"/>
      <c r="N322" s="226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T322" s="20" t="s">
        <v>194</v>
      </c>
      <c r="AU322" s="20" t="s">
        <v>91</v>
      </c>
    </row>
    <row r="323" s="2" customFormat="1">
      <c r="A323" s="42"/>
      <c r="B323" s="43"/>
      <c r="C323" s="44"/>
      <c r="D323" s="222" t="s">
        <v>202</v>
      </c>
      <c r="E323" s="44"/>
      <c r="F323" s="227" t="s">
        <v>4104</v>
      </c>
      <c r="G323" s="44"/>
      <c r="H323" s="44"/>
      <c r="I323" s="224"/>
      <c r="J323" s="44"/>
      <c r="K323" s="44"/>
      <c r="L323" s="48"/>
      <c r="M323" s="225"/>
      <c r="N323" s="226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202</v>
      </c>
      <c r="AU323" s="20" t="s">
        <v>91</v>
      </c>
    </row>
    <row r="324" s="2" customFormat="1" ht="16.5" customHeight="1">
      <c r="A324" s="42"/>
      <c r="B324" s="43"/>
      <c r="C324" s="209" t="s">
        <v>846</v>
      </c>
      <c r="D324" s="209" t="s">
        <v>189</v>
      </c>
      <c r="E324" s="210" t="s">
        <v>4208</v>
      </c>
      <c r="F324" s="211" t="s">
        <v>4106</v>
      </c>
      <c r="G324" s="212" t="s">
        <v>235</v>
      </c>
      <c r="H324" s="213">
        <v>10</v>
      </c>
      <c r="I324" s="214"/>
      <c r="J324" s="215">
        <f>ROUND(I324*H324,2)</f>
        <v>0</v>
      </c>
      <c r="K324" s="211" t="s">
        <v>32</v>
      </c>
      <c r="L324" s="48"/>
      <c r="M324" s="216" t="s">
        <v>32</v>
      </c>
      <c r="N324" s="217" t="s">
        <v>49</v>
      </c>
      <c r="O324" s="88"/>
      <c r="P324" s="218">
        <f>O324*H324</f>
        <v>0</v>
      </c>
      <c r="Q324" s="218">
        <v>0</v>
      </c>
      <c r="R324" s="218">
        <f>Q324*H324</f>
        <v>0</v>
      </c>
      <c r="S324" s="218">
        <v>0</v>
      </c>
      <c r="T324" s="219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20" t="s">
        <v>405</v>
      </c>
      <c r="AT324" s="220" t="s">
        <v>189</v>
      </c>
      <c r="AU324" s="220" t="s">
        <v>91</v>
      </c>
      <c r="AY324" s="20" t="s">
        <v>188</v>
      </c>
      <c r="BE324" s="221">
        <f>IF(N324="základní",J324,0)</f>
        <v>0</v>
      </c>
      <c r="BF324" s="221">
        <f>IF(N324="snížená",J324,0)</f>
        <v>0</v>
      </c>
      <c r="BG324" s="221">
        <f>IF(N324="zákl. přenesená",J324,0)</f>
        <v>0</v>
      </c>
      <c r="BH324" s="221">
        <f>IF(N324="sníž. přenesená",J324,0)</f>
        <v>0</v>
      </c>
      <c r="BI324" s="221">
        <f>IF(N324="nulová",J324,0)</f>
        <v>0</v>
      </c>
      <c r="BJ324" s="20" t="s">
        <v>86</v>
      </c>
      <c r="BK324" s="221">
        <f>ROUND(I324*H324,2)</f>
        <v>0</v>
      </c>
      <c r="BL324" s="20" t="s">
        <v>405</v>
      </c>
      <c r="BM324" s="220" t="s">
        <v>4209</v>
      </c>
    </row>
    <row r="325" s="2" customFormat="1">
      <c r="A325" s="42"/>
      <c r="B325" s="43"/>
      <c r="C325" s="44"/>
      <c r="D325" s="222" t="s">
        <v>194</v>
      </c>
      <c r="E325" s="44"/>
      <c r="F325" s="223" t="s">
        <v>4106</v>
      </c>
      <c r="G325" s="44"/>
      <c r="H325" s="44"/>
      <c r="I325" s="224"/>
      <c r="J325" s="44"/>
      <c r="K325" s="44"/>
      <c r="L325" s="48"/>
      <c r="M325" s="225"/>
      <c r="N325" s="226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0" t="s">
        <v>194</v>
      </c>
      <c r="AU325" s="20" t="s">
        <v>91</v>
      </c>
    </row>
    <row r="326" s="2" customFormat="1">
      <c r="A326" s="42"/>
      <c r="B326" s="43"/>
      <c r="C326" s="44"/>
      <c r="D326" s="222" t="s">
        <v>202</v>
      </c>
      <c r="E326" s="44"/>
      <c r="F326" s="227" t="s">
        <v>4107</v>
      </c>
      <c r="G326" s="44"/>
      <c r="H326" s="44"/>
      <c r="I326" s="224"/>
      <c r="J326" s="44"/>
      <c r="K326" s="44"/>
      <c r="L326" s="48"/>
      <c r="M326" s="225"/>
      <c r="N326" s="226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0" t="s">
        <v>202</v>
      </c>
      <c r="AU326" s="20" t="s">
        <v>91</v>
      </c>
    </row>
    <row r="327" s="2" customFormat="1" ht="16.5" customHeight="1">
      <c r="A327" s="42"/>
      <c r="B327" s="43"/>
      <c r="C327" s="209" t="s">
        <v>851</v>
      </c>
      <c r="D327" s="209" t="s">
        <v>189</v>
      </c>
      <c r="E327" s="210" t="s">
        <v>4210</v>
      </c>
      <c r="F327" s="211" t="s">
        <v>4109</v>
      </c>
      <c r="G327" s="212" t="s">
        <v>235</v>
      </c>
      <c r="H327" s="213">
        <v>23</v>
      </c>
      <c r="I327" s="214"/>
      <c r="J327" s="215">
        <f>ROUND(I327*H327,2)</f>
        <v>0</v>
      </c>
      <c r="K327" s="211" t="s">
        <v>32</v>
      </c>
      <c r="L327" s="48"/>
      <c r="M327" s="216" t="s">
        <v>32</v>
      </c>
      <c r="N327" s="217" t="s">
        <v>49</v>
      </c>
      <c r="O327" s="88"/>
      <c r="P327" s="218">
        <f>O327*H327</f>
        <v>0</v>
      </c>
      <c r="Q327" s="218">
        <v>0</v>
      </c>
      <c r="R327" s="218">
        <f>Q327*H327</f>
        <v>0</v>
      </c>
      <c r="S327" s="218">
        <v>0</v>
      </c>
      <c r="T327" s="219">
        <f>S327*H327</f>
        <v>0</v>
      </c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R327" s="220" t="s">
        <v>405</v>
      </c>
      <c r="AT327" s="220" t="s">
        <v>189</v>
      </c>
      <c r="AU327" s="220" t="s">
        <v>91</v>
      </c>
      <c r="AY327" s="20" t="s">
        <v>188</v>
      </c>
      <c r="BE327" s="221">
        <f>IF(N327="základní",J327,0)</f>
        <v>0</v>
      </c>
      <c r="BF327" s="221">
        <f>IF(N327="snížená",J327,0)</f>
        <v>0</v>
      </c>
      <c r="BG327" s="221">
        <f>IF(N327="zákl. přenesená",J327,0)</f>
        <v>0</v>
      </c>
      <c r="BH327" s="221">
        <f>IF(N327="sníž. přenesená",J327,0)</f>
        <v>0</v>
      </c>
      <c r="BI327" s="221">
        <f>IF(N327="nulová",J327,0)</f>
        <v>0</v>
      </c>
      <c r="BJ327" s="20" t="s">
        <v>86</v>
      </c>
      <c r="BK327" s="221">
        <f>ROUND(I327*H327,2)</f>
        <v>0</v>
      </c>
      <c r="BL327" s="20" t="s">
        <v>405</v>
      </c>
      <c r="BM327" s="220" t="s">
        <v>4211</v>
      </c>
    </row>
    <row r="328" s="2" customFormat="1">
      <c r="A328" s="42"/>
      <c r="B328" s="43"/>
      <c r="C328" s="44"/>
      <c r="D328" s="222" t="s">
        <v>194</v>
      </c>
      <c r="E328" s="44"/>
      <c r="F328" s="223" t="s">
        <v>4109</v>
      </c>
      <c r="G328" s="44"/>
      <c r="H328" s="44"/>
      <c r="I328" s="224"/>
      <c r="J328" s="44"/>
      <c r="K328" s="44"/>
      <c r="L328" s="48"/>
      <c r="M328" s="225"/>
      <c r="N328" s="226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T328" s="20" t="s">
        <v>194</v>
      </c>
      <c r="AU328" s="20" t="s">
        <v>91</v>
      </c>
    </row>
    <row r="329" s="2" customFormat="1">
      <c r="A329" s="42"/>
      <c r="B329" s="43"/>
      <c r="C329" s="44"/>
      <c r="D329" s="222" t="s">
        <v>202</v>
      </c>
      <c r="E329" s="44"/>
      <c r="F329" s="227" t="s">
        <v>4110</v>
      </c>
      <c r="G329" s="44"/>
      <c r="H329" s="44"/>
      <c r="I329" s="224"/>
      <c r="J329" s="44"/>
      <c r="K329" s="44"/>
      <c r="L329" s="48"/>
      <c r="M329" s="225"/>
      <c r="N329" s="226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202</v>
      </c>
      <c r="AU329" s="20" t="s">
        <v>91</v>
      </c>
    </row>
    <row r="330" s="2" customFormat="1" ht="16.5" customHeight="1">
      <c r="A330" s="42"/>
      <c r="B330" s="43"/>
      <c r="C330" s="209" t="s">
        <v>857</v>
      </c>
      <c r="D330" s="209" t="s">
        <v>189</v>
      </c>
      <c r="E330" s="210" t="s">
        <v>4212</v>
      </c>
      <c r="F330" s="211" t="s">
        <v>4213</v>
      </c>
      <c r="G330" s="212" t="s">
        <v>314</v>
      </c>
      <c r="H330" s="213">
        <v>50</v>
      </c>
      <c r="I330" s="214"/>
      <c r="J330" s="215">
        <f>ROUND(I330*H330,2)</f>
        <v>0</v>
      </c>
      <c r="K330" s="211" t="s">
        <v>32</v>
      </c>
      <c r="L330" s="48"/>
      <c r="M330" s="216" t="s">
        <v>32</v>
      </c>
      <c r="N330" s="217" t="s">
        <v>49</v>
      </c>
      <c r="O330" s="88"/>
      <c r="P330" s="218">
        <f>O330*H330</f>
        <v>0</v>
      </c>
      <c r="Q330" s="218">
        <v>0</v>
      </c>
      <c r="R330" s="218">
        <f>Q330*H330</f>
        <v>0</v>
      </c>
      <c r="S330" s="218">
        <v>0</v>
      </c>
      <c r="T330" s="219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20" t="s">
        <v>405</v>
      </c>
      <c r="AT330" s="220" t="s">
        <v>189</v>
      </c>
      <c r="AU330" s="220" t="s">
        <v>91</v>
      </c>
      <c r="AY330" s="20" t="s">
        <v>188</v>
      </c>
      <c r="BE330" s="221">
        <f>IF(N330="základní",J330,0)</f>
        <v>0</v>
      </c>
      <c r="BF330" s="221">
        <f>IF(N330="snížená",J330,0)</f>
        <v>0</v>
      </c>
      <c r="BG330" s="221">
        <f>IF(N330="zákl. přenesená",J330,0)</f>
        <v>0</v>
      </c>
      <c r="BH330" s="221">
        <f>IF(N330="sníž. přenesená",J330,0)</f>
        <v>0</v>
      </c>
      <c r="BI330" s="221">
        <f>IF(N330="nulová",J330,0)</f>
        <v>0</v>
      </c>
      <c r="BJ330" s="20" t="s">
        <v>86</v>
      </c>
      <c r="BK330" s="221">
        <f>ROUND(I330*H330,2)</f>
        <v>0</v>
      </c>
      <c r="BL330" s="20" t="s">
        <v>405</v>
      </c>
      <c r="BM330" s="220" t="s">
        <v>4214</v>
      </c>
    </row>
    <row r="331" s="2" customFormat="1">
      <c r="A331" s="42"/>
      <c r="B331" s="43"/>
      <c r="C331" s="44"/>
      <c r="D331" s="222" t="s">
        <v>194</v>
      </c>
      <c r="E331" s="44"/>
      <c r="F331" s="223" t="s">
        <v>4213</v>
      </c>
      <c r="G331" s="44"/>
      <c r="H331" s="44"/>
      <c r="I331" s="224"/>
      <c r="J331" s="44"/>
      <c r="K331" s="44"/>
      <c r="L331" s="48"/>
      <c r="M331" s="225"/>
      <c r="N331" s="226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194</v>
      </c>
      <c r="AU331" s="20" t="s">
        <v>91</v>
      </c>
    </row>
    <row r="332" s="2" customFormat="1">
      <c r="A332" s="42"/>
      <c r="B332" s="43"/>
      <c r="C332" s="44"/>
      <c r="D332" s="222" t="s">
        <v>202</v>
      </c>
      <c r="E332" s="44"/>
      <c r="F332" s="227" t="s">
        <v>4113</v>
      </c>
      <c r="G332" s="44"/>
      <c r="H332" s="44"/>
      <c r="I332" s="224"/>
      <c r="J332" s="44"/>
      <c r="K332" s="44"/>
      <c r="L332" s="48"/>
      <c r="M332" s="225"/>
      <c r="N332" s="226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0" t="s">
        <v>202</v>
      </c>
      <c r="AU332" s="20" t="s">
        <v>91</v>
      </c>
    </row>
    <row r="333" s="2" customFormat="1" ht="16.5" customHeight="1">
      <c r="A333" s="42"/>
      <c r="B333" s="43"/>
      <c r="C333" s="209" t="s">
        <v>863</v>
      </c>
      <c r="D333" s="209" t="s">
        <v>189</v>
      </c>
      <c r="E333" s="210" t="s">
        <v>4215</v>
      </c>
      <c r="F333" s="211" t="s">
        <v>4115</v>
      </c>
      <c r="G333" s="212" t="s">
        <v>314</v>
      </c>
      <c r="H333" s="213">
        <v>220</v>
      </c>
      <c r="I333" s="214"/>
      <c r="J333" s="215">
        <f>ROUND(I333*H333,2)</f>
        <v>0</v>
      </c>
      <c r="K333" s="211" t="s">
        <v>32</v>
      </c>
      <c r="L333" s="48"/>
      <c r="M333" s="216" t="s">
        <v>32</v>
      </c>
      <c r="N333" s="217" t="s">
        <v>49</v>
      </c>
      <c r="O333" s="88"/>
      <c r="P333" s="218">
        <f>O333*H333</f>
        <v>0</v>
      </c>
      <c r="Q333" s="218">
        <v>0</v>
      </c>
      <c r="R333" s="218">
        <f>Q333*H333</f>
        <v>0</v>
      </c>
      <c r="S333" s="218">
        <v>0</v>
      </c>
      <c r="T333" s="219">
        <f>S333*H333</f>
        <v>0</v>
      </c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R333" s="220" t="s">
        <v>405</v>
      </c>
      <c r="AT333" s="220" t="s">
        <v>189</v>
      </c>
      <c r="AU333" s="220" t="s">
        <v>91</v>
      </c>
      <c r="AY333" s="20" t="s">
        <v>188</v>
      </c>
      <c r="BE333" s="221">
        <f>IF(N333="základní",J333,0)</f>
        <v>0</v>
      </c>
      <c r="BF333" s="221">
        <f>IF(N333="snížená",J333,0)</f>
        <v>0</v>
      </c>
      <c r="BG333" s="221">
        <f>IF(N333="zákl. přenesená",J333,0)</f>
        <v>0</v>
      </c>
      <c r="BH333" s="221">
        <f>IF(N333="sníž. přenesená",J333,0)</f>
        <v>0</v>
      </c>
      <c r="BI333" s="221">
        <f>IF(N333="nulová",J333,0)</f>
        <v>0</v>
      </c>
      <c r="BJ333" s="20" t="s">
        <v>86</v>
      </c>
      <c r="BK333" s="221">
        <f>ROUND(I333*H333,2)</f>
        <v>0</v>
      </c>
      <c r="BL333" s="20" t="s">
        <v>405</v>
      </c>
      <c r="BM333" s="220" t="s">
        <v>4216</v>
      </c>
    </row>
    <row r="334" s="2" customFormat="1">
      <c r="A334" s="42"/>
      <c r="B334" s="43"/>
      <c r="C334" s="44"/>
      <c r="D334" s="222" t="s">
        <v>194</v>
      </c>
      <c r="E334" s="44"/>
      <c r="F334" s="223" t="s">
        <v>4115</v>
      </c>
      <c r="G334" s="44"/>
      <c r="H334" s="44"/>
      <c r="I334" s="224"/>
      <c r="J334" s="44"/>
      <c r="K334" s="44"/>
      <c r="L334" s="48"/>
      <c r="M334" s="225"/>
      <c r="N334" s="226"/>
      <c r="O334" s="88"/>
      <c r="P334" s="88"/>
      <c r="Q334" s="88"/>
      <c r="R334" s="88"/>
      <c r="S334" s="88"/>
      <c r="T334" s="8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T334" s="20" t="s">
        <v>194</v>
      </c>
      <c r="AU334" s="20" t="s">
        <v>91</v>
      </c>
    </row>
    <row r="335" s="2" customFormat="1">
      <c r="A335" s="42"/>
      <c r="B335" s="43"/>
      <c r="C335" s="44"/>
      <c r="D335" s="222" t="s">
        <v>202</v>
      </c>
      <c r="E335" s="44"/>
      <c r="F335" s="227" t="s">
        <v>4116</v>
      </c>
      <c r="G335" s="44"/>
      <c r="H335" s="44"/>
      <c r="I335" s="224"/>
      <c r="J335" s="44"/>
      <c r="K335" s="44"/>
      <c r="L335" s="48"/>
      <c r="M335" s="225"/>
      <c r="N335" s="226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0" t="s">
        <v>202</v>
      </c>
      <c r="AU335" s="20" t="s">
        <v>91</v>
      </c>
    </row>
    <row r="336" s="2" customFormat="1" ht="16.5" customHeight="1">
      <c r="A336" s="42"/>
      <c r="B336" s="43"/>
      <c r="C336" s="209" t="s">
        <v>869</v>
      </c>
      <c r="D336" s="209" t="s">
        <v>189</v>
      </c>
      <c r="E336" s="210" t="s">
        <v>4217</v>
      </c>
      <c r="F336" s="211" t="s">
        <v>4118</v>
      </c>
      <c r="G336" s="212" t="s">
        <v>314</v>
      </c>
      <c r="H336" s="213">
        <v>300</v>
      </c>
      <c r="I336" s="214"/>
      <c r="J336" s="215">
        <f>ROUND(I336*H336,2)</f>
        <v>0</v>
      </c>
      <c r="K336" s="211" t="s">
        <v>32</v>
      </c>
      <c r="L336" s="48"/>
      <c r="M336" s="216" t="s">
        <v>32</v>
      </c>
      <c r="N336" s="217" t="s">
        <v>49</v>
      </c>
      <c r="O336" s="88"/>
      <c r="P336" s="218">
        <f>O336*H336</f>
        <v>0</v>
      </c>
      <c r="Q336" s="218">
        <v>0</v>
      </c>
      <c r="R336" s="218">
        <f>Q336*H336</f>
        <v>0</v>
      </c>
      <c r="S336" s="218">
        <v>0</v>
      </c>
      <c r="T336" s="219">
        <f>S336*H336</f>
        <v>0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R336" s="220" t="s">
        <v>405</v>
      </c>
      <c r="AT336" s="220" t="s">
        <v>189</v>
      </c>
      <c r="AU336" s="220" t="s">
        <v>91</v>
      </c>
      <c r="AY336" s="20" t="s">
        <v>188</v>
      </c>
      <c r="BE336" s="221">
        <f>IF(N336="základní",J336,0)</f>
        <v>0</v>
      </c>
      <c r="BF336" s="221">
        <f>IF(N336="snížená",J336,0)</f>
        <v>0</v>
      </c>
      <c r="BG336" s="221">
        <f>IF(N336="zákl. přenesená",J336,0)</f>
        <v>0</v>
      </c>
      <c r="BH336" s="221">
        <f>IF(N336="sníž. přenesená",J336,0)</f>
        <v>0</v>
      </c>
      <c r="BI336" s="221">
        <f>IF(N336="nulová",J336,0)</f>
        <v>0</v>
      </c>
      <c r="BJ336" s="20" t="s">
        <v>86</v>
      </c>
      <c r="BK336" s="221">
        <f>ROUND(I336*H336,2)</f>
        <v>0</v>
      </c>
      <c r="BL336" s="20" t="s">
        <v>405</v>
      </c>
      <c r="BM336" s="220" t="s">
        <v>4218</v>
      </c>
    </row>
    <row r="337" s="2" customFormat="1">
      <c r="A337" s="42"/>
      <c r="B337" s="43"/>
      <c r="C337" s="44"/>
      <c r="D337" s="222" t="s">
        <v>194</v>
      </c>
      <c r="E337" s="44"/>
      <c r="F337" s="223" t="s">
        <v>4118</v>
      </c>
      <c r="G337" s="44"/>
      <c r="H337" s="44"/>
      <c r="I337" s="224"/>
      <c r="J337" s="44"/>
      <c r="K337" s="44"/>
      <c r="L337" s="48"/>
      <c r="M337" s="225"/>
      <c r="N337" s="226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0" t="s">
        <v>194</v>
      </c>
      <c r="AU337" s="20" t="s">
        <v>91</v>
      </c>
    </row>
    <row r="338" s="2" customFormat="1">
      <c r="A338" s="42"/>
      <c r="B338" s="43"/>
      <c r="C338" s="44"/>
      <c r="D338" s="222" t="s">
        <v>202</v>
      </c>
      <c r="E338" s="44"/>
      <c r="F338" s="227" t="s">
        <v>4119</v>
      </c>
      <c r="G338" s="44"/>
      <c r="H338" s="44"/>
      <c r="I338" s="224"/>
      <c r="J338" s="44"/>
      <c r="K338" s="44"/>
      <c r="L338" s="48"/>
      <c r="M338" s="225"/>
      <c r="N338" s="226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T338" s="20" t="s">
        <v>202</v>
      </c>
      <c r="AU338" s="20" t="s">
        <v>91</v>
      </c>
    </row>
    <row r="339" s="2" customFormat="1" ht="16.5" customHeight="1">
      <c r="A339" s="42"/>
      <c r="B339" s="43"/>
      <c r="C339" s="209" t="s">
        <v>875</v>
      </c>
      <c r="D339" s="209" t="s">
        <v>189</v>
      </c>
      <c r="E339" s="210" t="s">
        <v>4219</v>
      </c>
      <c r="F339" s="211" t="s">
        <v>4121</v>
      </c>
      <c r="G339" s="212" t="s">
        <v>314</v>
      </c>
      <c r="H339" s="213">
        <v>300</v>
      </c>
      <c r="I339" s="214"/>
      <c r="J339" s="215">
        <f>ROUND(I339*H339,2)</f>
        <v>0</v>
      </c>
      <c r="K339" s="211" t="s">
        <v>32</v>
      </c>
      <c r="L339" s="48"/>
      <c r="M339" s="216" t="s">
        <v>32</v>
      </c>
      <c r="N339" s="217" t="s">
        <v>49</v>
      </c>
      <c r="O339" s="88"/>
      <c r="P339" s="218">
        <f>O339*H339</f>
        <v>0</v>
      </c>
      <c r="Q339" s="218">
        <v>0</v>
      </c>
      <c r="R339" s="218">
        <f>Q339*H339</f>
        <v>0</v>
      </c>
      <c r="S339" s="218">
        <v>0</v>
      </c>
      <c r="T339" s="219">
        <f>S339*H339</f>
        <v>0</v>
      </c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R339" s="220" t="s">
        <v>405</v>
      </c>
      <c r="AT339" s="220" t="s">
        <v>189</v>
      </c>
      <c r="AU339" s="220" t="s">
        <v>91</v>
      </c>
      <c r="AY339" s="20" t="s">
        <v>188</v>
      </c>
      <c r="BE339" s="221">
        <f>IF(N339="základní",J339,0)</f>
        <v>0</v>
      </c>
      <c r="BF339" s="221">
        <f>IF(N339="snížená",J339,0)</f>
        <v>0</v>
      </c>
      <c r="BG339" s="221">
        <f>IF(N339="zákl. přenesená",J339,0)</f>
        <v>0</v>
      </c>
      <c r="BH339" s="221">
        <f>IF(N339="sníž. přenesená",J339,0)</f>
        <v>0</v>
      </c>
      <c r="BI339" s="221">
        <f>IF(N339="nulová",J339,0)</f>
        <v>0</v>
      </c>
      <c r="BJ339" s="20" t="s">
        <v>86</v>
      </c>
      <c r="BK339" s="221">
        <f>ROUND(I339*H339,2)</f>
        <v>0</v>
      </c>
      <c r="BL339" s="20" t="s">
        <v>405</v>
      </c>
      <c r="BM339" s="220" t="s">
        <v>4220</v>
      </c>
    </row>
    <row r="340" s="2" customFormat="1">
      <c r="A340" s="42"/>
      <c r="B340" s="43"/>
      <c r="C340" s="44"/>
      <c r="D340" s="222" t="s">
        <v>194</v>
      </c>
      <c r="E340" s="44"/>
      <c r="F340" s="223" t="s">
        <v>4121</v>
      </c>
      <c r="G340" s="44"/>
      <c r="H340" s="44"/>
      <c r="I340" s="224"/>
      <c r="J340" s="44"/>
      <c r="K340" s="44"/>
      <c r="L340" s="48"/>
      <c r="M340" s="225"/>
      <c r="N340" s="226"/>
      <c r="O340" s="88"/>
      <c r="P340" s="88"/>
      <c r="Q340" s="88"/>
      <c r="R340" s="88"/>
      <c r="S340" s="88"/>
      <c r="T340" s="89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T340" s="20" t="s">
        <v>194</v>
      </c>
      <c r="AU340" s="20" t="s">
        <v>91</v>
      </c>
    </row>
    <row r="341" s="2" customFormat="1">
      <c r="A341" s="42"/>
      <c r="B341" s="43"/>
      <c r="C341" s="44"/>
      <c r="D341" s="222" t="s">
        <v>202</v>
      </c>
      <c r="E341" s="44"/>
      <c r="F341" s="227" t="s">
        <v>4122</v>
      </c>
      <c r="G341" s="44"/>
      <c r="H341" s="44"/>
      <c r="I341" s="224"/>
      <c r="J341" s="44"/>
      <c r="K341" s="44"/>
      <c r="L341" s="48"/>
      <c r="M341" s="225"/>
      <c r="N341" s="226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T341" s="20" t="s">
        <v>202</v>
      </c>
      <c r="AU341" s="20" t="s">
        <v>91</v>
      </c>
    </row>
    <row r="342" s="11" customFormat="1" ht="22.8" customHeight="1">
      <c r="A342" s="11"/>
      <c r="B342" s="195"/>
      <c r="C342" s="196"/>
      <c r="D342" s="197" t="s">
        <v>77</v>
      </c>
      <c r="E342" s="237" t="s">
        <v>4221</v>
      </c>
      <c r="F342" s="237" t="s">
        <v>4222</v>
      </c>
      <c r="G342" s="196"/>
      <c r="H342" s="196"/>
      <c r="I342" s="199"/>
      <c r="J342" s="238">
        <f>BK342</f>
        <v>0</v>
      </c>
      <c r="K342" s="196"/>
      <c r="L342" s="201"/>
      <c r="M342" s="202"/>
      <c r="N342" s="203"/>
      <c r="O342" s="203"/>
      <c r="P342" s="204">
        <f>SUM(P343:P364)</f>
        <v>0</v>
      </c>
      <c r="Q342" s="203"/>
      <c r="R342" s="204">
        <f>SUM(R343:R364)</f>
        <v>0</v>
      </c>
      <c r="S342" s="203"/>
      <c r="T342" s="205">
        <f>SUM(T343:T364)</f>
        <v>0</v>
      </c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R342" s="206" t="s">
        <v>86</v>
      </c>
      <c r="AT342" s="207" t="s">
        <v>77</v>
      </c>
      <c r="AU342" s="207" t="s">
        <v>86</v>
      </c>
      <c r="AY342" s="206" t="s">
        <v>188</v>
      </c>
      <c r="BK342" s="208">
        <f>SUM(BK343:BK364)</f>
        <v>0</v>
      </c>
    </row>
    <row r="343" s="2" customFormat="1" ht="21.75" customHeight="1">
      <c r="A343" s="42"/>
      <c r="B343" s="43"/>
      <c r="C343" s="209" t="s">
        <v>883</v>
      </c>
      <c r="D343" s="209" t="s">
        <v>189</v>
      </c>
      <c r="E343" s="210" t="s">
        <v>4223</v>
      </c>
      <c r="F343" s="211" t="s">
        <v>4224</v>
      </c>
      <c r="G343" s="212" t="s">
        <v>244</v>
      </c>
      <c r="H343" s="213">
        <v>1</v>
      </c>
      <c r="I343" s="214"/>
      <c r="J343" s="215">
        <f>ROUND(I343*H343,2)</f>
        <v>0</v>
      </c>
      <c r="K343" s="211" t="s">
        <v>32</v>
      </c>
      <c r="L343" s="48"/>
      <c r="M343" s="216" t="s">
        <v>32</v>
      </c>
      <c r="N343" s="217" t="s">
        <v>49</v>
      </c>
      <c r="O343" s="88"/>
      <c r="P343" s="218">
        <f>O343*H343</f>
        <v>0</v>
      </c>
      <c r="Q343" s="218">
        <v>0</v>
      </c>
      <c r="R343" s="218">
        <f>Q343*H343</f>
        <v>0</v>
      </c>
      <c r="S343" s="218">
        <v>0</v>
      </c>
      <c r="T343" s="219">
        <f>S343*H343</f>
        <v>0</v>
      </c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R343" s="220" t="s">
        <v>405</v>
      </c>
      <c r="AT343" s="220" t="s">
        <v>189</v>
      </c>
      <c r="AU343" s="220" t="s">
        <v>91</v>
      </c>
      <c r="AY343" s="20" t="s">
        <v>188</v>
      </c>
      <c r="BE343" s="221">
        <f>IF(N343="základní",J343,0)</f>
        <v>0</v>
      </c>
      <c r="BF343" s="221">
        <f>IF(N343="snížená",J343,0)</f>
        <v>0</v>
      </c>
      <c r="BG343" s="221">
        <f>IF(N343="zákl. přenesená",J343,0)</f>
        <v>0</v>
      </c>
      <c r="BH343" s="221">
        <f>IF(N343="sníž. přenesená",J343,0)</f>
        <v>0</v>
      </c>
      <c r="BI343" s="221">
        <f>IF(N343="nulová",J343,0)</f>
        <v>0</v>
      </c>
      <c r="BJ343" s="20" t="s">
        <v>86</v>
      </c>
      <c r="BK343" s="221">
        <f>ROUND(I343*H343,2)</f>
        <v>0</v>
      </c>
      <c r="BL343" s="20" t="s">
        <v>405</v>
      </c>
      <c r="BM343" s="220" t="s">
        <v>4225</v>
      </c>
    </row>
    <row r="344" s="2" customFormat="1">
      <c r="A344" s="42"/>
      <c r="B344" s="43"/>
      <c r="C344" s="44"/>
      <c r="D344" s="222" t="s">
        <v>194</v>
      </c>
      <c r="E344" s="44"/>
      <c r="F344" s="223" t="s">
        <v>4224</v>
      </c>
      <c r="G344" s="44"/>
      <c r="H344" s="44"/>
      <c r="I344" s="224"/>
      <c r="J344" s="44"/>
      <c r="K344" s="44"/>
      <c r="L344" s="48"/>
      <c r="M344" s="225"/>
      <c r="N344" s="226"/>
      <c r="O344" s="88"/>
      <c r="P344" s="88"/>
      <c r="Q344" s="88"/>
      <c r="R344" s="88"/>
      <c r="S344" s="88"/>
      <c r="T344" s="89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T344" s="20" t="s">
        <v>194</v>
      </c>
      <c r="AU344" s="20" t="s">
        <v>91</v>
      </c>
    </row>
    <row r="345" s="2" customFormat="1" ht="16.5" customHeight="1">
      <c r="A345" s="42"/>
      <c r="B345" s="43"/>
      <c r="C345" s="209" t="s">
        <v>897</v>
      </c>
      <c r="D345" s="209" t="s">
        <v>189</v>
      </c>
      <c r="E345" s="210" t="s">
        <v>4226</v>
      </c>
      <c r="F345" s="211" t="s">
        <v>4227</v>
      </c>
      <c r="G345" s="212" t="s">
        <v>244</v>
      </c>
      <c r="H345" s="213">
        <v>1</v>
      </c>
      <c r="I345" s="214"/>
      <c r="J345" s="215">
        <f>ROUND(I345*H345,2)</f>
        <v>0</v>
      </c>
      <c r="K345" s="211" t="s">
        <v>32</v>
      </c>
      <c r="L345" s="48"/>
      <c r="M345" s="216" t="s">
        <v>32</v>
      </c>
      <c r="N345" s="217" t="s">
        <v>49</v>
      </c>
      <c r="O345" s="88"/>
      <c r="P345" s="218">
        <f>O345*H345</f>
        <v>0</v>
      </c>
      <c r="Q345" s="218">
        <v>0</v>
      </c>
      <c r="R345" s="218">
        <f>Q345*H345</f>
        <v>0</v>
      </c>
      <c r="S345" s="218">
        <v>0</v>
      </c>
      <c r="T345" s="219">
        <f>S345*H345</f>
        <v>0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R345" s="220" t="s">
        <v>405</v>
      </c>
      <c r="AT345" s="220" t="s">
        <v>189</v>
      </c>
      <c r="AU345" s="220" t="s">
        <v>91</v>
      </c>
      <c r="AY345" s="20" t="s">
        <v>188</v>
      </c>
      <c r="BE345" s="221">
        <f>IF(N345="základní",J345,0)</f>
        <v>0</v>
      </c>
      <c r="BF345" s="221">
        <f>IF(N345="snížená",J345,0)</f>
        <v>0</v>
      </c>
      <c r="BG345" s="221">
        <f>IF(N345="zákl. přenesená",J345,0)</f>
        <v>0</v>
      </c>
      <c r="BH345" s="221">
        <f>IF(N345="sníž. přenesená",J345,0)</f>
        <v>0</v>
      </c>
      <c r="BI345" s="221">
        <f>IF(N345="nulová",J345,0)</f>
        <v>0</v>
      </c>
      <c r="BJ345" s="20" t="s">
        <v>86</v>
      </c>
      <c r="BK345" s="221">
        <f>ROUND(I345*H345,2)</f>
        <v>0</v>
      </c>
      <c r="BL345" s="20" t="s">
        <v>405</v>
      </c>
      <c r="BM345" s="220" t="s">
        <v>4228</v>
      </c>
    </row>
    <row r="346" s="2" customFormat="1">
      <c r="A346" s="42"/>
      <c r="B346" s="43"/>
      <c r="C346" s="44"/>
      <c r="D346" s="222" t="s">
        <v>194</v>
      </c>
      <c r="E346" s="44"/>
      <c r="F346" s="223" t="s">
        <v>4227</v>
      </c>
      <c r="G346" s="44"/>
      <c r="H346" s="44"/>
      <c r="I346" s="224"/>
      <c r="J346" s="44"/>
      <c r="K346" s="44"/>
      <c r="L346" s="48"/>
      <c r="M346" s="225"/>
      <c r="N346" s="226"/>
      <c r="O346" s="88"/>
      <c r="P346" s="88"/>
      <c r="Q346" s="88"/>
      <c r="R346" s="88"/>
      <c r="S346" s="88"/>
      <c r="T346" s="89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T346" s="20" t="s">
        <v>194</v>
      </c>
      <c r="AU346" s="20" t="s">
        <v>91</v>
      </c>
    </row>
    <row r="347" s="2" customFormat="1" ht="16.5" customHeight="1">
      <c r="A347" s="42"/>
      <c r="B347" s="43"/>
      <c r="C347" s="209" t="s">
        <v>905</v>
      </c>
      <c r="D347" s="209" t="s">
        <v>189</v>
      </c>
      <c r="E347" s="210" t="s">
        <v>4229</v>
      </c>
      <c r="F347" s="211" t="s">
        <v>4230</v>
      </c>
      <c r="G347" s="212" t="s">
        <v>244</v>
      </c>
      <c r="H347" s="213">
        <v>1</v>
      </c>
      <c r="I347" s="214"/>
      <c r="J347" s="215">
        <f>ROUND(I347*H347,2)</f>
        <v>0</v>
      </c>
      <c r="K347" s="211" t="s">
        <v>32</v>
      </c>
      <c r="L347" s="48"/>
      <c r="M347" s="216" t="s">
        <v>32</v>
      </c>
      <c r="N347" s="217" t="s">
        <v>49</v>
      </c>
      <c r="O347" s="88"/>
      <c r="P347" s="218">
        <f>O347*H347</f>
        <v>0</v>
      </c>
      <c r="Q347" s="218">
        <v>0</v>
      </c>
      <c r="R347" s="218">
        <f>Q347*H347</f>
        <v>0</v>
      </c>
      <c r="S347" s="218">
        <v>0</v>
      </c>
      <c r="T347" s="219">
        <f>S347*H347</f>
        <v>0</v>
      </c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R347" s="220" t="s">
        <v>405</v>
      </c>
      <c r="AT347" s="220" t="s">
        <v>189</v>
      </c>
      <c r="AU347" s="220" t="s">
        <v>91</v>
      </c>
      <c r="AY347" s="20" t="s">
        <v>188</v>
      </c>
      <c r="BE347" s="221">
        <f>IF(N347="základní",J347,0)</f>
        <v>0</v>
      </c>
      <c r="BF347" s="221">
        <f>IF(N347="snížená",J347,0)</f>
        <v>0</v>
      </c>
      <c r="BG347" s="221">
        <f>IF(N347="zákl. přenesená",J347,0)</f>
        <v>0</v>
      </c>
      <c r="BH347" s="221">
        <f>IF(N347="sníž. přenesená",J347,0)</f>
        <v>0</v>
      </c>
      <c r="BI347" s="221">
        <f>IF(N347="nulová",J347,0)</f>
        <v>0</v>
      </c>
      <c r="BJ347" s="20" t="s">
        <v>86</v>
      </c>
      <c r="BK347" s="221">
        <f>ROUND(I347*H347,2)</f>
        <v>0</v>
      </c>
      <c r="BL347" s="20" t="s">
        <v>405</v>
      </c>
      <c r="BM347" s="220" t="s">
        <v>4231</v>
      </c>
    </row>
    <row r="348" s="2" customFormat="1">
      <c r="A348" s="42"/>
      <c r="B348" s="43"/>
      <c r="C348" s="44"/>
      <c r="D348" s="222" t="s">
        <v>194</v>
      </c>
      <c r="E348" s="44"/>
      <c r="F348" s="223" t="s">
        <v>4230</v>
      </c>
      <c r="G348" s="44"/>
      <c r="H348" s="44"/>
      <c r="I348" s="224"/>
      <c r="J348" s="44"/>
      <c r="K348" s="44"/>
      <c r="L348" s="48"/>
      <c r="M348" s="225"/>
      <c r="N348" s="226"/>
      <c r="O348" s="88"/>
      <c r="P348" s="88"/>
      <c r="Q348" s="88"/>
      <c r="R348" s="88"/>
      <c r="S348" s="88"/>
      <c r="T348" s="89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T348" s="20" t="s">
        <v>194</v>
      </c>
      <c r="AU348" s="20" t="s">
        <v>91</v>
      </c>
    </row>
    <row r="349" s="2" customFormat="1" ht="16.5" customHeight="1">
      <c r="A349" s="42"/>
      <c r="B349" s="43"/>
      <c r="C349" s="209" t="s">
        <v>910</v>
      </c>
      <c r="D349" s="209" t="s">
        <v>189</v>
      </c>
      <c r="E349" s="210" t="s">
        <v>4232</v>
      </c>
      <c r="F349" s="211" t="s">
        <v>4233</v>
      </c>
      <c r="G349" s="212" t="s">
        <v>244</v>
      </c>
      <c r="H349" s="213">
        <v>1</v>
      </c>
      <c r="I349" s="214"/>
      <c r="J349" s="215">
        <f>ROUND(I349*H349,2)</f>
        <v>0</v>
      </c>
      <c r="K349" s="211" t="s">
        <v>32</v>
      </c>
      <c r="L349" s="48"/>
      <c r="M349" s="216" t="s">
        <v>32</v>
      </c>
      <c r="N349" s="217" t="s">
        <v>49</v>
      </c>
      <c r="O349" s="88"/>
      <c r="P349" s="218">
        <f>O349*H349</f>
        <v>0</v>
      </c>
      <c r="Q349" s="218">
        <v>0</v>
      </c>
      <c r="R349" s="218">
        <f>Q349*H349</f>
        <v>0</v>
      </c>
      <c r="S349" s="218">
        <v>0</v>
      </c>
      <c r="T349" s="219">
        <f>S349*H349</f>
        <v>0</v>
      </c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R349" s="220" t="s">
        <v>405</v>
      </c>
      <c r="AT349" s="220" t="s">
        <v>189</v>
      </c>
      <c r="AU349" s="220" t="s">
        <v>91</v>
      </c>
      <c r="AY349" s="20" t="s">
        <v>188</v>
      </c>
      <c r="BE349" s="221">
        <f>IF(N349="základní",J349,0)</f>
        <v>0</v>
      </c>
      <c r="BF349" s="221">
        <f>IF(N349="snížená",J349,0)</f>
        <v>0</v>
      </c>
      <c r="BG349" s="221">
        <f>IF(N349="zákl. přenesená",J349,0)</f>
        <v>0</v>
      </c>
      <c r="BH349" s="221">
        <f>IF(N349="sníž. přenesená",J349,0)</f>
        <v>0</v>
      </c>
      <c r="BI349" s="221">
        <f>IF(N349="nulová",J349,0)</f>
        <v>0</v>
      </c>
      <c r="BJ349" s="20" t="s">
        <v>86</v>
      </c>
      <c r="BK349" s="221">
        <f>ROUND(I349*H349,2)</f>
        <v>0</v>
      </c>
      <c r="BL349" s="20" t="s">
        <v>405</v>
      </c>
      <c r="BM349" s="220" t="s">
        <v>4234</v>
      </c>
    </row>
    <row r="350" s="2" customFormat="1">
      <c r="A350" s="42"/>
      <c r="B350" s="43"/>
      <c r="C350" s="44"/>
      <c r="D350" s="222" t="s">
        <v>194</v>
      </c>
      <c r="E350" s="44"/>
      <c r="F350" s="223" t="s">
        <v>4233</v>
      </c>
      <c r="G350" s="44"/>
      <c r="H350" s="44"/>
      <c r="I350" s="224"/>
      <c r="J350" s="44"/>
      <c r="K350" s="44"/>
      <c r="L350" s="48"/>
      <c r="M350" s="225"/>
      <c r="N350" s="226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T350" s="20" t="s">
        <v>194</v>
      </c>
      <c r="AU350" s="20" t="s">
        <v>91</v>
      </c>
    </row>
    <row r="351" s="2" customFormat="1" ht="16.5" customHeight="1">
      <c r="A351" s="42"/>
      <c r="B351" s="43"/>
      <c r="C351" s="209" t="s">
        <v>916</v>
      </c>
      <c r="D351" s="209" t="s">
        <v>189</v>
      </c>
      <c r="E351" s="210" t="s">
        <v>4235</v>
      </c>
      <c r="F351" s="211" t="s">
        <v>4236</v>
      </c>
      <c r="G351" s="212" t="s">
        <v>244</v>
      </c>
      <c r="H351" s="213">
        <v>1</v>
      </c>
      <c r="I351" s="214"/>
      <c r="J351" s="215">
        <f>ROUND(I351*H351,2)</f>
        <v>0</v>
      </c>
      <c r="K351" s="211" t="s">
        <v>32</v>
      </c>
      <c r="L351" s="48"/>
      <c r="M351" s="216" t="s">
        <v>32</v>
      </c>
      <c r="N351" s="217" t="s">
        <v>49</v>
      </c>
      <c r="O351" s="88"/>
      <c r="P351" s="218">
        <f>O351*H351</f>
        <v>0</v>
      </c>
      <c r="Q351" s="218">
        <v>0</v>
      </c>
      <c r="R351" s="218">
        <f>Q351*H351</f>
        <v>0</v>
      </c>
      <c r="S351" s="218">
        <v>0</v>
      </c>
      <c r="T351" s="219">
        <f>S351*H351</f>
        <v>0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R351" s="220" t="s">
        <v>405</v>
      </c>
      <c r="AT351" s="220" t="s">
        <v>189</v>
      </c>
      <c r="AU351" s="220" t="s">
        <v>91</v>
      </c>
      <c r="AY351" s="20" t="s">
        <v>188</v>
      </c>
      <c r="BE351" s="221">
        <f>IF(N351="základní",J351,0)</f>
        <v>0</v>
      </c>
      <c r="BF351" s="221">
        <f>IF(N351="snížená",J351,0)</f>
        <v>0</v>
      </c>
      <c r="BG351" s="221">
        <f>IF(N351="zákl. přenesená",J351,0)</f>
        <v>0</v>
      </c>
      <c r="BH351" s="221">
        <f>IF(N351="sníž. přenesená",J351,0)</f>
        <v>0</v>
      </c>
      <c r="BI351" s="221">
        <f>IF(N351="nulová",J351,0)</f>
        <v>0</v>
      </c>
      <c r="BJ351" s="20" t="s">
        <v>86</v>
      </c>
      <c r="BK351" s="221">
        <f>ROUND(I351*H351,2)</f>
        <v>0</v>
      </c>
      <c r="BL351" s="20" t="s">
        <v>405</v>
      </c>
      <c r="BM351" s="220" t="s">
        <v>4237</v>
      </c>
    </row>
    <row r="352" s="2" customFormat="1">
      <c r="A352" s="42"/>
      <c r="B352" s="43"/>
      <c r="C352" s="44"/>
      <c r="D352" s="222" t="s">
        <v>194</v>
      </c>
      <c r="E352" s="44"/>
      <c r="F352" s="223" t="s">
        <v>4236</v>
      </c>
      <c r="G352" s="44"/>
      <c r="H352" s="44"/>
      <c r="I352" s="224"/>
      <c r="J352" s="44"/>
      <c r="K352" s="44"/>
      <c r="L352" s="48"/>
      <c r="M352" s="225"/>
      <c r="N352" s="226"/>
      <c r="O352" s="88"/>
      <c r="P352" s="88"/>
      <c r="Q352" s="88"/>
      <c r="R352" s="88"/>
      <c r="S352" s="88"/>
      <c r="T352" s="89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T352" s="20" t="s">
        <v>194</v>
      </c>
      <c r="AU352" s="20" t="s">
        <v>91</v>
      </c>
    </row>
    <row r="353" s="2" customFormat="1" ht="16.5" customHeight="1">
      <c r="A353" s="42"/>
      <c r="B353" s="43"/>
      <c r="C353" s="209" t="s">
        <v>488</v>
      </c>
      <c r="D353" s="209" t="s">
        <v>189</v>
      </c>
      <c r="E353" s="210" t="s">
        <v>4238</v>
      </c>
      <c r="F353" s="211" t="s">
        <v>4239</v>
      </c>
      <c r="G353" s="212" t="s">
        <v>244</v>
      </c>
      <c r="H353" s="213">
        <v>1</v>
      </c>
      <c r="I353" s="214"/>
      <c r="J353" s="215">
        <f>ROUND(I353*H353,2)</f>
        <v>0</v>
      </c>
      <c r="K353" s="211" t="s">
        <v>32</v>
      </c>
      <c r="L353" s="48"/>
      <c r="M353" s="216" t="s">
        <v>32</v>
      </c>
      <c r="N353" s="217" t="s">
        <v>49</v>
      </c>
      <c r="O353" s="88"/>
      <c r="P353" s="218">
        <f>O353*H353</f>
        <v>0</v>
      </c>
      <c r="Q353" s="218">
        <v>0</v>
      </c>
      <c r="R353" s="218">
        <f>Q353*H353</f>
        <v>0</v>
      </c>
      <c r="S353" s="218">
        <v>0</v>
      </c>
      <c r="T353" s="219">
        <f>S353*H353</f>
        <v>0</v>
      </c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R353" s="220" t="s">
        <v>405</v>
      </c>
      <c r="AT353" s="220" t="s">
        <v>189</v>
      </c>
      <c r="AU353" s="220" t="s">
        <v>91</v>
      </c>
      <c r="AY353" s="20" t="s">
        <v>188</v>
      </c>
      <c r="BE353" s="221">
        <f>IF(N353="základní",J353,0)</f>
        <v>0</v>
      </c>
      <c r="BF353" s="221">
        <f>IF(N353="snížená",J353,0)</f>
        <v>0</v>
      </c>
      <c r="BG353" s="221">
        <f>IF(N353="zákl. přenesená",J353,0)</f>
        <v>0</v>
      </c>
      <c r="BH353" s="221">
        <f>IF(N353="sníž. přenesená",J353,0)</f>
        <v>0</v>
      </c>
      <c r="BI353" s="221">
        <f>IF(N353="nulová",J353,0)</f>
        <v>0</v>
      </c>
      <c r="BJ353" s="20" t="s">
        <v>86</v>
      </c>
      <c r="BK353" s="221">
        <f>ROUND(I353*H353,2)</f>
        <v>0</v>
      </c>
      <c r="BL353" s="20" t="s">
        <v>405</v>
      </c>
      <c r="BM353" s="220" t="s">
        <v>4240</v>
      </c>
    </row>
    <row r="354" s="2" customFormat="1">
      <c r="A354" s="42"/>
      <c r="B354" s="43"/>
      <c r="C354" s="44"/>
      <c r="D354" s="222" t="s">
        <v>194</v>
      </c>
      <c r="E354" s="44"/>
      <c r="F354" s="223" t="s">
        <v>4239</v>
      </c>
      <c r="G354" s="44"/>
      <c r="H354" s="44"/>
      <c r="I354" s="224"/>
      <c r="J354" s="44"/>
      <c r="K354" s="44"/>
      <c r="L354" s="48"/>
      <c r="M354" s="225"/>
      <c r="N354" s="226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0" t="s">
        <v>194</v>
      </c>
      <c r="AU354" s="20" t="s">
        <v>91</v>
      </c>
    </row>
    <row r="355" s="2" customFormat="1" ht="16.5" customHeight="1">
      <c r="A355" s="42"/>
      <c r="B355" s="43"/>
      <c r="C355" s="209" t="s">
        <v>1713</v>
      </c>
      <c r="D355" s="209" t="s">
        <v>189</v>
      </c>
      <c r="E355" s="210" t="s">
        <v>4241</v>
      </c>
      <c r="F355" s="211" t="s">
        <v>4242</v>
      </c>
      <c r="G355" s="212" t="s">
        <v>244</v>
      </c>
      <c r="H355" s="213">
        <v>1</v>
      </c>
      <c r="I355" s="214"/>
      <c r="J355" s="215">
        <f>ROUND(I355*H355,2)</f>
        <v>0</v>
      </c>
      <c r="K355" s="211" t="s">
        <v>32</v>
      </c>
      <c r="L355" s="48"/>
      <c r="M355" s="216" t="s">
        <v>32</v>
      </c>
      <c r="N355" s="217" t="s">
        <v>49</v>
      </c>
      <c r="O355" s="88"/>
      <c r="P355" s="218">
        <f>O355*H355</f>
        <v>0</v>
      </c>
      <c r="Q355" s="218">
        <v>0</v>
      </c>
      <c r="R355" s="218">
        <f>Q355*H355</f>
        <v>0</v>
      </c>
      <c r="S355" s="218">
        <v>0</v>
      </c>
      <c r="T355" s="219">
        <f>S355*H355</f>
        <v>0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20" t="s">
        <v>405</v>
      </c>
      <c r="AT355" s="220" t="s">
        <v>189</v>
      </c>
      <c r="AU355" s="220" t="s">
        <v>91</v>
      </c>
      <c r="AY355" s="20" t="s">
        <v>188</v>
      </c>
      <c r="BE355" s="221">
        <f>IF(N355="základní",J355,0)</f>
        <v>0</v>
      </c>
      <c r="BF355" s="221">
        <f>IF(N355="snížená",J355,0)</f>
        <v>0</v>
      </c>
      <c r="BG355" s="221">
        <f>IF(N355="zákl. přenesená",J355,0)</f>
        <v>0</v>
      </c>
      <c r="BH355" s="221">
        <f>IF(N355="sníž. přenesená",J355,0)</f>
        <v>0</v>
      </c>
      <c r="BI355" s="221">
        <f>IF(N355="nulová",J355,0)</f>
        <v>0</v>
      </c>
      <c r="BJ355" s="20" t="s">
        <v>86</v>
      </c>
      <c r="BK355" s="221">
        <f>ROUND(I355*H355,2)</f>
        <v>0</v>
      </c>
      <c r="BL355" s="20" t="s">
        <v>405</v>
      </c>
      <c r="BM355" s="220" t="s">
        <v>4243</v>
      </c>
    </row>
    <row r="356" s="2" customFormat="1">
      <c r="A356" s="42"/>
      <c r="B356" s="43"/>
      <c r="C356" s="44"/>
      <c r="D356" s="222" t="s">
        <v>194</v>
      </c>
      <c r="E356" s="44"/>
      <c r="F356" s="223" t="s">
        <v>4242</v>
      </c>
      <c r="G356" s="44"/>
      <c r="H356" s="44"/>
      <c r="I356" s="224"/>
      <c r="J356" s="44"/>
      <c r="K356" s="44"/>
      <c r="L356" s="48"/>
      <c r="M356" s="225"/>
      <c r="N356" s="226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0" t="s">
        <v>194</v>
      </c>
      <c r="AU356" s="20" t="s">
        <v>91</v>
      </c>
    </row>
    <row r="357" s="2" customFormat="1" ht="24.15" customHeight="1">
      <c r="A357" s="42"/>
      <c r="B357" s="43"/>
      <c r="C357" s="209" t="s">
        <v>1720</v>
      </c>
      <c r="D357" s="209" t="s">
        <v>189</v>
      </c>
      <c r="E357" s="210" t="s">
        <v>4244</v>
      </c>
      <c r="F357" s="211" t="s">
        <v>4245</v>
      </c>
      <c r="G357" s="212" t="s">
        <v>244</v>
      </c>
      <c r="H357" s="213">
        <v>1</v>
      </c>
      <c r="I357" s="214"/>
      <c r="J357" s="215">
        <f>ROUND(I357*H357,2)</f>
        <v>0</v>
      </c>
      <c r="K357" s="211" t="s">
        <v>32</v>
      </c>
      <c r="L357" s="48"/>
      <c r="M357" s="216" t="s">
        <v>32</v>
      </c>
      <c r="N357" s="217" t="s">
        <v>49</v>
      </c>
      <c r="O357" s="88"/>
      <c r="P357" s="218">
        <f>O357*H357</f>
        <v>0</v>
      </c>
      <c r="Q357" s="218">
        <v>0</v>
      </c>
      <c r="R357" s="218">
        <f>Q357*H357</f>
        <v>0</v>
      </c>
      <c r="S357" s="218">
        <v>0</v>
      </c>
      <c r="T357" s="219">
        <f>S357*H357</f>
        <v>0</v>
      </c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R357" s="220" t="s">
        <v>405</v>
      </c>
      <c r="AT357" s="220" t="s">
        <v>189</v>
      </c>
      <c r="AU357" s="220" t="s">
        <v>91</v>
      </c>
      <c r="AY357" s="20" t="s">
        <v>188</v>
      </c>
      <c r="BE357" s="221">
        <f>IF(N357="základní",J357,0)</f>
        <v>0</v>
      </c>
      <c r="BF357" s="221">
        <f>IF(N357="snížená",J357,0)</f>
        <v>0</v>
      </c>
      <c r="BG357" s="221">
        <f>IF(N357="zákl. přenesená",J357,0)</f>
        <v>0</v>
      </c>
      <c r="BH357" s="221">
        <f>IF(N357="sníž. přenesená",J357,0)</f>
        <v>0</v>
      </c>
      <c r="BI357" s="221">
        <f>IF(N357="nulová",J357,0)</f>
        <v>0</v>
      </c>
      <c r="BJ357" s="20" t="s">
        <v>86</v>
      </c>
      <c r="BK357" s="221">
        <f>ROUND(I357*H357,2)</f>
        <v>0</v>
      </c>
      <c r="BL357" s="20" t="s">
        <v>405</v>
      </c>
      <c r="BM357" s="220" t="s">
        <v>4246</v>
      </c>
    </row>
    <row r="358" s="2" customFormat="1">
      <c r="A358" s="42"/>
      <c r="B358" s="43"/>
      <c r="C358" s="44"/>
      <c r="D358" s="222" t="s">
        <v>194</v>
      </c>
      <c r="E358" s="44"/>
      <c r="F358" s="223" t="s">
        <v>4245</v>
      </c>
      <c r="G358" s="44"/>
      <c r="H358" s="44"/>
      <c r="I358" s="224"/>
      <c r="J358" s="44"/>
      <c r="K358" s="44"/>
      <c r="L358" s="48"/>
      <c r="M358" s="225"/>
      <c r="N358" s="226"/>
      <c r="O358" s="88"/>
      <c r="P358" s="88"/>
      <c r="Q358" s="88"/>
      <c r="R358" s="88"/>
      <c r="S358" s="88"/>
      <c r="T358" s="89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T358" s="20" t="s">
        <v>194</v>
      </c>
      <c r="AU358" s="20" t="s">
        <v>91</v>
      </c>
    </row>
    <row r="359" s="2" customFormat="1" ht="16.5" customHeight="1">
      <c r="A359" s="42"/>
      <c r="B359" s="43"/>
      <c r="C359" s="209" t="s">
        <v>1728</v>
      </c>
      <c r="D359" s="209" t="s">
        <v>189</v>
      </c>
      <c r="E359" s="210" t="s">
        <v>4247</v>
      </c>
      <c r="F359" s="211" t="s">
        <v>4248</v>
      </c>
      <c r="G359" s="212" t="s">
        <v>244</v>
      </c>
      <c r="H359" s="213">
        <v>1</v>
      </c>
      <c r="I359" s="214"/>
      <c r="J359" s="215">
        <f>ROUND(I359*H359,2)</f>
        <v>0</v>
      </c>
      <c r="K359" s="211" t="s">
        <v>32</v>
      </c>
      <c r="L359" s="48"/>
      <c r="M359" s="216" t="s">
        <v>32</v>
      </c>
      <c r="N359" s="217" t="s">
        <v>49</v>
      </c>
      <c r="O359" s="88"/>
      <c r="P359" s="218">
        <f>O359*H359</f>
        <v>0</v>
      </c>
      <c r="Q359" s="218">
        <v>0</v>
      </c>
      <c r="R359" s="218">
        <f>Q359*H359</f>
        <v>0</v>
      </c>
      <c r="S359" s="218">
        <v>0</v>
      </c>
      <c r="T359" s="219">
        <f>S359*H359</f>
        <v>0</v>
      </c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R359" s="220" t="s">
        <v>405</v>
      </c>
      <c r="AT359" s="220" t="s">
        <v>189</v>
      </c>
      <c r="AU359" s="220" t="s">
        <v>91</v>
      </c>
      <c r="AY359" s="20" t="s">
        <v>188</v>
      </c>
      <c r="BE359" s="221">
        <f>IF(N359="základní",J359,0)</f>
        <v>0</v>
      </c>
      <c r="BF359" s="221">
        <f>IF(N359="snížená",J359,0)</f>
        <v>0</v>
      </c>
      <c r="BG359" s="221">
        <f>IF(N359="zákl. přenesená",J359,0)</f>
        <v>0</v>
      </c>
      <c r="BH359" s="221">
        <f>IF(N359="sníž. přenesená",J359,0)</f>
        <v>0</v>
      </c>
      <c r="BI359" s="221">
        <f>IF(N359="nulová",J359,0)</f>
        <v>0</v>
      </c>
      <c r="BJ359" s="20" t="s">
        <v>86</v>
      </c>
      <c r="BK359" s="221">
        <f>ROUND(I359*H359,2)</f>
        <v>0</v>
      </c>
      <c r="BL359" s="20" t="s">
        <v>405</v>
      </c>
      <c r="BM359" s="220" t="s">
        <v>4249</v>
      </c>
    </row>
    <row r="360" s="2" customFormat="1">
      <c r="A360" s="42"/>
      <c r="B360" s="43"/>
      <c r="C360" s="44"/>
      <c r="D360" s="222" t="s">
        <v>194</v>
      </c>
      <c r="E360" s="44"/>
      <c r="F360" s="223" t="s">
        <v>4248</v>
      </c>
      <c r="G360" s="44"/>
      <c r="H360" s="44"/>
      <c r="I360" s="224"/>
      <c r="J360" s="44"/>
      <c r="K360" s="44"/>
      <c r="L360" s="48"/>
      <c r="M360" s="225"/>
      <c r="N360" s="226"/>
      <c r="O360" s="88"/>
      <c r="P360" s="88"/>
      <c r="Q360" s="88"/>
      <c r="R360" s="88"/>
      <c r="S360" s="88"/>
      <c r="T360" s="89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T360" s="20" t="s">
        <v>194</v>
      </c>
      <c r="AU360" s="20" t="s">
        <v>91</v>
      </c>
    </row>
    <row r="361" s="2" customFormat="1" ht="24.15" customHeight="1">
      <c r="A361" s="42"/>
      <c r="B361" s="43"/>
      <c r="C361" s="209" t="s">
        <v>1734</v>
      </c>
      <c r="D361" s="209" t="s">
        <v>189</v>
      </c>
      <c r="E361" s="210" t="s">
        <v>4250</v>
      </c>
      <c r="F361" s="211" t="s">
        <v>4251</v>
      </c>
      <c r="G361" s="212" t="s">
        <v>244</v>
      </c>
      <c r="H361" s="213">
        <v>1</v>
      </c>
      <c r="I361" s="214"/>
      <c r="J361" s="215">
        <f>ROUND(I361*H361,2)</f>
        <v>0</v>
      </c>
      <c r="K361" s="211" t="s">
        <v>32</v>
      </c>
      <c r="L361" s="48"/>
      <c r="M361" s="216" t="s">
        <v>32</v>
      </c>
      <c r="N361" s="217" t="s">
        <v>49</v>
      </c>
      <c r="O361" s="88"/>
      <c r="P361" s="218">
        <f>O361*H361</f>
        <v>0</v>
      </c>
      <c r="Q361" s="218">
        <v>0</v>
      </c>
      <c r="R361" s="218">
        <f>Q361*H361</f>
        <v>0</v>
      </c>
      <c r="S361" s="218">
        <v>0</v>
      </c>
      <c r="T361" s="219">
        <f>S361*H361</f>
        <v>0</v>
      </c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R361" s="220" t="s">
        <v>405</v>
      </c>
      <c r="AT361" s="220" t="s">
        <v>189</v>
      </c>
      <c r="AU361" s="220" t="s">
        <v>91</v>
      </c>
      <c r="AY361" s="20" t="s">
        <v>188</v>
      </c>
      <c r="BE361" s="221">
        <f>IF(N361="základní",J361,0)</f>
        <v>0</v>
      </c>
      <c r="BF361" s="221">
        <f>IF(N361="snížená",J361,0)</f>
        <v>0</v>
      </c>
      <c r="BG361" s="221">
        <f>IF(N361="zákl. přenesená",J361,0)</f>
        <v>0</v>
      </c>
      <c r="BH361" s="221">
        <f>IF(N361="sníž. přenesená",J361,0)</f>
        <v>0</v>
      </c>
      <c r="BI361" s="221">
        <f>IF(N361="nulová",J361,0)</f>
        <v>0</v>
      </c>
      <c r="BJ361" s="20" t="s">
        <v>86</v>
      </c>
      <c r="BK361" s="221">
        <f>ROUND(I361*H361,2)</f>
        <v>0</v>
      </c>
      <c r="BL361" s="20" t="s">
        <v>405</v>
      </c>
      <c r="BM361" s="220" t="s">
        <v>4252</v>
      </c>
    </row>
    <row r="362" s="2" customFormat="1">
      <c r="A362" s="42"/>
      <c r="B362" s="43"/>
      <c r="C362" s="44"/>
      <c r="D362" s="222" t="s">
        <v>194</v>
      </c>
      <c r="E362" s="44"/>
      <c r="F362" s="223" t="s">
        <v>4251</v>
      </c>
      <c r="G362" s="44"/>
      <c r="H362" s="44"/>
      <c r="I362" s="224"/>
      <c r="J362" s="44"/>
      <c r="K362" s="44"/>
      <c r="L362" s="48"/>
      <c r="M362" s="225"/>
      <c r="N362" s="226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T362" s="20" t="s">
        <v>194</v>
      </c>
      <c r="AU362" s="20" t="s">
        <v>91</v>
      </c>
    </row>
    <row r="363" s="2" customFormat="1" ht="24.15" customHeight="1">
      <c r="A363" s="42"/>
      <c r="B363" s="43"/>
      <c r="C363" s="209" t="s">
        <v>1744</v>
      </c>
      <c r="D363" s="209" t="s">
        <v>189</v>
      </c>
      <c r="E363" s="210" t="s">
        <v>4253</v>
      </c>
      <c r="F363" s="211" t="s">
        <v>4254</v>
      </c>
      <c r="G363" s="212" t="s">
        <v>244</v>
      </c>
      <c r="H363" s="213">
        <v>1</v>
      </c>
      <c r="I363" s="214"/>
      <c r="J363" s="215">
        <f>ROUND(I363*H363,2)</f>
        <v>0</v>
      </c>
      <c r="K363" s="211" t="s">
        <v>32</v>
      </c>
      <c r="L363" s="48"/>
      <c r="M363" s="216" t="s">
        <v>32</v>
      </c>
      <c r="N363" s="217" t="s">
        <v>49</v>
      </c>
      <c r="O363" s="88"/>
      <c r="P363" s="218">
        <f>O363*H363</f>
        <v>0</v>
      </c>
      <c r="Q363" s="218">
        <v>0</v>
      </c>
      <c r="R363" s="218">
        <f>Q363*H363</f>
        <v>0</v>
      </c>
      <c r="S363" s="218">
        <v>0</v>
      </c>
      <c r="T363" s="219">
        <f>S363*H363</f>
        <v>0</v>
      </c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R363" s="220" t="s">
        <v>405</v>
      </c>
      <c r="AT363" s="220" t="s">
        <v>189</v>
      </c>
      <c r="AU363" s="220" t="s">
        <v>91</v>
      </c>
      <c r="AY363" s="20" t="s">
        <v>188</v>
      </c>
      <c r="BE363" s="221">
        <f>IF(N363="základní",J363,0)</f>
        <v>0</v>
      </c>
      <c r="BF363" s="221">
        <f>IF(N363="snížená",J363,0)</f>
        <v>0</v>
      </c>
      <c r="BG363" s="221">
        <f>IF(N363="zákl. přenesená",J363,0)</f>
        <v>0</v>
      </c>
      <c r="BH363" s="221">
        <f>IF(N363="sníž. přenesená",J363,0)</f>
        <v>0</v>
      </c>
      <c r="BI363" s="221">
        <f>IF(N363="nulová",J363,0)</f>
        <v>0</v>
      </c>
      <c r="BJ363" s="20" t="s">
        <v>86</v>
      </c>
      <c r="BK363" s="221">
        <f>ROUND(I363*H363,2)</f>
        <v>0</v>
      </c>
      <c r="BL363" s="20" t="s">
        <v>405</v>
      </c>
      <c r="BM363" s="220" t="s">
        <v>4255</v>
      </c>
    </row>
    <row r="364" s="2" customFormat="1">
      <c r="A364" s="42"/>
      <c r="B364" s="43"/>
      <c r="C364" s="44"/>
      <c r="D364" s="222" t="s">
        <v>194</v>
      </c>
      <c r="E364" s="44"/>
      <c r="F364" s="223" t="s">
        <v>4254</v>
      </c>
      <c r="G364" s="44"/>
      <c r="H364" s="44"/>
      <c r="I364" s="224"/>
      <c r="J364" s="44"/>
      <c r="K364" s="44"/>
      <c r="L364" s="48"/>
      <c r="M364" s="225"/>
      <c r="N364" s="226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0" t="s">
        <v>194</v>
      </c>
      <c r="AU364" s="20" t="s">
        <v>91</v>
      </c>
    </row>
    <row r="365" s="11" customFormat="1" ht="22.8" customHeight="1">
      <c r="A365" s="11"/>
      <c r="B365" s="195"/>
      <c r="C365" s="196"/>
      <c r="D365" s="197" t="s">
        <v>77</v>
      </c>
      <c r="E365" s="237" t="s">
        <v>4256</v>
      </c>
      <c r="F365" s="237" t="s">
        <v>4257</v>
      </c>
      <c r="G365" s="196"/>
      <c r="H365" s="196"/>
      <c r="I365" s="199"/>
      <c r="J365" s="238">
        <f>BK365</f>
        <v>0</v>
      </c>
      <c r="K365" s="196"/>
      <c r="L365" s="201"/>
      <c r="M365" s="202"/>
      <c r="N365" s="203"/>
      <c r="O365" s="203"/>
      <c r="P365" s="204">
        <f>SUM(P366:P375)</f>
        <v>0</v>
      </c>
      <c r="Q365" s="203"/>
      <c r="R365" s="204">
        <f>SUM(R366:R375)</f>
        <v>0</v>
      </c>
      <c r="S365" s="203"/>
      <c r="T365" s="205">
        <f>SUM(T366:T375)</f>
        <v>0</v>
      </c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R365" s="206" t="s">
        <v>86</v>
      </c>
      <c r="AT365" s="207" t="s">
        <v>77</v>
      </c>
      <c r="AU365" s="207" t="s">
        <v>86</v>
      </c>
      <c r="AY365" s="206" t="s">
        <v>188</v>
      </c>
      <c r="BK365" s="208">
        <f>SUM(BK366:BK375)</f>
        <v>0</v>
      </c>
    </row>
    <row r="366" s="2" customFormat="1" ht="16.5" customHeight="1">
      <c r="A366" s="42"/>
      <c r="B366" s="43"/>
      <c r="C366" s="209" t="s">
        <v>1750</v>
      </c>
      <c r="D366" s="209" t="s">
        <v>189</v>
      </c>
      <c r="E366" s="210" t="s">
        <v>4258</v>
      </c>
      <c r="F366" s="211" t="s">
        <v>4259</v>
      </c>
      <c r="G366" s="212" t="s">
        <v>244</v>
      </c>
      <c r="H366" s="213">
        <v>1</v>
      </c>
      <c r="I366" s="214"/>
      <c r="J366" s="215">
        <f>ROUND(I366*H366,2)</f>
        <v>0</v>
      </c>
      <c r="K366" s="211" t="s">
        <v>32</v>
      </c>
      <c r="L366" s="48"/>
      <c r="M366" s="216" t="s">
        <v>32</v>
      </c>
      <c r="N366" s="217" t="s">
        <v>49</v>
      </c>
      <c r="O366" s="88"/>
      <c r="P366" s="218">
        <f>O366*H366</f>
        <v>0</v>
      </c>
      <c r="Q366" s="218">
        <v>0</v>
      </c>
      <c r="R366" s="218">
        <f>Q366*H366</f>
        <v>0</v>
      </c>
      <c r="S366" s="218">
        <v>0</v>
      </c>
      <c r="T366" s="219">
        <f>S366*H366</f>
        <v>0</v>
      </c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R366" s="220" t="s">
        <v>405</v>
      </c>
      <c r="AT366" s="220" t="s">
        <v>189</v>
      </c>
      <c r="AU366" s="220" t="s">
        <v>91</v>
      </c>
      <c r="AY366" s="20" t="s">
        <v>188</v>
      </c>
      <c r="BE366" s="221">
        <f>IF(N366="základní",J366,0)</f>
        <v>0</v>
      </c>
      <c r="BF366" s="221">
        <f>IF(N366="snížená",J366,0)</f>
        <v>0</v>
      </c>
      <c r="BG366" s="221">
        <f>IF(N366="zákl. přenesená",J366,0)</f>
        <v>0</v>
      </c>
      <c r="BH366" s="221">
        <f>IF(N366="sníž. přenesená",J366,0)</f>
        <v>0</v>
      </c>
      <c r="BI366" s="221">
        <f>IF(N366="nulová",J366,0)</f>
        <v>0</v>
      </c>
      <c r="BJ366" s="20" t="s">
        <v>86</v>
      </c>
      <c r="BK366" s="221">
        <f>ROUND(I366*H366,2)</f>
        <v>0</v>
      </c>
      <c r="BL366" s="20" t="s">
        <v>405</v>
      </c>
      <c r="BM366" s="220" t="s">
        <v>4260</v>
      </c>
    </row>
    <row r="367" s="2" customFormat="1">
      <c r="A367" s="42"/>
      <c r="B367" s="43"/>
      <c r="C367" s="44"/>
      <c r="D367" s="222" t="s">
        <v>194</v>
      </c>
      <c r="E367" s="44"/>
      <c r="F367" s="223" t="s">
        <v>4259</v>
      </c>
      <c r="G367" s="44"/>
      <c r="H367" s="44"/>
      <c r="I367" s="224"/>
      <c r="J367" s="44"/>
      <c r="K367" s="44"/>
      <c r="L367" s="48"/>
      <c r="M367" s="225"/>
      <c r="N367" s="226"/>
      <c r="O367" s="88"/>
      <c r="P367" s="88"/>
      <c r="Q367" s="88"/>
      <c r="R367" s="88"/>
      <c r="S367" s="88"/>
      <c r="T367" s="89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T367" s="20" t="s">
        <v>194</v>
      </c>
      <c r="AU367" s="20" t="s">
        <v>91</v>
      </c>
    </row>
    <row r="368" s="2" customFormat="1" ht="16.5" customHeight="1">
      <c r="A368" s="42"/>
      <c r="B368" s="43"/>
      <c r="C368" s="209" t="s">
        <v>1756</v>
      </c>
      <c r="D368" s="209" t="s">
        <v>189</v>
      </c>
      <c r="E368" s="210" t="s">
        <v>4261</v>
      </c>
      <c r="F368" s="211" t="s">
        <v>4262</v>
      </c>
      <c r="G368" s="212" t="s">
        <v>244</v>
      </c>
      <c r="H368" s="213">
        <v>1</v>
      </c>
      <c r="I368" s="214"/>
      <c r="J368" s="215">
        <f>ROUND(I368*H368,2)</f>
        <v>0</v>
      </c>
      <c r="K368" s="211" t="s">
        <v>32</v>
      </c>
      <c r="L368" s="48"/>
      <c r="M368" s="216" t="s">
        <v>32</v>
      </c>
      <c r="N368" s="217" t="s">
        <v>49</v>
      </c>
      <c r="O368" s="88"/>
      <c r="P368" s="218">
        <f>O368*H368</f>
        <v>0</v>
      </c>
      <c r="Q368" s="218">
        <v>0</v>
      </c>
      <c r="R368" s="218">
        <f>Q368*H368</f>
        <v>0</v>
      </c>
      <c r="S368" s="218">
        <v>0</v>
      </c>
      <c r="T368" s="219">
        <f>S368*H368</f>
        <v>0</v>
      </c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R368" s="220" t="s">
        <v>405</v>
      </c>
      <c r="AT368" s="220" t="s">
        <v>189</v>
      </c>
      <c r="AU368" s="220" t="s">
        <v>91</v>
      </c>
      <c r="AY368" s="20" t="s">
        <v>188</v>
      </c>
      <c r="BE368" s="221">
        <f>IF(N368="základní",J368,0)</f>
        <v>0</v>
      </c>
      <c r="BF368" s="221">
        <f>IF(N368="snížená",J368,0)</f>
        <v>0</v>
      </c>
      <c r="BG368" s="221">
        <f>IF(N368="zákl. přenesená",J368,0)</f>
        <v>0</v>
      </c>
      <c r="BH368" s="221">
        <f>IF(N368="sníž. přenesená",J368,0)</f>
        <v>0</v>
      </c>
      <c r="BI368" s="221">
        <f>IF(N368="nulová",J368,0)</f>
        <v>0</v>
      </c>
      <c r="BJ368" s="20" t="s">
        <v>86</v>
      </c>
      <c r="BK368" s="221">
        <f>ROUND(I368*H368,2)</f>
        <v>0</v>
      </c>
      <c r="BL368" s="20" t="s">
        <v>405</v>
      </c>
      <c r="BM368" s="220" t="s">
        <v>4263</v>
      </c>
    </row>
    <row r="369" s="2" customFormat="1">
      <c r="A369" s="42"/>
      <c r="B369" s="43"/>
      <c r="C369" s="44"/>
      <c r="D369" s="222" t="s">
        <v>194</v>
      </c>
      <c r="E369" s="44"/>
      <c r="F369" s="223" t="s">
        <v>4262</v>
      </c>
      <c r="G369" s="44"/>
      <c r="H369" s="44"/>
      <c r="I369" s="224"/>
      <c r="J369" s="44"/>
      <c r="K369" s="44"/>
      <c r="L369" s="48"/>
      <c r="M369" s="225"/>
      <c r="N369" s="226"/>
      <c r="O369" s="88"/>
      <c r="P369" s="88"/>
      <c r="Q369" s="88"/>
      <c r="R369" s="88"/>
      <c r="S369" s="88"/>
      <c r="T369" s="89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T369" s="20" t="s">
        <v>194</v>
      </c>
      <c r="AU369" s="20" t="s">
        <v>91</v>
      </c>
    </row>
    <row r="370" s="2" customFormat="1" ht="16.5" customHeight="1">
      <c r="A370" s="42"/>
      <c r="B370" s="43"/>
      <c r="C370" s="209" t="s">
        <v>1765</v>
      </c>
      <c r="D370" s="209" t="s">
        <v>189</v>
      </c>
      <c r="E370" s="210" t="s">
        <v>4264</v>
      </c>
      <c r="F370" s="211" t="s">
        <v>4265</v>
      </c>
      <c r="G370" s="212" t="s">
        <v>244</v>
      </c>
      <c r="H370" s="213">
        <v>1</v>
      </c>
      <c r="I370" s="214"/>
      <c r="J370" s="215">
        <f>ROUND(I370*H370,2)</f>
        <v>0</v>
      </c>
      <c r="K370" s="211" t="s">
        <v>32</v>
      </c>
      <c r="L370" s="48"/>
      <c r="M370" s="216" t="s">
        <v>32</v>
      </c>
      <c r="N370" s="217" t="s">
        <v>49</v>
      </c>
      <c r="O370" s="88"/>
      <c r="P370" s="218">
        <f>O370*H370</f>
        <v>0</v>
      </c>
      <c r="Q370" s="218">
        <v>0</v>
      </c>
      <c r="R370" s="218">
        <f>Q370*H370</f>
        <v>0</v>
      </c>
      <c r="S370" s="218">
        <v>0</v>
      </c>
      <c r="T370" s="219">
        <f>S370*H370</f>
        <v>0</v>
      </c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R370" s="220" t="s">
        <v>405</v>
      </c>
      <c r="AT370" s="220" t="s">
        <v>189</v>
      </c>
      <c r="AU370" s="220" t="s">
        <v>91</v>
      </c>
      <c r="AY370" s="20" t="s">
        <v>188</v>
      </c>
      <c r="BE370" s="221">
        <f>IF(N370="základní",J370,0)</f>
        <v>0</v>
      </c>
      <c r="BF370" s="221">
        <f>IF(N370="snížená",J370,0)</f>
        <v>0</v>
      </c>
      <c r="BG370" s="221">
        <f>IF(N370="zákl. přenesená",J370,0)</f>
        <v>0</v>
      </c>
      <c r="BH370" s="221">
        <f>IF(N370="sníž. přenesená",J370,0)</f>
        <v>0</v>
      </c>
      <c r="BI370" s="221">
        <f>IF(N370="nulová",J370,0)</f>
        <v>0</v>
      </c>
      <c r="BJ370" s="20" t="s">
        <v>86</v>
      </c>
      <c r="BK370" s="221">
        <f>ROUND(I370*H370,2)</f>
        <v>0</v>
      </c>
      <c r="BL370" s="20" t="s">
        <v>405</v>
      </c>
      <c r="BM370" s="220" t="s">
        <v>4266</v>
      </c>
    </row>
    <row r="371" s="2" customFormat="1">
      <c r="A371" s="42"/>
      <c r="B371" s="43"/>
      <c r="C371" s="44"/>
      <c r="D371" s="222" t="s">
        <v>194</v>
      </c>
      <c r="E371" s="44"/>
      <c r="F371" s="223" t="s">
        <v>4265</v>
      </c>
      <c r="G371" s="44"/>
      <c r="H371" s="44"/>
      <c r="I371" s="224"/>
      <c r="J371" s="44"/>
      <c r="K371" s="44"/>
      <c r="L371" s="48"/>
      <c r="M371" s="225"/>
      <c r="N371" s="226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T371" s="20" t="s">
        <v>194</v>
      </c>
      <c r="AU371" s="20" t="s">
        <v>91</v>
      </c>
    </row>
    <row r="372" s="2" customFormat="1" ht="16.5" customHeight="1">
      <c r="A372" s="42"/>
      <c r="B372" s="43"/>
      <c r="C372" s="209" t="s">
        <v>1771</v>
      </c>
      <c r="D372" s="209" t="s">
        <v>189</v>
      </c>
      <c r="E372" s="210" t="s">
        <v>4267</v>
      </c>
      <c r="F372" s="211" t="s">
        <v>4268</v>
      </c>
      <c r="G372" s="212" t="s">
        <v>244</v>
      </c>
      <c r="H372" s="213">
        <v>1</v>
      </c>
      <c r="I372" s="214"/>
      <c r="J372" s="215">
        <f>ROUND(I372*H372,2)</f>
        <v>0</v>
      </c>
      <c r="K372" s="211" t="s">
        <v>32</v>
      </c>
      <c r="L372" s="48"/>
      <c r="M372" s="216" t="s">
        <v>32</v>
      </c>
      <c r="N372" s="217" t="s">
        <v>49</v>
      </c>
      <c r="O372" s="88"/>
      <c r="P372" s="218">
        <f>O372*H372</f>
        <v>0</v>
      </c>
      <c r="Q372" s="218">
        <v>0</v>
      </c>
      <c r="R372" s="218">
        <f>Q372*H372</f>
        <v>0</v>
      </c>
      <c r="S372" s="218">
        <v>0</v>
      </c>
      <c r="T372" s="219">
        <f>S372*H372</f>
        <v>0</v>
      </c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R372" s="220" t="s">
        <v>405</v>
      </c>
      <c r="AT372" s="220" t="s">
        <v>189</v>
      </c>
      <c r="AU372" s="220" t="s">
        <v>91</v>
      </c>
      <c r="AY372" s="20" t="s">
        <v>188</v>
      </c>
      <c r="BE372" s="221">
        <f>IF(N372="základní",J372,0)</f>
        <v>0</v>
      </c>
      <c r="BF372" s="221">
        <f>IF(N372="snížená",J372,0)</f>
        <v>0</v>
      </c>
      <c r="BG372" s="221">
        <f>IF(N372="zákl. přenesená",J372,0)</f>
        <v>0</v>
      </c>
      <c r="BH372" s="221">
        <f>IF(N372="sníž. přenesená",J372,0)</f>
        <v>0</v>
      </c>
      <c r="BI372" s="221">
        <f>IF(N372="nulová",J372,0)</f>
        <v>0</v>
      </c>
      <c r="BJ372" s="20" t="s">
        <v>86</v>
      </c>
      <c r="BK372" s="221">
        <f>ROUND(I372*H372,2)</f>
        <v>0</v>
      </c>
      <c r="BL372" s="20" t="s">
        <v>405</v>
      </c>
      <c r="BM372" s="220" t="s">
        <v>4269</v>
      </c>
    </row>
    <row r="373" s="2" customFormat="1">
      <c r="A373" s="42"/>
      <c r="B373" s="43"/>
      <c r="C373" s="44"/>
      <c r="D373" s="222" t="s">
        <v>194</v>
      </c>
      <c r="E373" s="44"/>
      <c r="F373" s="223" t="s">
        <v>4268</v>
      </c>
      <c r="G373" s="44"/>
      <c r="H373" s="44"/>
      <c r="I373" s="224"/>
      <c r="J373" s="44"/>
      <c r="K373" s="44"/>
      <c r="L373" s="48"/>
      <c r="M373" s="225"/>
      <c r="N373" s="226"/>
      <c r="O373" s="88"/>
      <c r="P373" s="88"/>
      <c r="Q373" s="88"/>
      <c r="R373" s="88"/>
      <c r="S373" s="88"/>
      <c r="T373" s="89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T373" s="20" t="s">
        <v>194</v>
      </c>
      <c r="AU373" s="20" t="s">
        <v>91</v>
      </c>
    </row>
    <row r="374" s="2" customFormat="1" ht="16.5" customHeight="1">
      <c r="A374" s="42"/>
      <c r="B374" s="43"/>
      <c r="C374" s="209" t="s">
        <v>1773</v>
      </c>
      <c r="D374" s="209" t="s">
        <v>189</v>
      </c>
      <c r="E374" s="210" t="s">
        <v>4270</v>
      </c>
      <c r="F374" s="211" t="s">
        <v>4271</v>
      </c>
      <c r="G374" s="212" t="s">
        <v>244</v>
      </c>
      <c r="H374" s="213">
        <v>1</v>
      </c>
      <c r="I374" s="214"/>
      <c r="J374" s="215">
        <f>ROUND(I374*H374,2)</f>
        <v>0</v>
      </c>
      <c r="K374" s="211" t="s">
        <v>32</v>
      </c>
      <c r="L374" s="48"/>
      <c r="M374" s="216" t="s">
        <v>32</v>
      </c>
      <c r="N374" s="217" t="s">
        <v>49</v>
      </c>
      <c r="O374" s="88"/>
      <c r="P374" s="218">
        <f>O374*H374</f>
        <v>0</v>
      </c>
      <c r="Q374" s="218">
        <v>0</v>
      </c>
      <c r="R374" s="218">
        <f>Q374*H374</f>
        <v>0</v>
      </c>
      <c r="S374" s="218">
        <v>0</v>
      </c>
      <c r="T374" s="219">
        <f>S374*H374</f>
        <v>0</v>
      </c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R374" s="220" t="s">
        <v>405</v>
      </c>
      <c r="AT374" s="220" t="s">
        <v>189</v>
      </c>
      <c r="AU374" s="220" t="s">
        <v>91</v>
      </c>
      <c r="AY374" s="20" t="s">
        <v>188</v>
      </c>
      <c r="BE374" s="221">
        <f>IF(N374="základní",J374,0)</f>
        <v>0</v>
      </c>
      <c r="BF374" s="221">
        <f>IF(N374="snížená",J374,0)</f>
        <v>0</v>
      </c>
      <c r="BG374" s="221">
        <f>IF(N374="zákl. přenesená",J374,0)</f>
        <v>0</v>
      </c>
      <c r="BH374" s="221">
        <f>IF(N374="sníž. přenesená",J374,0)</f>
        <v>0</v>
      </c>
      <c r="BI374" s="221">
        <f>IF(N374="nulová",J374,0)</f>
        <v>0</v>
      </c>
      <c r="BJ374" s="20" t="s">
        <v>86</v>
      </c>
      <c r="BK374" s="221">
        <f>ROUND(I374*H374,2)</f>
        <v>0</v>
      </c>
      <c r="BL374" s="20" t="s">
        <v>405</v>
      </c>
      <c r="BM374" s="220" t="s">
        <v>4272</v>
      </c>
    </row>
    <row r="375" s="2" customFormat="1">
      <c r="A375" s="42"/>
      <c r="B375" s="43"/>
      <c r="C375" s="44"/>
      <c r="D375" s="222" t="s">
        <v>194</v>
      </c>
      <c r="E375" s="44"/>
      <c r="F375" s="223" t="s">
        <v>4271</v>
      </c>
      <c r="G375" s="44"/>
      <c r="H375" s="44"/>
      <c r="I375" s="224"/>
      <c r="J375" s="44"/>
      <c r="K375" s="44"/>
      <c r="L375" s="48"/>
      <c r="M375" s="228"/>
      <c r="N375" s="229"/>
      <c r="O375" s="230"/>
      <c r="P375" s="230"/>
      <c r="Q375" s="230"/>
      <c r="R375" s="230"/>
      <c r="S375" s="230"/>
      <c r="T375" s="231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T375" s="20" t="s">
        <v>194</v>
      </c>
      <c r="AU375" s="20" t="s">
        <v>91</v>
      </c>
    </row>
    <row r="376" s="2" customFormat="1" ht="6.96" customHeight="1">
      <c r="A376" s="42"/>
      <c r="B376" s="63"/>
      <c r="C376" s="64"/>
      <c r="D376" s="64"/>
      <c r="E376" s="64"/>
      <c r="F376" s="64"/>
      <c r="G376" s="64"/>
      <c r="H376" s="64"/>
      <c r="I376" s="64"/>
      <c r="J376" s="64"/>
      <c r="K376" s="64"/>
      <c r="L376" s="48"/>
      <c r="M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</row>
  </sheetData>
  <sheetProtection sheet="1" autoFilter="0" formatColumns="0" formatRows="0" objects="1" scenarios="1" spinCount="100000" saltValue="l+KkVn8YcEVUFTU2PO9QwTXTHQdXQn0JIC5jjOQ/JCoUpKCMLbBOx+bPohtksxvUBVO7/ESu2f+6RuW0xcuEzA==" hashValue="Xbr/QMuZra41Ygxun1zuogq9RLHewR8ToRSx4pyABw/4S9/bbK/TUT+/SPilEzxqzLC2tHyh7nRbV5uvz3bmTQ==" algorithmName="SHA-512" password="EC2B"/>
  <autoFilter ref="C93:K37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91</v>
      </c>
    </row>
    <row r="4" s="1" customFormat="1" ht="24.96" customHeight="1">
      <c r="B4" s="23"/>
      <c r="D4" s="144" t="s">
        <v>164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26.25" customHeight="1">
      <c r="B7" s="23"/>
      <c r="E7" s="147" t="str">
        <f>'Rekapitulace stavby'!K6</f>
        <v>Dům kultury v Ostrově - vybudování kulturního a kreativního centra (interiér)</v>
      </c>
      <c r="F7" s="146"/>
      <c r="G7" s="146"/>
      <c r="H7" s="146"/>
      <c r="L7" s="23"/>
    </row>
    <row r="8" s="1" customFormat="1" ht="12" customHeight="1">
      <c r="B8" s="23"/>
      <c r="D8" s="146" t="s">
        <v>165</v>
      </c>
      <c r="L8" s="23"/>
    </row>
    <row r="9" s="2" customFormat="1" ht="16.5" customHeight="1">
      <c r="A9" s="42"/>
      <c r="B9" s="48"/>
      <c r="C9" s="42"/>
      <c r="D9" s="42"/>
      <c r="E9" s="147" t="s">
        <v>3663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255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4273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32</v>
      </c>
      <c r="G13" s="42"/>
      <c r="H13" s="42"/>
      <c r="I13" s="146" t="s">
        <v>20</v>
      </c>
      <c r="J13" s="137" t="s">
        <v>32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23</v>
      </c>
      <c r="G14" s="42"/>
      <c r="H14" s="42"/>
      <c r="I14" s="146" t="s">
        <v>24</v>
      </c>
      <c r="J14" s="150" t="str">
        <f>'Rekapitulace stavby'!AN8</f>
        <v>13. 3. 2024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30</v>
      </c>
      <c r="E16" s="42"/>
      <c r="F16" s="42"/>
      <c r="G16" s="42"/>
      <c r="H16" s="42"/>
      <c r="I16" s="146" t="s">
        <v>31</v>
      </c>
      <c r="J16" s="137" t="s">
        <v>32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33</v>
      </c>
      <c r="F17" s="42"/>
      <c r="G17" s="42"/>
      <c r="H17" s="42"/>
      <c r="I17" s="146" t="s">
        <v>34</v>
      </c>
      <c r="J17" s="137" t="s">
        <v>32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35</v>
      </c>
      <c r="E19" s="42"/>
      <c r="F19" s="42"/>
      <c r="G19" s="42"/>
      <c r="H19" s="42"/>
      <c r="I19" s="146" t="s">
        <v>31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34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37</v>
      </c>
      <c r="E22" s="42"/>
      <c r="F22" s="42"/>
      <c r="G22" s="42"/>
      <c r="H22" s="42"/>
      <c r="I22" s="146" t="s">
        <v>31</v>
      </c>
      <c r="J22" s="137" t="s">
        <v>32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38</v>
      </c>
      <c r="F23" s="42"/>
      <c r="G23" s="42"/>
      <c r="H23" s="42"/>
      <c r="I23" s="146" t="s">
        <v>34</v>
      </c>
      <c r="J23" s="137" t="s">
        <v>32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40</v>
      </c>
      <c r="E25" s="42"/>
      <c r="F25" s="42"/>
      <c r="G25" s="42"/>
      <c r="H25" s="42"/>
      <c r="I25" s="146" t="s">
        <v>31</v>
      </c>
      <c r="J25" s="137" t="str">
        <f>IF('Rekapitulace stavby'!AN19="","",'Rekapitulace stavby'!AN19)</f>
        <v/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>Jakub Vilingr</v>
      </c>
      <c r="F26" s="42"/>
      <c r="G26" s="42"/>
      <c r="H26" s="42"/>
      <c r="I26" s="146" t="s">
        <v>34</v>
      </c>
      <c r="J26" s="137" t="str">
        <f>IF('Rekapitulace stavby'!AN20="","",'Rekapitulace stavby'!AN20)</f>
        <v/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42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71.25" customHeight="1">
      <c r="A29" s="151"/>
      <c r="B29" s="152"/>
      <c r="C29" s="151"/>
      <c r="D29" s="151"/>
      <c r="E29" s="153" t="s">
        <v>43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44</v>
      </c>
      <c r="E32" s="42"/>
      <c r="F32" s="42"/>
      <c r="G32" s="42"/>
      <c r="H32" s="42"/>
      <c r="I32" s="42"/>
      <c r="J32" s="157">
        <f>ROUND(J97,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46</v>
      </c>
      <c r="G34" s="42"/>
      <c r="H34" s="42"/>
      <c r="I34" s="158" t="s">
        <v>45</v>
      </c>
      <c r="J34" s="158" t="s">
        <v>47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48</v>
      </c>
      <c r="E35" s="146" t="s">
        <v>49</v>
      </c>
      <c r="F35" s="160">
        <f>ROUND((SUM(BE97:BE155)),  2)</f>
        <v>0</v>
      </c>
      <c r="G35" s="42"/>
      <c r="H35" s="42"/>
      <c r="I35" s="161">
        <v>0.20999999999999999</v>
      </c>
      <c r="J35" s="160">
        <f>ROUND(((SUM(BE97:BE155))*I35),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50</v>
      </c>
      <c r="F36" s="160">
        <f>ROUND((SUM(BF97:BF155)),  2)</f>
        <v>0</v>
      </c>
      <c r="G36" s="42"/>
      <c r="H36" s="42"/>
      <c r="I36" s="161">
        <v>0.14999999999999999</v>
      </c>
      <c r="J36" s="160">
        <f>ROUND(((SUM(BF97:BF155))*I36),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51</v>
      </c>
      <c r="F37" s="160">
        <f>ROUND((SUM(BG97:BG155)),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52</v>
      </c>
      <c r="F38" s="160">
        <f>ROUND((SUM(BH97:BH155)),  2)</f>
        <v>0</v>
      </c>
      <c r="G38" s="42"/>
      <c r="H38" s="42"/>
      <c r="I38" s="161">
        <v>0.14999999999999999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53</v>
      </c>
      <c r="F39" s="160">
        <f>ROUND((SUM(BI97:BI155)),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54</v>
      </c>
      <c r="E41" s="164"/>
      <c r="F41" s="164"/>
      <c r="G41" s="165" t="s">
        <v>55</v>
      </c>
      <c r="H41" s="166" t="s">
        <v>56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167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26.25" customHeight="1">
      <c r="A50" s="42"/>
      <c r="B50" s="43"/>
      <c r="C50" s="44"/>
      <c r="D50" s="44"/>
      <c r="E50" s="173" t="str">
        <f>E7</f>
        <v>Dům kultury v Ostrově - vybudování kulturního a kreativního centra (interiér)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165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3" t="s">
        <v>3663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255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ZTI-MS - Zdravotně technické instalace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>Ostrov</v>
      </c>
      <c r="G56" s="44"/>
      <c r="H56" s="44"/>
      <c r="I56" s="35" t="s">
        <v>24</v>
      </c>
      <c r="J56" s="76" t="str">
        <f>IF(J14="","",J14)</f>
        <v>13. 3. 2024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54.45" customHeight="1">
      <c r="A58" s="42"/>
      <c r="B58" s="43"/>
      <c r="C58" s="35" t="s">
        <v>30</v>
      </c>
      <c r="D58" s="44"/>
      <c r="E58" s="44"/>
      <c r="F58" s="30" t="str">
        <f>E17</f>
        <v>Město Ostrov, Jáchymovská 1 , 363 01 Ostrov</v>
      </c>
      <c r="G58" s="44"/>
      <c r="H58" s="44"/>
      <c r="I58" s="35" t="s">
        <v>37</v>
      </c>
      <c r="J58" s="40" t="str">
        <f>E23</f>
        <v>Ing arch Olga Růžičková, Gagarinova, Karlovy Vary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5" t="s">
        <v>35</v>
      </c>
      <c r="D59" s="44"/>
      <c r="E59" s="44"/>
      <c r="F59" s="30" t="str">
        <f>IF(E20="","",E20)</f>
        <v>Vyplň údaj</v>
      </c>
      <c r="G59" s="44"/>
      <c r="H59" s="44"/>
      <c r="I59" s="35" t="s">
        <v>40</v>
      </c>
      <c r="J59" s="40" t="str">
        <f>E26</f>
        <v>Jakub Vilingr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168</v>
      </c>
      <c r="D61" s="175"/>
      <c r="E61" s="175"/>
      <c r="F61" s="175"/>
      <c r="G61" s="175"/>
      <c r="H61" s="175"/>
      <c r="I61" s="175"/>
      <c r="J61" s="176" t="s">
        <v>169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76</v>
      </c>
      <c r="D63" s="44"/>
      <c r="E63" s="44"/>
      <c r="F63" s="44"/>
      <c r="G63" s="44"/>
      <c r="H63" s="44"/>
      <c r="I63" s="44"/>
      <c r="J63" s="106">
        <f>J97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170</v>
      </c>
    </row>
    <row r="64" s="9" customFormat="1" ht="24.96" customHeight="1">
      <c r="A64" s="9"/>
      <c r="B64" s="178"/>
      <c r="C64" s="179"/>
      <c r="D64" s="180" t="s">
        <v>4274</v>
      </c>
      <c r="E64" s="181"/>
      <c r="F64" s="181"/>
      <c r="G64" s="181"/>
      <c r="H64" s="181"/>
      <c r="I64" s="181"/>
      <c r="J64" s="182">
        <f>J98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2" customFormat="1" ht="19.92" customHeight="1">
      <c r="A65" s="12"/>
      <c r="B65" s="232"/>
      <c r="C65" s="129"/>
      <c r="D65" s="233" t="s">
        <v>4275</v>
      </c>
      <c r="E65" s="234"/>
      <c r="F65" s="234"/>
      <c r="G65" s="234"/>
      <c r="H65" s="234"/>
      <c r="I65" s="234"/>
      <c r="J65" s="235">
        <f>J99</f>
        <v>0</v>
      </c>
      <c r="K65" s="129"/>
      <c r="L65" s="236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4.88" customHeight="1">
      <c r="A66" s="12"/>
      <c r="B66" s="232"/>
      <c r="C66" s="129"/>
      <c r="D66" s="233" t="s">
        <v>4276</v>
      </c>
      <c r="E66" s="234"/>
      <c r="F66" s="234"/>
      <c r="G66" s="234"/>
      <c r="H66" s="234"/>
      <c r="I66" s="234"/>
      <c r="J66" s="235">
        <f>J100</f>
        <v>0</v>
      </c>
      <c r="K66" s="129"/>
      <c r="L66" s="236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12" customFormat="1" ht="14.88" customHeight="1">
      <c r="A67" s="12"/>
      <c r="B67" s="232"/>
      <c r="C67" s="129"/>
      <c r="D67" s="233" t="s">
        <v>4277</v>
      </c>
      <c r="E67" s="234"/>
      <c r="F67" s="234"/>
      <c r="G67" s="234"/>
      <c r="H67" s="234"/>
      <c r="I67" s="234"/>
      <c r="J67" s="235">
        <f>J103</f>
        <v>0</v>
      </c>
      <c r="K67" s="129"/>
      <c r="L67" s="236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="12" customFormat="1" ht="14.88" customHeight="1">
      <c r="A68" s="12"/>
      <c r="B68" s="232"/>
      <c r="C68" s="129"/>
      <c r="D68" s="233" t="s">
        <v>4278</v>
      </c>
      <c r="E68" s="234"/>
      <c r="F68" s="234"/>
      <c r="G68" s="234"/>
      <c r="H68" s="234"/>
      <c r="I68" s="234"/>
      <c r="J68" s="235">
        <f>J110</f>
        <v>0</v>
      </c>
      <c r="K68" s="129"/>
      <c r="L68" s="236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="12" customFormat="1" ht="14.88" customHeight="1">
      <c r="A69" s="12"/>
      <c r="B69" s="232"/>
      <c r="C69" s="129"/>
      <c r="D69" s="233" t="s">
        <v>4279</v>
      </c>
      <c r="E69" s="234"/>
      <c r="F69" s="234"/>
      <c r="G69" s="234"/>
      <c r="H69" s="234"/>
      <c r="I69" s="234"/>
      <c r="J69" s="235">
        <f>J119</f>
        <v>0</v>
      </c>
      <c r="K69" s="129"/>
      <c r="L69" s="236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s="12" customFormat="1" ht="14.88" customHeight="1">
      <c r="A70" s="12"/>
      <c r="B70" s="232"/>
      <c r="C70" s="129"/>
      <c r="D70" s="233" t="s">
        <v>4280</v>
      </c>
      <c r="E70" s="234"/>
      <c r="F70" s="234"/>
      <c r="G70" s="234"/>
      <c r="H70" s="234"/>
      <c r="I70" s="234"/>
      <c r="J70" s="235">
        <f>J124</f>
        <v>0</v>
      </c>
      <c r="K70" s="129"/>
      <c r="L70" s="236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s="12" customFormat="1" ht="19.92" customHeight="1">
      <c r="A71" s="12"/>
      <c r="B71" s="232"/>
      <c r="C71" s="129"/>
      <c r="D71" s="233" t="s">
        <v>4281</v>
      </c>
      <c r="E71" s="234"/>
      <c r="F71" s="234"/>
      <c r="G71" s="234"/>
      <c r="H71" s="234"/>
      <c r="I71" s="234"/>
      <c r="J71" s="235">
        <f>J127</f>
        <v>0</v>
      </c>
      <c r="K71" s="129"/>
      <c r="L71" s="236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="12" customFormat="1" ht="14.88" customHeight="1">
      <c r="A72" s="12"/>
      <c r="B72" s="232"/>
      <c r="C72" s="129"/>
      <c r="D72" s="233" t="s">
        <v>4282</v>
      </c>
      <c r="E72" s="234"/>
      <c r="F72" s="234"/>
      <c r="G72" s="234"/>
      <c r="H72" s="234"/>
      <c r="I72" s="234"/>
      <c r="J72" s="235">
        <f>J128</f>
        <v>0</v>
      </c>
      <c r="K72" s="129"/>
      <c r="L72" s="236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</row>
    <row r="73" s="12" customFormat="1" ht="14.88" customHeight="1">
      <c r="A73" s="12"/>
      <c r="B73" s="232"/>
      <c r="C73" s="129"/>
      <c r="D73" s="233" t="s">
        <v>4283</v>
      </c>
      <c r="E73" s="234"/>
      <c r="F73" s="234"/>
      <c r="G73" s="234"/>
      <c r="H73" s="234"/>
      <c r="I73" s="234"/>
      <c r="J73" s="235">
        <f>J131</f>
        <v>0</v>
      </c>
      <c r="K73" s="129"/>
      <c r="L73" s="236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</row>
    <row r="74" s="12" customFormat="1" ht="14.88" customHeight="1">
      <c r="A74" s="12"/>
      <c r="B74" s="232"/>
      <c r="C74" s="129"/>
      <c r="D74" s="233" t="s">
        <v>4284</v>
      </c>
      <c r="E74" s="234"/>
      <c r="F74" s="234"/>
      <c r="G74" s="234"/>
      <c r="H74" s="234"/>
      <c r="I74" s="234"/>
      <c r="J74" s="235">
        <f>J140</f>
        <v>0</v>
      </c>
      <c r="K74" s="129"/>
      <c r="L74" s="236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</row>
    <row r="75" s="9" customFormat="1" ht="24.96" customHeight="1">
      <c r="A75" s="9"/>
      <c r="B75" s="178"/>
      <c r="C75" s="179"/>
      <c r="D75" s="180" t="s">
        <v>226</v>
      </c>
      <c r="E75" s="181"/>
      <c r="F75" s="181"/>
      <c r="G75" s="181"/>
      <c r="H75" s="181"/>
      <c r="I75" s="181"/>
      <c r="J75" s="182">
        <f>J145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4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6.96" customHeight="1">
      <c r="A77" s="42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81" s="2" customFormat="1" ht="6.96" customHeight="1">
      <c r="A81" s="42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14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4.96" customHeight="1">
      <c r="A82" s="42"/>
      <c r="B82" s="43"/>
      <c r="C82" s="26" t="s">
        <v>172</v>
      </c>
      <c r="D82" s="44"/>
      <c r="E82" s="44"/>
      <c r="F82" s="44"/>
      <c r="G82" s="44"/>
      <c r="H82" s="44"/>
      <c r="I82" s="44"/>
      <c r="J82" s="44"/>
      <c r="K82" s="44"/>
      <c r="L82" s="14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5" t="s">
        <v>16</v>
      </c>
      <c r="D84" s="44"/>
      <c r="E84" s="44"/>
      <c r="F84" s="44"/>
      <c r="G84" s="44"/>
      <c r="H84" s="44"/>
      <c r="I84" s="44"/>
      <c r="J84" s="44"/>
      <c r="K84" s="44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26.25" customHeight="1">
      <c r="A85" s="42"/>
      <c r="B85" s="43"/>
      <c r="C85" s="44"/>
      <c r="D85" s="44"/>
      <c r="E85" s="173" t="str">
        <f>E7</f>
        <v>Dům kultury v Ostrově - vybudování kulturního a kreativního centra (interiér)</v>
      </c>
      <c r="F85" s="35"/>
      <c r="G85" s="35"/>
      <c r="H85" s="35"/>
      <c r="I85" s="44"/>
      <c r="J85" s="44"/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1" customFormat="1" ht="12" customHeight="1">
      <c r="B86" s="24"/>
      <c r="C86" s="35" t="s">
        <v>165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2" customFormat="1" ht="16.5" customHeight="1">
      <c r="A87" s="42"/>
      <c r="B87" s="43"/>
      <c r="C87" s="44"/>
      <c r="D87" s="44"/>
      <c r="E87" s="173" t="s">
        <v>3663</v>
      </c>
      <c r="F87" s="44"/>
      <c r="G87" s="44"/>
      <c r="H87" s="44"/>
      <c r="I87" s="44"/>
      <c r="J87" s="44"/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2" customHeight="1">
      <c r="A88" s="42"/>
      <c r="B88" s="43"/>
      <c r="C88" s="35" t="s">
        <v>255</v>
      </c>
      <c r="D88" s="44"/>
      <c r="E88" s="44"/>
      <c r="F88" s="44"/>
      <c r="G88" s="44"/>
      <c r="H88" s="44"/>
      <c r="I88" s="44"/>
      <c r="J88" s="44"/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6.5" customHeight="1">
      <c r="A89" s="42"/>
      <c r="B89" s="43"/>
      <c r="C89" s="44"/>
      <c r="D89" s="44"/>
      <c r="E89" s="73" t="str">
        <f>E11</f>
        <v>ZTI-MS - Zdravotně technické instalace</v>
      </c>
      <c r="F89" s="44"/>
      <c r="G89" s="44"/>
      <c r="H89" s="44"/>
      <c r="I89" s="44"/>
      <c r="J89" s="44"/>
      <c r="K89" s="44"/>
      <c r="L89" s="14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6.96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2" customHeight="1">
      <c r="A91" s="42"/>
      <c r="B91" s="43"/>
      <c r="C91" s="35" t="s">
        <v>22</v>
      </c>
      <c r="D91" s="44"/>
      <c r="E91" s="44"/>
      <c r="F91" s="30" t="str">
        <f>F14</f>
        <v>Ostrov</v>
      </c>
      <c r="G91" s="44"/>
      <c r="H91" s="44"/>
      <c r="I91" s="35" t="s">
        <v>24</v>
      </c>
      <c r="J91" s="76" t="str">
        <f>IF(J14="","",J14)</f>
        <v>13. 3. 2024</v>
      </c>
      <c r="K91" s="44"/>
      <c r="L91" s="14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6.96" customHeight="1">
      <c r="A92" s="42"/>
      <c r="B92" s="43"/>
      <c r="C92" s="44"/>
      <c r="D92" s="44"/>
      <c r="E92" s="44"/>
      <c r="F92" s="44"/>
      <c r="G92" s="44"/>
      <c r="H92" s="44"/>
      <c r="I92" s="44"/>
      <c r="J92" s="44"/>
      <c r="K92" s="44"/>
      <c r="L92" s="14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54.45" customHeight="1">
      <c r="A93" s="42"/>
      <c r="B93" s="43"/>
      <c r="C93" s="35" t="s">
        <v>30</v>
      </c>
      <c r="D93" s="44"/>
      <c r="E93" s="44"/>
      <c r="F93" s="30" t="str">
        <f>E17</f>
        <v>Město Ostrov, Jáchymovská 1 , 363 01 Ostrov</v>
      </c>
      <c r="G93" s="44"/>
      <c r="H93" s="44"/>
      <c r="I93" s="35" t="s">
        <v>37</v>
      </c>
      <c r="J93" s="40" t="str">
        <f>E23</f>
        <v>Ing arch Olga Růžičková, Gagarinova, Karlovy Vary</v>
      </c>
      <c r="K93" s="44"/>
      <c r="L93" s="14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15.15" customHeight="1">
      <c r="A94" s="42"/>
      <c r="B94" s="43"/>
      <c r="C94" s="35" t="s">
        <v>35</v>
      </c>
      <c r="D94" s="44"/>
      <c r="E94" s="44"/>
      <c r="F94" s="30" t="str">
        <f>IF(E20="","",E20)</f>
        <v>Vyplň údaj</v>
      </c>
      <c r="G94" s="44"/>
      <c r="H94" s="44"/>
      <c r="I94" s="35" t="s">
        <v>40</v>
      </c>
      <c r="J94" s="40" t="str">
        <f>E26</f>
        <v>Jakub Vilingr</v>
      </c>
      <c r="K94" s="44"/>
      <c r="L94" s="14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0.32" customHeight="1">
      <c r="A95" s="42"/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14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10" customFormat="1" ht="29.28" customHeight="1">
      <c r="A96" s="184"/>
      <c r="B96" s="185"/>
      <c r="C96" s="186" t="s">
        <v>173</v>
      </c>
      <c r="D96" s="187" t="s">
        <v>63</v>
      </c>
      <c r="E96" s="187" t="s">
        <v>59</v>
      </c>
      <c r="F96" s="187" t="s">
        <v>60</v>
      </c>
      <c r="G96" s="187" t="s">
        <v>174</v>
      </c>
      <c r="H96" s="187" t="s">
        <v>175</v>
      </c>
      <c r="I96" s="187" t="s">
        <v>176</v>
      </c>
      <c r="J96" s="187" t="s">
        <v>169</v>
      </c>
      <c r="K96" s="188" t="s">
        <v>177</v>
      </c>
      <c r="L96" s="189"/>
      <c r="M96" s="96" t="s">
        <v>32</v>
      </c>
      <c r="N96" s="97" t="s">
        <v>48</v>
      </c>
      <c r="O96" s="97" t="s">
        <v>178</v>
      </c>
      <c r="P96" s="97" t="s">
        <v>179</v>
      </c>
      <c r="Q96" s="97" t="s">
        <v>180</v>
      </c>
      <c r="R96" s="97" t="s">
        <v>181</v>
      </c>
      <c r="S96" s="97" t="s">
        <v>182</v>
      </c>
      <c r="T96" s="98" t="s">
        <v>183</v>
      </c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</row>
    <row r="97" s="2" customFormat="1" ht="22.8" customHeight="1">
      <c r="A97" s="42"/>
      <c r="B97" s="43"/>
      <c r="C97" s="103" t="s">
        <v>184</v>
      </c>
      <c r="D97" s="44"/>
      <c r="E97" s="44"/>
      <c r="F97" s="44"/>
      <c r="G97" s="44"/>
      <c r="H97" s="44"/>
      <c r="I97" s="44"/>
      <c r="J97" s="190">
        <f>BK97</f>
        <v>0</v>
      </c>
      <c r="K97" s="44"/>
      <c r="L97" s="48"/>
      <c r="M97" s="99"/>
      <c r="N97" s="191"/>
      <c r="O97" s="100"/>
      <c r="P97" s="192">
        <f>P98+P145</f>
        <v>0</v>
      </c>
      <c r="Q97" s="100"/>
      <c r="R97" s="192">
        <f>R98+R145</f>
        <v>0</v>
      </c>
      <c r="S97" s="100"/>
      <c r="T97" s="193">
        <f>T98+T145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77</v>
      </c>
      <c r="AU97" s="20" t="s">
        <v>170</v>
      </c>
      <c r="BK97" s="194">
        <f>BK98+BK145</f>
        <v>0</v>
      </c>
    </row>
    <row r="98" s="11" customFormat="1" ht="25.92" customHeight="1">
      <c r="A98" s="11"/>
      <c r="B98" s="195"/>
      <c r="C98" s="196"/>
      <c r="D98" s="197" t="s">
        <v>77</v>
      </c>
      <c r="E98" s="198" t="s">
        <v>4285</v>
      </c>
      <c r="F98" s="198" t="s">
        <v>4286</v>
      </c>
      <c r="G98" s="196"/>
      <c r="H98" s="196"/>
      <c r="I98" s="199"/>
      <c r="J98" s="200">
        <f>BK98</f>
        <v>0</v>
      </c>
      <c r="K98" s="196"/>
      <c r="L98" s="201"/>
      <c r="M98" s="202"/>
      <c r="N98" s="203"/>
      <c r="O98" s="203"/>
      <c r="P98" s="204">
        <f>P99+P127</f>
        <v>0</v>
      </c>
      <c r="Q98" s="203"/>
      <c r="R98" s="204">
        <f>R99+R127</f>
        <v>0</v>
      </c>
      <c r="S98" s="203"/>
      <c r="T98" s="205">
        <f>T99+T127</f>
        <v>0</v>
      </c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R98" s="206" t="s">
        <v>86</v>
      </c>
      <c r="AT98" s="207" t="s">
        <v>77</v>
      </c>
      <c r="AU98" s="207" t="s">
        <v>78</v>
      </c>
      <c r="AY98" s="206" t="s">
        <v>188</v>
      </c>
      <c r="BK98" s="208">
        <f>BK99+BK127</f>
        <v>0</v>
      </c>
    </row>
    <row r="99" s="11" customFormat="1" ht="22.8" customHeight="1">
      <c r="A99" s="11"/>
      <c r="B99" s="195"/>
      <c r="C99" s="196"/>
      <c r="D99" s="197" t="s">
        <v>77</v>
      </c>
      <c r="E99" s="237" t="s">
        <v>4287</v>
      </c>
      <c r="F99" s="237" t="s">
        <v>4288</v>
      </c>
      <c r="G99" s="196"/>
      <c r="H99" s="196"/>
      <c r="I99" s="199"/>
      <c r="J99" s="238">
        <f>BK99</f>
        <v>0</v>
      </c>
      <c r="K99" s="196"/>
      <c r="L99" s="201"/>
      <c r="M99" s="202"/>
      <c r="N99" s="203"/>
      <c r="O99" s="203"/>
      <c r="P99" s="204">
        <f>P100+P103+P110+P119+P124</f>
        <v>0</v>
      </c>
      <c r="Q99" s="203"/>
      <c r="R99" s="204">
        <f>R100+R103+R110+R119+R124</f>
        <v>0</v>
      </c>
      <c r="S99" s="203"/>
      <c r="T99" s="205">
        <f>T100+T103+T110+T119+T124</f>
        <v>0</v>
      </c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R99" s="206" t="s">
        <v>91</v>
      </c>
      <c r="AT99" s="207" t="s">
        <v>77</v>
      </c>
      <c r="AU99" s="207" t="s">
        <v>86</v>
      </c>
      <c r="AY99" s="206" t="s">
        <v>188</v>
      </c>
      <c r="BK99" s="208">
        <f>BK100+BK103+BK110+BK119+BK124</f>
        <v>0</v>
      </c>
    </row>
    <row r="100" s="11" customFormat="1" ht="20.88" customHeight="1">
      <c r="A100" s="11"/>
      <c r="B100" s="195"/>
      <c r="C100" s="196"/>
      <c r="D100" s="197" t="s">
        <v>77</v>
      </c>
      <c r="E100" s="237" t="s">
        <v>4289</v>
      </c>
      <c r="F100" s="237" t="s">
        <v>4290</v>
      </c>
      <c r="G100" s="196"/>
      <c r="H100" s="196"/>
      <c r="I100" s="199"/>
      <c r="J100" s="238">
        <f>BK100</f>
        <v>0</v>
      </c>
      <c r="K100" s="196"/>
      <c r="L100" s="201"/>
      <c r="M100" s="202"/>
      <c r="N100" s="203"/>
      <c r="O100" s="203"/>
      <c r="P100" s="204">
        <f>SUM(P101:P102)</f>
        <v>0</v>
      </c>
      <c r="Q100" s="203"/>
      <c r="R100" s="204">
        <f>SUM(R101:R102)</f>
        <v>0</v>
      </c>
      <c r="S100" s="203"/>
      <c r="T100" s="205">
        <f>SUM(T101:T102)</f>
        <v>0</v>
      </c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R100" s="206" t="s">
        <v>86</v>
      </c>
      <c r="AT100" s="207" t="s">
        <v>77</v>
      </c>
      <c r="AU100" s="207" t="s">
        <v>91</v>
      </c>
      <c r="AY100" s="206" t="s">
        <v>188</v>
      </c>
      <c r="BK100" s="208">
        <f>SUM(BK101:BK102)</f>
        <v>0</v>
      </c>
    </row>
    <row r="101" s="2" customFormat="1" ht="37.8" customHeight="1">
      <c r="A101" s="42"/>
      <c r="B101" s="43"/>
      <c r="C101" s="209" t="s">
        <v>86</v>
      </c>
      <c r="D101" s="209" t="s">
        <v>189</v>
      </c>
      <c r="E101" s="210" t="s">
        <v>4291</v>
      </c>
      <c r="F101" s="211" t="s">
        <v>4292</v>
      </c>
      <c r="G101" s="212" t="s">
        <v>886</v>
      </c>
      <c r="H101" s="213">
        <v>4</v>
      </c>
      <c r="I101" s="214"/>
      <c r="J101" s="215">
        <f>ROUND(I101*H101,2)</f>
        <v>0</v>
      </c>
      <c r="K101" s="211" t="s">
        <v>32</v>
      </c>
      <c r="L101" s="48"/>
      <c r="M101" s="216" t="s">
        <v>32</v>
      </c>
      <c r="N101" s="217" t="s">
        <v>49</v>
      </c>
      <c r="O101" s="88"/>
      <c r="P101" s="218">
        <f>O101*H101</f>
        <v>0</v>
      </c>
      <c r="Q101" s="218">
        <v>0</v>
      </c>
      <c r="R101" s="218">
        <f>Q101*H101</f>
        <v>0</v>
      </c>
      <c r="S101" s="218">
        <v>0</v>
      </c>
      <c r="T101" s="219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20" t="s">
        <v>187</v>
      </c>
      <c r="AT101" s="220" t="s">
        <v>189</v>
      </c>
      <c r="AU101" s="220" t="s">
        <v>198</v>
      </c>
      <c r="AY101" s="20" t="s">
        <v>188</v>
      </c>
      <c r="BE101" s="221">
        <f>IF(N101="základní",J101,0)</f>
        <v>0</v>
      </c>
      <c r="BF101" s="221">
        <f>IF(N101="snížená",J101,0)</f>
        <v>0</v>
      </c>
      <c r="BG101" s="221">
        <f>IF(N101="zákl. přenesená",J101,0)</f>
        <v>0</v>
      </c>
      <c r="BH101" s="221">
        <f>IF(N101="sníž. přenesená",J101,0)</f>
        <v>0</v>
      </c>
      <c r="BI101" s="221">
        <f>IF(N101="nulová",J101,0)</f>
        <v>0</v>
      </c>
      <c r="BJ101" s="20" t="s">
        <v>86</v>
      </c>
      <c r="BK101" s="221">
        <f>ROUND(I101*H101,2)</f>
        <v>0</v>
      </c>
      <c r="BL101" s="20" t="s">
        <v>187</v>
      </c>
      <c r="BM101" s="220" t="s">
        <v>91</v>
      </c>
    </row>
    <row r="102" s="2" customFormat="1">
      <c r="A102" s="42"/>
      <c r="B102" s="43"/>
      <c r="C102" s="44"/>
      <c r="D102" s="222" t="s">
        <v>194</v>
      </c>
      <c r="E102" s="44"/>
      <c r="F102" s="223" t="s">
        <v>4292</v>
      </c>
      <c r="G102" s="44"/>
      <c r="H102" s="44"/>
      <c r="I102" s="224"/>
      <c r="J102" s="44"/>
      <c r="K102" s="44"/>
      <c r="L102" s="48"/>
      <c r="M102" s="225"/>
      <c r="N102" s="226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194</v>
      </c>
      <c r="AU102" s="20" t="s">
        <v>198</v>
      </c>
    </row>
    <row r="103" s="11" customFormat="1" ht="20.88" customHeight="1">
      <c r="A103" s="11"/>
      <c r="B103" s="195"/>
      <c r="C103" s="196"/>
      <c r="D103" s="197" t="s">
        <v>77</v>
      </c>
      <c r="E103" s="237" t="s">
        <v>4293</v>
      </c>
      <c r="F103" s="237" t="s">
        <v>4294</v>
      </c>
      <c r="G103" s="196"/>
      <c r="H103" s="196"/>
      <c r="I103" s="199"/>
      <c r="J103" s="238">
        <f>BK103</f>
        <v>0</v>
      </c>
      <c r="K103" s="196"/>
      <c r="L103" s="201"/>
      <c r="M103" s="202"/>
      <c r="N103" s="203"/>
      <c r="O103" s="203"/>
      <c r="P103" s="204">
        <f>SUM(P104:P109)</f>
        <v>0</v>
      </c>
      <c r="Q103" s="203"/>
      <c r="R103" s="204">
        <f>SUM(R104:R109)</f>
        <v>0</v>
      </c>
      <c r="S103" s="203"/>
      <c r="T103" s="205">
        <f>SUM(T104:T109)</f>
        <v>0</v>
      </c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R103" s="206" t="s">
        <v>86</v>
      </c>
      <c r="AT103" s="207" t="s">
        <v>77</v>
      </c>
      <c r="AU103" s="207" t="s">
        <v>91</v>
      </c>
      <c r="AY103" s="206" t="s">
        <v>188</v>
      </c>
      <c r="BK103" s="208">
        <f>SUM(BK104:BK109)</f>
        <v>0</v>
      </c>
    </row>
    <row r="104" s="2" customFormat="1" ht="33" customHeight="1">
      <c r="A104" s="42"/>
      <c r="B104" s="43"/>
      <c r="C104" s="209" t="s">
        <v>91</v>
      </c>
      <c r="D104" s="209" t="s">
        <v>189</v>
      </c>
      <c r="E104" s="210" t="s">
        <v>4295</v>
      </c>
      <c r="F104" s="211" t="s">
        <v>4296</v>
      </c>
      <c r="G104" s="212" t="s">
        <v>235</v>
      </c>
      <c r="H104" s="213">
        <v>2</v>
      </c>
      <c r="I104" s="214"/>
      <c r="J104" s="215">
        <f>ROUND(I104*H104,2)</f>
        <v>0</v>
      </c>
      <c r="K104" s="211" t="s">
        <v>32</v>
      </c>
      <c r="L104" s="48"/>
      <c r="M104" s="216" t="s">
        <v>32</v>
      </c>
      <c r="N104" s="217" t="s">
        <v>49</v>
      </c>
      <c r="O104" s="88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20" t="s">
        <v>187</v>
      </c>
      <c r="AT104" s="220" t="s">
        <v>189</v>
      </c>
      <c r="AU104" s="220" t="s">
        <v>198</v>
      </c>
      <c r="AY104" s="20" t="s">
        <v>188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86</v>
      </c>
      <c r="BK104" s="221">
        <f>ROUND(I104*H104,2)</f>
        <v>0</v>
      </c>
      <c r="BL104" s="20" t="s">
        <v>187</v>
      </c>
      <c r="BM104" s="220" t="s">
        <v>187</v>
      </c>
    </row>
    <row r="105" s="2" customFormat="1">
      <c r="A105" s="42"/>
      <c r="B105" s="43"/>
      <c r="C105" s="44"/>
      <c r="D105" s="222" t="s">
        <v>194</v>
      </c>
      <c r="E105" s="44"/>
      <c r="F105" s="223" t="s">
        <v>4296</v>
      </c>
      <c r="G105" s="44"/>
      <c r="H105" s="44"/>
      <c r="I105" s="224"/>
      <c r="J105" s="44"/>
      <c r="K105" s="44"/>
      <c r="L105" s="48"/>
      <c r="M105" s="225"/>
      <c r="N105" s="226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194</v>
      </c>
      <c r="AU105" s="20" t="s">
        <v>198</v>
      </c>
    </row>
    <row r="106" s="2" customFormat="1" ht="24.15" customHeight="1">
      <c r="A106" s="42"/>
      <c r="B106" s="43"/>
      <c r="C106" s="209" t="s">
        <v>198</v>
      </c>
      <c r="D106" s="209" t="s">
        <v>189</v>
      </c>
      <c r="E106" s="210" t="s">
        <v>4297</v>
      </c>
      <c r="F106" s="211" t="s">
        <v>4298</v>
      </c>
      <c r="G106" s="212" t="s">
        <v>235</v>
      </c>
      <c r="H106" s="213">
        <v>2</v>
      </c>
      <c r="I106" s="214"/>
      <c r="J106" s="215">
        <f>ROUND(I106*H106,2)</f>
        <v>0</v>
      </c>
      <c r="K106" s="211" t="s">
        <v>32</v>
      </c>
      <c r="L106" s="48"/>
      <c r="M106" s="216" t="s">
        <v>32</v>
      </c>
      <c r="N106" s="217" t="s">
        <v>49</v>
      </c>
      <c r="O106" s="88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20" t="s">
        <v>187</v>
      </c>
      <c r="AT106" s="220" t="s">
        <v>189</v>
      </c>
      <c r="AU106" s="220" t="s">
        <v>198</v>
      </c>
      <c r="AY106" s="20" t="s">
        <v>188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20" t="s">
        <v>86</v>
      </c>
      <c r="BK106" s="221">
        <f>ROUND(I106*H106,2)</f>
        <v>0</v>
      </c>
      <c r="BL106" s="20" t="s">
        <v>187</v>
      </c>
      <c r="BM106" s="220" t="s">
        <v>213</v>
      </c>
    </row>
    <row r="107" s="2" customFormat="1">
      <c r="A107" s="42"/>
      <c r="B107" s="43"/>
      <c r="C107" s="44"/>
      <c r="D107" s="222" t="s">
        <v>194</v>
      </c>
      <c r="E107" s="44"/>
      <c r="F107" s="223" t="s">
        <v>4298</v>
      </c>
      <c r="G107" s="44"/>
      <c r="H107" s="44"/>
      <c r="I107" s="224"/>
      <c r="J107" s="44"/>
      <c r="K107" s="44"/>
      <c r="L107" s="48"/>
      <c r="M107" s="225"/>
      <c r="N107" s="226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194</v>
      </c>
      <c r="AU107" s="20" t="s">
        <v>198</v>
      </c>
    </row>
    <row r="108" s="2" customFormat="1" ht="55.5" customHeight="1">
      <c r="A108" s="42"/>
      <c r="B108" s="43"/>
      <c r="C108" s="209" t="s">
        <v>187</v>
      </c>
      <c r="D108" s="209" t="s">
        <v>189</v>
      </c>
      <c r="E108" s="210" t="s">
        <v>4299</v>
      </c>
      <c r="F108" s="211" t="s">
        <v>4300</v>
      </c>
      <c r="G108" s="212" t="s">
        <v>314</v>
      </c>
      <c r="H108" s="213">
        <v>15</v>
      </c>
      <c r="I108" s="214"/>
      <c r="J108" s="215">
        <f>ROUND(I108*H108,2)</f>
        <v>0</v>
      </c>
      <c r="K108" s="211" t="s">
        <v>32</v>
      </c>
      <c r="L108" s="48"/>
      <c r="M108" s="216" t="s">
        <v>32</v>
      </c>
      <c r="N108" s="217" t="s">
        <v>49</v>
      </c>
      <c r="O108" s="88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20" t="s">
        <v>187</v>
      </c>
      <c r="AT108" s="220" t="s">
        <v>189</v>
      </c>
      <c r="AU108" s="220" t="s">
        <v>198</v>
      </c>
      <c r="AY108" s="20" t="s">
        <v>188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0" t="s">
        <v>86</v>
      </c>
      <c r="BK108" s="221">
        <f>ROUND(I108*H108,2)</f>
        <v>0</v>
      </c>
      <c r="BL108" s="20" t="s">
        <v>187</v>
      </c>
      <c r="BM108" s="220" t="s">
        <v>221</v>
      </c>
    </row>
    <row r="109" s="2" customFormat="1">
      <c r="A109" s="42"/>
      <c r="B109" s="43"/>
      <c r="C109" s="44"/>
      <c r="D109" s="222" t="s">
        <v>194</v>
      </c>
      <c r="E109" s="44"/>
      <c r="F109" s="223" t="s">
        <v>4301</v>
      </c>
      <c r="G109" s="44"/>
      <c r="H109" s="44"/>
      <c r="I109" s="224"/>
      <c r="J109" s="44"/>
      <c r="K109" s="44"/>
      <c r="L109" s="48"/>
      <c r="M109" s="225"/>
      <c r="N109" s="226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194</v>
      </c>
      <c r="AU109" s="20" t="s">
        <v>198</v>
      </c>
    </row>
    <row r="110" s="11" customFormat="1" ht="20.88" customHeight="1">
      <c r="A110" s="11"/>
      <c r="B110" s="195"/>
      <c r="C110" s="196"/>
      <c r="D110" s="197" t="s">
        <v>77</v>
      </c>
      <c r="E110" s="237" t="s">
        <v>4302</v>
      </c>
      <c r="F110" s="237" t="s">
        <v>4303</v>
      </c>
      <c r="G110" s="196"/>
      <c r="H110" s="196"/>
      <c r="I110" s="199"/>
      <c r="J110" s="238">
        <f>BK110</f>
        <v>0</v>
      </c>
      <c r="K110" s="196"/>
      <c r="L110" s="201"/>
      <c r="M110" s="202"/>
      <c r="N110" s="203"/>
      <c r="O110" s="203"/>
      <c r="P110" s="204">
        <f>SUM(P111:P118)</f>
        <v>0</v>
      </c>
      <c r="Q110" s="203"/>
      <c r="R110" s="204">
        <f>SUM(R111:R118)</f>
        <v>0</v>
      </c>
      <c r="S110" s="203"/>
      <c r="T110" s="205">
        <f>SUM(T111:T118)</f>
        <v>0</v>
      </c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R110" s="206" t="s">
        <v>86</v>
      </c>
      <c r="AT110" s="207" t="s">
        <v>77</v>
      </c>
      <c r="AU110" s="207" t="s">
        <v>91</v>
      </c>
      <c r="AY110" s="206" t="s">
        <v>188</v>
      </c>
      <c r="BK110" s="208">
        <f>SUM(BK111:BK118)</f>
        <v>0</v>
      </c>
    </row>
    <row r="111" s="2" customFormat="1" ht="24.15" customHeight="1">
      <c r="A111" s="42"/>
      <c r="B111" s="43"/>
      <c r="C111" s="209" t="s">
        <v>208</v>
      </c>
      <c r="D111" s="209" t="s">
        <v>189</v>
      </c>
      <c r="E111" s="210" t="s">
        <v>4304</v>
      </c>
      <c r="F111" s="211" t="s">
        <v>4305</v>
      </c>
      <c r="G111" s="212" t="s">
        <v>235</v>
      </c>
      <c r="H111" s="213">
        <v>9</v>
      </c>
      <c r="I111" s="214"/>
      <c r="J111" s="215">
        <f>ROUND(I111*H111,2)</f>
        <v>0</v>
      </c>
      <c r="K111" s="211" t="s">
        <v>32</v>
      </c>
      <c r="L111" s="48"/>
      <c r="M111" s="216" t="s">
        <v>32</v>
      </c>
      <c r="N111" s="217" t="s">
        <v>49</v>
      </c>
      <c r="O111" s="88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20" t="s">
        <v>187</v>
      </c>
      <c r="AT111" s="220" t="s">
        <v>189</v>
      </c>
      <c r="AU111" s="220" t="s">
        <v>198</v>
      </c>
      <c r="AY111" s="20" t="s">
        <v>188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86</v>
      </c>
      <c r="BK111" s="221">
        <f>ROUND(I111*H111,2)</f>
        <v>0</v>
      </c>
      <c r="BL111" s="20" t="s">
        <v>187</v>
      </c>
      <c r="BM111" s="220" t="s">
        <v>340</v>
      </c>
    </row>
    <row r="112" s="2" customFormat="1">
      <c r="A112" s="42"/>
      <c r="B112" s="43"/>
      <c r="C112" s="44"/>
      <c r="D112" s="222" t="s">
        <v>194</v>
      </c>
      <c r="E112" s="44"/>
      <c r="F112" s="223" t="s">
        <v>4306</v>
      </c>
      <c r="G112" s="44"/>
      <c r="H112" s="44"/>
      <c r="I112" s="224"/>
      <c r="J112" s="44"/>
      <c r="K112" s="44"/>
      <c r="L112" s="48"/>
      <c r="M112" s="225"/>
      <c r="N112" s="226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194</v>
      </c>
      <c r="AU112" s="20" t="s">
        <v>198</v>
      </c>
    </row>
    <row r="113" s="2" customFormat="1" ht="33" customHeight="1">
      <c r="A113" s="42"/>
      <c r="B113" s="43"/>
      <c r="C113" s="209" t="s">
        <v>213</v>
      </c>
      <c r="D113" s="209" t="s">
        <v>189</v>
      </c>
      <c r="E113" s="210" t="s">
        <v>4307</v>
      </c>
      <c r="F113" s="211" t="s">
        <v>4308</v>
      </c>
      <c r="G113" s="212" t="s">
        <v>235</v>
      </c>
      <c r="H113" s="213">
        <v>1</v>
      </c>
      <c r="I113" s="214"/>
      <c r="J113" s="215">
        <f>ROUND(I113*H113,2)</f>
        <v>0</v>
      </c>
      <c r="K113" s="211" t="s">
        <v>32</v>
      </c>
      <c r="L113" s="48"/>
      <c r="M113" s="216" t="s">
        <v>32</v>
      </c>
      <c r="N113" s="217" t="s">
        <v>49</v>
      </c>
      <c r="O113" s="88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20" t="s">
        <v>187</v>
      </c>
      <c r="AT113" s="220" t="s">
        <v>189</v>
      </c>
      <c r="AU113" s="220" t="s">
        <v>198</v>
      </c>
      <c r="AY113" s="20" t="s">
        <v>188</v>
      </c>
      <c r="BE113" s="221">
        <f>IF(N113="základní",J113,0)</f>
        <v>0</v>
      </c>
      <c r="BF113" s="221">
        <f>IF(N113="snížená",J113,0)</f>
        <v>0</v>
      </c>
      <c r="BG113" s="221">
        <f>IF(N113="zákl. přenesená",J113,0)</f>
        <v>0</v>
      </c>
      <c r="BH113" s="221">
        <f>IF(N113="sníž. přenesená",J113,0)</f>
        <v>0</v>
      </c>
      <c r="BI113" s="221">
        <f>IF(N113="nulová",J113,0)</f>
        <v>0</v>
      </c>
      <c r="BJ113" s="20" t="s">
        <v>86</v>
      </c>
      <c r="BK113" s="221">
        <f>ROUND(I113*H113,2)</f>
        <v>0</v>
      </c>
      <c r="BL113" s="20" t="s">
        <v>187</v>
      </c>
      <c r="BM113" s="220" t="s">
        <v>366</v>
      </c>
    </row>
    <row r="114" s="2" customFormat="1">
      <c r="A114" s="42"/>
      <c r="B114" s="43"/>
      <c r="C114" s="44"/>
      <c r="D114" s="222" t="s">
        <v>194</v>
      </c>
      <c r="E114" s="44"/>
      <c r="F114" s="223" t="s">
        <v>4309</v>
      </c>
      <c r="G114" s="44"/>
      <c r="H114" s="44"/>
      <c r="I114" s="224"/>
      <c r="J114" s="44"/>
      <c r="K114" s="44"/>
      <c r="L114" s="48"/>
      <c r="M114" s="225"/>
      <c r="N114" s="226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194</v>
      </c>
      <c r="AU114" s="20" t="s">
        <v>198</v>
      </c>
    </row>
    <row r="115" s="2" customFormat="1" ht="33" customHeight="1">
      <c r="A115" s="42"/>
      <c r="B115" s="43"/>
      <c r="C115" s="209" t="s">
        <v>217</v>
      </c>
      <c r="D115" s="209" t="s">
        <v>189</v>
      </c>
      <c r="E115" s="210" t="s">
        <v>4310</v>
      </c>
      <c r="F115" s="211" t="s">
        <v>4311</v>
      </c>
      <c r="G115" s="212" t="s">
        <v>982</v>
      </c>
      <c r="H115" s="213">
        <v>4</v>
      </c>
      <c r="I115" s="214"/>
      <c r="J115" s="215">
        <f>ROUND(I115*H115,2)</f>
        <v>0</v>
      </c>
      <c r="K115" s="211" t="s">
        <v>32</v>
      </c>
      <c r="L115" s="48"/>
      <c r="M115" s="216" t="s">
        <v>32</v>
      </c>
      <c r="N115" s="217" t="s">
        <v>49</v>
      </c>
      <c r="O115" s="88"/>
      <c r="P115" s="218">
        <f>O115*H115</f>
        <v>0</v>
      </c>
      <c r="Q115" s="218">
        <v>0</v>
      </c>
      <c r="R115" s="218">
        <f>Q115*H115</f>
        <v>0</v>
      </c>
      <c r="S115" s="218">
        <v>0</v>
      </c>
      <c r="T115" s="219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20" t="s">
        <v>187</v>
      </c>
      <c r="AT115" s="220" t="s">
        <v>189</v>
      </c>
      <c r="AU115" s="220" t="s">
        <v>198</v>
      </c>
      <c r="AY115" s="20" t="s">
        <v>188</v>
      </c>
      <c r="BE115" s="221">
        <f>IF(N115="základní",J115,0)</f>
        <v>0</v>
      </c>
      <c r="BF115" s="221">
        <f>IF(N115="snížená",J115,0)</f>
        <v>0</v>
      </c>
      <c r="BG115" s="221">
        <f>IF(N115="zákl. přenesená",J115,0)</f>
        <v>0</v>
      </c>
      <c r="BH115" s="221">
        <f>IF(N115="sníž. přenesená",J115,0)</f>
        <v>0</v>
      </c>
      <c r="BI115" s="221">
        <f>IF(N115="nulová",J115,0)</f>
        <v>0</v>
      </c>
      <c r="BJ115" s="20" t="s">
        <v>86</v>
      </c>
      <c r="BK115" s="221">
        <f>ROUND(I115*H115,2)</f>
        <v>0</v>
      </c>
      <c r="BL115" s="20" t="s">
        <v>187</v>
      </c>
      <c r="BM115" s="220" t="s">
        <v>393</v>
      </c>
    </row>
    <row r="116" s="2" customFormat="1">
      <c r="A116" s="42"/>
      <c r="B116" s="43"/>
      <c r="C116" s="44"/>
      <c r="D116" s="222" t="s">
        <v>194</v>
      </c>
      <c r="E116" s="44"/>
      <c r="F116" s="223" t="s">
        <v>4312</v>
      </c>
      <c r="G116" s="44"/>
      <c r="H116" s="44"/>
      <c r="I116" s="224"/>
      <c r="J116" s="44"/>
      <c r="K116" s="44"/>
      <c r="L116" s="48"/>
      <c r="M116" s="225"/>
      <c r="N116" s="226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194</v>
      </c>
      <c r="AU116" s="20" t="s">
        <v>198</v>
      </c>
    </row>
    <row r="117" s="2" customFormat="1" ht="16.5" customHeight="1">
      <c r="A117" s="42"/>
      <c r="B117" s="43"/>
      <c r="C117" s="209" t="s">
        <v>221</v>
      </c>
      <c r="D117" s="209" t="s">
        <v>189</v>
      </c>
      <c r="E117" s="210" t="s">
        <v>4313</v>
      </c>
      <c r="F117" s="211" t="s">
        <v>4314</v>
      </c>
      <c r="G117" s="212" t="s">
        <v>244</v>
      </c>
      <c r="H117" s="213">
        <v>1</v>
      </c>
      <c r="I117" s="214"/>
      <c r="J117" s="215">
        <f>ROUND(I117*H117,2)</f>
        <v>0</v>
      </c>
      <c r="K117" s="211" t="s">
        <v>32</v>
      </c>
      <c r="L117" s="48"/>
      <c r="M117" s="216" t="s">
        <v>32</v>
      </c>
      <c r="N117" s="217" t="s">
        <v>49</v>
      </c>
      <c r="O117" s="88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20" t="s">
        <v>187</v>
      </c>
      <c r="AT117" s="220" t="s">
        <v>189</v>
      </c>
      <c r="AU117" s="220" t="s">
        <v>198</v>
      </c>
      <c r="AY117" s="20" t="s">
        <v>188</v>
      </c>
      <c r="BE117" s="221">
        <f>IF(N117="základní",J117,0)</f>
        <v>0</v>
      </c>
      <c r="BF117" s="221">
        <f>IF(N117="snížená",J117,0)</f>
        <v>0</v>
      </c>
      <c r="BG117" s="221">
        <f>IF(N117="zákl. přenesená",J117,0)</f>
        <v>0</v>
      </c>
      <c r="BH117" s="221">
        <f>IF(N117="sníž. přenesená",J117,0)</f>
        <v>0</v>
      </c>
      <c r="BI117" s="221">
        <f>IF(N117="nulová",J117,0)</f>
        <v>0</v>
      </c>
      <c r="BJ117" s="20" t="s">
        <v>86</v>
      </c>
      <c r="BK117" s="221">
        <f>ROUND(I117*H117,2)</f>
        <v>0</v>
      </c>
      <c r="BL117" s="20" t="s">
        <v>187</v>
      </c>
      <c r="BM117" s="220" t="s">
        <v>405</v>
      </c>
    </row>
    <row r="118" s="2" customFormat="1">
      <c r="A118" s="42"/>
      <c r="B118" s="43"/>
      <c r="C118" s="44"/>
      <c r="D118" s="222" t="s">
        <v>194</v>
      </c>
      <c r="E118" s="44"/>
      <c r="F118" s="223" t="s">
        <v>4314</v>
      </c>
      <c r="G118" s="44"/>
      <c r="H118" s="44"/>
      <c r="I118" s="224"/>
      <c r="J118" s="44"/>
      <c r="K118" s="44"/>
      <c r="L118" s="48"/>
      <c r="M118" s="225"/>
      <c r="N118" s="226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194</v>
      </c>
      <c r="AU118" s="20" t="s">
        <v>198</v>
      </c>
    </row>
    <row r="119" s="11" customFormat="1" ht="20.88" customHeight="1">
      <c r="A119" s="11"/>
      <c r="B119" s="195"/>
      <c r="C119" s="196"/>
      <c r="D119" s="197" t="s">
        <v>77</v>
      </c>
      <c r="E119" s="237" t="s">
        <v>4315</v>
      </c>
      <c r="F119" s="237" t="s">
        <v>4316</v>
      </c>
      <c r="G119" s="196"/>
      <c r="H119" s="196"/>
      <c r="I119" s="199"/>
      <c r="J119" s="238">
        <f>BK119</f>
        <v>0</v>
      </c>
      <c r="K119" s="196"/>
      <c r="L119" s="201"/>
      <c r="M119" s="202"/>
      <c r="N119" s="203"/>
      <c r="O119" s="203"/>
      <c r="P119" s="204">
        <f>SUM(P120:P123)</f>
        <v>0</v>
      </c>
      <c r="Q119" s="203"/>
      <c r="R119" s="204">
        <f>SUM(R120:R123)</f>
        <v>0</v>
      </c>
      <c r="S119" s="203"/>
      <c r="T119" s="205">
        <f>SUM(T120:T123)</f>
        <v>0</v>
      </c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R119" s="206" t="s">
        <v>91</v>
      </c>
      <c r="AT119" s="207" t="s">
        <v>77</v>
      </c>
      <c r="AU119" s="207" t="s">
        <v>91</v>
      </c>
      <c r="AY119" s="206" t="s">
        <v>188</v>
      </c>
      <c r="BK119" s="208">
        <f>SUM(BK120:BK123)</f>
        <v>0</v>
      </c>
    </row>
    <row r="120" s="2" customFormat="1" ht="49.05" customHeight="1">
      <c r="A120" s="42"/>
      <c r="B120" s="43"/>
      <c r="C120" s="209" t="s">
        <v>324</v>
      </c>
      <c r="D120" s="209" t="s">
        <v>189</v>
      </c>
      <c r="E120" s="210" t="s">
        <v>4317</v>
      </c>
      <c r="F120" s="211" t="s">
        <v>4318</v>
      </c>
      <c r="G120" s="212" t="s">
        <v>314</v>
      </c>
      <c r="H120" s="213">
        <v>15</v>
      </c>
      <c r="I120" s="214"/>
      <c r="J120" s="215">
        <f>ROUND(I120*H120,2)</f>
        <v>0</v>
      </c>
      <c r="K120" s="211" t="s">
        <v>32</v>
      </c>
      <c r="L120" s="48"/>
      <c r="M120" s="216" t="s">
        <v>32</v>
      </c>
      <c r="N120" s="217" t="s">
        <v>49</v>
      </c>
      <c r="O120" s="88"/>
      <c r="P120" s="218">
        <f>O120*H120</f>
        <v>0</v>
      </c>
      <c r="Q120" s="218">
        <v>0</v>
      </c>
      <c r="R120" s="218">
        <f>Q120*H120</f>
        <v>0</v>
      </c>
      <c r="S120" s="218">
        <v>0</v>
      </c>
      <c r="T120" s="219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20" t="s">
        <v>405</v>
      </c>
      <c r="AT120" s="220" t="s">
        <v>189</v>
      </c>
      <c r="AU120" s="220" t="s">
        <v>198</v>
      </c>
      <c r="AY120" s="20" t="s">
        <v>188</v>
      </c>
      <c r="BE120" s="221">
        <f>IF(N120="základní",J120,0)</f>
        <v>0</v>
      </c>
      <c r="BF120" s="221">
        <f>IF(N120="snížená",J120,0)</f>
        <v>0</v>
      </c>
      <c r="BG120" s="221">
        <f>IF(N120="zákl. přenesená",J120,0)</f>
        <v>0</v>
      </c>
      <c r="BH120" s="221">
        <f>IF(N120="sníž. přenesená",J120,0)</f>
        <v>0</v>
      </c>
      <c r="BI120" s="221">
        <f>IF(N120="nulová",J120,0)</f>
        <v>0</v>
      </c>
      <c r="BJ120" s="20" t="s">
        <v>86</v>
      </c>
      <c r="BK120" s="221">
        <f>ROUND(I120*H120,2)</f>
        <v>0</v>
      </c>
      <c r="BL120" s="20" t="s">
        <v>405</v>
      </c>
      <c r="BM120" s="220" t="s">
        <v>423</v>
      </c>
    </row>
    <row r="121" s="2" customFormat="1">
      <c r="A121" s="42"/>
      <c r="B121" s="43"/>
      <c r="C121" s="44"/>
      <c r="D121" s="222" t="s">
        <v>194</v>
      </c>
      <c r="E121" s="44"/>
      <c r="F121" s="223" t="s">
        <v>4318</v>
      </c>
      <c r="G121" s="44"/>
      <c r="H121" s="44"/>
      <c r="I121" s="224"/>
      <c r="J121" s="44"/>
      <c r="K121" s="44"/>
      <c r="L121" s="48"/>
      <c r="M121" s="225"/>
      <c r="N121" s="226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194</v>
      </c>
      <c r="AU121" s="20" t="s">
        <v>198</v>
      </c>
    </row>
    <row r="122" s="2" customFormat="1" ht="16.5" customHeight="1">
      <c r="A122" s="42"/>
      <c r="B122" s="43"/>
      <c r="C122" s="209" t="s">
        <v>340</v>
      </c>
      <c r="D122" s="209" t="s">
        <v>189</v>
      </c>
      <c r="E122" s="210" t="s">
        <v>4319</v>
      </c>
      <c r="F122" s="211" t="s">
        <v>4320</v>
      </c>
      <c r="G122" s="212" t="s">
        <v>235</v>
      </c>
      <c r="H122" s="213">
        <v>75</v>
      </c>
      <c r="I122" s="214"/>
      <c r="J122" s="215">
        <f>ROUND(I122*H122,2)</f>
        <v>0</v>
      </c>
      <c r="K122" s="211" t="s">
        <v>32</v>
      </c>
      <c r="L122" s="48"/>
      <c r="M122" s="216" t="s">
        <v>32</v>
      </c>
      <c r="N122" s="217" t="s">
        <v>49</v>
      </c>
      <c r="O122" s="88"/>
      <c r="P122" s="218">
        <f>O122*H122</f>
        <v>0</v>
      </c>
      <c r="Q122" s="218">
        <v>0</v>
      </c>
      <c r="R122" s="218">
        <f>Q122*H122</f>
        <v>0</v>
      </c>
      <c r="S122" s="218">
        <v>0</v>
      </c>
      <c r="T122" s="219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20" t="s">
        <v>405</v>
      </c>
      <c r="AT122" s="220" t="s">
        <v>189</v>
      </c>
      <c r="AU122" s="220" t="s">
        <v>198</v>
      </c>
      <c r="AY122" s="20" t="s">
        <v>188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86</v>
      </c>
      <c r="BK122" s="221">
        <f>ROUND(I122*H122,2)</f>
        <v>0</v>
      </c>
      <c r="BL122" s="20" t="s">
        <v>405</v>
      </c>
      <c r="BM122" s="220" t="s">
        <v>434</v>
      </c>
    </row>
    <row r="123" s="2" customFormat="1">
      <c r="A123" s="42"/>
      <c r="B123" s="43"/>
      <c r="C123" s="44"/>
      <c r="D123" s="222" t="s">
        <v>194</v>
      </c>
      <c r="E123" s="44"/>
      <c r="F123" s="223" t="s">
        <v>4320</v>
      </c>
      <c r="G123" s="44"/>
      <c r="H123" s="44"/>
      <c r="I123" s="224"/>
      <c r="J123" s="44"/>
      <c r="K123" s="44"/>
      <c r="L123" s="48"/>
      <c r="M123" s="225"/>
      <c r="N123" s="226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194</v>
      </c>
      <c r="AU123" s="20" t="s">
        <v>198</v>
      </c>
    </row>
    <row r="124" s="11" customFormat="1" ht="20.88" customHeight="1">
      <c r="A124" s="11"/>
      <c r="B124" s="195"/>
      <c r="C124" s="196"/>
      <c r="D124" s="197" t="s">
        <v>77</v>
      </c>
      <c r="E124" s="237" t="s">
        <v>4321</v>
      </c>
      <c r="F124" s="237" t="s">
        <v>4322</v>
      </c>
      <c r="G124" s="196"/>
      <c r="H124" s="196"/>
      <c r="I124" s="199"/>
      <c r="J124" s="238">
        <f>BK124</f>
        <v>0</v>
      </c>
      <c r="K124" s="196"/>
      <c r="L124" s="201"/>
      <c r="M124" s="202"/>
      <c r="N124" s="203"/>
      <c r="O124" s="203"/>
      <c r="P124" s="204">
        <f>SUM(P125:P126)</f>
        <v>0</v>
      </c>
      <c r="Q124" s="203"/>
      <c r="R124" s="204">
        <f>SUM(R125:R126)</f>
        <v>0</v>
      </c>
      <c r="S124" s="203"/>
      <c r="T124" s="205">
        <f>SUM(T125:T126)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06" t="s">
        <v>86</v>
      </c>
      <c r="AT124" s="207" t="s">
        <v>77</v>
      </c>
      <c r="AU124" s="207" t="s">
        <v>91</v>
      </c>
      <c r="AY124" s="206" t="s">
        <v>188</v>
      </c>
      <c r="BK124" s="208">
        <f>SUM(BK125:BK126)</f>
        <v>0</v>
      </c>
    </row>
    <row r="125" s="2" customFormat="1" ht="16.5" customHeight="1">
      <c r="A125" s="42"/>
      <c r="B125" s="43"/>
      <c r="C125" s="209" t="s">
        <v>360</v>
      </c>
      <c r="D125" s="209" t="s">
        <v>189</v>
      </c>
      <c r="E125" s="210" t="s">
        <v>4323</v>
      </c>
      <c r="F125" s="211" t="s">
        <v>4324</v>
      </c>
      <c r="G125" s="212" t="s">
        <v>235</v>
      </c>
      <c r="H125" s="213">
        <v>18</v>
      </c>
      <c r="I125" s="214"/>
      <c r="J125" s="215">
        <f>ROUND(I125*H125,2)</f>
        <v>0</v>
      </c>
      <c r="K125" s="211" t="s">
        <v>32</v>
      </c>
      <c r="L125" s="48"/>
      <c r="M125" s="216" t="s">
        <v>32</v>
      </c>
      <c r="N125" s="217" t="s">
        <v>49</v>
      </c>
      <c r="O125" s="88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20" t="s">
        <v>187</v>
      </c>
      <c r="AT125" s="220" t="s">
        <v>189</v>
      </c>
      <c r="AU125" s="220" t="s">
        <v>198</v>
      </c>
      <c r="AY125" s="20" t="s">
        <v>188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20" t="s">
        <v>86</v>
      </c>
      <c r="BK125" s="221">
        <f>ROUND(I125*H125,2)</f>
        <v>0</v>
      </c>
      <c r="BL125" s="20" t="s">
        <v>187</v>
      </c>
      <c r="BM125" s="220" t="s">
        <v>441</v>
      </c>
    </row>
    <row r="126" s="2" customFormat="1">
      <c r="A126" s="42"/>
      <c r="B126" s="43"/>
      <c r="C126" s="44"/>
      <c r="D126" s="222" t="s">
        <v>194</v>
      </c>
      <c r="E126" s="44"/>
      <c r="F126" s="223" t="s">
        <v>4324</v>
      </c>
      <c r="G126" s="44"/>
      <c r="H126" s="44"/>
      <c r="I126" s="224"/>
      <c r="J126" s="44"/>
      <c r="K126" s="44"/>
      <c r="L126" s="48"/>
      <c r="M126" s="225"/>
      <c r="N126" s="226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194</v>
      </c>
      <c r="AU126" s="20" t="s">
        <v>198</v>
      </c>
    </row>
    <row r="127" s="11" customFormat="1" ht="22.8" customHeight="1">
      <c r="A127" s="11"/>
      <c r="B127" s="195"/>
      <c r="C127" s="196"/>
      <c r="D127" s="197" t="s">
        <v>77</v>
      </c>
      <c r="E127" s="237" t="s">
        <v>4325</v>
      </c>
      <c r="F127" s="237" t="s">
        <v>4326</v>
      </c>
      <c r="G127" s="196"/>
      <c r="H127" s="196"/>
      <c r="I127" s="199"/>
      <c r="J127" s="238">
        <f>BK127</f>
        <v>0</v>
      </c>
      <c r="K127" s="196"/>
      <c r="L127" s="201"/>
      <c r="M127" s="202"/>
      <c r="N127" s="203"/>
      <c r="O127" s="203"/>
      <c r="P127" s="204">
        <f>P128+P131+P140</f>
        <v>0</v>
      </c>
      <c r="Q127" s="203"/>
      <c r="R127" s="204">
        <f>R128+R131+R140</f>
        <v>0</v>
      </c>
      <c r="S127" s="203"/>
      <c r="T127" s="205">
        <f>T128+T131+T140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06" t="s">
        <v>91</v>
      </c>
      <c r="AT127" s="207" t="s">
        <v>77</v>
      </c>
      <c r="AU127" s="207" t="s">
        <v>86</v>
      </c>
      <c r="AY127" s="206" t="s">
        <v>188</v>
      </c>
      <c r="BK127" s="208">
        <f>BK128+BK131+BK140</f>
        <v>0</v>
      </c>
    </row>
    <row r="128" s="11" customFormat="1" ht="20.88" customHeight="1">
      <c r="A128" s="11"/>
      <c r="B128" s="195"/>
      <c r="C128" s="196"/>
      <c r="D128" s="197" t="s">
        <v>77</v>
      </c>
      <c r="E128" s="237" t="s">
        <v>4327</v>
      </c>
      <c r="F128" s="237" t="s">
        <v>4290</v>
      </c>
      <c r="G128" s="196"/>
      <c r="H128" s="196"/>
      <c r="I128" s="199"/>
      <c r="J128" s="238">
        <f>BK128</f>
        <v>0</v>
      </c>
      <c r="K128" s="196"/>
      <c r="L128" s="201"/>
      <c r="M128" s="202"/>
      <c r="N128" s="203"/>
      <c r="O128" s="203"/>
      <c r="P128" s="204">
        <f>SUM(P129:P130)</f>
        <v>0</v>
      </c>
      <c r="Q128" s="203"/>
      <c r="R128" s="204">
        <f>SUM(R129:R130)</f>
        <v>0</v>
      </c>
      <c r="S128" s="203"/>
      <c r="T128" s="205">
        <f>SUM(T129:T130)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06" t="s">
        <v>86</v>
      </c>
      <c r="AT128" s="207" t="s">
        <v>77</v>
      </c>
      <c r="AU128" s="207" t="s">
        <v>91</v>
      </c>
      <c r="AY128" s="206" t="s">
        <v>188</v>
      </c>
      <c r="BK128" s="208">
        <f>SUM(BK129:BK130)</f>
        <v>0</v>
      </c>
    </row>
    <row r="129" s="2" customFormat="1" ht="24.15" customHeight="1">
      <c r="A129" s="42"/>
      <c r="B129" s="43"/>
      <c r="C129" s="209" t="s">
        <v>366</v>
      </c>
      <c r="D129" s="209" t="s">
        <v>189</v>
      </c>
      <c r="E129" s="210" t="s">
        <v>4328</v>
      </c>
      <c r="F129" s="211" t="s">
        <v>4329</v>
      </c>
      <c r="G129" s="212" t="s">
        <v>886</v>
      </c>
      <c r="H129" s="213">
        <v>0.5</v>
      </c>
      <c r="I129" s="214"/>
      <c r="J129" s="215">
        <f>ROUND(I129*H129,2)</f>
        <v>0</v>
      </c>
      <c r="K129" s="211" t="s">
        <v>32</v>
      </c>
      <c r="L129" s="48"/>
      <c r="M129" s="216" t="s">
        <v>32</v>
      </c>
      <c r="N129" s="217" t="s">
        <v>49</v>
      </c>
      <c r="O129" s="88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20" t="s">
        <v>187</v>
      </c>
      <c r="AT129" s="220" t="s">
        <v>189</v>
      </c>
      <c r="AU129" s="220" t="s">
        <v>198</v>
      </c>
      <c r="AY129" s="20" t="s">
        <v>188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20" t="s">
        <v>86</v>
      </c>
      <c r="BK129" s="221">
        <f>ROUND(I129*H129,2)</f>
        <v>0</v>
      </c>
      <c r="BL129" s="20" t="s">
        <v>187</v>
      </c>
      <c r="BM129" s="220" t="s">
        <v>449</v>
      </c>
    </row>
    <row r="130" s="2" customFormat="1">
      <c r="A130" s="42"/>
      <c r="B130" s="43"/>
      <c r="C130" s="44"/>
      <c r="D130" s="222" t="s">
        <v>194</v>
      </c>
      <c r="E130" s="44"/>
      <c r="F130" s="223" t="s">
        <v>4329</v>
      </c>
      <c r="G130" s="44"/>
      <c r="H130" s="44"/>
      <c r="I130" s="224"/>
      <c r="J130" s="44"/>
      <c r="K130" s="44"/>
      <c r="L130" s="48"/>
      <c r="M130" s="225"/>
      <c r="N130" s="226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194</v>
      </c>
      <c r="AU130" s="20" t="s">
        <v>198</v>
      </c>
    </row>
    <row r="131" s="11" customFormat="1" ht="20.88" customHeight="1">
      <c r="A131" s="11"/>
      <c r="B131" s="195"/>
      <c r="C131" s="196"/>
      <c r="D131" s="197" t="s">
        <v>77</v>
      </c>
      <c r="E131" s="237" t="s">
        <v>4330</v>
      </c>
      <c r="F131" s="237" t="s">
        <v>4294</v>
      </c>
      <c r="G131" s="196"/>
      <c r="H131" s="196"/>
      <c r="I131" s="199"/>
      <c r="J131" s="238">
        <f>BK131</f>
        <v>0</v>
      </c>
      <c r="K131" s="196"/>
      <c r="L131" s="201"/>
      <c r="M131" s="202"/>
      <c r="N131" s="203"/>
      <c r="O131" s="203"/>
      <c r="P131" s="204">
        <f>SUM(P132:P139)</f>
        <v>0</v>
      </c>
      <c r="Q131" s="203"/>
      <c r="R131" s="204">
        <f>SUM(R132:R139)</f>
        <v>0</v>
      </c>
      <c r="S131" s="203"/>
      <c r="T131" s="205">
        <f>SUM(T132:T139)</f>
        <v>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06" t="s">
        <v>86</v>
      </c>
      <c r="AT131" s="207" t="s">
        <v>77</v>
      </c>
      <c r="AU131" s="207" t="s">
        <v>91</v>
      </c>
      <c r="AY131" s="206" t="s">
        <v>188</v>
      </c>
      <c r="BK131" s="208">
        <f>SUM(BK132:BK139)</f>
        <v>0</v>
      </c>
    </row>
    <row r="132" s="2" customFormat="1" ht="24.15" customHeight="1">
      <c r="A132" s="42"/>
      <c r="B132" s="43"/>
      <c r="C132" s="209" t="s">
        <v>386</v>
      </c>
      <c r="D132" s="209" t="s">
        <v>189</v>
      </c>
      <c r="E132" s="210" t="s">
        <v>4331</v>
      </c>
      <c r="F132" s="211" t="s">
        <v>4332</v>
      </c>
      <c r="G132" s="212" t="s">
        <v>244</v>
      </c>
      <c r="H132" s="213">
        <v>1</v>
      </c>
      <c r="I132" s="214"/>
      <c r="J132" s="215">
        <f>ROUND(I132*H132,2)</f>
        <v>0</v>
      </c>
      <c r="K132" s="211" t="s">
        <v>32</v>
      </c>
      <c r="L132" s="48"/>
      <c r="M132" s="216" t="s">
        <v>32</v>
      </c>
      <c r="N132" s="217" t="s">
        <v>49</v>
      </c>
      <c r="O132" s="88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20" t="s">
        <v>187</v>
      </c>
      <c r="AT132" s="220" t="s">
        <v>189</v>
      </c>
      <c r="AU132" s="220" t="s">
        <v>198</v>
      </c>
      <c r="AY132" s="20" t="s">
        <v>188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20" t="s">
        <v>86</v>
      </c>
      <c r="BK132" s="221">
        <f>ROUND(I132*H132,2)</f>
        <v>0</v>
      </c>
      <c r="BL132" s="20" t="s">
        <v>187</v>
      </c>
      <c r="BM132" s="220" t="s">
        <v>457</v>
      </c>
    </row>
    <row r="133" s="2" customFormat="1">
      <c r="A133" s="42"/>
      <c r="B133" s="43"/>
      <c r="C133" s="44"/>
      <c r="D133" s="222" t="s">
        <v>194</v>
      </c>
      <c r="E133" s="44"/>
      <c r="F133" s="223" t="s">
        <v>4332</v>
      </c>
      <c r="G133" s="44"/>
      <c r="H133" s="44"/>
      <c r="I133" s="224"/>
      <c r="J133" s="44"/>
      <c r="K133" s="44"/>
      <c r="L133" s="48"/>
      <c r="M133" s="225"/>
      <c r="N133" s="226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194</v>
      </c>
      <c r="AU133" s="20" t="s">
        <v>198</v>
      </c>
    </row>
    <row r="134" s="2" customFormat="1" ht="24.15" customHeight="1">
      <c r="A134" s="42"/>
      <c r="B134" s="43"/>
      <c r="C134" s="209" t="s">
        <v>393</v>
      </c>
      <c r="D134" s="209" t="s">
        <v>189</v>
      </c>
      <c r="E134" s="210" t="s">
        <v>4333</v>
      </c>
      <c r="F134" s="211" t="s">
        <v>4334</v>
      </c>
      <c r="G134" s="212" t="s">
        <v>244</v>
      </c>
      <c r="H134" s="213">
        <v>1</v>
      </c>
      <c r="I134" s="214"/>
      <c r="J134" s="215">
        <f>ROUND(I134*H134,2)</f>
        <v>0</v>
      </c>
      <c r="K134" s="211" t="s">
        <v>32</v>
      </c>
      <c r="L134" s="48"/>
      <c r="M134" s="216" t="s">
        <v>32</v>
      </c>
      <c r="N134" s="217" t="s">
        <v>49</v>
      </c>
      <c r="O134" s="88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20" t="s">
        <v>187</v>
      </c>
      <c r="AT134" s="220" t="s">
        <v>189</v>
      </c>
      <c r="AU134" s="220" t="s">
        <v>198</v>
      </c>
      <c r="AY134" s="20" t="s">
        <v>188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20" t="s">
        <v>86</v>
      </c>
      <c r="BK134" s="221">
        <f>ROUND(I134*H134,2)</f>
        <v>0</v>
      </c>
      <c r="BL134" s="20" t="s">
        <v>187</v>
      </c>
      <c r="BM134" s="220" t="s">
        <v>466</v>
      </c>
    </row>
    <row r="135" s="2" customFormat="1">
      <c r="A135" s="42"/>
      <c r="B135" s="43"/>
      <c r="C135" s="44"/>
      <c r="D135" s="222" t="s">
        <v>194</v>
      </c>
      <c r="E135" s="44"/>
      <c r="F135" s="223" t="s">
        <v>4334</v>
      </c>
      <c r="G135" s="44"/>
      <c r="H135" s="44"/>
      <c r="I135" s="224"/>
      <c r="J135" s="44"/>
      <c r="K135" s="44"/>
      <c r="L135" s="48"/>
      <c r="M135" s="225"/>
      <c r="N135" s="226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194</v>
      </c>
      <c r="AU135" s="20" t="s">
        <v>198</v>
      </c>
    </row>
    <row r="136" s="2" customFormat="1" ht="24.15" customHeight="1">
      <c r="A136" s="42"/>
      <c r="B136" s="43"/>
      <c r="C136" s="209" t="s">
        <v>8</v>
      </c>
      <c r="D136" s="209" t="s">
        <v>189</v>
      </c>
      <c r="E136" s="210" t="s">
        <v>4335</v>
      </c>
      <c r="F136" s="211" t="s">
        <v>4336</v>
      </c>
      <c r="G136" s="212" t="s">
        <v>314</v>
      </c>
      <c r="H136" s="213">
        <v>3</v>
      </c>
      <c r="I136" s="214"/>
      <c r="J136" s="215">
        <f>ROUND(I136*H136,2)</f>
        <v>0</v>
      </c>
      <c r="K136" s="211" t="s">
        <v>32</v>
      </c>
      <c r="L136" s="48"/>
      <c r="M136" s="216" t="s">
        <v>32</v>
      </c>
      <c r="N136" s="217" t="s">
        <v>49</v>
      </c>
      <c r="O136" s="88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20" t="s">
        <v>187</v>
      </c>
      <c r="AT136" s="220" t="s">
        <v>189</v>
      </c>
      <c r="AU136" s="220" t="s">
        <v>198</v>
      </c>
      <c r="AY136" s="20" t="s">
        <v>188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20" t="s">
        <v>86</v>
      </c>
      <c r="BK136" s="221">
        <f>ROUND(I136*H136,2)</f>
        <v>0</v>
      </c>
      <c r="BL136" s="20" t="s">
        <v>187</v>
      </c>
      <c r="BM136" s="220" t="s">
        <v>476</v>
      </c>
    </row>
    <row r="137" s="2" customFormat="1">
      <c r="A137" s="42"/>
      <c r="B137" s="43"/>
      <c r="C137" s="44"/>
      <c r="D137" s="222" t="s">
        <v>194</v>
      </c>
      <c r="E137" s="44"/>
      <c r="F137" s="223" t="s">
        <v>4337</v>
      </c>
      <c r="G137" s="44"/>
      <c r="H137" s="44"/>
      <c r="I137" s="224"/>
      <c r="J137" s="44"/>
      <c r="K137" s="44"/>
      <c r="L137" s="48"/>
      <c r="M137" s="225"/>
      <c r="N137" s="226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194</v>
      </c>
      <c r="AU137" s="20" t="s">
        <v>198</v>
      </c>
    </row>
    <row r="138" s="2" customFormat="1" ht="24.15" customHeight="1">
      <c r="A138" s="42"/>
      <c r="B138" s="43"/>
      <c r="C138" s="209" t="s">
        <v>405</v>
      </c>
      <c r="D138" s="209" t="s">
        <v>189</v>
      </c>
      <c r="E138" s="210" t="s">
        <v>4338</v>
      </c>
      <c r="F138" s="211" t="s">
        <v>4339</v>
      </c>
      <c r="G138" s="212" t="s">
        <v>314</v>
      </c>
      <c r="H138" s="213">
        <v>5</v>
      </c>
      <c r="I138" s="214"/>
      <c r="J138" s="215">
        <f>ROUND(I138*H138,2)</f>
        <v>0</v>
      </c>
      <c r="K138" s="211" t="s">
        <v>32</v>
      </c>
      <c r="L138" s="48"/>
      <c r="M138" s="216" t="s">
        <v>32</v>
      </c>
      <c r="N138" s="217" t="s">
        <v>49</v>
      </c>
      <c r="O138" s="88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20" t="s">
        <v>187</v>
      </c>
      <c r="AT138" s="220" t="s">
        <v>189</v>
      </c>
      <c r="AU138" s="220" t="s">
        <v>198</v>
      </c>
      <c r="AY138" s="20" t="s">
        <v>188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20" t="s">
        <v>86</v>
      </c>
      <c r="BK138" s="221">
        <f>ROUND(I138*H138,2)</f>
        <v>0</v>
      </c>
      <c r="BL138" s="20" t="s">
        <v>187</v>
      </c>
      <c r="BM138" s="220" t="s">
        <v>484</v>
      </c>
    </row>
    <row r="139" s="2" customFormat="1">
      <c r="A139" s="42"/>
      <c r="B139" s="43"/>
      <c r="C139" s="44"/>
      <c r="D139" s="222" t="s">
        <v>194</v>
      </c>
      <c r="E139" s="44"/>
      <c r="F139" s="223" t="s">
        <v>4340</v>
      </c>
      <c r="G139" s="44"/>
      <c r="H139" s="44"/>
      <c r="I139" s="224"/>
      <c r="J139" s="44"/>
      <c r="K139" s="44"/>
      <c r="L139" s="48"/>
      <c r="M139" s="225"/>
      <c r="N139" s="226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0" t="s">
        <v>194</v>
      </c>
      <c r="AU139" s="20" t="s">
        <v>198</v>
      </c>
    </row>
    <row r="140" s="11" customFormat="1" ht="20.88" customHeight="1">
      <c r="A140" s="11"/>
      <c r="B140" s="195"/>
      <c r="C140" s="196"/>
      <c r="D140" s="197" t="s">
        <v>77</v>
      </c>
      <c r="E140" s="237" t="s">
        <v>4341</v>
      </c>
      <c r="F140" s="237" t="s">
        <v>4322</v>
      </c>
      <c r="G140" s="196"/>
      <c r="H140" s="196"/>
      <c r="I140" s="199"/>
      <c r="J140" s="238">
        <f>BK140</f>
        <v>0</v>
      </c>
      <c r="K140" s="196"/>
      <c r="L140" s="201"/>
      <c r="M140" s="202"/>
      <c r="N140" s="203"/>
      <c r="O140" s="203"/>
      <c r="P140" s="204">
        <f>SUM(P141:P144)</f>
        <v>0</v>
      </c>
      <c r="Q140" s="203"/>
      <c r="R140" s="204">
        <f>SUM(R141:R144)</f>
        <v>0</v>
      </c>
      <c r="S140" s="203"/>
      <c r="T140" s="205">
        <f>SUM(T141:T144)</f>
        <v>0</v>
      </c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R140" s="206" t="s">
        <v>86</v>
      </c>
      <c r="AT140" s="207" t="s">
        <v>77</v>
      </c>
      <c r="AU140" s="207" t="s">
        <v>91</v>
      </c>
      <c r="AY140" s="206" t="s">
        <v>188</v>
      </c>
      <c r="BK140" s="208">
        <f>SUM(BK141:BK144)</f>
        <v>0</v>
      </c>
    </row>
    <row r="141" s="2" customFormat="1" ht="16.5" customHeight="1">
      <c r="A141" s="42"/>
      <c r="B141" s="43"/>
      <c r="C141" s="209" t="s">
        <v>413</v>
      </c>
      <c r="D141" s="209" t="s">
        <v>189</v>
      </c>
      <c r="E141" s="210" t="s">
        <v>4342</v>
      </c>
      <c r="F141" s="211" t="s">
        <v>4343</v>
      </c>
      <c r="G141" s="212" t="s">
        <v>235</v>
      </c>
      <c r="H141" s="213">
        <v>4</v>
      </c>
      <c r="I141" s="214"/>
      <c r="J141" s="215">
        <f>ROUND(I141*H141,2)</f>
        <v>0</v>
      </c>
      <c r="K141" s="211" t="s">
        <v>32</v>
      </c>
      <c r="L141" s="48"/>
      <c r="M141" s="216" t="s">
        <v>32</v>
      </c>
      <c r="N141" s="217" t="s">
        <v>49</v>
      </c>
      <c r="O141" s="88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20" t="s">
        <v>187</v>
      </c>
      <c r="AT141" s="220" t="s">
        <v>189</v>
      </c>
      <c r="AU141" s="220" t="s">
        <v>198</v>
      </c>
      <c r="AY141" s="20" t="s">
        <v>188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20" t="s">
        <v>86</v>
      </c>
      <c r="BK141" s="221">
        <f>ROUND(I141*H141,2)</f>
        <v>0</v>
      </c>
      <c r="BL141" s="20" t="s">
        <v>187</v>
      </c>
      <c r="BM141" s="220" t="s">
        <v>500</v>
      </c>
    </row>
    <row r="142" s="2" customFormat="1">
      <c r="A142" s="42"/>
      <c r="B142" s="43"/>
      <c r="C142" s="44"/>
      <c r="D142" s="222" t="s">
        <v>194</v>
      </c>
      <c r="E142" s="44"/>
      <c r="F142" s="223" t="s">
        <v>4343</v>
      </c>
      <c r="G142" s="44"/>
      <c r="H142" s="44"/>
      <c r="I142" s="224"/>
      <c r="J142" s="44"/>
      <c r="K142" s="44"/>
      <c r="L142" s="48"/>
      <c r="M142" s="225"/>
      <c r="N142" s="226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194</v>
      </c>
      <c r="AU142" s="20" t="s">
        <v>198</v>
      </c>
    </row>
    <row r="143" s="2" customFormat="1" ht="16.5" customHeight="1">
      <c r="A143" s="42"/>
      <c r="B143" s="43"/>
      <c r="C143" s="209" t="s">
        <v>423</v>
      </c>
      <c r="D143" s="209" t="s">
        <v>189</v>
      </c>
      <c r="E143" s="210" t="s">
        <v>4344</v>
      </c>
      <c r="F143" s="211" t="s">
        <v>4345</v>
      </c>
      <c r="G143" s="212" t="s">
        <v>235</v>
      </c>
      <c r="H143" s="213">
        <v>8</v>
      </c>
      <c r="I143" s="214"/>
      <c r="J143" s="215">
        <f>ROUND(I143*H143,2)</f>
        <v>0</v>
      </c>
      <c r="K143" s="211" t="s">
        <v>32</v>
      </c>
      <c r="L143" s="48"/>
      <c r="M143" s="216" t="s">
        <v>32</v>
      </c>
      <c r="N143" s="217" t="s">
        <v>49</v>
      </c>
      <c r="O143" s="88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20" t="s">
        <v>187</v>
      </c>
      <c r="AT143" s="220" t="s">
        <v>189</v>
      </c>
      <c r="AU143" s="220" t="s">
        <v>198</v>
      </c>
      <c r="AY143" s="20" t="s">
        <v>188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20" t="s">
        <v>86</v>
      </c>
      <c r="BK143" s="221">
        <f>ROUND(I143*H143,2)</f>
        <v>0</v>
      </c>
      <c r="BL143" s="20" t="s">
        <v>187</v>
      </c>
      <c r="BM143" s="220" t="s">
        <v>513</v>
      </c>
    </row>
    <row r="144" s="2" customFormat="1">
      <c r="A144" s="42"/>
      <c r="B144" s="43"/>
      <c r="C144" s="44"/>
      <c r="D144" s="222" t="s">
        <v>194</v>
      </c>
      <c r="E144" s="44"/>
      <c r="F144" s="223" t="s">
        <v>4345</v>
      </c>
      <c r="G144" s="44"/>
      <c r="H144" s="44"/>
      <c r="I144" s="224"/>
      <c r="J144" s="44"/>
      <c r="K144" s="44"/>
      <c r="L144" s="48"/>
      <c r="M144" s="225"/>
      <c r="N144" s="226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194</v>
      </c>
      <c r="AU144" s="20" t="s">
        <v>198</v>
      </c>
    </row>
    <row r="145" s="11" customFormat="1" ht="25.92" customHeight="1">
      <c r="A145" s="11"/>
      <c r="B145" s="195"/>
      <c r="C145" s="196"/>
      <c r="D145" s="197" t="s">
        <v>77</v>
      </c>
      <c r="E145" s="198" t="s">
        <v>230</v>
      </c>
      <c r="F145" s="198" t="s">
        <v>89</v>
      </c>
      <c r="G145" s="196"/>
      <c r="H145" s="196"/>
      <c r="I145" s="199"/>
      <c r="J145" s="200">
        <f>BK145</f>
        <v>0</v>
      </c>
      <c r="K145" s="196"/>
      <c r="L145" s="201"/>
      <c r="M145" s="202"/>
      <c r="N145" s="203"/>
      <c r="O145" s="203"/>
      <c r="P145" s="204">
        <f>SUM(P146:P155)</f>
        <v>0</v>
      </c>
      <c r="Q145" s="203"/>
      <c r="R145" s="204">
        <f>SUM(R146:R155)</f>
        <v>0</v>
      </c>
      <c r="S145" s="203"/>
      <c r="T145" s="205">
        <f>SUM(T146:T155)</f>
        <v>0</v>
      </c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R145" s="206" t="s">
        <v>208</v>
      </c>
      <c r="AT145" s="207" t="s">
        <v>77</v>
      </c>
      <c r="AU145" s="207" t="s">
        <v>78</v>
      </c>
      <c r="AY145" s="206" t="s">
        <v>188</v>
      </c>
      <c r="BK145" s="208">
        <f>SUM(BK146:BK155)</f>
        <v>0</v>
      </c>
    </row>
    <row r="146" s="2" customFormat="1" ht="16.5" customHeight="1">
      <c r="A146" s="42"/>
      <c r="B146" s="43"/>
      <c r="C146" s="209" t="s">
        <v>429</v>
      </c>
      <c r="D146" s="209" t="s">
        <v>189</v>
      </c>
      <c r="E146" s="210" t="s">
        <v>4346</v>
      </c>
      <c r="F146" s="211" t="s">
        <v>4347</v>
      </c>
      <c r="G146" s="212" t="s">
        <v>1224</v>
      </c>
      <c r="H146" s="213">
        <v>39.265000000000001</v>
      </c>
      <c r="I146" s="214"/>
      <c r="J146" s="215">
        <f>ROUND(I146*H146,2)</f>
        <v>0</v>
      </c>
      <c r="K146" s="211" t="s">
        <v>32</v>
      </c>
      <c r="L146" s="48"/>
      <c r="M146" s="216" t="s">
        <v>32</v>
      </c>
      <c r="N146" s="217" t="s">
        <v>49</v>
      </c>
      <c r="O146" s="88"/>
      <c r="P146" s="218">
        <f>O146*H146</f>
        <v>0</v>
      </c>
      <c r="Q146" s="218">
        <v>0</v>
      </c>
      <c r="R146" s="218">
        <f>Q146*H146</f>
        <v>0</v>
      </c>
      <c r="S146" s="218">
        <v>0</v>
      </c>
      <c r="T146" s="219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20" t="s">
        <v>187</v>
      </c>
      <c r="AT146" s="220" t="s">
        <v>189</v>
      </c>
      <c r="AU146" s="220" t="s">
        <v>86</v>
      </c>
      <c r="AY146" s="20" t="s">
        <v>188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20" t="s">
        <v>86</v>
      </c>
      <c r="BK146" s="221">
        <f>ROUND(I146*H146,2)</f>
        <v>0</v>
      </c>
      <c r="BL146" s="20" t="s">
        <v>187</v>
      </c>
      <c r="BM146" s="220" t="s">
        <v>525</v>
      </c>
    </row>
    <row r="147" s="2" customFormat="1">
      <c r="A147" s="42"/>
      <c r="B147" s="43"/>
      <c r="C147" s="44"/>
      <c r="D147" s="222" t="s">
        <v>194</v>
      </c>
      <c r="E147" s="44"/>
      <c r="F147" s="223" t="s">
        <v>4347</v>
      </c>
      <c r="G147" s="44"/>
      <c r="H147" s="44"/>
      <c r="I147" s="224"/>
      <c r="J147" s="44"/>
      <c r="K147" s="44"/>
      <c r="L147" s="48"/>
      <c r="M147" s="225"/>
      <c r="N147" s="226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194</v>
      </c>
      <c r="AU147" s="20" t="s">
        <v>86</v>
      </c>
    </row>
    <row r="148" s="2" customFormat="1" ht="16.5" customHeight="1">
      <c r="A148" s="42"/>
      <c r="B148" s="43"/>
      <c r="C148" s="209" t="s">
        <v>434</v>
      </c>
      <c r="D148" s="209" t="s">
        <v>189</v>
      </c>
      <c r="E148" s="210" t="s">
        <v>4348</v>
      </c>
      <c r="F148" s="211" t="s">
        <v>4349</v>
      </c>
      <c r="G148" s="212" t="s">
        <v>244</v>
      </c>
      <c r="H148" s="213">
        <v>1</v>
      </c>
      <c r="I148" s="214"/>
      <c r="J148" s="215">
        <f>ROUND(I148*H148,2)</f>
        <v>0</v>
      </c>
      <c r="K148" s="211" t="s">
        <v>32</v>
      </c>
      <c r="L148" s="48"/>
      <c r="M148" s="216" t="s">
        <v>32</v>
      </c>
      <c r="N148" s="217" t="s">
        <v>49</v>
      </c>
      <c r="O148" s="88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20" t="s">
        <v>187</v>
      </c>
      <c r="AT148" s="220" t="s">
        <v>189</v>
      </c>
      <c r="AU148" s="220" t="s">
        <v>86</v>
      </c>
      <c r="AY148" s="20" t="s">
        <v>188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20" t="s">
        <v>86</v>
      </c>
      <c r="BK148" s="221">
        <f>ROUND(I148*H148,2)</f>
        <v>0</v>
      </c>
      <c r="BL148" s="20" t="s">
        <v>187</v>
      </c>
      <c r="BM148" s="220" t="s">
        <v>536</v>
      </c>
    </row>
    <row r="149" s="2" customFormat="1">
      <c r="A149" s="42"/>
      <c r="B149" s="43"/>
      <c r="C149" s="44"/>
      <c r="D149" s="222" t="s">
        <v>194</v>
      </c>
      <c r="E149" s="44"/>
      <c r="F149" s="223" t="s">
        <v>4349</v>
      </c>
      <c r="G149" s="44"/>
      <c r="H149" s="44"/>
      <c r="I149" s="224"/>
      <c r="J149" s="44"/>
      <c r="K149" s="44"/>
      <c r="L149" s="48"/>
      <c r="M149" s="225"/>
      <c r="N149" s="226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194</v>
      </c>
      <c r="AU149" s="20" t="s">
        <v>86</v>
      </c>
    </row>
    <row r="150" s="2" customFormat="1" ht="16.5" customHeight="1">
      <c r="A150" s="42"/>
      <c r="B150" s="43"/>
      <c r="C150" s="209" t="s">
        <v>7</v>
      </c>
      <c r="D150" s="209" t="s">
        <v>189</v>
      </c>
      <c r="E150" s="210" t="s">
        <v>4350</v>
      </c>
      <c r="F150" s="211" t="s">
        <v>4351</v>
      </c>
      <c r="G150" s="212" t="s">
        <v>244</v>
      </c>
      <c r="H150" s="213">
        <v>1</v>
      </c>
      <c r="I150" s="214"/>
      <c r="J150" s="215">
        <f>ROUND(I150*H150,2)</f>
        <v>0</v>
      </c>
      <c r="K150" s="211" t="s">
        <v>32</v>
      </c>
      <c r="L150" s="48"/>
      <c r="M150" s="216" t="s">
        <v>32</v>
      </c>
      <c r="N150" s="217" t="s">
        <v>49</v>
      </c>
      <c r="O150" s="88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20" t="s">
        <v>187</v>
      </c>
      <c r="AT150" s="220" t="s">
        <v>189</v>
      </c>
      <c r="AU150" s="220" t="s">
        <v>86</v>
      </c>
      <c r="AY150" s="20" t="s">
        <v>188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20" t="s">
        <v>86</v>
      </c>
      <c r="BK150" s="221">
        <f>ROUND(I150*H150,2)</f>
        <v>0</v>
      </c>
      <c r="BL150" s="20" t="s">
        <v>187</v>
      </c>
      <c r="BM150" s="220" t="s">
        <v>546</v>
      </c>
    </row>
    <row r="151" s="2" customFormat="1">
      <c r="A151" s="42"/>
      <c r="B151" s="43"/>
      <c r="C151" s="44"/>
      <c r="D151" s="222" t="s">
        <v>194</v>
      </c>
      <c r="E151" s="44"/>
      <c r="F151" s="223" t="s">
        <v>4351</v>
      </c>
      <c r="G151" s="44"/>
      <c r="H151" s="44"/>
      <c r="I151" s="224"/>
      <c r="J151" s="44"/>
      <c r="K151" s="44"/>
      <c r="L151" s="48"/>
      <c r="M151" s="225"/>
      <c r="N151" s="226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194</v>
      </c>
      <c r="AU151" s="20" t="s">
        <v>86</v>
      </c>
    </row>
    <row r="152" s="2" customFormat="1" ht="16.5" customHeight="1">
      <c r="A152" s="42"/>
      <c r="B152" s="43"/>
      <c r="C152" s="209" t="s">
        <v>441</v>
      </c>
      <c r="D152" s="209" t="s">
        <v>189</v>
      </c>
      <c r="E152" s="210" t="s">
        <v>4352</v>
      </c>
      <c r="F152" s="211" t="s">
        <v>4353</v>
      </c>
      <c r="G152" s="212" t="s">
        <v>244</v>
      </c>
      <c r="H152" s="213">
        <v>1</v>
      </c>
      <c r="I152" s="214"/>
      <c r="J152" s="215">
        <f>ROUND(I152*H152,2)</f>
        <v>0</v>
      </c>
      <c r="K152" s="211" t="s">
        <v>32</v>
      </c>
      <c r="L152" s="48"/>
      <c r="M152" s="216" t="s">
        <v>32</v>
      </c>
      <c r="N152" s="217" t="s">
        <v>49</v>
      </c>
      <c r="O152" s="88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20" t="s">
        <v>187</v>
      </c>
      <c r="AT152" s="220" t="s">
        <v>189</v>
      </c>
      <c r="AU152" s="220" t="s">
        <v>86</v>
      </c>
      <c r="AY152" s="20" t="s">
        <v>188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20" t="s">
        <v>86</v>
      </c>
      <c r="BK152" s="221">
        <f>ROUND(I152*H152,2)</f>
        <v>0</v>
      </c>
      <c r="BL152" s="20" t="s">
        <v>187</v>
      </c>
      <c r="BM152" s="220" t="s">
        <v>557</v>
      </c>
    </row>
    <row r="153" s="2" customFormat="1">
      <c r="A153" s="42"/>
      <c r="B153" s="43"/>
      <c r="C153" s="44"/>
      <c r="D153" s="222" t="s">
        <v>194</v>
      </c>
      <c r="E153" s="44"/>
      <c r="F153" s="223" t="s">
        <v>4353</v>
      </c>
      <c r="G153" s="44"/>
      <c r="H153" s="44"/>
      <c r="I153" s="224"/>
      <c r="J153" s="44"/>
      <c r="K153" s="44"/>
      <c r="L153" s="48"/>
      <c r="M153" s="225"/>
      <c r="N153" s="226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194</v>
      </c>
      <c r="AU153" s="20" t="s">
        <v>86</v>
      </c>
    </row>
    <row r="154" s="2" customFormat="1" ht="16.5" customHeight="1">
      <c r="A154" s="42"/>
      <c r="B154" s="43"/>
      <c r="C154" s="209" t="s">
        <v>445</v>
      </c>
      <c r="D154" s="209" t="s">
        <v>189</v>
      </c>
      <c r="E154" s="210" t="s">
        <v>4354</v>
      </c>
      <c r="F154" s="211" t="s">
        <v>4355</v>
      </c>
      <c r="G154" s="212" t="s">
        <v>244</v>
      </c>
      <c r="H154" s="213">
        <v>1</v>
      </c>
      <c r="I154" s="214"/>
      <c r="J154" s="215">
        <f>ROUND(I154*H154,2)</f>
        <v>0</v>
      </c>
      <c r="K154" s="211" t="s">
        <v>32</v>
      </c>
      <c r="L154" s="48"/>
      <c r="M154" s="216" t="s">
        <v>32</v>
      </c>
      <c r="N154" s="217" t="s">
        <v>49</v>
      </c>
      <c r="O154" s="88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20" t="s">
        <v>187</v>
      </c>
      <c r="AT154" s="220" t="s">
        <v>189</v>
      </c>
      <c r="AU154" s="220" t="s">
        <v>86</v>
      </c>
      <c r="AY154" s="20" t="s">
        <v>188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20" t="s">
        <v>86</v>
      </c>
      <c r="BK154" s="221">
        <f>ROUND(I154*H154,2)</f>
        <v>0</v>
      </c>
      <c r="BL154" s="20" t="s">
        <v>187</v>
      </c>
      <c r="BM154" s="220" t="s">
        <v>570</v>
      </c>
    </row>
    <row r="155" s="2" customFormat="1">
      <c r="A155" s="42"/>
      <c r="B155" s="43"/>
      <c r="C155" s="44"/>
      <c r="D155" s="222" t="s">
        <v>194</v>
      </c>
      <c r="E155" s="44"/>
      <c r="F155" s="223" t="s">
        <v>4355</v>
      </c>
      <c r="G155" s="44"/>
      <c r="H155" s="44"/>
      <c r="I155" s="224"/>
      <c r="J155" s="44"/>
      <c r="K155" s="44"/>
      <c r="L155" s="48"/>
      <c r="M155" s="228"/>
      <c r="N155" s="229"/>
      <c r="O155" s="230"/>
      <c r="P155" s="230"/>
      <c r="Q155" s="230"/>
      <c r="R155" s="230"/>
      <c r="S155" s="230"/>
      <c r="T155" s="231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194</v>
      </c>
      <c r="AU155" s="20" t="s">
        <v>86</v>
      </c>
    </row>
    <row r="156" s="2" customFormat="1" ht="6.96" customHeight="1">
      <c r="A156" s="42"/>
      <c r="B156" s="63"/>
      <c r="C156" s="64"/>
      <c r="D156" s="64"/>
      <c r="E156" s="64"/>
      <c r="F156" s="64"/>
      <c r="G156" s="64"/>
      <c r="H156" s="64"/>
      <c r="I156" s="64"/>
      <c r="J156" s="64"/>
      <c r="K156" s="64"/>
      <c r="L156" s="48"/>
      <c r="M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</row>
  </sheetData>
  <sheetProtection sheet="1" autoFilter="0" formatColumns="0" formatRows="0" objects="1" scenarios="1" spinCount="100000" saltValue="KlELT22YZIY8dZd4E3eegBt7H8sEf38VOG2RvMnljWDDvmeta+4WwimsnU87c5u7gPBFWe357vWnVA4wprqKng==" hashValue="52qKD7ySyF0/DQaCQmJafX+wo9Wisfs3eMZIDZ+sNfDMvkDpW1Yn2dEmceg7FYTlLBEV8cVPk3/KygsvZpE3pA==" algorithmName="SHA-512" password="EC2B"/>
  <autoFilter ref="C96:K15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91</v>
      </c>
    </row>
    <row r="4" s="1" customFormat="1" ht="24.96" customHeight="1">
      <c r="B4" s="23"/>
      <c r="D4" s="144" t="s">
        <v>164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26.25" customHeight="1">
      <c r="B7" s="23"/>
      <c r="E7" s="147" t="str">
        <f>'Rekapitulace stavby'!K6</f>
        <v>Dům kultury v Ostrově - vybudování kulturního a kreativního centra (interiér)</v>
      </c>
      <c r="F7" s="146"/>
      <c r="G7" s="146"/>
      <c r="H7" s="146"/>
      <c r="L7" s="23"/>
    </row>
    <row r="8" s="1" customFormat="1" ht="12" customHeight="1">
      <c r="B8" s="23"/>
      <c r="D8" s="146" t="s">
        <v>165</v>
      </c>
      <c r="L8" s="23"/>
    </row>
    <row r="9" s="2" customFormat="1" ht="16.5" customHeight="1">
      <c r="A9" s="42"/>
      <c r="B9" s="48"/>
      <c r="C9" s="42"/>
      <c r="D9" s="42"/>
      <c r="E9" s="147" t="s">
        <v>3663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255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4356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32</v>
      </c>
      <c r="G13" s="42"/>
      <c r="H13" s="42"/>
      <c r="I13" s="146" t="s">
        <v>20</v>
      </c>
      <c r="J13" s="137" t="s">
        <v>32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23</v>
      </c>
      <c r="G14" s="42"/>
      <c r="H14" s="42"/>
      <c r="I14" s="146" t="s">
        <v>24</v>
      </c>
      <c r="J14" s="150" t="str">
        <f>'Rekapitulace stavby'!AN8</f>
        <v>13. 3. 2024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30</v>
      </c>
      <c r="E16" s="42"/>
      <c r="F16" s="42"/>
      <c r="G16" s="42"/>
      <c r="H16" s="42"/>
      <c r="I16" s="146" t="s">
        <v>31</v>
      </c>
      <c r="J16" s="137" t="s">
        <v>32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33</v>
      </c>
      <c r="F17" s="42"/>
      <c r="G17" s="42"/>
      <c r="H17" s="42"/>
      <c r="I17" s="146" t="s">
        <v>34</v>
      </c>
      <c r="J17" s="137" t="s">
        <v>32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35</v>
      </c>
      <c r="E19" s="42"/>
      <c r="F19" s="42"/>
      <c r="G19" s="42"/>
      <c r="H19" s="42"/>
      <c r="I19" s="146" t="s">
        <v>31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34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37</v>
      </c>
      <c r="E22" s="42"/>
      <c r="F22" s="42"/>
      <c r="G22" s="42"/>
      <c r="H22" s="42"/>
      <c r="I22" s="146" t="s">
        <v>31</v>
      </c>
      <c r="J22" s="137" t="s">
        <v>32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38</v>
      </c>
      <c r="F23" s="42"/>
      <c r="G23" s="42"/>
      <c r="H23" s="42"/>
      <c r="I23" s="146" t="s">
        <v>34</v>
      </c>
      <c r="J23" s="137" t="s">
        <v>32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40</v>
      </c>
      <c r="E25" s="42"/>
      <c r="F25" s="42"/>
      <c r="G25" s="42"/>
      <c r="H25" s="42"/>
      <c r="I25" s="146" t="s">
        <v>31</v>
      </c>
      <c r="J25" s="137" t="str">
        <f>IF('Rekapitulace stavby'!AN19="","",'Rekapitulace stavby'!AN19)</f>
        <v/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>Jakub Vilingr</v>
      </c>
      <c r="F26" s="42"/>
      <c r="G26" s="42"/>
      <c r="H26" s="42"/>
      <c r="I26" s="146" t="s">
        <v>34</v>
      </c>
      <c r="J26" s="137" t="str">
        <f>IF('Rekapitulace stavby'!AN20="","",'Rekapitulace stavby'!AN20)</f>
        <v/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42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71.25" customHeight="1">
      <c r="A29" s="151"/>
      <c r="B29" s="152"/>
      <c r="C29" s="151"/>
      <c r="D29" s="151"/>
      <c r="E29" s="153" t="s">
        <v>43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44</v>
      </c>
      <c r="E32" s="42"/>
      <c r="F32" s="42"/>
      <c r="G32" s="42"/>
      <c r="H32" s="42"/>
      <c r="I32" s="42"/>
      <c r="J32" s="157">
        <f>ROUND(J97,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46</v>
      </c>
      <c r="G34" s="42"/>
      <c r="H34" s="42"/>
      <c r="I34" s="158" t="s">
        <v>45</v>
      </c>
      <c r="J34" s="158" t="s">
        <v>47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48</v>
      </c>
      <c r="E35" s="146" t="s">
        <v>49</v>
      </c>
      <c r="F35" s="160">
        <f>ROUND((SUM(BE97:BE145)),  2)</f>
        <v>0</v>
      </c>
      <c r="G35" s="42"/>
      <c r="H35" s="42"/>
      <c r="I35" s="161">
        <v>0.20999999999999999</v>
      </c>
      <c r="J35" s="160">
        <f>ROUND(((SUM(BE97:BE145))*I35),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50</v>
      </c>
      <c r="F36" s="160">
        <f>ROUND((SUM(BF97:BF145)),  2)</f>
        <v>0</v>
      </c>
      <c r="G36" s="42"/>
      <c r="H36" s="42"/>
      <c r="I36" s="161">
        <v>0.14999999999999999</v>
      </c>
      <c r="J36" s="160">
        <f>ROUND(((SUM(BF97:BF145))*I36),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51</v>
      </c>
      <c r="F37" s="160">
        <f>ROUND((SUM(BG97:BG145)),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52</v>
      </c>
      <c r="F38" s="160">
        <f>ROUND((SUM(BH97:BH145)),  2)</f>
        <v>0</v>
      </c>
      <c r="G38" s="42"/>
      <c r="H38" s="42"/>
      <c r="I38" s="161">
        <v>0.14999999999999999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53</v>
      </c>
      <c r="F39" s="160">
        <f>ROUND((SUM(BI97:BI145)),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54</v>
      </c>
      <c r="E41" s="164"/>
      <c r="F41" s="164"/>
      <c r="G41" s="165" t="s">
        <v>55</v>
      </c>
      <c r="H41" s="166" t="s">
        <v>56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167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26.25" customHeight="1">
      <c r="A50" s="42"/>
      <c r="B50" s="43"/>
      <c r="C50" s="44"/>
      <c r="D50" s="44"/>
      <c r="E50" s="173" t="str">
        <f>E7</f>
        <v>Dům kultury v Ostrově - vybudování kulturního a kreativního centra (interiér)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165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3" t="s">
        <v>3663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255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ZTI-TK - Zdravotně technické instalace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>Ostrov</v>
      </c>
      <c r="G56" s="44"/>
      <c r="H56" s="44"/>
      <c r="I56" s="35" t="s">
        <v>24</v>
      </c>
      <c r="J56" s="76" t="str">
        <f>IF(J14="","",J14)</f>
        <v>13. 3. 2024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54.45" customHeight="1">
      <c r="A58" s="42"/>
      <c r="B58" s="43"/>
      <c r="C58" s="35" t="s">
        <v>30</v>
      </c>
      <c r="D58" s="44"/>
      <c r="E58" s="44"/>
      <c r="F58" s="30" t="str">
        <f>E17</f>
        <v>Město Ostrov, Jáchymovská 1 , 363 01 Ostrov</v>
      </c>
      <c r="G58" s="44"/>
      <c r="H58" s="44"/>
      <c r="I58" s="35" t="s">
        <v>37</v>
      </c>
      <c r="J58" s="40" t="str">
        <f>E23</f>
        <v>Ing arch Olga Růžičková, Gagarinova, Karlovy Vary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5" t="s">
        <v>35</v>
      </c>
      <c r="D59" s="44"/>
      <c r="E59" s="44"/>
      <c r="F59" s="30" t="str">
        <f>IF(E20="","",E20)</f>
        <v>Vyplň údaj</v>
      </c>
      <c r="G59" s="44"/>
      <c r="H59" s="44"/>
      <c r="I59" s="35" t="s">
        <v>40</v>
      </c>
      <c r="J59" s="40" t="str">
        <f>E26</f>
        <v>Jakub Vilingr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168</v>
      </c>
      <c r="D61" s="175"/>
      <c r="E61" s="175"/>
      <c r="F61" s="175"/>
      <c r="G61" s="175"/>
      <c r="H61" s="175"/>
      <c r="I61" s="175"/>
      <c r="J61" s="176" t="s">
        <v>169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76</v>
      </c>
      <c r="D63" s="44"/>
      <c r="E63" s="44"/>
      <c r="F63" s="44"/>
      <c r="G63" s="44"/>
      <c r="H63" s="44"/>
      <c r="I63" s="44"/>
      <c r="J63" s="106">
        <f>J97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170</v>
      </c>
    </row>
    <row r="64" s="9" customFormat="1" ht="24.96" customHeight="1">
      <c r="A64" s="9"/>
      <c r="B64" s="178"/>
      <c r="C64" s="179"/>
      <c r="D64" s="180" t="s">
        <v>4274</v>
      </c>
      <c r="E64" s="181"/>
      <c r="F64" s="181"/>
      <c r="G64" s="181"/>
      <c r="H64" s="181"/>
      <c r="I64" s="181"/>
      <c r="J64" s="182">
        <f>J98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2" customFormat="1" ht="19.92" customHeight="1">
      <c r="A65" s="12"/>
      <c r="B65" s="232"/>
      <c r="C65" s="129"/>
      <c r="D65" s="233" t="s">
        <v>4275</v>
      </c>
      <c r="E65" s="234"/>
      <c r="F65" s="234"/>
      <c r="G65" s="234"/>
      <c r="H65" s="234"/>
      <c r="I65" s="234"/>
      <c r="J65" s="235">
        <f>J99</f>
        <v>0</v>
      </c>
      <c r="K65" s="129"/>
      <c r="L65" s="236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4.88" customHeight="1">
      <c r="A66" s="12"/>
      <c r="B66" s="232"/>
      <c r="C66" s="129"/>
      <c r="D66" s="233" t="s">
        <v>4276</v>
      </c>
      <c r="E66" s="234"/>
      <c r="F66" s="234"/>
      <c r="G66" s="234"/>
      <c r="H66" s="234"/>
      <c r="I66" s="234"/>
      <c r="J66" s="235">
        <f>J100</f>
        <v>0</v>
      </c>
      <c r="K66" s="129"/>
      <c r="L66" s="236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12" customFormat="1" ht="14.88" customHeight="1">
      <c r="A67" s="12"/>
      <c r="B67" s="232"/>
      <c r="C67" s="129"/>
      <c r="D67" s="233" t="s">
        <v>4277</v>
      </c>
      <c r="E67" s="234"/>
      <c r="F67" s="234"/>
      <c r="G67" s="234"/>
      <c r="H67" s="234"/>
      <c r="I67" s="234"/>
      <c r="J67" s="235">
        <f>J103</f>
        <v>0</v>
      </c>
      <c r="K67" s="129"/>
      <c r="L67" s="236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="12" customFormat="1" ht="14.88" customHeight="1">
      <c r="A68" s="12"/>
      <c r="B68" s="232"/>
      <c r="C68" s="129"/>
      <c r="D68" s="233" t="s">
        <v>4278</v>
      </c>
      <c r="E68" s="234"/>
      <c r="F68" s="234"/>
      <c r="G68" s="234"/>
      <c r="H68" s="234"/>
      <c r="I68" s="234"/>
      <c r="J68" s="235">
        <f>J108</f>
        <v>0</v>
      </c>
      <c r="K68" s="129"/>
      <c r="L68" s="236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="12" customFormat="1" ht="14.88" customHeight="1">
      <c r="A69" s="12"/>
      <c r="B69" s="232"/>
      <c r="C69" s="129"/>
      <c r="D69" s="233" t="s">
        <v>4279</v>
      </c>
      <c r="E69" s="234"/>
      <c r="F69" s="234"/>
      <c r="G69" s="234"/>
      <c r="H69" s="234"/>
      <c r="I69" s="234"/>
      <c r="J69" s="235">
        <f>J115</f>
        <v>0</v>
      </c>
      <c r="K69" s="129"/>
      <c r="L69" s="236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s="12" customFormat="1" ht="14.88" customHeight="1">
      <c r="A70" s="12"/>
      <c r="B70" s="232"/>
      <c r="C70" s="129"/>
      <c r="D70" s="233" t="s">
        <v>4280</v>
      </c>
      <c r="E70" s="234"/>
      <c r="F70" s="234"/>
      <c r="G70" s="234"/>
      <c r="H70" s="234"/>
      <c r="I70" s="234"/>
      <c r="J70" s="235">
        <f>J120</f>
        <v>0</v>
      </c>
      <c r="K70" s="129"/>
      <c r="L70" s="236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s="12" customFormat="1" ht="19.92" customHeight="1">
      <c r="A71" s="12"/>
      <c r="B71" s="232"/>
      <c r="C71" s="129"/>
      <c r="D71" s="233" t="s">
        <v>4281</v>
      </c>
      <c r="E71" s="234"/>
      <c r="F71" s="234"/>
      <c r="G71" s="234"/>
      <c r="H71" s="234"/>
      <c r="I71" s="234"/>
      <c r="J71" s="235">
        <f>J123</f>
        <v>0</v>
      </c>
      <c r="K71" s="129"/>
      <c r="L71" s="236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="12" customFormat="1" ht="14.88" customHeight="1">
      <c r="A72" s="12"/>
      <c r="B72" s="232"/>
      <c r="C72" s="129"/>
      <c r="D72" s="233" t="s">
        <v>4282</v>
      </c>
      <c r="E72" s="234"/>
      <c r="F72" s="234"/>
      <c r="G72" s="234"/>
      <c r="H72" s="234"/>
      <c r="I72" s="234"/>
      <c r="J72" s="235">
        <f>J124</f>
        <v>0</v>
      </c>
      <c r="K72" s="129"/>
      <c r="L72" s="236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</row>
    <row r="73" s="12" customFormat="1" ht="14.88" customHeight="1">
      <c r="A73" s="12"/>
      <c r="B73" s="232"/>
      <c r="C73" s="129"/>
      <c r="D73" s="233" t="s">
        <v>4283</v>
      </c>
      <c r="E73" s="234"/>
      <c r="F73" s="234"/>
      <c r="G73" s="234"/>
      <c r="H73" s="234"/>
      <c r="I73" s="234"/>
      <c r="J73" s="235">
        <f>J127</f>
        <v>0</v>
      </c>
      <c r="K73" s="129"/>
      <c r="L73" s="236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</row>
    <row r="74" s="12" customFormat="1" ht="14.88" customHeight="1">
      <c r="A74" s="12"/>
      <c r="B74" s="232"/>
      <c r="C74" s="129"/>
      <c r="D74" s="233" t="s">
        <v>4284</v>
      </c>
      <c r="E74" s="234"/>
      <c r="F74" s="234"/>
      <c r="G74" s="234"/>
      <c r="H74" s="234"/>
      <c r="I74" s="234"/>
      <c r="J74" s="235">
        <f>J132</f>
        <v>0</v>
      </c>
      <c r="K74" s="129"/>
      <c r="L74" s="236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</row>
    <row r="75" s="9" customFormat="1" ht="24.96" customHeight="1">
      <c r="A75" s="9"/>
      <c r="B75" s="178"/>
      <c r="C75" s="179"/>
      <c r="D75" s="180" t="s">
        <v>226</v>
      </c>
      <c r="E75" s="181"/>
      <c r="F75" s="181"/>
      <c r="G75" s="181"/>
      <c r="H75" s="181"/>
      <c r="I75" s="181"/>
      <c r="J75" s="182">
        <f>J135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4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6.96" customHeight="1">
      <c r="A77" s="42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81" s="2" customFormat="1" ht="6.96" customHeight="1">
      <c r="A81" s="42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14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4.96" customHeight="1">
      <c r="A82" s="42"/>
      <c r="B82" s="43"/>
      <c r="C82" s="26" t="s">
        <v>172</v>
      </c>
      <c r="D82" s="44"/>
      <c r="E82" s="44"/>
      <c r="F82" s="44"/>
      <c r="G82" s="44"/>
      <c r="H82" s="44"/>
      <c r="I82" s="44"/>
      <c r="J82" s="44"/>
      <c r="K82" s="44"/>
      <c r="L82" s="14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5" t="s">
        <v>16</v>
      </c>
      <c r="D84" s="44"/>
      <c r="E84" s="44"/>
      <c r="F84" s="44"/>
      <c r="G84" s="44"/>
      <c r="H84" s="44"/>
      <c r="I84" s="44"/>
      <c r="J84" s="44"/>
      <c r="K84" s="44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26.25" customHeight="1">
      <c r="A85" s="42"/>
      <c r="B85" s="43"/>
      <c r="C85" s="44"/>
      <c r="D85" s="44"/>
      <c r="E85" s="173" t="str">
        <f>E7</f>
        <v>Dům kultury v Ostrově - vybudování kulturního a kreativního centra (interiér)</v>
      </c>
      <c r="F85" s="35"/>
      <c r="G85" s="35"/>
      <c r="H85" s="35"/>
      <c r="I85" s="44"/>
      <c r="J85" s="44"/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1" customFormat="1" ht="12" customHeight="1">
      <c r="B86" s="24"/>
      <c r="C86" s="35" t="s">
        <v>165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2" customFormat="1" ht="16.5" customHeight="1">
      <c r="A87" s="42"/>
      <c r="B87" s="43"/>
      <c r="C87" s="44"/>
      <c r="D87" s="44"/>
      <c r="E87" s="173" t="s">
        <v>3663</v>
      </c>
      <c r="F87" s="44"/>
      <c r="G87" s="44"/>
      <c r="H87" s="44"/>
      <c r="I87" s="44"/>
      <c r="J87" s="44"/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2" customHeight="1">
      <c r="A88" s="42"/>
      <c r="B88" s="43"/>
      <c r="C88" s="35" t="s">
        <v>255</v>
      </c>
      <c r="D88" s="44"/>
      <c r="E88" s="44"/>
      <c r="F88" s="44"/>
      <c r="G88" s="44"/>
      <c r="H88" s="44"/>
      <c r="I88" s="44"/>
      <c r="J88" s="44"/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6.5" customHeight="1">
      <c r="A89" s="42"/>
      <c r="B89" s="43"/>
      <c r="C89" s="44"/>
      <c r="D89" s="44"/>
      <c r="E89" s="73" t="str">
        <f>E11</f>
        <v>ZTI-TK - Zdravotně technické instalace</v>
      </c>
      <c r="F89" s="44"/>
      <c r="G89" s="44"/>
      <c r="H89" s="44"/>
      <c r="I89" s="44"/>
      <c r="J89" s="44"/>
      <c r="K89" s="44"/>
      <c r="L89" s="14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6.96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2" customHeight="1">
      <c r="A91" s="42"/>
      <c r="B91" s="43"/>
      <c r="C91" s="35" t="s">
        <v>22</v>
      </c>
      <c r="D91" s="44"/>
      <c r="E91" s="44"/>
      <c r="F91" s="30" t="str">
        <f>F14</f>
        <v>Ostrov</v>
      </c>
      <c r="G91" s="44"/>
      <c r="H91" s="44"/>
      <c r="I91" s="35" t="s">
        <v>24</v>
      </c>
      <c r="J91" s="76" t="str">
        <f>IF(J14="","",J14)</f>
        <v>13. 3. 2024</v>
      </c>
      <c r="K91" s="44"/>
      <c r="L91" s="14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6.96" customHeight="1">
      <c r="A92" s="42"/>
      <c r="B92" s="43"/>
      <c r="C92" s="44"/>
      <c r="D92" s="44"/>
      <c r="E92" s="44"/>
      <c r="F92" s="44"/>
      <c r="G92" s="44"/>
      <c r="H92" s="44"/>
      <c r="I92" s="44"/>
      <c r="J92" s="44"/>
      <c r="K92" s="44"/>
      <c r="L92" s="14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54.45" customHeight="1">
      <c r="A93" s="42"/>
      <c r="B93" s="43"/>
      <c r="C93" s="35" t="s">
        <v>30</v>
      </c>
      <c r="D93" s="44"/>
      <c r="E93" s="44"/>
      <c r="F93" s="30" t="str">
        <f>E17</f>
        <v>Město Ostrov, Jáchymovská 1 , 363 01 Ostrov</v>
      </c>
      <c r="G93" s="44"/>
      <c r="H93" s="44"/>
      <c r="I93" s="35" t="s">
        <v>37</v>
      </c>
      <c r="J93" s="40" t="str">
        <f>E23</f>
        <v>Ing arch Olga Růžičková, Gagarinova, Karlovy Vary</v>
      </c>
      <c r="K93" s="44"/>
      <c r="L93" s="14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15.15" customHeight="1">
      <c r="A94" s="42"/>
      <c r="B94" s="43"/>
      <c r="C94" s="35" t="s">
        <v>35</v>
      </c>
      <c r="D94" s="44"/>
      <c r="E94" s="44"/>
      <c r="F94" s="30" t="str">
        <f>IF(E20="","",E20)</f>
        <v>Vyplň údaj</v>
      </c>
      <c r="G94" s="44"/>
      <c r="H94" s="44"/>
      <c r="I94" s="35" t="s">
        <v>40</v>
      </c>
      <c r="J94" s="40" t="str">
        <f>E26</f>
        <v>Jakub Vilingr</v>
      </c>
      <c r="K94" s="44"/>
      <c r="L94" s="14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0.32" customHeight="1">
      <c r="A95" s="42"/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14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10" customFormat="1" ht="29.28" customHeight="1">
      <c r="A96" s="184"/>
      <c r="B96" s="185"/>
      <c r="C96" s="186" t="s">
        <v>173</v>
      </c>
      <c r="D96" s="187" t="s">
        <v>63</v>
      </c>
      <c r="E96" s="187" t="s">
        <v>59</v>
      </c>
      <c r="F96" s="187" t="s">
        <v>60</v>
      </c>
      <c r="G96" s="187" t="s">
        <v>174</v>
      </c>
      <c r="H96" s="187" t="s">
        <v>175</v>
      </c>
      <c r="I96" s="187" t="s">
        <v>176</v>
      </c>
      <c r="J96" s="187" t="s">
        <v>169</v>
      </c>
      <c r="K96" s="188" t="s">
        <v>177</v>
      </c>
      <c r="L96" s="189"/>
      <c r="M96" s="96" t="s">
        <v>32</v>
      </c>
      <c r="N96" s="97" t="s">
        <v>48</v>
      </c>
      <c r="O96" s="97" t="s">
        <v>178</v>
      </c>
      <c r="P96" s="97" t="s">
        <v>179</v>
      </c>
      <c r="Q96" s="97" t="s">
        <v>180</v>
      </c>
      <c r="R96" s="97" t="s">
        <v>181</v>
      </c>
      <c r="S96" s="97" t="s">
        <v>182</v>
      </c>
      <c r="T96" s="98" t="s">
        <v>183</v>
      </c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</row>
    <row r="97" s="2" customFormat="1" ht="22.8" customHeight="1">
      <c r="A97" s="42"/>
      <c r="B97" s="43"/>
      <c r="C97" s="103" t="s">
        <v>184</v>
      </c>
      <c r="D97" s="44"/>
      <c r="E97" s="44"/>
      <c r="F97" s="44"/>
      <c r="G97" s="44"/>
      <c r="H97" s="44"/>
      <c r="I97" s="44"/>
      <c r="J97" s="190">
        <f>BK97</f>
        <v>0</v>
      </c>
      <c r="K97" s="44"/>
      <c r="L97" s="48"/>
      <c r="M97" s="99"/>
      <c r="N97" s="191"/>
      <c r="O97" s="100"/>
      <c r="P97" s="192">
        <f>P98+P135</f>
        <v>0</v>
      </c>
      <c r="Q97" s="100"/>
      <c r="R97" s="192">
        <f>R98+R135</f>
        <v>0</v>
      </c>
      <c r="S97" s="100"/>
      <c r="T97" s="193">
        <f>T98+T135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77</v>
      </c>
      <c r="AU97" s="20" t="s">
        <v>170</v>
      </c>
      <c r="BK97" s="194">
        <f>BK98+BK135</f>
        <v>0</v>
      </c>
    </row>
    <row r="98" s="11" customFormat="1" ht="25.92" customHeight="1">
      <c r="A98" s="11"/>
      <c r="B98" s="195"/>
      <c r="C98" s="196"/>
      <c r="D98" s="197" t="s">
        <v>77</v>
      </c>
      <c r="E98" s="198" t="s">
        <v>4285</v>
      </c>
      <c r="F98" s="198" t="s">
        <v>4286</v>
      </c>
      <c r="G98" s="196"/>
      <c r="H98" s="196"/>
      <c r="I98" s="199"/>
      <c r="J98" s="200">
        <f>BK98</f>
        <v>0</v>
      </c>
      <c r="K98" s="196"/>
      <c r="L98" s="201"/>
      <c r="M98" s="202"/>
      <c r="N98" s="203"/>
      <c r="O98" s="203"/>
      <c r="P98" s="204">
        <f>P99+P123</f>
        <v>0</v>
      </c>
      <c r="Q98" s="203"/>
      <c r="R98" s="204">
        <f>R99+R123</f>
        <v>0</v>
      </c>
      <c r="S98" s="203"/>
      <c r="T98" s="205">
        <f>T99+T123</f>
        <v>0</v>
      </c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R98" s="206" t="s">
        <v>86</v>
      </c>
      <c r="AT98" s="207" t="s">
        <v>77</v>
      </c>
      <c r="AU98" s="207" t="s">
        <v>78</v>
      </c>
      <c r="AY98" s="206" t="s">
        <v>188</v>
      </c>
      <c r="BK98" s="208">
        <f>BK99+BK123</f>
        <v>0</v>
      </c>
    </row>
    <row r="99" s="11" customFormat="1" ht="22.8" customHeight="1">
      <c r="A99" s="11"/>
      <c r="B99" s="195"/>
      <c r="C99" s="196"/>
      <c r="D99" s="197" t="s">
        <v>77</v>
      </c>
      <c r="E99" s="237" t="s">
        <v>4287</v>
      </c>
      <c r="F99" s="237" t="s">
        <v>4288</v>
      </c>
      <c r="G99" s="196"/>
      <c r="H99" s="196"/>
      <c r="I99" s="199"/>
      <c r="J99" s="238">
        <f>BK99</f>
        <v>0</v>
      </c>
      <c r="K99" s="196"/>
      <c r="L99" s="201"/>
      <c r="M99" s="202"/>
      <c r="N99" s="203"/>
      <c r="O99" s="203"/>
      <c r="P99" s="204">
        <f>P100+P103+P108+P115+P120</f>
        <v>0</v>
      </c>
      <c r="Q99" s="203"/>
      <c r="R99" s="204">
        <f>R100+R103+R108+R115+R120</f>
        <v>0</v>
      </c>
      <c r="S99" s="203"/>
      <c r="T99" s="205">
        <f>T100+T103+T108+T115+T120</f>
        <v>0</v>
      </c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R99" s="206" t="s">
        <v>91</v>
      </c>
      <c r="AT99" s="207" t="s">
        <v>77</v>
      </c>
      <c r="AU99" s="207" t="s">
        <v>86</v>
      </c>
      <c r="AY99" s="206" t="s">
        <v>188</v>
      </c>
      <c r="BK99" s="208">
        <f>BK100+BK103+BK108+BK115+BK120</f>
        <v>0</v>
      </c>
    </row>
    <row r="100" s="11" customFormat="1" ht="20.88" customHeight="1">
      <c r="A100" s="11"/>
      <c r="B100" s="195"/>
      <c r="C100" s="196"/>
      <c r="D100" s="197" t="s">
        <v>77</v>
      </c>
      <c r="E100" s="237" t="s">
        <v>4289</v>
      </c>
      <c r="F100" s="237" t="s">
        <v>4290</v>
      </c>
      <c r="G100" s="196"/>
      <c r="H100" s="196"/>
      <c r="I100" s="199"/>
      <c r="J100" s="238">
        <f>BK100</f>
        <v>0</v>
      </c>
      <c r="K100" s="196"/>
      <c r="L100" s="201"/>
      <c r="M100" s="202"/>
      <c r="N100" s="203"/>
      <c r="O100" s="203"/>
      <c r="P100" s="204">
        <f>SUM(P101:P102)</f>
        <v>0</v>
      </c>
      <c r="Q100" s="203"/>
      <c r="R100" s="204">
        <f>SUM(R101:R102)</f>
        <v>0</v>
      </c>
      <c r="S100" s="203"/>
      <c r="T100" s="205">
        <f>SUM(T101:T102)</f>
        <v>0</v>
      </c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R100" s="206" t="s">
        <v>86</v>
      </c>
      <c r="AT100" s="207" t="s">
        <v>77</v>
      </c>
      <c r="AU100" s="207" t="s">
        <v>91</v>
      </c>
      <c r="AY100" s="206" t="s">
        <v>188</v>
      </c>
      <c r="BK100" s="208">
        <f>SUM(BK101:BK102)</f>
        <v>0</v>
      </c>
    </row>
    <row r="101" s="2" customFormat="1" ht="33" customHeight="1">
      <c r="A101" s="42"/>
      <c r="B101" s="43"/>
      <c r="C101" s="209" t="s">
        <v>86</v>
      </c>
      <c r="D101" s="209" t="s">
        <v>189</v>
      </c>
      <c r="E101" s="210" t="s">
        <v>4291</v>
      </c>
      <c r="F101" s="211" t="s">
        <v>4357</v>
      </c>
      <c r="G101" s="212" t="s">
        <v>886</v>
      </c>
      <c r="H101" s="213">
        <v>16</v>
      </c>
      <c r="I101" s="214"/>
      <c r="J101" s="215">
        <f>ROUND(I101*H101,2)</f>
        <v>0</v>
      </c>
      <c r="K101" s="211" t="s">
        <v>32</v>
      </c>
      <c r="L101" s="48"/>
      <c r="M101" s="216" t="s">
        <v>32</v>
      </c>
      <c r="N101" s="217" t="s">
        <v>49</v>
      </c>
      <c r="O101" s="88"/>
      <c r="P101" s="218">
        <f>O101*H101</f>
        <v>0</v>
      </c>
      <c r="Q101" s="218">
        <v>0</v>
      </c>
      <c r="R101" s="218">
        <f>Q101*H101</f>
        <v>0</v>
      </c>
      <c r="S101" s="218">
        <v>0</v>
      </c>
      <c r="T101" s="219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20" t="s">
        <v>405</v>
      </c>
      <c r="AT101" s="220" t="s">
        <v>189</v>
      </c>
      <c r="AU101" s="220" t="s">
        <v>198</v>
      </c>
      <c r="AY101" s="20" t="s">
        <v>188</v>
      </c>
      <c r="BE101" s="221">
        <f>IF(N101="základní",J101,0)</f>
        <v>0</v>
      </c>
      <c r="BF101" s="221">
        <f>IF(N101="snížená",J101,0)</f>
        <v>0</v>
      </c>
      <c r="BG101" s="221">
        <f>IF(N101="zákl. přenesená",J101,0)</f>
        <v>0</v>
      </c>
      <c r="BH101" s="221">
        <f>IF(N101="sníž. přenesená",J101,0)</f>
        <v>0</v>
      </c>
      <c r="BI101" s="221">
        <f>IF(N101="nulová",J101,0)</f>
        <v>0</v>
      </c>
      <c r="BJ101" s="20" t="s">
        <v>86</v>
      </c>
      <c r="BK101" s="221">
        <f>ROUND(I101*H101,2)</f>
        <v>0</v>
      </c>
      <c r="BL101" s="20" t="s">
        <v>405</v>
      </c>
      <c r="BM101" s="220" t="s">
        <v>91</v>
      </c>
    </row>
    <row r="102" s="2" customFormat="1">
      <c r="A102" s="42"/>
      <c r="B102" s="43"/>
      <c r="C102" s="44"/>
      <c r="D102" s="222" t="s">
        <v>194</v>
      </c>
      <c r="E102" s="44"/>
      <c r="F102" s="223" t="s">
        <v>4358</v>
      </c>
      <c r="G102" s="44"/>
      <c r="H102" s="44"/>
      <c r="I102" s="224"/>
      <c r="J102" s="44"/>
      <c r="K102" s="44"/>
      <c r="L102" s="48"/>
      <c r="M102" s="225"/>
      <c r="N102" s="226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194</v>
      </c>
      <c r="AU102" s="20" t="s">
        <v>198</v>
      </c>
    </row>
    <row r="103" s="11" customFormat="1" ht="20.88" customHeight="1">
      <c r="A103" s="11"/>
      <c r="B103" s="195"/>
      <c r="C103" s="196"/>
      <c r="D103" s="197" t="s">
        <v>77</v>
      </c>
      <c r="E103" s="237" t="s">
        <v>4293</v>
      </c>
      <c r="F103" s="237" t="s">
        <v>4294</v>
      </c>
      <c r="G103" s="196"/>
      <c r="H103" s="196"/>
      <c r="I103" s="199"/>
      <c r="J103" s="238">
        <f>BK103</f>
        <v>0</v>
      </c>
      <c r="K103" s="196"/>
      <c r="L103" s="201"/>
      <c r="M103" s="202"/>
      <c r="N103" s="203"/>
      <c r="O103" s="203"/>
      <c r="P103" s="204">
        <f>SUM(P104:P107)</f>
        <v>0</v>
      </c>
      <c r="Q103" s="203"/>
      <c r="R103" s="204">
        <f>SUM(R104:R107)</f>
        <v>0</v>
      </c>
      <c r="S103" s="203"/>
      <c r="T103" s="205">
        <f>SUM(T104:T107)</f>
        <v>0</v>
      </c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R103" s="206" t="s">
        <v>86</v>
      </c>
      <c r="AT103" s="207" t="s">
        <v>77</v>
      </c>
      <c r="AU103" s="207" t="s">
        <v>91</v>
      </c>
      <c r="AY103" s="206" t="s">
        <v>188</v>
      </c>
      <c r="BK103" s="208">
        <f>SUM(BK104:BK107)</f>
        <v>0</v>
      </c>
    </row>
    <row r="104" s="2" customFormat="1" ht="37.8" customHeight="1">
      <c r="A104" s="42"/>
      <c r="B104" s="43"/>
      <c r="C104" s="209" t="s">
        <v>91</v>
      </c>
      <c r="D104" s="209" t="s">
        <v>189</v>
      </c>
      <c r="E104" s="210" t="s">
        <v>4295</v>
      </c>
      <c r="F104" s="211" t="s">
        <v>4359</v>
      </c>
      <c r="G104" s="212" t="s">
        <v>235</v>
      </c>
      <c r="H104" s="213">
        <v>2</v>
      </c>
      <c r="I104" s="214"/>
      <c r="J104" s="215">
        <f>ROUND(I104*H104,2)</f>
        <v>0</v>
      </c>
      <c r="K104" s="211" t="s">
        <v>32</v>
      </c>
      <c r="L104" s="48"/>
      <c r="M104" s="216" t="s">
        <v>32</v>
      </c>
      <c r="N104" s="217" t="s">
        <v>49</v>
      </c>
      <c r="O104" s="88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20" t="s">
        <v>405</v>
      </c>
      <c r="AT104" s="220" t="s">
        <v>189</v>
      </c>
      <c r="AU104" s="220" t="s">
        <v>198</v>
      </c>
      <c r="AY104" s="20" t="s">
        <v>188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86</v>
      </c>
      <c r="BK104" s="221">
        <f>ROUND(I104*H104,2)</f>
        <v>0</v>
      </c>
      <c r="BL104" s="20" t="s">
        <v>405</v>
      </c>
      <c r="BM104" s="220" t="s">
        <v>187</v>
      </c>
    </row>
    <row r="105" s="2" customFormat="1">
      <c r="A105" s="42"/>
      <c r="B105" s="43"/>
      <c r="C105" s="44"/>
      <c r="D105" s="222" t="s">
        <v>194</v>
      </c>
      <c r="E105" s="44"/>
      <c r="F105" s="223" t="s">
        <v>4359</v>
      </c>
      <c r="G105" s="44"/>
      <c r="H105" s="44"/>
      <c r="I105" s="224"/>
      <c r="J105" s="44"/>
      <c r="K105" s="44"/>
      <c r="L105" s="48"/>
      <c r="M105" s="225"/>
      <c r="N105" s="226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194</v>
      </c>
      <c r="AU105" s="20" t="s">
        <v>198</v>
      </c>
    </row>
    <row r="106" s="2" customFormat="1" ht="55.5" customHeight="1">
      <c r="A106" s="42"/>
      <c r="B106" s="43"/>
      <c r="C106" s="209" t="s">
        <v>198</v>
      </c>
      <c r="D106" s="209" t="s">
        <v>189</v>
      </c>
      <c r="E106" s="210" t="s">
        <v>4297</v>
      </c>
      <c r="F106" s="211" t="s">
        <v>4300</v>
      </c>
      <c r="G106" s="212" t="s">
        <v>314</v>
      </c>
      <c r="H106" s="213">
        <v>22</v>
      </c>
      <c r="I106" s="214"/>
      <c r="J106" s="215">
        <f>ROUND(I106*H106,2)</f>
        <v>0</v>
      </c>
      <c r="K106" s="211" t="s">
        <v>32</v>
      </c>
      <c r="L106" s="48"/>
      <c r="M106" s="216" t="s">
        <v>32</v>
      </c>
      <c r="N106" s="217" t="s">
        <v>49</v>
      </c>
      <c r="O106" s="88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20" t="s">
        <v>405</v>
      </c>
      <c r="AT106" s="220" t="s">
        <v>189</v>
      </c>
      <c r="AU106" s="220" t="s">
        <v>198</v>
      </c>
      <c r="AY106" s="20" t="s">
        <v>188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20" t="s">
        <v>86</v>
      </c>
      <c r="BK106" s="221">
        <f>ROUND(I106*H106,2)</f>
        <v>0</v>
      </c>
      <c r="BL106" s="20" t="s">
        <v>405</v>
      </c>
      <c r="BM106" s="220" t="s">
        <v>213</v>
      </c>
    </row>
    <row r="107" s="2" customFormat="1">
      <c r="A107" s="42"/>
      <c r="B107" s="43"/>
      <c r="C107" s="44"/>
      <c r="D107" s="222" t="s">
        <v>194</v>
      </c>
      <c r="E107" s="44"/>
      <c r="F107" s="223" t="s">
        <v>4301</v>
      </c>
      <c r="G107" s="44"/>
      <c r="H107" s="44"/>
      <c r="I107" s="224"/>
      <c r="J107" s="44"/>
      <c r="K107" s="44"/>
      <c r="L107" s="48"/>
      <c r="M107" s="225"/>
      <c r="N107" s="226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194</v>
      </c>
      <c r="AU107" s="20" t="s">
        <v>198</v>
      </c>
    </row>
    <row r="108" s="11" customFormat="1" ht="20.88" customHeight="1">
      <c r="A108" s="11"/>
      <c r="B108" s="195"/>
      <c r="C108" s="196"/>
      <c r="D108" s="197" t="s">
        <v>77</v>
      </c>
      <c r="E108" s="237" t="s">
        <v>4302</v>
      </c>
      <c r="F108" s="237" t="s">
        <v>4303</v>
      </c>
      <c r="G108" s="196"/>
      <c r="H108" s="196"/>
      <c r="I108" s="199"/>
      <c r="J108" s="238">
        <f>BK108</f>
        <v>0</v>
      </c>
      <c r="K108" s="196"/>
      <c r="L108" s="201"/>
      <c r="M108" s="202"/>
      <c r="N108" s="203"/>
      <c r="O108" s="203"/>
      <c r="P108" s="204">
        <f>SUM(P109:P114)</f>
        <v>0</v>
      </c>
      <c r="Q108" s="203"/>
      <c r="R108" s="204">
        <f>SUM(R109:R114)</f>
        <v>0</v>
      </c>
      <c r="S108" s="203"/>
      <c r="T108" s="205">
        <f>SUM(T109:T114)</f>
        <v>0</v>
      </c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R108" s="206" t="s">
        <v>86</v>
      </c>
      <c r="AT108" s="207" t="s">
        <v>77</v>
      </c>
      <c r="AU108" s="207" t="s">
        <v>91</v>
      </c>
      <c r="AY108" s="206" t="s">
        <v>188</v>
      </c>
      <c r="BK108" s="208">
        <f>SUM(BK109:BK114)</f>
        <v>0</v>
      </c>
    </row>
    <row r="109" s="2" customFormat="1" ht="24.15" customHeight="1">
      <c r="A109" s="42"/>
      <c r="B109" s="43"/>
      <c r="C109" s="209" t="s">
        <v>187</v>
      </c>
      <c r="D109" s="209" t="s">
        <v>189</v>
      </c>
      <c r="E109" s="210" t="s">
        <v>4299</v>
      </c>
      <c r="F109" s="211" t="s">
        <v>4305</v>
      </c>
      <c r="G109" s="212" t="s">
        <v>235</v>
      </c>
      <c r="H109" s="213">
        <v>11</v>
      </c>
      <c r="I109" s="214"/>
      <c r="J109" s="215">
        <f>ROUND(I109*H109,2)</f>
        <v>0</v>
      </c>
      <c r="K109" s="211" t="s">
        <v>32</v>
      </c>
      <c r="L109" s="48"/>
      <c r="M109" s="216" t="s">
        <v>32</v>
      </c>
      <c r="N109" s="217" t="s">
        <v>49</v>
      </c>
      <c r="O109" s="88"/>
      <c r="P109" s="218">
        <f>O109*H109</f>
        <v>0</v>
      </c>
      <c r="Q109" s="218">
        <v>0</v>
      </c>
      <c r="R109" s="218">
        <f>Q109*H109</f>
        <v>0</v>
      </c>
      <c r="S109" s="218">
        <v>0</v>
      </c>
      <c r="T109" s="219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20" t="s">
        <v>405</v>
      </c>
      <c r="AT109" s="220" t="s">
        <v>189</v>
      </c>
      <c r="AU109" s="220" t="s">
        <v>198</v>
      </c>
      <c r="AY109" s="20" t="s">
        <v>188</v>
      </c>
      <c r="BE109" s="221">
        <f>IF(N109="základní",J109,0)</f>
        <v>0</v>
      </c>
      <c r="BF109" s="221">
        <f>IF(N109="snížená",J109,0)</f>
        <v>0</v>
      </c>
      <c r="BG109" s="221">
        <f>IF(N109="zákl. přenesená",J109,0)</f>
        <v>0</v>
      </c>
      <c r="BH109" s="221">
        <f>IF(N109="sníž. přenesená",J109,0)</f>
        <v>0</v>
      </c>
      <c r="BI109" s="221">
        <f>IF(N109="nulová",J109,0)</f>
        <v>0</v>
      </c>
      <c r="BJ109" s="20" t="s">
        <v>86</v>
      </c>
      <c r="BK109" s="221">
        <f>ROUND(I109*H109,2)</f>
        <v>0</v>
      </c>
      <c r="BL109" s="20" t="s">
        <v>405</v>
      </c>
      <c r="BM109" s="220" t="s">
        <v>221</v>
      </c>
    </row>
    <row r="110" s="2" customFormat="1">
      <c r="A110" s="42"/>
      <c r="B110" s="43"/>
      <c r="C110" s="44"/>
      <c r="D110" s="222" t="s">
        <v>194</v>
      </c>
      <c r="E110" s="44"/>
      <c r="F110" s="223" t="s">
        <v>4306</v>
      </c>
      <c r="G110" s="44"/>
      <c r="H110" s="44"/>
      <c r="I110" s="224"/>
      <c r="J110" s="44"/>
      <c r="K110" s="44"/>
      <c r="L110" s="48"/>
      <c r="M110" s="225"/>
      <c r="N110" s="226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194</v>
      </c>
      <c r="AU110" s="20" t="s">
        <v>198</v>
      </c>
    </row>
    <row r="111" s="2" customFormat="1" ht="33" customHeight="1">
      <c r="A111" s="42"/>
      <c r="B111" s="43"/>
      <c r="C111" s="209" t="s">
        <v>208</v>
      </c>
      <c r="D111" s="209" t="s">
        <v>189</v>
      </c>
      <c r="E111" s="210" t="s">
        <v>4304</v>
      </c>
      <c r="F111" s="211" t="s">
        <v>4308</v>
      </c>
      <c r="G111" s="212" t="s">
        <v>235</v>
      </c>
      <c r="H111" s="213">
        <v>1</v>
      </c>
      <c r="I111" s="214"/>
      <c r="J111" s="215">
        <f>ROUND(I111*H111,2)</f>
        <v>0</v>
      </c>
      <c r="K111" s="211" t="s">
        <v>32</v>
      </c>
      <c r="L111" s="48"/>
      <c r="M111" s="216" t="s">
        <v>32</v>
      </c>
      <c r="N111" s="217" t="s">
        <v>49</v>
      </c>
      <c r="O111" s="88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20" t="s">
        <v>405</v>
      </c>
      <c r="AT111" s="220" t="s">
        <v>189</v>
      </c>
      <c r="AU111" s="220" t="s">
        <v>198</v>
      </c>
      <c r="AY111" s="20" t="s">
        <v>188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86</v>
      </c>
      <c r="BK111" s="221">
        <f>ROUND(I111*H111,2)</f>
        <v>0</v>
      </c>
      <c r="BL111" s="20" t="s">
        <v>405</v>
      </c>
      <c r="BM111" s="220" t="s">
        <v>340</v>
      </c>
    </row>
    <row r="112" s="2" customFormat="1">
      <c r="A112" s="42"/>
      <c r="B112" s="43"/>
      <c r="C112" s="44"/>
      <c r="D112" s="222" t="s">
        <v>194</v>
      </c>
      <c r="E112" s="44"/>
      <c r="F112" s="223" t="s">
        <v>4309</v>
      </c>
      <c r="G112" s="44"/>
      <c r="H112" s="44"/>
      <c r="I112" s="224"/>
      <c r="J112" s="44"/>
      <c r="K112" s="44"/>
      <c r="L112" s="48"/>
      <c r="M112" s="225"/>
      <c r="N112" s="226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194</v>
      </c>
      <c r="AU112" s="20" t="s">
        <v>198</v>
      </c>
    </row>
    <row r="113" s="2" customFormat="1" ht="16.5" customHeight="1">
      <c r="A113" s="42"/>
      <c r="B113" s="43"/>
      <c r="C113" s="209" t="s">
        <v>213</v>
      </c>
      <c r="D113" s="209" t="s">
        <v>189</v>
      </c>
      <c r="E113" s="210" t="s">
        <v>4307</v>
      </c>
      <c r="F113" s="211" t="s">
        <v>4314</v>
      </c>
      <c r="G113" s="212" t="s">
        <v>244</v>
      </c>
      <c r="H113" s="213">
        <v>1</v>
      </c>
      <c r="I113" s="214"/>
      <c r="J113" s="215">
        <f>ROUND(I113*H113,2)</f>
        <v>0</v>
      </c>
      <c r="K113" s="211" t="s">
        <v>32</v>
      </c>
      <c r="L113" s="48"/>
      <c r="M113" s="216" t="s">
        <v>32</v>
      </c>
      <c r="N113" s="217" t="s">
        <v>49</v>
      </c>
      <c r="O113" s="88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20" t="s">
        <v>405</v>
      </c>
      <c r="AT113" s="220" t="s">
        <v>189</v>
      </c>
      <c r="AU113" s="220" t="s">
        <v>198</v>
      </c>
      <c r="AY113" s="20" t="s">
        <v>188</v>
      </c>
      <c r="BE113" s="221">
        <f>IF(N113="základní",J113,0)</f>
        <v>0</v>
      </c>
      <c r="BF113" s="221">
        <f>IF(N113="snížená",J113,0)</f>
        <v>0</v>
      </c>
      <c r="BG113" s="221">
        <f>IF(N113="zákl. přenesená",J113,0)</f>
        <v>0</v>
      </c>
      <c r="BH113" s="221">
        <f>IF(N113="sníž. přenesená",J113,0)</f>
        <v>0</v>
      </c>
      <c r="BI113" s="221">
        <f>IF(N113="nulová",J113,0)</f>
        <v>0</v>
      </c>
      <c r="BJ113" s="20" t="s">
        <v>86</v>
      </c>
      <c r="BK113" s="221">
        <f>ROUND(I113*H113,2)</f>
        <v>0</v>
      </c>
      <c r="BL113" s="20" t="s">
        <v>405</v>
      </c>
      <c r="BM113" s="220" t="s">
        <v>366</v>
      </c>
    </row>
    <row r="114" s="2" customFormat="1">
      <c r="A114" s="42"/>
      <c r="B114" s="43"/>
      <c r="C114" s="44"/>
      <c r="D114" s="222" t="s">
        <v>194</v>
      </c>
      <c r="E114" s="44"/>
      <c r="F114" s="223" t="s">
        <v>4314</v>
      </c>
      <c r="G114" s="44"/>
      <c r="H114" s="44"/>
      <c r="I114" s="224"/>
      <c r="J114" s="44"/>
      <c r="K114" s="44"/>
      <c r="L114" s="48"/>
      <c r="M114" s="225"/>
      <c r="N114" s="226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194</v>
      </c>
      <c r="AU114" s="20" t="s">
        <v>198</v>
      </c>
    </row>
    <row r="115" s="11" customFormat="1" ht="20.88" customHeight="1">
      <c r="A115" s="11"/>
      <c r="B115" s="195"/>
      <c r="C115" s="196"/>
      <c r="D115" s="197" t="s">
        <v>77</v>
      </c>
      <c r="E115" s="237" t="s">
        <v>4315</v>
      </c>
      <c r="F115" s="237" t="s">
        <v>4316</v>
      </c>
      <c r="G115" s="196"/>
      <c r="H115" s="196"/>
      <c r="I115" s="199"/>
      <c r="J115" s="238">
        <f>BK115</f>
        <v>0</v>
      </c>
      <c r="K115" s="196"/>
      <c r="L115" s="201"/>
      <c r="M115" s="202"/>
      <c r="N115" s="203"/>
      <c r="O115" s="203"/>
      <c r="P115" s="204">
        <f>SUM(P116:P119)</f>
        <v>0</v>
      </c>
      <c r="Q115" s="203"/>
      <c r="R115" s="204">
        <f>SUM(R116:R119)</f>
        <v>0</v>
      </c>
      <c r="S115" s="203"/>
      <c r="T115" s="205">
        <f>SUM(T116:T119)</f>
        <v>0</v>
      </c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R115" s="206" t="s">
        <v>91</v>
      </c>
      <c r="AT115" s="207" t="s">
        <v>77</v>
      </c>
      <c r="AU115" s="207" t="s">
        <v>91</v>
      </c>
      <c r="AY115" s="206" t="s">
        <v>188</v>
      </c>
      <c r="BK115" s="208">
        <f>SUM(BK116:BK119)</f>
        <v>0</v>
      </c>
    </row>
    <row r="116" s="2" customFormat="1" ht="49.05" customHeight="1">
      <c r="A116" s="42"/>
      <c r="B116" s="43"/>
      <c r="C116" s="209" t="s">
        <v>217</v>
      </c>
      <c r="D116" s="209" t="s">
        <v>189</v>
      </c>
      <c r="E116" s="210" t="s">
        <v>4317</v>
      </c>
      <c r="F116" s="211" t="s">
        <v>4318</v>
      </c>
      <c r="G116" s="212" t="s">
        <v>314</v>
      </c>
      <c r="H116" s="213">
        <v>22</v>
      </c>
      <c r="I116" s="214"/>
      <c r="J116" s="215">
        <f>ROUND(I116*H116,2)</f>
        <v>0</v>
      </c>
      <c r="K116" s="211" t="s">
        <v>32</v>
      </c>
      <c r="L116" s="48"/>
      <c r="M116" s="216" t="s">
        <v>32</v>
      </c>
      <c r="N116" s="217" t="s">
        <v>49</v>
      </c>
      <c r="O116" s="88"/>
      <c r="P116" s="218">
        <f>O116*H116</f>
        <v>0</v>
      </c>
      <c r="Q116" s="218">
        <v>0</v>
      </c>
      <c r="R116" s="218">
        <f>Q116*H116</f>
        <v>0</v>
      </c>
      <c r="S116" s="218">
        <v>0</v>
      </c>
      <c r="T116" s="219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20" t="s">
        <v>405</v>
      </c>
      <c r="AT116" s="220" t="s">
        <v>189</v>
      </c>
      <c r="AU116" s="220" t="s">
        <v>198</v>
      </c>
      <c r="AY116" s="20" t="s">
        <v>188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86</v>
      </c>
      <c r="BK116" s="221">
        <f>ROUND(I116*H116,2)</f>
        <v>0</v>
      </c>
      <c r="BL116" s="20" t="s">
        <v>405</v>
      </c>
      <c r="BM116" s="220" t="s">
        <v>393</v>
      </c>
    </row>
    <row r="117" s="2" customFormat="1">
      <c r="A117" s="42"/>
      <c r="B117" s="43"/>
      <c r="C117" s="44"/>
      <c r="D117" s="222" t="s">
        <v>194</v>
      </c>
      <c r="E117" s="44"/>
      <c r="F117" s="223" t="s">
        <v>4318</v>
      </c>
      <c r="G117" s="44"/>
      <c r="H117" s="44"/>
      <c r="I117" s="224"/>
      <c r="J117" s="44"/>
      <c r="K117" s="44"/>
      <c r="L117" s="48"/>
      <c r="M117" s="225"/>
      <c r="N117" s="226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194</v>
      </c>
      <c r="AU117" s="20" t="s">
        <v>198</v>
      </c>
    </row>
    <row r="118" s="2" customFormat="1" ht="16.5" customHeight="1">
      <c r="A118" s="42"/>
      <c r="B118" s="43"/>
      <c r="C118" s="209" t="s">
        <v>221</v>
      </c>
      <c r="D118" s="209" t="s">
        <v>189</v>
      </c>
      <c r="E118" s="210" t="s">
        <v>4319</v>
      </c>
      <c r="F118" s="211" t="s">
        <v>4320</v>
      </c>
      <c r="G118" s="212" t="s">
        <v>235</v>
      </c>
      <c r="H118" s="213">
        <v>110</v>
      </c>
      <c r="I118" s="214"/>
      <c r="J118" s="215">
        <f>ROUND(I118*H118,2)</f>
        <v>0</v>
      </c>
      <c r="K118" s="211" t="s">
        <v>32</v>
      </c>
      <c r="L118" s="48"/>
      <c r="M118" s="216" t="s">
        <v>32</v>
      </c>
      <c r="N118" s="217" t="s">
        <v>49</v>
      </c>
      <c r="O118" s="88"/>
      <c r="P118" s="218">
        <f>O118*H118</f>
        <v>0</v>
      </c>
      <c r="Q118" s="218">
        <v>0</v>
      </c>
      <c r="R118" s="218">
        <f>Q118*H118</f>
        <v>0</v>
      </c>
      <c r="S118" s="218">
        <v>0</v>
      </c>
      <c r="T118" s="219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20" t="s">
        <v>405</v>
      </c>
      <c r="AT118" s="220" t="s">
        <v>189</v>
      </c>
      <c r="AU118" s="220" t="s">
        <v>198</v>
      </c>
      <c r="AY118" s="20" t="s">
        <v>188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20" t="s">
        <v>86</v>
      </c>
      <c r="BK118" s="221">
        <f>ROUND(I118*H118,2)</f>
        <v>0</v>
      </c>
      <c r="BL118" s="20" t="s">
        <v>405</v>
      </c>
      <c r="BM118" s="220" t="s">
        <v>405</v>
      </c>
    </row>
    <row r="119" s="2" customFormat="1">
      <c r="A119" s="42"/>
      <c r="B119" s="43"/>
      <c r="C119" s="44"/>
      <c r="D119" s="222" t="s">
        <v>194</v>
      </c>
      <c r="E119" s="44"/>
      <c r="F119" s="223" t="s">
        <v>4320</v>
      </c>
      <c r="G119" s="44"/>
      <c r="H119" s="44"/>
      <c r="I119" s="224"/>
      <c r="J119" s="44"/>
      <c r="K119" s="44"/>
      <c r="L119" s="48"/>
      <c r="M119" s="225"/>
      <c r="N119" s="226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194</v>
      </c>
      <c r="AU119" s="20" t="s">
        <v>198</v>
      </c>
    </row>
    <row r="120" s="11" customFormat="1" ht="20.88" customHeight="1">
      <c r="A120" s="11"/>
      <c r="B120" s="195"/>
      <c r="C120" s="196"/>
      <c r="D120" s="197" t="s">
        <v>77</v>
      </c>
      <c r="E120" s="237" t="s">
        <v>4321</v>
      </c>
      <c r="F120" s="237" t="s">
        <v>4322</v>
      </c>
      <c r="G120" s="196"/>
      <c r="H120" s="196"/>
      <c r="I120" s="199"/>
      <c r="J120" s="238">
        <f>BK120</f>
        <v>0</v>
      </c>
      <c r="K120" s="196"/>
      <c r="L120" s="201"/>
      <c r="M120" s="202"/>
      <c r="N120" s="203"/>
      <c r="O120" s="203"/>
      <c r="P120" s="204">
        <f>SUM(P121:P122)</f>
        <v>0</v>
      </c>
      <c r="Q120" s="203"/>
      <c r="R120" s="204">
        <f>SUM(R121:R122)</f>
        <v>0</v>
      </c>
      <c r="S120" s="203"/>
      <c r="T120" s="205">
        <f>SUM(T121:T122)</f>
        <v>0</v>
      </c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R120" s="206" t="s">
        <v>86</v>
      </c>
      <c r="AT120" s="207" t="s">
        <v>77</v>
      </c>
      <c r="AU120" s="207" t="s">
        <v>91</v>
      </c>
      <c r="AY120" s="206" t="s">
        <v>188</v>
      </c>
      <c r="BK120" s="208">
        <f>SUM(BK121:BK122)</f>
        <v>0</v>
      </c>
    </row>
    <row r="121" s="2" customFormat="1" ht="16.5" customHeight="1">
      <c r="A121" s="42"/>
      <c r="B121" s="43"/>
      <c r="C121" s="209" t="s">
        <v>324</v>
      </c>
      <c r="D121" s="209" t="s">
        <v>189</v>
      </c>
      <c r="E121" s="210" t="s">
        <v>4360</v>
      </c>
      <c r="F121" s="211" t="s">
        <v>4324</v>
      </c>
      <c r="G121" s="212" t="s">
        <v>235</v>
      </c>
      <c r="H121" s="213">
        <v>30</v>
      </c>
      <c r="I121" s="214"/>
      <c r="J121" s="215">
        <f>ROUND(I121*H121,2)</f>
        <v>0</v>
      </c>
      <c r="K121" s="211" t="s">
        <v>32</v>
      </c>
      <c r="L121" s="48"/>
      <c r="M121" s="216" t="s">
        <v>32</v>
      </c>
      <c r="N121" s="217" t="s">
        <v>49</v>
      </c>
      <c r="O121" s="88"/>
      <c r="P121" s="218">
        <f>O121*H121</f>
        <v>0</v>
      </c>
      <c r="Q121" s="218">
        <v>0</v>
      </c>
      <c r="R121" s="218">
        <f>Q121*H121</f>
        <v>0</v>
      </c>
      <c r="S121" s="218">
        <v>0</v>
      </c>
      <c r="T121" s="219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20" t="s">
        <v>405</v>
      </c>
      <c r="AT121" s="220" t="s">
        <v>189</v>
      </c>
      <c r="AU121" s="220" t="s">
        <v>198</v>
      </c>
      <c r="AY121" s="20" t="s">
        <v>188</v>
      </c>
      <c r="BE121" s="221">
        <f>IF(N121="základní",J121,0)</f>
        <v>0</v>
      </c>
      <c r="BF121" s="221">
        <f>IF(N121="snížená",J121,0)</f>
        <v>0</v>
      </c>
      <c r="BG121" s="221">
        <f>IF(N121="zákl. přenesená",J121,0)</f>
        <v>0</v>
      </c>
      <c r="BH121" s="221">
        <f>IF(N121="sníž. přenesená",J121,0)</f>
        <v>0</v>
      </c>
      <c r="BI121" s="221">
        <f>IF(N121="nulová",J121,0)</f>
        <v>0</v>
      </c>
      <c r="BJ121" s="20" t="s">
        <v>86</v>
      </c>
      <c r="BK121" s="221">
        <f>ROUND(I121*H121,2)</f>
        <v>0</v>
      </c>
      <c r="BL121" s="20" t="s">
        <v>405</v>
      </c>
      <c r="BM121" s="220" t="s">
        <v>423</v>
      </c>
    </row>
    <row r="122" s="2" customFormat="1">
      <c r="A122" s="42"/>
      <c r="B122" s="43"/>
      <c r="C122" s="44"/>
      <c r="D122" s="222" t="s">
        <v>194</v>
      </c>
      <c r="E122" s="44"/>
      <c r="F122" s="223" t="s">
        <v>4324</v>
      </c>
      <c r="G122" s="44"/>
      <c r="H122" s="44"/>
      <c r="I122" s="224"/>
      <c r="J122" s="44"/>
      <c r="K122" s="44"/>
      <c r="L122" s="48"/>
      <c r="M122" s="225"/>
      <c r="N122" s="226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194</v>
      </c>
      <c r="AU122" s="20" t="s">
        <v>198</v>
      </c>
    </row>
    <row r="123" s="11" customFormat="1" ht="22.8" customHeight="1">
      <c r="A123" s="11"/>
      <c r="B123" s="195"/>
      <c r="C123" s="196"/>
      <c r="D123" s="197" t="s">
        <v>77</v>
      </c>
      <c r="E123" s="237" t="s">
        <v>4325</v>
      </c>
      <c r="F123" s="237" t="s">
        <v>4326</v>
      </c>
      <c r="G123" s="196"/>
      <c r="H123" s="196"/>
      <c r="I123" s="199"/>
      <c r="J123" s="238">
        <f>BK123</f>
        <v>0</v>
      </c>
      <c r="K123" s="196"/>
      <c r="L123" s="201"/>
      <c r="M123" s="202"/>
      <c r="N123" s="203"/>
      <c r="O123" s="203"/>
      <c r="P123" s="204">
        <f>P124+P127+P132</f>
        <v>0</v>
      </c>
      <c r="Q123" s="203"/>
      <c r="R123" s="204">
        <f>R124+R127+R132</f>
        <v>0</v>
      </c>
      <c r="S123" s="203"/>
      <c r="T123" s="205">
        <f>T124+T127+T132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6" t="s">
        <v>91</v>
      </c>
      <c r="AT123" s="207" t="s">
        <v>77</v>
      </c>
      <c r="AU123" s="207" t="s">
        <v>86</v>
      </c>
      <c r="AY123" s="206" t="s">
        <v>188</v>
      </c>
      <c r="BK123" s="208">
        <f>BK124+BK127+BK132</f>
        <v>0</v>
      </c>
    </row>
    <row r="124" s="11" customFormat="1" ht="20.88" customHeight="1">
      <c r="A124" s="11"/>
      <c r="B124" s="195"/>
      <c r="C124" s="196"/>
      <c r="D124" s="197" t="s">
        <v>77</v>
      </c>
      <c r="E124" s="237" t="s">
        <v>4327</v>
      </c>
      <c r="F124" s="237" t="s">
        <v>4290</v>
      </c>
      <c r="G124" s="196"/>
      <c r="H124" s="196"/>
      <c r="I124" s="199"/>
      <c r="J124" s="238">
        <f>BK124</f>
        <v>0</v>
      </c>
      <c r="K124" s="196"/>
      <c r="L124" s="201"/>
      <c r="M124" s="202"/>
      <c r="N124" s="203"/>
      <c r="O124" s="203"/>
      <c r="P124" s="204">
        <f>SUM(P125:P126)</f>
        <v>0</v>
      </c>
      <c r="Q124" s="203"/>
      <c r="R124" s="204">
        <f>SUM(R125:R126)</f>
        <v>0</v>
      </c>
      <c r="S124" s="203"/>
      <c r="T124" s="205">
        <f>SUM(T125:T126)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06" t="s">
        <v>86</v>
      </c>
      <c r="AT124" s="207" t="s">
        <v>77</v>
      </c>
      <c r="AU124" s="207" t="s">
        <v>91</v>
      </c>
      <c r="AY124" s="206" t="s">
        <v>188</v>
      </c>
      <c r="BK124" s="208">
        <f>SUM(BK125:BK126)</f>
        <v>0</v>
      </c>
    </row>
    <row r="125" s="2" customFormat="1" ht="33" customHeight="1">
      <c r="A125" s="42"/>
      <c r="B125" s="43"/>
      <c r="C125" s="209" t="s">
        <v>340</v>
      </c>
      <c r="D125" s="209" t="s">
        <v>189</v>
      </c>
      <c r="E125" s="210" t="s">
        <v>4328</v>
      </c>
      <c r="F125" s="211" t="s">
        <v>4361</v>
      </c>
      <c r="G125" s="212" t="s">
        <v>886</v>
      </c>
      <c r="H125" s="213">
        <v>6</v>
      </c>
      <c r="I125" s="214"/>
      <c r="J125" s="215">
        <f>ROUND(I125*H125,2)</f>
        <v>0</v>
      </c>
      <c r="K125" s="211" t="s">
        <v>32</v>
      </c>
      <c r="L125" s="48"/>
      <c r="M125" s="216" t="s">
        <v>32</v>
      </c>
      <c r="N125" s="217" t="s">
        <v>49</v>
      </c>
      <c r="O125" s="88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20" t="s">
        <v>405</v>
      </c>
      <c r="AT125" s="220" t="s">
        <v>189</v>
      </c>
      <c r="AU125" s="220" t="s">
        <v>198</v>
      </c>
      <c r="AY125" s="20" t="s">
        <v>188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20" t="s">
        <v>86</v>
      </c>
      <c r="BK125" s="221">
        <f>ROUND(I125*H125,2)</f>
        <v>0</v>
      </c>
      <c r="BL125" s="20" t="s">
        <v>405</v>
      </c>
      <c r="BM125" s="220" t="s">
        <v>434</v>
      </c>
    </row>
    <row r="126" s="2" customFormat="1">
      <c r="A126" s="42"/>
      <c r="B126" s="43"/>
      <c r="C126" s="44"/>
      <c r="D126" s="222" t="s">
        <v>194</v>
      </c>
      <c r="E126" s="44"/>
      <c r="F126" s="223" t="s">
        <v>4362</v>
      </c>
      <c r="G126" s="44"/>
      <c r="H126" s="44"/>
      <c r="I126" s="224"/>
      <c r="J126" s="44"/>
      <c r="K126" s="44"/>
      <c r="L126" s="48"/>
      <c r="M126" s="225"/>
      <c r="N126" s="226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194</v>
      </c>
      <c r="AU126" s="20" t="s">
        <v>198</v>
      </c>
    </row>
    <row r="127" s="11" customFormat="1" ht="20.88" customHeight="1">
      <c r="A127" s="11"/>
      <c r="B127" s="195"/>
      <c r="C127" s="196"/>
      <c r="D127" s="197" t="s">
        <v>77</v>
      </c>
      <c r="E127" s="237" t="s">
        <v>4330</v>
      </c>
      <c r="F127" s="237" t="s">
        <v>4294</v>
      </c>
      <c r="G127" s="196"/>
      <c r="H127" s="196"/>
      <c r="I127" s="199"/>
      <c r="J127" s="238">
        <f>BK127</f>
        <v>0</v>
      </c>
      <c r="K127" s="196"/>
      <c r="L127" s="201"/>
      <c r="M127" s="202"/>
      <c r="N127" s="203"/>
      <c r="O127" s="203"/>
      <c r="P127" s="204">
        <f>SUM(P128:P131)</f>
        <v>0</v>
      </c>
      <c r="Q127" s="203"/>
      <c r="R127" s="204">
        <f>SUM(R128:R131)</f>
        <v>0</v>
      </c>
      <c r="S127" s="203"/>
      <c r="T127" s="205">
        <f>SUM(T128:T131)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06" t="s">
        <v>86</v>
      </c>
      <c r="AT127" s="207" t="s">
        <v>77</v>
      </c>
      <c r="AU127" s="207" t="s">
        <v>91</v>
      </c>
      <c r="AY127" s="206" t="s">
        <v>188</v>
      </c>
      <c r="BK127" s="208">
        <f>SUM(BK128:BK131)</f>
        <v>0</v>
      </c>
    </row>
    <row r="128" s="2" customFormat="1" ht="37.8" customHeight="1">
      <c r="A128" s="42"/>
      <c r="B128" s="43"/>
      <c r="C128" s="209" t="s">
        <v>360</v>
      </c>
      <c r="D128" s="209" t="s">
        <v>189</v>
      </c>
      <c r="E128" s="210" t="s">
        <v>4331</v>
      </c>
      <c r="F128" s="211" t="s">
        <v>4363</v>
      </c>
      <c r="G128" s="212" t="s">
        <v>244</v>
      </c>
      <c r="H128" s="213">
        <v>1</v>
      </c>
      <c r="I128" s="214"/>
      <c r="J128" s="215">
        <f>ROUND(I128*H128,2)</f>
        <v>0</v>
      </c>
      <c r="K128" s="211" t="s">
        <v>32</v>
      </c>
      <c r="L128" s="48"/>
      <c r="M128" s="216" t="s">
        <v>32</v>
      </c>
      <c r="N128" s="217" t="s">
        <v>49</v>
      </c>
      <c r="O128" s="88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20" t="s">
        <v>405</v>
      </c>
      <c r="AT128" s="220" t="s">
        <v>189</v>
      </c>
      <c r="AU128" s="220" t="s">
        <v>198</v>
      </c>
      <c r="AY128" s="20" t="s">
        <v>188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0" t="s">
        <v>86</v>
      </c>
      <c r="BK128" s="221">
        <f>ROUND(I128*H128,2)</f>
        <v>0</v>
      </c>
      <c r="BL128" s="20" t="s">
        <v>405</v>
      </c>
      <c r="BM128" s="220" t="s">
        <v>441</v>
      </c>
    </row>
    <row r="129" s="2" customFormat="1">
      <c r="A129" s="42"/>
      <c r="B129" s="43"/>
      <c r="C129" s="44"/>
      <c r="D129" s="222" t="s">
        <v>194</v>
      </c>
      <c r="E129" s="44"/>
      <c r="F129" s="223" t="s">
        <v>4363</v>
      </c>
      <c r="G129" s="44"/>
      <c r="H129" s="44"/>
      <c r="I129" s="224"/>
      <c r="J129" s="44"/>
      <c r="K129" s="44"/>
      <c r="L129" s="48"/>
      <c r="M129" s="225"/>
      <c r="N129" s="226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194</v>
      </c>
      <c r="AU129" s="20" t="s">
        <v>198</v>
      </c>
    </row>
    <row r="130" s="2" customFormat="1" ht="24.15" customHeight="1">
      <c r="A130" s="42"/>
      <c r="B130" s="43"/>
      <c r="C130" s="209" t="s">
        <v>366</v>
      </c>
      <c r="D130" s="209" t="s">
        <v>189</v>
      </c>
      <c r="E130" s="210" t="s">
        <v>4333</v>
      </c>
      <c r="F130" s="211" t="s">
        <v>4339</v>
      </c>
      <c r="G130" s="212" t="s">
        <v>314</v>
      </c>
      <c r="H130" s="213">
        <v>10</v>
      </c>
      <c r="I130" s="214"/>
      <c r="J130" s="215">
        <f>ROUND(I130*H130,2)</f>
        <v>0</v>
      </c>
      <c r="K130" s="211" t="s">
        <v>32</v>
      </c>
      <c r="L130" s="48"/>
      <c r="M130" s="216" t="s">
        <v>32</v>
      </c>
      <c r="N130" s="217" t="s">
        <v>49</v>
      </c>
      <c r="O130" s="88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20" t="s">
        <v>405</v>
      </c>
      <c r="AT130" s="220" t="s">
        <v>189</v>
      </c>
      <c r="AU130" s="220" t="s">
        <v>198</v>
      </c>
      <c r="AY130" s="20" t="s">
        <v>188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20" t="s">
        <v>86</v>
      </c>
      <c r="BK130" s="221">
        <f>ROUND(I130*H130,2)</f>
        <v>0</v>
      </c>
      <c r="BL130" s="20" t="s">
        <v>405</v>
      </c>
      <c r="BM130" s="220" t="s">
        <v>449</v>
      </c>
    </row>
    <row r="131" s="2" customFormat="1">
      <c r="A131" s="42"/>
      <c r="B131" s="43"/>
      <c r="C131" s="44"/>
      <c r="D131" s="222" t="s">
        <v>194</v>
      </c>
      <c r="E131" s="44"/>
      <c r="F131" s="223" t="s">
        <v>4340</v>
      </c>
      <c r="G131" s="44"/>
      <c r="H131" s="44"/>
      <c r="I131" s="224"/>
      <c r="J131" s="44"/>
      <c r="K131" s="44"/>
      <c r="L131" s="48"/>
      <c r="M131" s="225"/>
      <c r="N131" s="226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194</v>
      </c>
      <c r="AU131" s="20" t="s">
        <v>198</v>
      </c>
    </row>
    <row r="132" s="11" customFormat="1" ht="20.88" customHeight="1">
      <c r="A132" s="11"/>
      <c r="B132" s="195"/>
      <c r="C132" s="196"/>
      <c r="D132" s="197" t="s">
        <v>77</v>
      </c>
      <c r="E132" s="237" t="s">
        <v>4341</v>
      </c>
      <c r="F132" s="237" t="s">
        <v>4322</v>
      </c>
      <c r="G132" s="196"/>
      <c r="H132" s="196"/>
      <c r="I132" s="199"/>
      <c r="J132" s="238">
        <f>BK132</f>
        <v>0</v>
      </c>
      <c r="K132" s="196"/>
      <c r="L132" s="201"/>
      <c r="M132" s="202"/>
      <c r="N132" s="203"/>
      <c r="O132" s="203"/>
      <c r="P132" s="204">
        <f>SUM(P133:P134)</f>
        <v>0</v>
      </c>
      <c r="Q132" s="203"/>
      <c r="R132" s="204">
        <f>SUM(R133:R134)</f>
        <v>0</v>
      </c>
      <c r="S132" s="203"/>
      <c r="T132" s="205">
        <f>SUM(T133:T134)</f>
        <v>0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R132" s="206" t="s">
        <v>86</v>
      </c>
      <c r="AT132" s="207" t="s">
        <v>77</v>
      </c>
      <c r="AU132" s="207" t="s">
        <v>91</v>
      </c>
      <c r="AY132" s="206" t="s">
        <v>188</v>
      </c>
      <c r="BK132" s="208">
        <f>SUM(BK133:BK134)</f>
        <v>0</v>
      </c>
    </row>
    <row r="133" s="2" customFormat="1" ht="16.5" customHeight="1">
      <c r="A133" s="42"/>
      <c r="B133" s="43"/>
      <c r="C133" s="209" t="s">
        <v>386</v>
      </c>
      <c r="D133" s="209" t="s">
        <v>189</v>
      </c>
      <c r="E133" s="210" t="s">
        <v>4335</v>
      </c>
      <c r="F133" s="211" t="s">
        <v>4345</v>
      </c>
      <c r="G133" s="212" t="s">
        <v>235</v>
      </c>
      <c r="H133" s="213">
        <v>15</v>
      </c>
      <c r="I133" s="214"/>
      <c r="J133" s="215">
        <f>ROUND(I133*H133,2)</f>
        <v>0</v>
      </c>
      <c r="K133" s="211" t="s">
        <v>32</v>
      </c>
      <c r="L133" s="48"/>
      <c r="M133" s="216" t="s">
        <v>32</v>
      </c>
      <c r="N133" s="217" t="s">
        <v>49</v>
      </c>
      <c r="O133" s="88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20" t="s">
        <v>405</v>
      </c>
      <c r="AT133" s="220" t="s">
        <v>189</v>
      </c>
      <c r="AU133" s="220" t="s">
        <v>198</v>
      </c>
      <c r="AY133" s="20" t="s">
        <v>188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20" t="s">
        <v>86</v>
      </c>
      <c r="BK133" s="221">
        <f>ROUND(I133*H133,2)</f>
        <v>0</v>
      </c>
      <c r="BL133" s="20" t="s">
        <v>405</v>
      </c>
      <c r="BM133" s="220" t="s">
        <v>457</v>
      </c>
    </row>
    <row r="134" s="2" customFormat="1">
      <c r="A134" s="42"/>
      <c r="B134" s="43"/>
      <c r="C134" s="44"/>
      <c r="D134" s="222" t="s">
        <v>194</v>
      </c>
      <c r="E134" s="44"/>
      <c r="F134" s="223" t="s">
        <v>4345</v>
      </c>
      <c r="G134" s="44"/>
      <c r="H134" s="44"/>
      <c r="I134" s="224"/>
      <c r="J134" s="44"/>
      <c r="K134" s="44"/>
      <c r="L134" s="48"/>
      <c r="M134" s="225"/>
      <c r="N134" s="226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194</v>
      </c>
      <c r="AU134" s="20" t="s">
        <v>198</v>
      </c>
    </row>
    <row r="135" s="11" customFormat="1" ht="25.92" customHeight="1">
      <c r="A135" s="11"/>
      <c r="B135" s="195"/>
      <c r="C135" s="196"/>
      <c r="D135" s="197" t="s">
        <v>77</v>
      </c>
      <c r="E135" s="198" t="s">
        <v>230</v>
      </c>
      <c r="F135" s="198" t="s">
        <v>89</v>
      </c>
      <c r="G135" s="196"/>
      <c r="H135" s="196"/>
      <c r="I135" s="199"/>
      <c r="J135" s="200">
        <f>BK135</f>
        <v>0</v>
      </c>
      <c r="K135" s="196"/>
      <c r="L135" s="201"/>
      <c r="M135" s="202"/>
      <c r="N135" s="203"/>
      <c r="O135" s="203"/>
      <c r="P135" s="204">
        <f>SUM(P136:P145)</f>
        <v>0</v>
      </c>
      <c r="Q135" s="203"/>
      <c r="R135" s="204">
        <f>SUM(R136:R145)</f>
        <v>0</v>
      </c>
      <c r="S135" s="203"/>
      <c r="T135" s="205">
        <f>SUM(T136:T145)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06" t="s">
        <v>208</v>
      </c>
      <c r="AT135" s="207" t="s">
        <v>77</v>
      </c>
      <c r="AU135" s="207" t="s">
        <v>78</v>
      </c>
      <c r="AY135" s="206" t="s">
        <v>188</v>
      </c>
      <c r="BK135" s="208">
        <f>SUM(BK136:BK145)</f>
        <v>0</v>
      </c>
    </row>
    <row r="136" s="2" customFormat="1" ht="16.5" customHeight="1">
      <c r="A136" s="42"/>
      <c r="B136" s="43"/>
      <c r="C136" s="209" t="s">
        <v>393</v>
      </c>
      <c r="D136" s="209" t="s">
        <v>189</v>
      </c>
      <c r="E136" s="210" t="s">
        <v>4364</v>
      </c>
      <c r="F136" s="211" t="s">
        <v>4347</v>
      </c>
      <c r="G136" s="212" t="s">
        <v>1224</v>
      </c>
      <c r="H136" s="213">
        <v>61</v>
      </c>
      <c r="I136" s="214"/>
      <c r="J136" s="215">
        <f>ROUND(I136*H136,2)</f>
        <v>0</v>
      </c>
      <c r="K136" s="211" t="s">
        <v>32</v>
      </c>
      <c r="L136" s="48"/>
      <c r="M136" s="216" t="s">
        <v>32</v>
      </c>
      <c r="N136" s="217" t="s">
        <v>49</v>
      </c>
      <c r="O136" s="88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20" t="s">
        <v>237</v>
      </c>
      <c r="AT136" s="220" t="s">
        <v>189</v>
      </c>
      <c r="AU136" s="220" t="s">
        <v>86</v>
      </c>
      <c r="AY136" s="20" t="s">
        <v>188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20" t="s">
        <v>86</v>
      </c>
      <c r="BK136" s="221">
        <f>ROUND(I136*H136,2)</f>
        <v>0</v>
      </c>
      <c r="BL136" s="20" t="s">
        <v>237</v>
      </c>
      <c r="BM136" s="220" t="s">
        <v>466</v>
      </c>
    </row>
    <row r="137" s="2" customFormat="1">
      <c r="A137" s="42"/>
      <c r="B137" s="43"/>
      <c r="C137" s="44"/>
      <c r="D137" s="222" t="s">
        <v>194</v>
      </c>
      <c r="E137" s="44"/>
      <c r="F137" s="223" t="s">
        <v>4347</v>
      </c>
      <c r="G137" s="44"/>
      <c r="H137" s="44"/>
      <c r="I137" s="224"/>
      <c r="J137" s="44"/>
      <c r="K137" s="44"/>
      <c r="L137" s="48"/>
      <c r="M137" s="225"/>
      <c r="N137" s="226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194</v>
      </c>
      <c r="AU137" s="20" t="s">
        <v>86</v>
      </c>
    </row>
    <row r="138" s="2" customFormat="1" ht="16.5" customHeight="1">
      <c r="A138" s="42"/>
      <c r="B138" s="43"/>
      <c r="C138" s="209" t="s">
        <v>8</v>
      </c>
      <c r="D138" s="209" t="s">
        <v>189</v>
      </c>
      <c r="E138" s="210" t="s">
        <v>3929</v>
      </c>
      <c r="F138" s="211" t="s">
        <v>4349</v>
      </c>
      <c r="G138" s="212" t="s">
        <v>244</v>
      </c>
      <c r="H138" s="213">
        <v>1</v>
      </c>
      <c r="I138" s="214"/>
      <c r="J138" s="215">
        <f>ROUND(I138*H138,2)</f>
        <v>0</v>
      </c>
      <c r="K138" s="211" t="s">
        <v>32</v>
      </c>
      <c r="L138" s="48"/>
      <c r="M138" s="216" t="s">
        <v>32</v>
      </c>
      <c r="N138" s="217" t="s">
        <v>49</v>
      </c>
      <c r="O138" s="88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20" t="s">
        <v>237</v>
      </c>
      <c r="AT138" s="220" t="s">
        <v>189</v>
      </c>
      <c r="AU138" s="220" t="s">
        <v>86</v>
      </c>
      <c r="AY138" s="20" t="s">
        <v>188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20" t="s">
        <v>86</v>
      </c>
      <c r="BK138" s="221">
        <f>ROUND(I138*H138,2)</f>
        <v>0</v>
      </c>
      <c r="BL138" s="20" t="s">
        <v>237</v>
      </c>
      <c r="BM138" s="220" t="s">
        <v>476</v>
      </c>
    </row>
    <row r="139" s="2" customFormat="1">
      <c r="A139" s="42"/>
      <c r="B139" s="43"/>
      <c r="C139" s="44"/>
      <c r="D139" s="222" t="s">
        <v>194</v>
      </c>
      <c r="E139" s="44"/>
      <c r="F139" s="223" t="s">
        <v>4349</v>
      </c>
      <c r="G139" s="44"/>
      <c r="H139" s="44"/>
      <c r="I139" s="224"/>
      <c r="J139" s="44"/>
      <c r="K139" s="44"/>
      <c r="L139" s="48"/>
      <c r="M139" s="225"/>
      <c r="N139" s="226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0" t="s">
        <v>194</v>
      </c>
      <c r="AU139" s="20" t="s">
        <v>86</v>
      </c>
    </row>
    <row r="140" s="2" customFormat="1" ht="16.5" customHeight="1">
      <c r="A140" s="42"/>
      <c r="B140" s="43"/>
      <c r="C140" s="209" t="s">
        <v>405</v>
      </c>
      <c r="D140" s="209" t="s">
        <v>189</v>
      </c>
      <c r="E140" s="210" t="s">
        <v>4365</v>
      </c>
      <c r="F140" s="211" t="s">
        <v>4351</v>
      </c>
      <c r="G140" s="212" t="s">
        <v>244</v>
      </c>
      <c r="H140" s="213">
        <v>1</v>
      </c>
      <c r="I140" s="214"/>
      <c r="J140" s="215">
        <f>ROUND(I140*H140,2)</f>
        <v>0</v>
      </c>
      <c r="K140" s="211" t="s">
        <v>32</v>
      </c>
      <c r="L140" s="48"/>
      <c r="M140" s="216" t="s">
        <v>32</v>
      </c>
      <c r="N140" s="217" t="s">
        <v>49</v>
      </c>
      <c r="O140" s="88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20" t="s">
        <v>237</v>
      </c>
      <c r="AT140" s="220" t="s">
        <v>189</v>
      </c>
      <c r="AU140" s="220" t="s">
        <v>86</v>
      </c>
      <c r="AY140" s="20" t="s">
        <v>188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20" t="s">
        <v>86</v>
      </c>
      <c r="BK140" s="221">
        <f>ROUND(I140*H140,2)</f>
        <v>0</v>
      </c>
      <c r="BL140" s="20" t="s">
        <v>237</v>
      </c>
      <c r="BM140" s="220" t="s">
        <v>484</v>
      </c>
    </row>
    <row r="141" s="2" customFormat="1">
      <c r="A141" s="42"/>
      <c r="B141" s="43"/>
      <c r="C141" s="44"/>
      <c r="D141" s="222" t="s">
        <v>194</v>
      </c>
      <c r="E141" s="44"/>
      <c r="F141" s="223" t="s">
        <v>4351</v>
      </c>
      <c r="G141" s="44"/>
      <c r="H141" s="44"/>
      <c r="I141" s="224"/>
      <c r="J141" s="44"/>
      <c r="K141" s="44"/>
      <c r="L141" s="48"/>
      <c r="M141" s="225"/>
      <c r="N141" s="226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194</v>
      </c>
      <c r="AU141" s="20" t="s">
        <v>86</v>
      </c>
    </row>
    <row r="142" s="2" customFormat="1" ht="16.5" customHeight="1">
      <c r="A142" s="42"/>
      <c r="B142" s="43"/>
      <c r="C142" s="209" t="s">
        <v>413</v>
      </c>
      <c r="D142" s="209" t="s">
        <v>189</v>
      </c>
      <c r="E142" s="210" t="s">
        <v>3931</v>
      </c>
      <c r="F142" s="211" t="s">
        <v>4353</v>
      </c>
      <c r="G142" s="212" t="s">
        <v>244</v>
      </c>
      <c r="H142" s="213">
        <v>1</v>
      </c>
      <c r="I142" s="214"/>
      <c r="J142" s="215">
        <f>ROUND(I142*H142,2)</f>
        <v>0</v>
      </c>
      <c r="K142" s="211" t="s">
        <v>32</v>
      </c>
      <c r="L142" s="48"/>
      <c r="M142" s="216" t="s">
        <v>32</v>
      </c>
      <c r="N142" s="217" t="s">
        <v>49</v>
      </c>
      <c r="O142" s="88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20" t="s">
        <v>237</v>
      </c>
      <c r="AT142" s="220" t="s">
        <v>189</v>
      </c>
      <c r="AU142" s="220" t="s">
        <v>86</v>
      </c>
      <c r="AY142" s="20" t="s">
        <v>188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20" t="s">
        <v>86</v>
      </c>
      <c r="BK142" s="221">
        <f>ROUND(I142*H142,2)</f>
        <v>0</v>
      </c>
      <c r="BL142" s="20" t="s">
        <v>237</v>
      </c>
      <c r="BM142" s="220" t="s">
        <v>500</v>
      </c>
    </row>
    <row r="143" s="2" customFormat="1">
      <c r="A143" s="42"/>
      <c r="B143" s="43"/>
      <c r="C143" s="44"/>
      <c r="D143" s="222" t="s">
        <v>194</v>
      </c>
      <c r="E143" s="44"/>
      <c r="F143" s="223" t="s">
        <v>4353</v>
      </c>
      <c r="G143" s="44"/>
      <c r="H143" s="44"/>
      <c r="I143" s="224"/>
      <c r="J143" s="44"/>
      <c r="K143" s="44"/>
      <c r="L143" s="48"/>
      <c r="M143" s="225"/>
      <c r="N143" s="226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194</v>
      </c>
      <c r="AU143" s="20" t="s">
        <v>86</v>
      </c>
    </row>
    <row r="144" s="2" customFormat="1" ht="24.15" customHeight="1">
      <c r="A144" s="42"/>
      <c r="B144" s="43"/>
      <c r="C144" s="209" t="s">
        <v>423</v>
      </c>
      <c r="D144" s="209" t="s">
        <v>189</v>
      </c>
      <c r="E144" s="210" t="s">
        <v>3933</v>
      </c>
      <c r="F144" s="211" t="s">
        <v>4366</v>
      </c>
      <c r="G144" s="212" t="s">
        <v>244</v>
      </c>
      <c r="H144" s="213">
        <v>1</v>
      </c>
      <c r="I144" s="214"/>
      <c r="J144" s="215">
        <f>ROUND(I144*H144,2)</f>
        <v>0</v>
      </c>
      <c r="K144" s="211" t="s">
        <v>32</v>
      </c>
      <c r="L144" s="48"/>
      <c r="M144" s="216" t="s">
        <v>32</v>
      </c>
      <c r="N144" s="217" t="s">
        <v>49</v>
      </c>
      <c r="O144" s="88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20" t="s">
        <v>237</v>
      </c>
      <c r="AT144" s="220" t="s">
        <v>189</v>
      </c>
      <c r="AU144" s="220" t="s">
        <v>86</v>
      </c>
      <c r="AY144" s="20" t="s">
        <v>188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20" t="s">
        <v>86</v>
      </c>
      <c r="BK144" s="221">
        <f>ROUND(I144*H144,2)</f>
        <v>0</v>
      </c>
      <c r="BL144" s="20" t="s">
        <v>237</v>
      </c>
      <c r="BM144" s="220" t="s">
        <v>513</v>
      </c>
    </row>
    <row r="145" s="2" customFormat="1">
      <c r="A145" s="42"/>
      <c r="B145" s="43"/>
      <c r="C145" s="44"/>
      <c r="D145" s="222" t="s">
        <v>194</v>
      </c>
      <c r="E145" s="44"/>
      <c r="F145" s="223" t="s">
        <v>4366</v>
      </c>
      <c r="G145" s="44"/>
      <c r="H145" s="44"/>
      <c r="I145" s="224"/>
      <c r="J145" s="44"/>
      <c r="K145" s="44"/>
      <c r="L145" s="48"/>
      <c r="M145" s="228"/>
      <c r="N145" s="229"/>
      <c r="O145" s="230"/>
      <c r="P145" s="230"/>
      <c r="Q145" s="230"/>
      <c r="R145" s="230"/>
      <c r="S145" s="230"/>
      <c r="T145" s="231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194</v>
      </c>
      <c r="AU145" s="20" t="s">
        <v>86</v>
      </c>
    </row>
    <row r="146" s="2" customFormat="1" ht="6.96" customHeight="1">
      <c r="A146" s="42"/>
      <c r="B146" s="63"/>
      <c r="C146" s="64"/>
      <c r="D146" s="64"/>
      <c r="E146" s="64"/>
      <c r="F146" s="64"/>
      <c r="G146" s="64"/>
      <c r="H146" s="64"/>
      <c r="I146" s="64"/>
      <c r="J146" s="64"/>
      <c r="K146" s="64"/>
      <c r="L146" s="48"/>
      <c r="M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</row>
  </sheetData>
  <sheetProtection sheet="1" autoFilter="0" formatColumns="0" formatRows="0" objects="1" scenarios="1" spinCount="100000" saltValue="Kchwb7av/QZmibxZ6s8y6OO12xYBmNFb5p0DaZXu17RRZ/r0/V50+e9BYzRSjcW5ml3JsmCVItKsDu6RDO+Pmw==" hashValue="hTpVG2J1790llTRcXRsB/nfRQbYJ828tn/vjGsBd4Yc0N+IwybIqEtGqUO0uuPSPswYssns2hsaXZJdOSOC6GQ==" algorithmName="SHA-512" password="EC2B"/>
  <autoFilter ref="C96:K14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91</v>
      </c>
    </row>
    <row r="4" s="1" customFormat="1" ht="24.96" customHeight="1">
      <c r="B4" s="23"/>
      <c r="D4" s="144" t="s">
        <v>164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26.25" customHeight="1">
      <c r="B7" s="23"/>
      <c r="E7" s="147" t="str">
        <f>'Rekapitulace stavby'!K6</f>
        <v>Dům kultury v Ostrově - vybudování kulturního a kreativního centra (interiér)</v>
      </c>
      <c r="F7" s="146"/>
      <c r="G7" s="146"/>
      <c r="H7" s="146"/>
      <c r="L7" s="23"/>
    </row>
    <row r="8" s="1" customFormat="1" ht="12" customHeight="1">
      <c r="B8" s="23"/>
      <c r="D8" s="146" t="s">
        <v>165</v>
      </c>
      <c r="L8" s="23"/>
    </row>
    <row r="9" s="2" customFormat="1" ht="16.5" customHeight="1">
      <c r="A9" s="42"/>
      <c r="B9" s="48"/>
      <c r="C9" s="42"/>
      <c r="D9" s="42"/>
      <c r="E9" s="147" t="s">
        <v>3663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255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4367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32</v>
      </c>
      <c r="G13" s="42"/>
      <c r="H13" s="42"/>
      <c r="I13" s="146" t="s">
        <v>20</v>
      </c>
      <c r="J13" s="137" t="s">
        <v>32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23</v>
      </c>
      <c r="G14" s="42"/>
      <c r="H14" s="42"/>
      <c r="I14" s="146" t="s">
        <v>24</v>
      </c>
      <c r="J14" s="150" t="str">
        <f>'Rekapitulace stavby'!AN8</f>
        <v>13. 3. 2024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30</v>
      </c>
      <c r="E16" s="42"/>
      <c r="F16" s="42"/>
      <c r="G16" s="42"/>
      <c r="H16" s="42"/>
      <c r="I16" s="146" t="s">
        <v>31</v>
      </c>
      <c r="J16" s="137" t="s">
        <v>32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33</v>
      </c>
      <c r="F17" s="42"/>
      <c r="G17" s="42"/>
      <c r="H17" s="42"/>
      <c r="I17" s="146" t="s">
        <v>34</v>
      </c>
      <c r="J17" s="137" t="s">
        <v>32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35</v>
      </c>
      <c r="E19" s="42"/>
      <c r="F19" s="42"/>
      <c r="G19" s="42"/>
      <c r="H19" s="42"/>
      <c r="I19" s="146" t="s">
        <v>31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34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37</v>
      </c>
      <c r="E22" s="42"/>
      <c r="F22" s="42"/>
      <c r="G22" s="42"/>
      <c r="H22" s="42"/>
      <c r="I22" s="146" t="s">
        <v>31</v>
      </c>
      <c r="J22" s="137" t="s">
        <v>32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38</v>
      </c>
      <c r="F23" s="42"/>
      <c r="G23" s="42"/>
      <c r="H23" s="42"/>
      <c r="I23" s="146" t="s">
        <v>34</v>
      </c>
      <c r="J23" s="137" t="s">
        <v>32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40</v>
      </c>
      <c r="E25" s="42"/>
      <c r="F25" s="42"/>
      <c r="G25" s="42"/>
      <c r="H25" s="42"/>
      <c r="I25" s="146" t="s">
        <v>31</v>
      </c>
      <c r="J25" s="137" t="str">
        <f>IF('Rekapitulace stavby'!AN19="","",'Rekapitulace stavby'!AN19)</f>
        <v/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>Jakub Vilingr</v>
      </c>
      <c r="F26" s="42"/>
      <c r="G26" s="42"/>
      <c r="H26" s="42"/>
      <c r="I26" s="146" t="s">
        <v>34</v>
      </c>
      <c r="J26" s="137" t="str">
        <f>IF('Rekapitulace stavby'!AN20="","",'Rekapitulace stavby'!AN20)</f>
        <v/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42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71.25" customHeight="1">
      <c r="A29" s="151"/>
      <c r="B29" s="152"/>
      <c r="C29" s="151"/>
      <c r="D29" s="151"/>
      <c r="E29" s="153" t="s">
        <v>43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44</v>
      </c>
      <c r="E32" s="42"/>
      <c r="F32" s="42"/>
      <c r="G32" s="42"/>
      <c r="H32" s="42"/>
      <c r="I32" s="42"/>
      <c r="J32" s="157">
        <f>ROUND(J96,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46</v>
      </c>
      <c r="G34" s="42"/>
      <c r="H34" s="42"/>
      <c r="I34" s="158" t="s">
        <v>45</v>
      </c>
      <c r="J34" s="158" t="s">
        <v>47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48</v>
      </c>
      <c r="E35" s="146" t="s">
        <v>49</v>
      </c>
      <c r="F35" s="160">
        <f>ROUND((SUM(BE96:BE153)),  2)</f>
        <v>0</v>
      </c>
      <c r="G35" s="42"/>
      <c r="H35" s="42"/>
      <c r="I35" s="161">
        <v>0.20999999999999999</v>
      </c>
      <c r="J35" s="160">
        <f>ROUND(((SUM(BE96:BE153))*I35),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50</v>
      </c>
      <c r="F36" s="160">
        <f>ROUND((SUM(BF96:BF153)),  2)</f>
        <v>0</v>
      </c>
      <c r="G36" s="42"/>
      <c r="H36" s="42"/>
      <c r="I36" s="161">
        <v>0.14999999999999999</v>
      </c>
      <c r="J36" s="160">
        <f>ROUND(((SUM(BF96:BF153))*I36),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51</v>
      </c>
      <c r="F37" s="160">
        <f>ROUND((SUM(BG96:BG153)),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52</v>
      </c>
      <c r="F38" s="160">
        <f>ROUND((SUM(BH96:BH153)),  2)</f>
        <v>0</v>
      </c>
      <c r="G38" s="42"/>
      <c r="H38" s="42"/>
      <c r="I38" s="161">
        <v>0.14999999999999999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53</v>
      </c>
      <c r="F39" s="160">
        <f>ROUND((SUM(BI96:BI153)),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54</v>
      </c>
      <c r="E41" s="164"/>
      <c r="F41" s="164"/>
      <c r="G41" s="165" t="s">
        <v>55</v>
      </c>
      <c r="H41" s="166" t="s">
        <v>56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167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26.25" customHeight="1">
      <c r="A50" s="42"/>
      <c r="B50" s="43"/>
      <c r="C50" s="44"/>
      <c r="D50" s="44"/>
      <c r="E50" s="173" t="str">
        <f>E7</f>
        <v>Dům kultury v Ostrově - vybudování kulturního a kreativního centra (interiér)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165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3" t="s">
        <v>3663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255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ZTI-VPS - Zdravotně technické instalace (sál a předsálí)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>Ostrov</v>
      </c>
      <c r="G56" s="44"/>
      <c r="H56" s="44"/>
      <c r="I56" s="35" t="s">
        <v>24</v>
      </c>
      <c r="J56" s="76" t="str">
        <f>IF(J14="","",J14)</f>
        <v>13. 3. 2024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54.45" customHeight="1">
      <c r="A58" s="42"/>
      <c r="B58" s="43"/>
      <c r="C58" s="35" t="s">
        <v>30</v>
      </c>
      <c r="D58" s="44"/>
      <c r="E58" s="44"/>
      <c r="F58" s="30" t="str">
        <f>E17</f>
        <v>Město Ostrov, Jáchymovská 1 , 363 01 Ostrov</v>
      </c>
      <c r="G58" s="44"/>
      <c r="H58" s="44"/>
      <c r="I58" s="35" t="s">
        <v>37</v>
      </c>
      <c r="J58" s="40" t="str">
        <f>E23</f>
        <v>Ing arch Olga Růžičková, Gagarinova, Karlovy Vary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5" t="s">
        <v>35</v>
      </c>
      <c r="D59" s="44"/>
      <c r="E59" s="44"/>
      <c r="F59" s="30" t="str">
        <f>IF(E20="","",E20)</f>
        <v>Vyplň údaj</v>
      </c>
      <c r="G59" s="44"/>
      <c r="H59" s="44"/>
      <c r="I59" s="35" t="s">
        <v>40</v>
      </c>
      <c r="J59" s="40" t="str">
        <f>E26</f>
        <v>Jakub Vilingr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168</v>
      </c>
      <c r="D61" s="175"/>
      <c r="E61" s="175"/>
      <c r="F61" s="175"/>
      <c r="G61" s="175"/>
      <c r="H61" s="175"/>
      <c r="I61" s="175"/>
      <c r="J61" s="176" t="s">
        <v>169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76</v>
      </c>
      <c r="D63" s="44"/>
      <c r="E63" s="44"/>
      <c r="F63" s="44"/>
      <c r="G63" s="44"/>
      <c r="H63" s="44"/>
      <c r="I63" s="44"/>
      <c r="J63" s="106">
        <f>J96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170</v>
      </c>
    </row>
    <row r="64" s="9" customFormat="1" ht="24.96" customHeight="1">
      <c r="A64" s="9"/>
      <c r="B64" s="178"/>
      <c r="C64" s="179"/>
      <c r="D64" s="180" t="s">
        <v>4274</v>
      </c>
      <c r="E64" s="181"/>
      <c r="F64" s="181"/>
      <c r="G64" s="181"/>
      <c r="H64" s="181"/>
      <c r="I64" s="181"/>
      <c r="J64" s="182">
        <f>J97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2" customFormat="1" ht="19.92" customHeight="1">
      <c r="A65" s="12"/>
      <c r="B65" s="232"/>
      <c r="C65" s="129"/>
      <c r="D65" s="233" t="s">
        <v>4275</v>
      </c>
      <c r="E65" s="234"/>
      <c r="F65" s="234"/>
      <c r="G65" s="234"/>
      <c r="H65" s="234"/>
      <c r="I65" s="234"/>
      <c r="J65" s="235">
        <f>J108</f>
        <v>0</v>
      </c>
      <c r="K65" s="129"/>
      <c r="L65" s="236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4.88" customHeight="1">
      <c r="A66" s="12"/>
      <c r="B66" s="232"/>
      <c r="C66" s="129"/>
      <c r="D66" s="233" t="s">
        <v>4276</v>
      </c>
      <c r="E66" s="234"/>
      <c r="F66" s="234"/>
      <c r="G66" s="234"/>
      <c r="H66" s="234"/>
      <c r="I66" s="234"/>
      <c r="J66" s="235">
        <f>J109</f>
        <v>0</v>
      </c>
      <c r="K66" s="129"/>
      <c r="L66" s="236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12" customFormat="1" ht="14.88" customHeight="1">
      <c r="A67" s="12"/>
      <c r="B67" s="232"/>
      <c r="C67" s="129"/>
      <c r="D67" s="233" t="s">
        <v>4277</v>
      </c>
      <c r="E67" s="234"/>
      <c r="F67" s="234"/>
      <c r="G67" s="234"/>
      <c r="H67" s="234"/>
      <c r="I67" s="234"/>
      <c r="J67" s="235">
        <f>J112</f>
        <v>0</v>
      </c>
      <c r="K67" s="129"/>
      <c r="L67" s="236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="12" customFormat="1" ht="14.88" customHeight="1">
      <c r="A68" s="12"/>
      <c r="B68" s="232"/>
      <c r="C68" s="129"/>
      <c r="D68" s="233" t="s">
        <v>4278</v>
      </c>
      <c r="E68" s="234"/>
      <c r="F68" s="234"/>
      <c r="G68" s="234"/>
      <c r="H68" s="234"/>
      <c r="I68" s="234"/>
      <c r="J68" s="235">
        <f>J117</f>
        <v>0</v>
      </c>
      <c r="K68" s="129"/>
      <c r="L68" s="236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="12" customFormat="1" ht="14.88" customHeight="1">
      <c r="A69" s="12"/>
      <c r="B69" s="232"/>
      <c r="C69" s="129"/>
      <c r="D69" s="233" t="s">
        <v>4279</v>
      </c>
      <c r="E69" s="234"/>
      <c r="F69" s="234"/>
      <c r="G69" s="234"/>
      <c r="H69" s="234"/>
      <c r="I69" s="234"/>
      <c r="J69" s="235">
        <f>J126</f>
        <v>0</v>
      </c>
      <c r="K69" s="129"/>
      <c r="L69" s="236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s="12" customFormat="1" ht="14.88" customHeight="1">
      <c r="A70" s="12"/>
      <c r="B70" s="232"/>
      <c r="C70" s="129"/>
      <c r="D70" s="233" t="s">
        <v>4280</v>
      </c>
      <c r="E70" s="234"/>
      <c r="F70" s="234"/>
      <c r="G70" s="234"/>
      <c r="H70" s="234"/>
      <c r="I70" s="234"/>
      <c r="J70" s="235">
        <f>J131</f>
        <v>0</v>
      </c>
      <c r="K70" s="129"/>
      <c r="L70" s="236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s="12" customFormat="1" ht="19.92" customHeight="1">
      <c r="A71" s="12"/>
      <c r="B71" s="232"/>
      <c r="C71" s="129"/>
      <c r="D71" s="233" t="s">
        <v>4281</v>
      </c>
      <c r="E71" s="234"/>
      <c r="F71" s="234"/>
      <c r="G71" s="234"/>
      <c r="H71" s="234"/>
      <c r="I71" s="234"/>
      <c r="J71" s="235">
        <f>J134</f>
        <v>0</v>
      </c>
      <c r="K71" s="129"/>
      <c r="L71" s="236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="12" customFormat="1" ht="14.88" customHeight="1">
      <c r="A72" s="12"/>
      <c r="B72" s="232"/>
      <c r="C72" s="129"/>
      <c r="D72" s="233" t="s">
        <v>4282</v>
      </c>
      <c r="E72" s="234"/>
      <c r="F72" s="234"/>
      <c r="G72" s="234"/>
      <c r="H72" s="234"/>
      <c r="I72" s="234"/>
      <c r="J72" s="235">
        <f>J135</f>
        <v>0</v>
      </c>
      <c r="K72" s="129"/>
      <c r="L72" s="236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</row>
    <row r="73" s="12" customFormat="1" ht="14.88" customHeight="1">
      <c r="A73" s="12"/>
      <c r="B73" s="232"/>
      <c r="C73" s="129"/>
      <c r="D73" s="233" t="s">
        <v>4283</v>
      </c>
      <c r="E73" s="234"/>
      <c r="F73" s="234"/>
      <c r="G73" s="234"/>
      <c r="H73" s="234"/>
      <c r="I73" s="234"/>
      <c r="J73" s="235">
        <f>J138</f>
        <v>0</v>
      </c>
      <c r="K73" s="129"/>
      <c r="L73" s="236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</row>
    <row r="74" s="12" customFormat="1" ht="14.88" customHeight="1">
      <c r="A74" s="12"/>
      <c r="B74" s="232"/>
      <c r="C74" s="129"/>
      <c r="D74" s="233" t="s">
        <v>4284</v>
      </c>
      <c r="E74" s="234"/>
      <c r="F74" s="234"/>
      <c r="G74" s="234"/>
      <c r="H74" s="234"/>
      <c r="I74" s="234"/>
      <c r="J74" s="235">
        <f>J147</f>
        <v>0</v>
      </c>
      <c r="K74" s="129"/>
      <c r="L74" s="236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</row>
    <row r="75" s="2" customFormat="1" ht="21.84" customHeight="1">
      <c r="A75" s="4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14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80" s="2" customFormat="1" ht="6.96" customHeight="1">
      <c r="A80" s="42"/>
      <c r="B80" s="65"/>
      <c r="C80" s="66"/>
      <c r="D80" s="66"/>
      <c r="E80" s="66"/>
      <c r="F80" s="66"/>
      <c r="G80" s="66"/>
      <c r="H80" s="66"/>
      <c r="I80" s="66"/>
      <c r="J80" s="66"/>
      <c r="K80" s="66"/>
      <c r="L80" s="14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24.96" customHeight="1">
      <c r="A81" s="42"/>
      <c r="B81" s="43"/>
      <c r="C81" s="26" t="s">
        <v>172</v>
      </c>
      <c r="D81" s="44"/>
      <c r="E81" s="44"/>
      <c r="F81" s="44"/>
      <c r="G81" s="44"/>
      <c r="H81" s="44"/>
      <c r="I81" s="44"/>
      <c r="J81" s="44"/>
      <c r="K81" s="44"/>
      <c r="L81" s="14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6.96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4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2" customHeight="1">
      <c r="A83" s="42"/>
      <c r="B83" s="43"/>
      <c r="C83" s="35" t="s">
        <v>16</v>
      </c>
      <c r="D83" s="44"/>
      <c r="E83" s="44"/>
      <c r="F83" s="44"/>
      <c r="G83" s="44"/>
      <c r="H83" s="44"/>
      <c r="I83" s="44"/>
      <c r="J83" s="44"/>
      <c r="K83" s="44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26.25" customHeight="1">
      <c r="A84" s="42"/>
      <c r="B84" s="43"/>
      <c r="C84" s="44"/>
      <c r="D84" s="44"/>
      <c r="E84" s="173" t="str">
        <f>E7</f>
        <v>Dům kultury v Ostrově - vybudování kulturního a kreativního centra (interiér)</v>
      </c>
      <c r="F84" s="35"/>
      <c r="G84" s="35"/>
      <c r="H84" s="35"/>
      <c r="I84" s="44"/>
      <c r="J84" s="44"/>
      <c r="K84" s="44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1" customFormat="1" ht="12" customHeight="1">
      <c r="B85" s="24"/>
      <c r="C85" s="35" t="s">
        <v>165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2"/>
      <c r="B86" s="43"/>
      <c r="C86" s="44"/>
      <c r="D86" s="44"/>
      <c r="E86" s="173" t="s">
        <v>3663</v>
      </c>
      <c r="F86" s="44"/>
      <c r="G86" s="44"/>
      <c r="H86" s="44"/>
      <c r="I86" s="44"/>
      <c r="J86" s="44"/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2" customHeight="1">
      <c r="A87" s="42"/>
      <c r="B87" s="43"/>
      <c r="C87" s="35" t="s">
        <v>255</v>
      </c>
      <c r="D87" s="44"/>
      <c r="E87" s="44"/>
      <c r="F87" s="44"/>
      <c r="G87" s="44"/>
      <c r="H87" s="44"/>
      <c r="I87" s="44"/>
      <c r="J87" s="44"/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6.5" customHeight="1">
      <c r="A88" s="42"/>
      <c r="B88" s="43"/>
      <c r="C88" s="44"/>
      <c r="D88" s="44"/>
      <c r="E88" s="73" t="str">
        <f>E11</f>
        <v>ZTI-VPS - Zdravotně technické instalace (sál a předsálí)</v>
      </c>
      <c r="F88" s="44"/>
      <c r="G88" s="44"/>
      <c r="H88" s="44"/>
      <c r="I88" s="44"/>
      <c r="J88" s="44"/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6.96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4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2" customHeight="1">
      <c r="A90" s="42"/>
      <c r="B90" s="43"/>
      <c r="C90" s="35" t="s">
        <v>22</v>
      </c>
      <c r="D90" s="44"/>
      <c r="E90" s="44"/>
      <c r="F90" s="30" t="str">
        <f>F14</f>
        <v>Ostrov</v>
      </c>
      <c r="G90" s="44"/>
      <c r="H90" s="44"/>
      <c r="I90" s="35" t="s">
        <v>24</v>
      </c>
      <c r="J90" s="76" t="str">
        <f>IF(J14="","",J14)</f>
        <v>13. 3. 2024</v>
      </c>
      <c r="K90" s="44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6.96" customHeight="1">
      <c r="A91" s="42"/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14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54.45" customHeight="1">
      <c r="A92" s="42"/>
      <c r="B92" s="43"/>
      <c r="C92" s="35" t="s">
        <v>30</v>
      </c>
      <c r="D92" s="44"/>
      <c r="E92" s="44"/>
      <c r="F92" s="30" t="str">
        <f>E17</f>
        <v>Město Ostrov, Jáchymovská 1 , 363 01 Ostrov</v>
      </c>
      <c r="G92" s="44"/>
      <c r="H92" s="44"/>
      <c r="I92" s="35" t="s">
        <v>37</v>
      </c>
      <c r="J92" s="40" t="str">
        <f>E23</f>
        <v>Ing arch Olga Růžičková, Gagarinova, Karlovy Vary</v>
      </c>
      <c r="K92" s="44"/>
      <c r="L92" s="14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5.15" customHeight="1">
      <c r="A93" s="42"/>
      <c r="B93" s="43"/>
      <c r="C93" s="35" t="s">
        <v>35</v>
      </c>
      <c r="D93" s="44"/>
      <c r="E93" s="44"/>
      <c r="F93" s="30" t="str">
        <f>IF(E20="","",E20)</f>
        <v>Vyplň údaj</v>
      </c>
      <c r="G93" s="44"/>
      <c r="H93" s="44"/>
      <c r="I93" s="35" t="s">
        <v>40</v>
      </c>
      <c r="J93" s="40" t="str">
        <f>E26</f>
        <v>Jakub Vilingr</v>
      </c>
      <c r="K93" s="44"/>
      <c r="L93" s="14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10.32" customHeight="1">
      <c r="A94" s="42"/>
      <c r="B94" s="43"/>
      <c r="C94" s="44"/>
      <c r="D94" s="44"/>
      <c r="E94" s="44"/>
      <c r="F94" s="44"/>
      <c r="G94" s="44"/>
      <c r="H94" s="44"/>
      <c r="I94" s="44"/>
      <c r="J94" s="44"/>
      <c r="K94" s="44"/>
      <c r="L94" s="14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10" customFormat="1" ht="29.28" customHeight="1">
      <c r="A95" s="184"/>
      <c r="B95" s="185"/>
      <c r="C95" s="186" t="s">
        <v>173</v>
      </c>
      <c r="D95" s="187" t="s">
        <v>63</v>
      </c>
      <c r="E95" s="187" t="s">
        <v>59</v>
      </c>
      <c r="F95" s="187" t="s">
        <v>60</v>
      </c>
      <c r="G95" s="187" t="s">
        <v>174</v>
      </c>
      <c r="H95" s="187" t="s">
        <v>175</v>
      </c>
      <c r="I95" s="187" t="s">
        <v>176</v>
      </c>
      <c r="J95" s="187" t="s">
        <v>169</v>
      </c>
      <c r="K95" s="188" t="s">
        <v>177</v>
      </c>
      <c r="L95" s="189"/>
      <c r="M95" s="96" t="s">
        <v>32</v>
      </c>
      <c r="N95" s="97" t="s">
        <v>48</v>
      </c>
      <c r="O95" s="97" t="s">
        <v>178</v>
      </c>
      <c r="P95" s="97" t="s">
        <v>179</v>
      </c>
      <c r="Q95" s="97" t="s">
        <v>180</v>
      </c>
      <c r="R95" s="97" t="s">
        <v>181</v>
      </c>
      <c r="S95" s="97" t="s">
        <v>182</v>
      </c>
      <c r="T95" s="98" t="s">
        <v>183</v>
      </c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</row>
    <row r="96" s="2" customFormat="1" ht="22.8" customHeight="1">
      <c r="A96" s="42"/>
      <c r="B96" s="43"/>
      <c r="C96" s="103" t="s">
        <v>184</v>
      </c>
      <c r="D96" s="44"/>
      <c r="E96" s="44"/>
      <c r="F96" s="44"/>
      <c r="G96" s="44"/>
      <c r="H96" s="44"/>
      <c r="I96" s="44"/>
      <c r="J96" s="190">
        <f>BK96</f>
        <v>0</v>
      </c>
      <c r="K96" s="44"/>
      <c r="L96" s="48"/>
      <c r="M96" s="99"/>
      <c r="N96" s="191"/>
      <c r="O96" s="100"/>
      <c r="P96" s="192">
        <f>P97</f>
        <v>0</v>
      </c>
      <c r="Q96" s="100"/>
      <c r="R96" s="192">
        <f>R97</f>
        <v>23.179000000000002</v>
      </c>
      <c r="S96" s="100"/>
      <c r="T96" s="193">
        <f>T97</f>
        <v>0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77</v>
      </c>
      <c r="AU96" s="20" t="s">
        <v>170</v>
      </c>
      <c r="BK96" s="194">
        <f>BK97</f>
        <v>0</v>
      </c>
    </row>
    <row r="97" s="11" customFormat="1" ht="25.92" customHeight="1">
      <c r="A97" s="11"/>
      <c r="B97" s="195"/>
      <c r="C97" s="196"/>
      <c r="D97" s="197" t="s">
        <v>77</v>
      </c>
      <c r="E97" s="198" t="s">
        <v>4285</v>
      </c>
      <c r="F97" s="198" t="s">
        <v>4286</v>
      </c>
      <c r="G97" s="196"/>
      <c r="H97" s="196"/>
      <c r="I97" s="199"/>
      <c r="J97" s="200">
        <f>BK97</f>
        <v>0</v>
      </c>
      <c r="K97" s="196"/>
      <c r="L97" s="201"/>
      <c r="M97" s="202"/>
      <c r="N97" s="203"/>
      <c r="O97" s="203"/>
      <c r="P97" s="204">
        <f>P98+SUM(P99:P108)+P134</f>
        <v>0</v>
      </c>
      <c r="Q97" s="203"/>
      <c r="R97" s="204">
        <f>R98+SUM(R99:R108)+R134</f>
        <v>23.179000000000002</v>
      </c>
      <c r="S97" s="203"/>
      <c r="T97" s="205">
        <f>T98+SUM(T99:T108)+T134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206" t="s">
        <v>86</v>
      </c>
      <c r="AT97" s="207" t="s">
        <v>77</v>
      </c>
      <c r="AU97" s="207" t="s">
        <v>78</v>
      </c>
      <c r="AY97" s="206" t="s">
        <v>188</v>
      </c>
      <c r="BK97" s="208">
        <f>BK98+SUM(BK99:BK108)+BK134</f>
        <v>0</v>
      </c>
    </row>
    <row r="98" s="2" customFormat="1" ht="16.5" customHeight="1">
      <c r="A98" s="42"/>
      <c r="B98" s="43"/>
      <c r="C98" s="209" t="s">
        <v>86</v>
      </c>
      <c r="D98" s="209" t="s">
        <v>189</v>
      </c>
      <c r="E98" s="210" t="s">
        <v>4368</v>
      </c>
      <c r="F98" s="211" t="s">
        <v>4369</v>
      </c>
      <c r="G98" s="212" t="s">
        <v>1224</v>
      </c>
      <c r="H98" s="213">
        <v>18</v>
      </c>
      <c r="I98" s="214"/>
      <c r="J98" s="215">
        <f>ROUND(I98*H98,2)</f>
        <v>0</v>
      </c>
      <c r="K98" s="211" t="s">
        <v>32</v>
      </c>
      <c r="L98" s="48"/>
      <c r="M98" s="216" t="s">
        <v>32</v>
      </c>
      <c r="N98" s="217" t="s">
        <v>49</v>
      </c>
      <c r="O98" s="88"/>
      <c r="P98" s="218">
        <f>O98*H98</f>
        <v>0</v>
      </c>
      <c r="Q98" s="218">
        <v>0</v>
      </c>
      <c r="R98" s="218">
        <f>Q98*H98</f>
        <v>0</v>
      </c>
      <c r="S98" s="218">
        <v>0</v>
      </c>
      <c r="T98" s="219">
        <f>S98*H98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20" t="s">
        <v>405</v>
      </c>
      <c r="AT98" s="220" t="s">
        <v>189</v>
      </c>
      <c r="AU98" s="220" t="s">
        <v>86</v>
      </c>
      <c r="AY98" s="20" t="s">
        <v>188</v>
      </c>
      <c r="BE98" s="221">
        <f>IF(N98="základní",J98,0)</f>
        <v>0</v>
      </c>
      <c r="BF98" s="221">
        <f>IF(N98="snížená",J98,0)</f>
        <v>0</v>
      </c>
      <c r="BG98" s="221">
        <f>IF(N98="zákl. přenesená",J98,0)</f>
        <v>0</v>
      </c>
      <c r="BH98" s="221">
        <f>IF(N98="sníž. přenesená",J98,0)</f>
        <v>0</v>
      </c>
      <c r="BI98" s="221">
        <f>IF(N98="nulová",J98,0)</f>
        <v>0</v>
      </c>
      <c r="BJ98" s="20" t="s">
        <v>86</v>
      </c>
      <c r="BK98" s="221">
        <f>ROUND(I98*H98,2)</f>
        <v>0</v>
      </c>
      <c r="BL98" s="20" t="s">
        <v>405</v>
      </c>
      <c r="BM98" s="220" t="s">
        <v>4370</v>
      </c>
    </row>
    <row r="99" s="2" customFormat="1">
      <c r="A99" s="42"/>
      <c r="B99" s="43"/>
      <c r="C99" s="44"/>
      <c r="D99" s="222" t="s">
        <v>194</v>
      </c>
      <c r="E99" s="44"/>
      <c r="F99" s="223" t="s">
        <v>4369</v>
      </c>
      <c r="G99" s="44"/>
      <c r="H99" s="44"/>
      <c r="I99" s="224"/>
      <c r="J99" s="44"/>
      <c r="K99" s="44"/>
      <c r="L99" s="48"/>
      <c r="M99" s="225"/>
      <c r="N99" s="226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194</v>
      </c>
      <c r="AU99" s="20" t="s">
        <v>86</v>
      </c>
    </row>
    <row r="100" s="2" customFormat="1" ht="16.5" customHeight="1">
      <c r="A100" s="42"/>
      <c r="B100" s="43"/>
      <c r="C100" s="209" t="s">
        <v>91</v>
      </c>
      <c r="D100" s="209" t="s">
        <v>189</v>
      </c>
      <c r="E100" s="210" t="s">
        <v>4371</v>
      </c>
      <c r="F100" s="211" t="s">
        <v>4349</v>
      </c>
      <c r="G100" s="212" t="s">
        <v>244</v>
      </c>
      <c r="H100" s="213">
        <v>1</v>
      </c>
      <c r="I100" s="214"/>
      <c r="J100" s="215">
        <f>ROUND(I100*H100,2)</f>
        <v>0</v>
      </c>
      <c r="K100" s="211" t="s">
        <v>32</v>
      </c>
      <c r="L100" s="48"/>
      <c r="M100" s="216" t="s">
        <v>32</v>
      </c>
      <c r="N100" s="217" t="s">
        <v>49</v>
      </c>
      <c r="O100" s="88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20" t="s">
        <v>405</v>
      </c>
      <c r="AT100" s="220" t="s">
        <v>189</v>
      </c>
      <c r="AU100" s="220" t="s">
        <v>86</v>
      </c>
      <c r="AY100" s="20" t="s">
        <v>188</v>
      </c>
      <c r="BE100" s="221">
        <f>IF(N100="základní",J100,0)</f>
        <v>0</v>
      </c>
      <c r="BF100" s="221">
        <f>IF(N100="snížená",J100,0)</f>
        <v>0</v>
      </c>
      <c r="BG100" s="221">
        <f>IF(N100="zákl. přenesená",J100,0)</f>
        <v>0</v>
      </c>
      <c r="BH100" s="221">
        <f>IF(N100="sníž. přenesená",J100,0)</f>
        <v>0</v>
      </c>
      <c r="BI100" s="221">
        <f>IF(N100="nulová",J100,0)</f>
        <v>0</v>
      </c>
      <c r="BJ100" s="20" t="s">
        <v>86</v>
      </c>
      <c r="BK100" s="221">
        <f>ROUND(I100*H100,2)</f>
        <v>0</v>
      </c>
      <c r="BL100" s="20" t="s">
        <v>405</v>
      </c>
      <c r="BM100" s="220" t="s">
        <v>4372</v>
      </c>
    </row>
    <row r="101" s="2" customFormat="1">
      <c r="A101" s="42"/>
      <c r="B101" s="43"/>
      <c r="C101" s="44"/>
      <c r="D101" s="222" t="s">
        <v>194</v>
      </c>
      <c r="E101" s="44"/>
      <c r="F101" s="223" t="s">
        <v>4349</v>
      </c>
      <c r="G101" s="44"/>
      <c r="H101" s="44"/>
      <c r="I101" s="224"/>
      <c r="J101" s="44"/>
      <c r="K101" s="44"/>
      <c r="L101" s="48"/>
      <c r="M101" s="225"/>
      <c r="N101" s="226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194</v>
      </c>
      <c r="AU101" s="20" t="s">
        <v>86</v>
      </c>
    </row>
    <row r="102" s="2" customFormat="1" ht="16.5" customHeight="1">
      <c r="A102" s="42"/>
      <c r="B102" s="43"/>
      <c r="C102" s="209" t="s">
        <v>198</v>
      </c>
      <c r="D102" s="209" t="s">
        <v>189</v>
      </c>
      <c r="E102" s="210" t="s">
        <v>4373</v>
      </c>
      <c r="F102" s="211" t="s">
        <v>4351</v>
      </c>
      <c r="G102" s="212" t="s">
        <v>244</v>
      </c>
      <c r="H102" s="213">
        <v>1</v>
      </c>
      <c r="I102" s="214"/>
      <c r="J102" s="215">
        <f>ROUND(I102*H102,2)</f>
        <v>0</v>
      </c>
      <c r="K102" s="211" t="s">
        <v>32</v>
      </c>
      <c r="L102" s="48"/>
      <c r="M102" s="216" t="s">
        <v>32</v>
      </c>
      <c r="N102" s="217" t="s">
        <v>49</v>
      </c>
      <c r="O102" s="88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20" t="s">
        <v>405</v>
      </c>
      <c r="AT102" s="220" t="s">
        <v>189</v>
      </c>
      <c r="AU102" s="220" t="s">
        <v>86</v>
      </c>
      <c r="AY102" s="20" t="s">
        <v>188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86</v>
      </c>
      <c r="BK102" s="221">
        <f>ROUND(I102*H102,2)</f>
        <v>0</v>
      </c>
      <c r="BL102" s="20" t="s">
        <v>405</v>
      </c>
      <c r="BM102" s="220" t="s">
        <v>4374</v>
      </c>
    </row>
    <row r="103" s="2" customFormat="1">
      <c r="A103" s="42"/>
      <c r="B103" s="43"/>
      <c r="C103" s="44"/>
      <c r="D103" s="222" t="s">
        <v>194</v>
      </c>
      <c r="E103" s="44"/>
      <c r="F103" s="223" t="s">
        <v>4351</v>
      </c>
      <c r="G103" s="44"/>
      <c r="H103" s="44"/>
      <c r="I103" s="224"/>
      <c r="J103" s="44"/>
      <c r="K103" s="44"/>
      <c r="L103" s="48"/>
      <c r="M103" s="225"/>
      <c r="N103" s="226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194</v>
      </c>
      <c r="AU103" s="20" t="s">
        <v>86</v>
      </c>
    </row>
    <row r="104" s="2" customFormat="1" ht="16.5" customHeight="1">
      <c r="A104" s="42"/>
      <c r="B104" s="43"/>
      <c r="C104" s="209" t="s">
        <v>187</v>
      </c>
      <c r="D104" s="209" t="s">
        <v>189</v>
      </c>
      <c r="E104" s="210" t="s">
        <v>4375</v>
      </c>
      <c r="F104" s="211" t="s">
        <v>4353</v>
      </c>
      <c r="G104" s="212" t="s">
        <v>244</v>
      </c>
      <c r="H104" s="213">
        <v>1</v>
      </c>
      <c r="I104" s="214"/>
      <c r="J104" s="215">
        <f>ROUND(I104*H104,2)</f>
        <v>0</v>
      </c>
      <c r="K104" s="211" t="s">
        <v>32</v>
      </c>
      <c r="L104" s="48"/>
      <c r="M104" s="216" t="s">
        <v>32</v>
      </c>
      <c r="N104" s="217" t="s">
        <v>49</v>
      </c>
      <c r="O104" s="88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20" t="s">
        <v>405</v>
      </c>
      <c r="AT104" s="220" t="s">
        <v>189</v>
      </c>
      <c r="AU104" s="220" t="s">
        <v>86</v>
      </c>
      <c r="AY104" s="20" t="s">
        <v>188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86</v>
      </c>
      <c r="BK104" s="221">
        <f>ROUND(I104*H104,2)</f>
        <v>0</v>
      </c>
      <c r="BL104" s="20" t="s">
        <v>405</v>
      </c>
      <c r="BM104" s="220" t="s">
        <v>4376</v>
      </c>
    </row>
    <row r="105" s="2" customFormat="1">
      <c r="A105" s="42"/>
      <c r="B105" s="43"/>
      <c r="C105" s="44"/>
      <c r="D105" s="222" t="s">
        <v>194</v>
      </c>
      <c r="E105" s="44"/>
      <c r="F105" s="223" t="s">
        <v>4353</v>
      </c>
      <c r="G105" s="44"/>
      <c r="H105" s="44"/>
      <c r="I105" s="224"/>
      <c r="J105" s="44"/>
      <c r="K105" s="44"/>
      <c r="L105" s="48"/>
      <c r="M105" s="225"/>
      <c r="N105" s="226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194</v>
      </c>
      <c r="AU105" s="20" t="s">
        <v>86</v>
      </c>
    </row>
    <row r="106" s="2" customFormat="1" ht="16.5" customHeight="1">
      <c r="A106" s="42"/>
      <c r="B106" s="43"/>
      <c r="C106" s="209" t="s">
        <v>208</v>
      </c>
      <c r="D106" s="209" t="s">
        <v>189</v>
      </c>
      <c r="E106" s="210" t="s">
        <v>4377</v>
      </c>
      <c r="F106" s="211" t="s">
        <v>4355</v>
      </c>
      <c r="G106" s="212" t="s">
        <v>244</v>
      </c>
      <c r="H106" s="213">
        <v>1</v>
      </c>
      <c r="I106" s="214"/>
      <c r="J106" s="215">
        <f>ROUND(I106*H106,2)</f>
        <v>0</v>
      </c>
      <c r="K106" s="211" t="s">
        <v>32</v>
      </c>
      <c r="L106" s="48"/>
      <c r="M106" s="216" t="s">
        <v>32</v>
      </c>
      <c r="N106" s="217" t="s">
        <v>49</v>
      </c>
      <c r="O106" s="88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20" t="s">
        <v>405</v>
      </c>
      <c r="AT106" s="220" t="s">
        <v>189</v>
      </c>
      <c r="AU106" s="220" t="s">
        <v>86</v>
      </c>
      <c r="AY106" s="20" t="s">
        <v>188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20" t="s">
        <v>86</v>
      </c>
      <c r="BK106" s="221">
        <f>ROUND(I106*H106,2)</f>
        <v>0</v>
      </c>
      <c r="BL106" s="20" t="s">
        <v>405</v>
      </c>
      <c r="BM106" s="220" t="s">
        <v>4378</v>
      </c>
    </row>
    <row r="107" s="2" customFormat="1">
      <c r="A107" s="42"/>
      <c r="B107" s="43"/>
      <c r="C107" s="44"/>
      <c r="D107" s="222" t="s">
        <v>194</v>
      </c>
      <c r="E107" s="44"/>
      <c r="F107" s="223" t="s">
        <v>4355</v>
      </c>
      <c r="G107" s="44"/>
      <c r="H107" s="44"/>
      <c r="I107" s="224"/>
      <c r="J107" s="44"/>
      <c r="K107" s="44"/>
      <c r="L107" s="48"/>
      <c r="M107" s="225"/>
      <c r="N107" s="226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194</v>
      </c>
      <c r="AU107" s="20" t="s">
        <v>86</v>
      </c>
    </row>
    <row r="108" s="11" customFormat="1" ht="22.8" customHeight="1">
      <c r="A108" s="11"/>
      <c r="B108" s="195"/>
      <c r="C108" s="196"/>
      <c r="D108" s="197" t="s">
        <v>77</v>
      </c>
      <c r="E108" s="237" t="s">
        <v>4287</v>
      </c>
      <c r="F108" s="237" t="s">
        <v>4288</v>
      </c>
      <c r="G108" s="196"/>
      <c r="H108" s="196"/>
      <c r="I108" s="199"/>
      <c r="J108" s="238">
        <f>BK108</f>
        <v>0</v>
      </c>
      <c r="K108" s="196"/>
      <c r="L108" s="201"/>
      <c r="M108" s="202"/>
      <c r="N108" s="203"/>
      <c r="O108" s="203"/>
      <c r="P108" s="204">
        <f>P109+P112+P117+P126+P131</f>
        <v>0</v>
      </c>
      <c r="Q108" s="203"/>
      <c r="R108" s="204">
        <f>R109+R112+R117+R126+R131</f>
        <v>17.759</v>
      </c>
      <c r="S108" s="203"/>
      <c r="T108" s="205">
        <f>T109+T112+T117+T126+T131</f>
        <v>0</v>
      </c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R108" s="206" t="s">
        <v>91</v>
      </c>
      <c r="AT108" s="207" t="s">
        <v>77</v>
      </c>
      <c r="AU108" s="207" t="s">
        <v>86</v>
      </c>
      <c r="AY108" s="206" t="s">
        <v>188</v>
      </c>
      <c r="BK108" s="208">
        <f>BK109+BK112+BK117+BK126+BK131</f>
        <v>0</v>
      </c>
    </row>
    <row r="109" s="11" customFormat="1" ht="20.88" customHeight="1">
      <c r="A109" s="11"/>
      <c r="B109" s="195"/>
      <c r="C109" s="196"/>
      <c r="D109" s="197" t="s">
        <v>77</v>
      </c>
      <c r="E109" s="237" t="s">
        <v>4289</v>
      </c>
      <c r="F109" s="237" t="s">
        <v>4290</v>
      </c>
      <c r="G109" s="196"/>
      <c r="H109" s="196"/>
      <c r="I109" s="199"/>
      <c r="J109" s="238">
        <f>BK109</f>
        <v>0</v>
      </c>
      <c r="K109" s="196"/>
      <c r="L109" s="201"/>
      <c r="M109" s="202"/>
      <c r="N109" s="203"/>
      <c r="O109" s="203"/>
      <c r="P109" s="204">
        <f>SUM(P110:P111)</f>
        <v>0</v>
      </c>
      <c r="Q109" s="203"/>
      <c r="R109" s="204">
        <f>SUM(R110:R111)</f>
        <v>1</v>
      </c>
      <c r="S109" s="203"/>
      <c r="T109" s="205">
        <f>SUM(T110:T111)</f>
        <v>0</v>
      </c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R109" s="206" t="s">
        <v>86</v>
      </c>
      <c r="AT109" s="207" t="s">
        <v>77</v>
      </c>
      <c r="AU109" s="207" t="s">
        <v>91</v>
      </c>
      <c r="AY109" s="206" t="s">
        <v>188</v>
      </c>
      <c r="BK109" s="208">
        <f>SUM(BK110:BK111)</f>
        <v>0</v>
      </c>
    </row>
    <row r="110" s="2" customFormat="1" ht="24.15" customHeight="1">
      <c r="A110" s="42"/>
      <c r="B110" s="43"/>
      <c r="C110" s="209" t="s">
        <v>213</v>
      </c>
      <c r="D110" s="209" t="s">
        <v>189</v>
      </c>
      <c r="E110" s="210" t="s">
        <v>4291</v>
      </c>
      <c r="F110" s="211" t="s">
        <v>4379</v>
      </c>
      <c r="G110" s="212" t="s">
        <v>886</v>
      </c>
      <c r="H110" s="213">
        <v>1</v>
      </c>
      <c r="I110" s="214"/>
      <c r="J110" s="215">
        <f>ROUND(I110*H110,2)</f>
        <v>0</v>
      </c>
      <c r="K110" s="211" t="s">
        <v>32</v>
      </c>
      <c r="L110" s="48"/>
      <c r="M110" s="216" t="s">
        <v>32</v>
      </c>
      <c r="N110" s="217" t="s">
        <v>49</v>
      </c>
      <c r="O110" s="88"/>
      <c r="P110" s="218">
        <f>O110*H110</f>
        <v>0</v>
      </c>
      <c r="Q110" s="218">
        <v>1</v>
      </c>
      <c r="R110" s="218">
        <f>Q110*H110</f>
        <v>1</v>
      </c>
      <c r="S110" s="218">
        <v>0</v>
      </c>
      <c r="T110" s="219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20" t="s">
        <v>405</v>
      </c>
      <c r="AT110" s="220" t="s">
        <v>189</v>
      </c>
      <c r="AU110" s="220" t="s">
        <v>198</v>
      </c>
      <c r="AY110" s="20" t="s">
        <v>188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20" t="s">
        <v>86</v>
      </c>
      <c r="BK110" s="221">
        <f>ROUND(I110*H110,2)</f>
        <v>0</v>
      </c>
      <c r="BL110" s="20" t="s">
        <v>405</v>
      </c>
      <c r="BM110" s="220" t="s">
        <v>91</v>
      </c>
    </row>
    <row r="111" s="2" customFormat="1">
      <c r="A111" s="42"/>
      <c r="B111" s="43"/>
      <c r="C111" s="44"/>
      <c r="D111" s="222" t="s">
        <v>194</v>
      </c>
      <c r="E111" s="44"/>
      <c r="F111" s="223" t="s">
        <v>4379</v>
      </c>
      <c r="G111" s="44"/>
      <c r="H111" s="44"/>
      <c r="I111" s="224"/>
      <c r="J111" s="44"/>
      <c r="K111" s="44"/>
      <c r="L111" s="48"/>
      <c r="M111" s="225"/>
      <c r="N111" s="226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194</v>
      </c>
      <c r="AU111" s="20" t="s">
        <v>198</v>
      </c>
    </row>
    <row r="112" s="11" customFormat="1" ht="20.88" customHeight="1">
      <c r="A112" s="11"/>
      <c r="B112" s="195"/>
      <c r="C112" s="196"/>
      <c r="D112" s="197" t="s">
        <v>77</v>
      </c>
      <c r="E112" s="237" t="s">
        <v>4293</v>
      </c>
      <c r="F112" s="237" t="s">
        <v>4294</v>
      </c>
      <c r="G112" s="196"/>
      <c r="H112" s="196"/>
      <c r="I112" s="199"/>
      <c r="J112" s="238">
        <f>BK112</f>
        <v>0</v>
      </c>
      <c r="K112" s="196"/>
      <c r="L112" s="201"/>
      <c r="M112" s="202"/>
      <c r="N112" s="203"/>
      <c r="O112" s="203"/>
      <c r="P112" s="204">
        <f>SUM(P113:P116)</f>
        <v>0</v>
      </c>
      <c r="Q112" s="203"/>
      <c r="R112" s="204">
        <f>SUM(R113:R116)</f>
        <v>4.4989999999999997</v>
      </c>
      <c r="S112" s="203"/>
      <c r="T112" s="205">
        <f>SUM(T113:T116)</f>
        <v>0</v>
      </c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R112" s="206" t="s">
        <v>86</v>
      </c>
      <c r="AT112" s="207" t="s">
        <v>77</v>
      </c>
      <c r="AU112" s="207" t="s">
        <v>91</v>
      </c>
      <c r="AY112" s="206" t="s">
        <v>188</v>
      </c>
      <c r="BK112" s="208">
        <f>SUM(BK113:BK116)</f>
        <v>0</v>
      </c>
    </row>
    <row r="113" s="2" customFormat="1" ht="24.15" customHeight="1">
      <c r="A113" s="42"/>
      <c r="B113" s="43"/>
      <c r="C113" s="209" t="s">
        <v>217</v>
      </c>
      <c r="D113" s="209" t="s">
        <v>189</v>
      </c>
      <c r="E113" s="210" t="s">
        <v>4295</v>
      </c>
      <c r="F113" s="211" t="s">
        <v>4380</v>
      </c>
      <c r="G113" s="212" t="s">
        <v>235</v>
      </c>
      <c r="H113" s="213">
        <v>2</v>
      </c>
      <c r="I113" s="214"/>
      <c r="J113" s="215">
        <f>ROUND(I113*H113,2)</f>
        <v>0</v>
      </c>
      <c r="K113" s="211" t="s">
        <v>32</v>
      </c>
      <c r="L113" s="48"/>
      <c r="M113" s="216" t="s">
        <v>32</v>
      </c>
      <c r="N113" s="217" t="s">
        <v>49</v>
      </c>
      <c r="O113" s="88"/>
      <c r="P113" s="218">
        <f>O113*H113</f>
        <v>0</v>
      </c>
      <c r="Q113" s="218">
        <v>1</v>
      </c>
      <c r="R113" s="218">
        <f>Q113*H113</f>
        <v>2</v>
      </c>
      <c r="S113" s="218">
        <v>0</v>
      </c>
      <c r="T113" s="219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20" t="s">
        <v>405</v>
      </c>
      <c r="AT113" s="220" t="s">
        <v>189</v>
      </c>
      <c r="AU113" s="220" t="s">
        <v>198</v>
      </c>
      <c r="AY113" s="20" t="s">
        <v>188</v>
      </c>
      <c r="BE113" s="221">
        <f>IF(N113="základní",J113,0)</f>
        <v>0</v>
      </c>
      <c r="BF113" s="221">
        <f>IF(N113="snížená",J113,0)</f>
        <v>0</v>
      </c>
      <c r="BG113" s="221">
        <f>IF(N113="zákl. přenesená",J113,0)</f>
        <v>0</v>
      </c>
      <c r="BH113" s="221">
        <f>IF(N113="sníž. přenesená",J113,0)</f>
        <v>0</v>
      </c>
      <c r="BI113" s="221">
        <f>IF(N113="nulová",J113,0)</f>
        <v>0</v>
      </c>
      <c r="BJ113" s="20" t="s">
        <v>86</v>
      </c>
      <c r="BK113" s="221">
        <f>ROUND(I113*H113,2)</f>
        <v>0</v>
      </c>
      <c r="BL113" s="20" t="s">
        <v>405</v>
      </c>
      <c r="BM113" s="220" t="s">
        <v>187</v>
      </c>
    </row>
    <row r="114" s="2" customFormat="1">
      <c r="A114" s="42"/>
      <c r="B114" s="43"/>
      <c r="C114" s="44"/>
      <c r="D114" s="222" t="s">
        <v>194</v>
      </c>
      <c r="E114" s="44"/>
      <c r="F114" s="223" t="s">
        <v>4380</v>
      </c>
      <c r="G114" s="44"/>
      <c r="H114" s="44"/>
      <c r="I114" s="224"/>
      <c r="J114" s="44"/>
      <c r="K114" s="44"/>
      <c r="L114" s="48"/>
      <c r="M114" s="225"/>
      <c r="N114" s="226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194</v>
      </c>
      <c r="AU114" s="20" t="s">
        <v>198</v>
      </c>
    </row>
    <row r="115" s="2" customFormat="1" ht="55.5" customHeight="1">
      <c r="A115" s="42"/>
      <c r="B115" s="43"/>
      <c r="C115" s="209" t="s">
        <v>221</v>
      </c>
      <c r="D115" s="209" t="s">
        <v>189</v>
      </c>
      <c r="E115" s="210" t="s">
        <v>4297</v>
      </c>
      <c r="F115" s="211" t="s">
        <v>4300</v>
      </c>
      <c r="G115" s="212" t="s">
        <v>314</v>
      </c>
      <c r="H115" s="213">
        <v>17</v>
      </c>
      <c r="I115" s="214"/>
      <c r="J115" s="215">
        <f>ROUND(I115*H115,2)</f>
        <v>0</v>
      </c>
      <c r="K115" s="211" t="s">
        <v>32</v>
      </c>
      <c r="L115" s="48"/>
      <c r="M115" s="216" t="s">
        <v>32</v>
      </c>
      <c r="N115" s="217" t="s">
        <v>49</v>
      </c>
      <c r="O115" s="88"/>
      <c r="P115" s="218">
        <f>O115*H115</f>
        <v>0</v>
      </c>
      <c r="Q115" s="218">
        <v>0.14699999999999999</v>
      </c>
      <c r="R115" s="218">
        <f>Q115*H115</f>
        <v>2.4989999999999997</v>
      </c>
      <c r="S115" s="218">
        <v>0</v>
      </c>
      <c r="T115" s="219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20" t="s">
        <v>405</v>
      </c>
      <c r="AT115" s="220" t="s">
        <v>189</v>
      </c>
      <c r="AU115" s="220" t="s">
        <v>198</v>
      </c>
      <c r="AY115" s="20" t="s">
        <v>188</v>
      </c>
      <c r="BE115" s="221">
        <f>IF(N115="základní",J115,0)</f>
        <v>0</v>
      </c>
      <c r="BF115" s="221">
        <f>IF(N115="snížená",J115,0)</f>
        <v>0</v>
      </c>
      <c r="BG115" s="221">
        <f>IF(N115="zákl. přenesená",J115,0)</f>
        <v>0</v>
      </c>
      <c r="BH115" s="221">
        <f>IF(N115="sníž. přenesená",J115,0)</f>
        <v>0</v>
      </c>
      <c r="BI115" s="221">
        <f>IF(N115="nulová",J115,0)</f>
        <v>0</v>
      </c>
      <c r="BJ115" s="20" t="s">
        <v>86</v>
      </c>
      <c r="BK115" s="221">
        <f>ROUND(I115*H115,2)</f>
        <v>0</v>
      </c>
      <c r="BL115" s="20" t="s">
        <v>405</v>
      </c>
      <c r="BM115" s="220" t="s">
        <v>213</v>
      </c>
    </row>
    <row r="116" s="2" customFormat="1">
      <c r="A116" s="42"/>
      <c r="B116" s="43"/>
      <c r="C116" s="44"/>
      <c r="D116" s="222" t="s">
        <v>194</v>
      </c>
      <c r="E116" s="44"/>
      <c r="F116" s="223" t="s">
        <v>4301</v>
      </c>
      <c r="G116" s="44"/>
      <c r="H116" s="44"/>
      <c r="I116" s="224"/>
      <c r="J116" s="44"/>
      <c r="K116" s="44"/>
      <c r="L116" s="48"/>
      <c r="M116" s="225"/>
      <c r="N116" s="226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194</v>
      </c>
      <c r="AU116" s="20" t="s">
        <v>198</v>
      </c>
    </row>
    <row r="117" s="11" customFormat="1" ht="20.88" customHeight="1">
      <c r="A117" s="11"/>
      <c r="B117" s="195"/>
      <c r="C117" s="196"/>
      <c r="D117" s="197" t="s">
        <v>77</v>
      </c>
      <c r="E117" s="237" t="s">
        <v>4302</v>
      </c>
      <c r="F117" s="237" t="s">
        <v>4303</v>
      </c>
      <c r="G117" s="196"/>
      <c r="H117" s="196"/>
      <c r="I117" s="199"/>
      <c r="J117" s="238">
        <f>BK117</f>
        <v>0</v>
      </c>
      <c r="K117" s="196"/>
      <c r="L117" s="201"/>
      <c r="M117" s="202"/>
      <c r="N117" s="203"/>
      <c r="O117" s="203"/>
      <c r="P117" s="204">
        <f>SUM(P118:P125)</f>
        <v>0</v>
      </c>
      <c r="Q117" s="203"/>
      <c r="R117" s="204">
        <f>SUM(R118:R125)</f>
        <v>8.5600000000000005</v>
      </c>
      <c r="S117" s="203"/>
      <c r="T117" s="205">
        <f>SUM(T118:T125)</f>
        <v>0</v>
      </c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R117" s="206" t="s">
        <v>86</v>
      </c>
      <c r="AT117" s="207" t="s">
        <v>77</v>
      </c>
      <c r="AU117" s="207" t="s">
        <v>91</v>
      </c>
      <c r="AY117" s="206" t="s">
        <v>188</v>
      </c>
      <c r="BK117" s="208">
        <f>SUM(BK118:BK125)</f>
        <v>0</v>
      </c>
    </row>
    <row r="118" s="2" customFormat="1" ht="24.15" customHeight="1">
      <c r="A118" s="42"/>
      <c r="B118" s="43"/>
      <c r="C118" s="209" t="s">
        <v>324</v>
      </c>
      <c r="D118" s="209" t="s">
        <v>189</v>
      </c>
      <c r="E118" s="210" t="s">
        <v>4299</v>
      </c>
      <c r="F118" s="211" t="s">
        <v>4305</v>
      </c>
      <c r="G118" s="212" t="s">
        <v>235</v>
      </c>
      <c r="H118" s="213">
        <v>7</v>
      </c>
      <c r="I118" s="214"/>
      <c r="J118" s="215">
        <f>ROUND(I118*H118,2)</f>
        <v>0</v>
      </c>
      <c r="K118" s="211" t="s">
        <v>32</v>
      </c>
      <c r="L118" s="48"/>
      <c r="M118" s="216" t="s">
        <v>32</v>
      </c>
      <c r="N118" s="217" t="s">
        <v>49</v>
      </c>
      <c r="O118" s="88"/>
      <c r="P118" s="218">
        <f>O118*H118</f>
        <v>0</v>
      </c>
      <c r="Q118" s="218">
        <v>0.40000000000000002</v>
      </c>
      <c r="R118" s="218">
        <f>Q118*H118</f>
        <v>2.8000000000000003</v>
      </c>
      <c r="S118" s="218">
        <v>0</v>
      </c>
      <c r="T118" s="219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20" t="s">
        <v>405</v>
      </c>
      <c r="AT118" s="220" t="s">
        <v>189</v>
      </c>
      <c r="AU118" s="220" t="s">
        <v>198</v>
      </c>
      <c r="AY118" s="20" t="s">
        <v>188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20" t="s">
        <v>86</v>
      </c>
      <c r="BK118" s="221">
        <f>ROUND(I118*H118,2)</f>
        <v>0</v>
      </c>
      <c r="BL118" s="20" t="s">
        <v>405</v>
      </c>
      <c r="BM118" s="220" t="s">
        <v>221</v>
      </c>
    </row>
    <row r="119" s="2" customFormat="1">
      <c r="A119" s="42"/>
      <c r="B119" s="43"/>
      <c r="C119" s="44"/>
      <c r="D119" s="222" t="s">
        <v>194</v>
      </c>
      <c r="E119" s="44"/>
      <c r="F119" s="223" t="s">
        <v>4306</v>
      </c>
      <c r="G119" s="44"/>
      <c r="H119" s="44"/>
      <c r="I119" s="224"/>
      <c r="J119" s="44"/>
      <c r="K119" s="44"/>
      <c r="L119" s="48"/>
      <c r="M119" s="225"/>
      <c r="N119" s="226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194</v>
      </c>
      <c r="AU119" s="20" t="s">
        <v>198</v>
      </c>
    </row>
    <row r="120" s="2" customFormat="1" ht="33" customHeight="1">
      <c r="A120" s="42"/>
      <c r="B120" s="43"/>
      <c r="C120" s="209" t="s">
        <v>340</v>
      </c>
      <c r="D120" s="209" t="s">
        <v>189</v>
      </c>
      <c r="E120" s="210" t="s">
        <v>4304</v>
      </c>
      <c r="F120" s="211" t="s">
        <v>4308</v>
      </c>
      <c r="G120" s="212" t="s">
        <v>235</v>
      </c>
      <c r="H120" s="213">
        <v>1</v>
      </c>
      <c r="I120" s="214"/>
      <c r="J120" s="215">
        <f>ROUND(I120*H120,2)</f>
        <v>0</v>
      </c>
      <c r="K120" s="211" t="s">
        <v>32</v>
      </c>
      <c r="L120" s="48"/>
      <c r="M120" s="216" t="s">
        <v>32</v>
      </c>
      <c r="N120" s="217" t="s">
        <v>49</v>
      </c>
      <c r="O120" s="88"/>
      <c r="P120" s="218">
        <f>O120*H120</f>
        <v>0</v>
      </c>
      <c r="Q120" s="218">
        <v>0.40000000000000002</v>
      </c>
      <c r="R120" s="218">
        <f>Q120*H120</f>
        <v>0.40000000000000002</v>
      </c>
      <c r="S120" s="218">
        <v>0</v>
      </c>
      <c r="T120" s="219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20" t="s">
        <v>405</v>
      </c>
      <c r="AT120" s="220" t="s">
        <v>189</v>
      </c>
      <c r="AU120" s="220" t="s">
        <v>198</v>
      </c>
      <c r="AY120" s="20" t="s">
        <v>188</v>
      </c>
      <c r="BE120" s="221">
        <f>IF(N120="základní",J120,0)</f>
        <v>0</v>
      </c>
      <c r="BF120" s="221">
        <f>IF(N120="snížená",J120,0)</f>
        <v>0</v>
      </c>
      <c r="BG120" s="221">
        <f>IF(N120="zákl. přenesená",J120,0)</f>
        <v>0</v>
      </c>
      <c r="BH120" s="221">
        <f>IF(N120="sníž. přenesená",J120,0)</f>
        <v>0</v>
      </c>
      <c r="BI120" s="221">
        <f>IF(N120="nulová",J120,0)</f>
        <v>0</v>
      </c>
      <c r="BJ120" s="20" t="s">
        <v>86</v>
      </c>
      <c r="BK120" s="221">
        <f>ROUND(I120*H120,2)</f>
        <v>0</v>
      </c>
      <c r="BL120" s="20" t="s">
        <v>405</v>
      </c>
      <c r="BM120" s="220" t="s">
        <v>340</v>
      </c>
    </row>
    <row r="121" s="2" customFormat="1">
      <c r="A121" s="42"/>
      <c r="B121" s="43"/>
      <c r="C121" s="44"/>
      <c r="D121" s="222" t="s">
        <v>194</v>
      </c>
      <c r="E121" s="44"/>
      <c r="F121" s="223" t="s">
        <v>4309</v>
      </c>
      <c r="G121" s="44"/>
      <c r="H121" s="44"/>
      <c r="I121" s="224"/>
      <c r="J121" s="44"/>
      <c r="K121" s="44"/>
      <c r="L121" s="48"/>
      <c r="M121" s="225"/>
      <c r="N121" s="226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194</v>
      </c>
      <c r="AU121" s="20" t="s">
        <v>198</v>
      </c>
    </row>
    <row r="122" s="2" customFormat="1" ht="33" customHeight="1">
      <c r="A122" s="42"/>
      <c r="B122" s="43"/>
      <c r="C122" s="209" t="s">
        <v>360</v>
      </c>
      <c r="D122" s="209" t="s">
        <v>189</v>
      </c>
      <c r="E122" s="210" t="s">
        <v>4307</v>
      </c>
      <c r="F122" s="211" t="s">
        <v>4381</v>
      </c>
      <c r="G122" s="212" t="s">
        <v>982</v>
      </c>
      <c r="H122" s="213">
        <v>2</v>
      </c>
      <c r="I122" s="214"/>
      <c r="J122" s="215">
        <f>ROUND(I122*H122,2)</f>
        <v>0</v>
      </c>
      <c r="K122" s="211" t="s">
        <v>32</v>
      </c>
      <c r="L122" s="48"/>
      <c r="M122" s="216" t="s">
        <v>32</v>
      </c>
      <c r="N122" s="217" t="s">
        <v>49</v>
      </c>
      <c r="O122" s="88"/>
      <c r="P122" s="218">
        <f>O122*H122</f>
        <v>0</v>
      </c>
      <c r="Q122" s="218">
        <v>0.17999999999999999</v>
      </c>
      <c r="R122" s="218">
        <f>Q122*H122</f>
        <v>0.35999999999999999</v>
      </c>
      <c r="S122" s="218">
        <v>0</v>
      </c>
      <c r="T122" s="219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20" t="s">
        <v>405</v>
      </c>
      <c r="AT122" s="220" t="s">
        <v>189</v>
      </c>
      <c r="AU122" s="220" t="s">
        <v>198</v>
      </c>
      <c r="AY122" s="20" t="s">
        <v>188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86</v>
      </c>
      <c r="BK122" s="221">
        <f>ROUND(I122*H122,2)</f>
        <v>0</v>
      </c>
      <c r="BL122" s="20" t="s">
        <v>405</v>
      </c>
      <c r="BM122" s="220" t="s">
        <v>366</v>
      </c>
    </row>
    <row r="123" s="2" customFormat="1">
      <c r="A123" s="42"/>
      <c r="B123" s="43"/>
      <c r="C123" s="44"/>
      <c r="D123" s="222" t="s">
        <v>194</v>
      </c>
      <c r="E123" s="44"/>
      <c r="F123" s="223" t="s">
        <v>4382</v>
      </c>
      <c r="G123" s="44"/>
      <c r="H123" s="44"/>
      <c r="I123" s="224"/>
      <c r="J123" s="44"/>
      <c r="K123" s="44"/>
      <c r="L123" s="48"/>
      <c r="M123" s="225"/>
      <c r="N123" s="226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194</v>
      </c>
      <c r="AU123" s="20" t="s">
        <v>198</v>
      </c>
    </row>
    <row r="124" s="2" customFormat="1" ht="16.5" customHeight="1">
      <c r="A124" s="42"/>
      <c r="B124" s="43"/>
      <c r="C124" s="209" t="s">
        <v>366</v>
      </c>
      <c r="D124" s="209" t="s">
        <v>189</v>
      </c>
      <c r="E124" s="210" t="s">
        <v>4310</v>
      </c>
      <c r="F124" s="211" t="s">
        <v>4314</v>
      </c>
      <c r="G124" s="212" t="s">
        <v>244</v>
      </c>
      <c r="H124" s="213">
        <v>1</v>
      </c>
      <c r="I124" s="214"/>
      <c r="J124" s="215">
        <f>ROUND(I124*H124,2)</f>
        <v>0</v>
      </c>
      <c r="K124" s="211" t="s">
        <v>32</v>
      </c>
      <c r="L124" s="48"/>
      <c r="M124" s="216" t="s">
        <v>32</v>
      </c>
      <c r="N124" s="217" t="s">
        <v>49</v>
      </c>
      <c r="O124" s="88"/>
      <c r="P124" s="218">
        <f>O124*H124</f>
        <v>0</v>
      </c>
      <c r="Q124" s="218">
        <v>5</v>
      </c>
      <c r="R124" s="218">
        <f>Q124*H124</f>
        <v>5</v>
      </c>
      <c r="S124" s="218">
        <v>0</v>
      </c>
      <c r="T124" s="219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20" t="s">
        <v>405</v>
      </c>
      <c r="AT124" s="220" t="s">
        <v>189</v>
      </c>
      <c r="AU124" s="220" t="s">
        <v>198</v>
      </c>
      <c r="AY124" s="20" t="s">
        <v>188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0" t="s">
        <v>86</v>
      </c>
      <c r="BK124" s="221">
        <f>ROUND(I124*H124,2)</f>
        <v>0</v>
      </c>
      <c r="BL124" s="20" t="s">
        <v>405</v>
      </c>
      <c r="BM124" s="220" t="s">
        <v>393</v>
      </c>
    </row>
    <row r="125" s="2" customFormat="1">
      <c r="A125" s="42"/>
      <c r="B125" s="43"/>
      <c r="C125" s="44"/>
      <c r="D125" s="222" t="s">
        <v>194</v>
      </c>
      <c r="E125" s="44"/>
      <c r="F125" s="223" t="s">
        <v>4314</v>
      </c>
      <c r="G125" s="44"/>
      <c r="H125" s="44"/>
      <c r="I125" s="224"/>
      <c r="J125" s="44"/>
      <c r="K125" s="44"/>
      <c r="L125" s="48"/>
      <c r="M125" s="225"/>
      <c r="N125" s="226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194</v>
      </c>
      <c r="AU125" s="20" t="s">
        <v>198</v>
      </c>
    </row>
    <row r="126" s="11" customFormat="1" ht="20.88" customHeight="1">
      <c r="A126" s="11"/>
      <c r="B126" s="195"/>
      <c r="C126" s="196"/>
      <c r="D126" s="197" t="s">
        <v>77</v>
      </c>
      <c r="E126" s="237" t="s">
        <v>4315</v>
      </c>
      <c r="F126" s="237" t="s">
        <v>4316</v>
      </c>
      <c r="G126" s="196"/>
      <c r="H126" s="196"/>
      <c r="I126" s="199"/>
      <c r="J126" s="238">
        <f>BK126</f>
        <v>0</v>
      </c>
      <c r="K126" s="196"/>
      <c r="L126" s="201"/>
      <c r="M126" s="202"/>
      <c r="N126" s="203"/>
      <c r="O126" s="203"/>
      <c r="P126" s="204">
        <f>SUM(P127:P130)</f>
        <v>0</v>
      </c>
      <c r="Q126" s="203"/>
      <c r="R126" s="204">
        <f>SUM(R127:R130)</f>
        <v>1.7000000000000002</v>
      </c>
      <c r="S126" s="203"/>
      <c r="T126" s="205">
        <f>SUM(T127:T130)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06" t="s">
        <v>91</v>
      </c>
      <c r="AT126" s="207" t="s">
        <v>77</v>
      </c>
      <c r="AU126" s="207" t="s">
        <v>91</v>
      </c>
      <c r="AY126" s="206" t="s">
        <v>188</v>
      </c>
      <c r="BK126" s="208">
        <f>SUM(BK127:BK130)</f>
        <v>0</v>
      </c>
    </row>
    <row r="127" s="2" customFormat="1" ht="49.05" customHeight="1">
      <c r="A127" s="42"/>
      <c r="B127" s="43"/>
      <c r="C127" s="209" t="s">
        <v>386</v>
      </c>
      <c r="D127" s="209" t="s">
        <v>189</v>
      </c>
      <c r="E127" s="210" t="s">
        <v>4317</v>
      </c>
      <c r="F127" s="211" t="s">
        <v>4318</v>
      </c>
      <c r="G127" s="212" t="s">
        <v>314</v>
      </c>
      <c r="H127" s="213">
        <v>17</v>
      </c>
      <c r="I127" s="214"/>
      <c r="J127" s="215">
        <f>ROUND(I127*H127,2)</f>
        <v>0</v>
      </c>
      <c r="K127" s="211" t="s">
        <v>32</v>
      </c>
      <c r="L127" s="48"/>
      <c r="M127" s="216" t="s">
        <v>32</v>
      </c>
      <c r="N127" s="217" t="s">
        <v>49</v>
      </c>
      <c r="O127" s="88"/>
      <c r="P127" s="218">
        <f>O127*H127</f>
        <v>0</v>
      </c>
      <c r="Q127" s="218">
        <v>0.10000000000000001</v>
      </c>
      <c r="R127" s="218">
        <f>Q127*H127</f>
        <v>1.7000000000000002</v>
      </c>
      <c r="S127" s="218">
        <v>0</v>
      </c>
      <c r="T127" s="219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20" t="s">
        <v>405</v>
      </c>
      <c r="AT127" s="220" t="s">
        <v>189</v>
      </c>
      <c r="AU127" s="220" t="s">
        <v>198</v>
      </c>
      <c r="AY127" s="20" t="s">
        <v>188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20" t="s">
        <v>86</v>
      </c>
      <c r="BK127" s="221">
        <f>ROUND(I127*H127,2)</f>
        <v>0</v>
      </c>
      <c r="BL127" s="20" t="s">
        <v>405</v>
      </c>
      <c r="BM127" s="220" t="s">
        <v>405</v>
      </c>
    </row>
    <row r="128" s="2" customFormat="1">
      <c r="A128" s="42"/>
      <c r="B128" s="43"/>
      <c r="C128" s="44"/>
      <c r="D128" s="222" t="s">
        <v>194</v>
      </c>
      <c r="E128" s="44"/>
      <c r="F128" s="223" t="s">
        <v>4318</v>
      </c>
      <c r="G128" s="44"/>
      <c r="H128" s="44"/>
      <c r="I128" s="224"/>
      <c r="J128" s="44"/>
      <c r="K128" s="44"/>
      <c r="L128" s="48"/>
      <c r="M128" s="225"/>
      <c r="N128" s="226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194</v>
      </c>
      <c r="AU128" s="20" t="s">
        <v>198</v>
      </c>
    </row>
    <row r="129" s="2" customFormat="1" ht="16.5" customHeight="1">
      <c r="A129" s="42"/>
      <c r="B129" s="43"/>
      <c r="C129" s="209" t="s">
        <v>393</v>
      </c>
      <c r="D129" s="209" t="s">
        <v>189</v>
      </c>
      <c r="E129" s="210" t="s">
        <v>4319</v>
      </c>
      <c r="F129" s="211" t="s">
        <v>4320</v>
      </c>
      <c r="G129" s="212" t="s">
        <v>235</v>
      </c>
      <c r="H129" s="213">
        <v>85</v>
      </c>
      <c r="I129" s="214"/>
      <c r="J129" s="215">
        <f>ROUND(I129*H129,2)</f>
        <v>0</v>
      </c>
      <c r="K129" s="211" t="s">
        <v>32</v>
      </c>
      <c r="L129" s="48"/>
      <c r="M129" s="216" t="s">
        <v>32</v>
      </c>
      <c r="N129" s="217" t="s">
        <v>49</v>
      </c>
      <c r="O129" s="88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20" t="s">
        <v>405</v>
      </c>
      <c r="AT129" s="220" t="s">
        <v>189</v>
      </c>
      <c r="AU129" s="220" t="s">
        <v>198</v>
      </c>
      <c r="AY129" s="20" t="s">
        <v>188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20" t="s">
        <v>86</v>
      </c>
      <c r="BK129" s="221">
        <f>ROUND(I129*H129,2)</f>
        <v>0</v>
      </c>
      <c r="BL129" s="20" t="s">
        <v>405</v>
      </c>
      <c r="BM129" s="220" t="s">
        <v>423</v>
      </c>
    </row>
    <row r="130" s="2" customFormat="1">
      <c r="A130" s="42"/>
      <c r="B130" s="43"/>
      <c r="C130" s="44"/>
      <c r="D130" s="222" t="s">
        <v>194</v>
      </c>
      <c r="E130" s="44"/>
      <c r="F130" s="223" t="s">
        <v>4320</v>
      </c>
      <c r="G130" s="44"/>
      <c r="H130" s="44"/>
      <c r="I130" s="224"/>
      <c r="J130" s="44"/>
      <c r="K130" s="44"/>
      <c r="L130" s="48"/>
      <c r="M130" s="225"/>
      <c r="N130" s="226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194</v>
      </c>
      <c r="AU130" s="20" t="s">
        <v>198</v>
      </c>
    </row>
    <row r="131" s="11" customFormat="1" ht="20.88" customHeight="1">
      <c r="A131" s="11"/>
      <c r="B131" s="195"/>
      <c r="C131" s="196"/>
      <c r="D131" s="197" t="s">
        <v>77</v>
      </c>
      <c r="E131" s="237" t="s">
        <v>4321</v>
      </c>
      <c r="F131" s="237" t="s">
        <v>4322</v>
      </c>
      <c r="G131" s="196"/>
      <c r="H131" s="196"/>
      <c r="I131" s="199"/>
      <c r="J131" s="238">
        <f>BK131</f>
        <v>0</v>
      </c>
      <c r="K131" s="196"/>
      <c r="L131" s="201"/>
      <c r="M131" s="202"/>
      <c r="N131" s="203"/>
      <c r="O131" s="203"/>
      <c r="P131" s="204">
        <f>SUM(P132:P133)</f>
        <v>0</v>
      </c>
      <c r="Q131" s="203"/>
      <c r="R131" s="204">
        <f>SUM(R132:R133)</f>
        <v>2</v>
      </c>
      <c r="S131" s="203"/>
      <c r="T131" s="205">
        <f>SUM(T132:T133)</f>
        <v>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06" t="s">
        <v>86</v>
      </c>
      <c r="AT131" s="207" t="s">
        <v>77</v>
      </c>
      <c r="AU131" s="207" t="s">
        <v>91</v>
      </c>
      <c r="AY131" s="206" t="s">
        <v>188</v>
      </c>
      <c r="BK131" s="208">
        <f>SUM(BK132:BK133)</f>
        <v>0</v>
      </c>
    </row>
    <row r="132" s="2" customFormat="1" ht="16.5" customHeight="1">
      <c r="A132" s="42"/>
      <c r="B132" s="43"/>
      <c r="C132" s="209" t="s">
        <v>8</v>
      </c>
      <c r="D132" s="209" t="s">
        <v>189</v>
      </c>
      <c r="E132" s="210" t="s">
        <v>4313</v>
      </c>
      <c r="F132" s="211" t="s">
        <v>4324</v>
      </c>
      <c r="G132" s="212" t="s">
        <v>235</v>
      </c>
      <c r="H132" s="213">
        <v>20</v>
      </c>
      <c r="I132" s="214"/>
      <c r="J132" s="215">
        <f>ROUND(I132*H132,2)</f>
        <v>0</v>
      </c>
      <c r="K132" s="211" t="s">
        <v>32</v>
      </c>
      <c r="L132" s="48"/>
      <c r="M132" s="216" t="s">
        <v>32</v>
      </c>
      <c r="N132" s="217" t="s">
        <v>49</v>
      </c>
      <c r="O132" s="88"/>
      <c r="P132" s="218">
        <f>O132*H132</f>
        <v>0</v>
      </c>
      <c r="Q132" s="218">
        <v>0.10000000000000001</v>
      </c>
      <c r="R132" s="218">
        <f>Q132*H132</f>
        <v>2</v>
      </c>
      <c r="S132" s="218">
        <v>0</v>
      </c>
      <c r="T132" s="219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20" t="s">
        <v>405</v>
      </c>
      <c r="AT132" s="220" t="s">
        <v>189</v>
      </c>
      <c r="AU132" s="220" t="s">
        <v>198</v>
      </c>
      <c r="AY132" s="20" t="s">
        <v>188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20" t="s">
        <v>86</v>
      </c>
      <c r="BK132" s="221">
        <f>ROUND(I132*H132,2)</f>
        <v>0</v>
      </c>
      <c r="BL132" s="20" t="s">
        <v>405</v>
      </c>
      <c r="BM132" s="220" t="s">
        <v>434</v>
      </c>
    </row>
    <row r="133" s="2" customFormat="1">
      <c r="A133" s="42"/>
      <c r="B133" s="43"/>
      <c r="C133" s="44"/>
      <c r="D133" s="222" t="s">
        <v>194</v>
      </c>
      <c r="E133" s="44"/>
      <c r="F133" s="223" t="s">
        <v>4324</v>
      </c>
      <c r="G133" s="44"/>
      <c r="H133" s="44"/>
      <c r="I133" s="224"/>
      <c r="J133" s="44"/>
      <c r="K133" s="44"/>
      <c r="L133" s="48"/>
      <c r="M133" s="225"/>
      <c r="N133" s="226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194</v>
      </c>
      <c r="AU133" s="20" t="s">
        <v>198</v>
      </c>
    </row>
    <row r="134" s="11" customFormat="1" ht="22.8" customHeight="1">
      <c r="A134" s="11"/>
      <c r="B134" s="195"/>
      <c r="C134" s="196"/>
      <c r="D134" s="197" t="s">
        <v>77</v>
      </c>
      <c r="E134" s="237" t="s">
        <v>4325</v>
      </c>
      <c r="F134" s="237" t="s">
        <v>4326</v>
      </c>
      <c r="G134" s="196"/>
      <c r="H134" s="196"/>
      <c r="I134" s="199"/>
      <c r="J134" s="238">
        <f>BK134</f>
        <v>0</v>
      </c>
      <c r="K134" s="196"/>
      <c r="L134" s="201"/>
      <c r="M134" s="202"/>
      <c r="N134" s="203"/>
      <c r="O134" s="203"/>
      <c r="P134" s="204">
        <f>P135+P138+P147</f>
        <v>0</v>
      </c>
      <c r="Q134" s="203"/>
      <c r="R134" s="204">
        <f>R135+R138+R147</f>
        <v>5.4199999999999999</v>
      </c>
      <c r="S134" s="203"/>
      <c r="T134" s="205">
        <f>T135+T138+T147</f>
        <v>0</v>
      </c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R134" s="206" t="s">
        <v>91</v>
      </c>
      <c r="AT134" s="207" t="s">
        <v>77</v>
      </c>
      <c r="AU134" s="207" t="s">
        <v>86</v>
      </c>
      <c r="AY134" s="206" t="s">
        <v>188</v>
      </c>
      <c r="BK134" s="208">
        <f>BK135+BK138+BK147</f>
        <v>0</v>
      </c>
    </row>
    <row r="135" s="11" customFormat="1" ht="20.88" customHeight="1">
      <c r="A135" s="11"/>
      <c r="B135" s="195"/>
      <c r="C135" s="196"/>
      <c r="D135" s="197" t="s">
        <v>77</v>
      </c>
      <c r="E135" s="237" t="s">
        <v>4327</v>
      </c>
      <c r="F135" s="237" t="s">
        <v>4290</v>
      </c>
      <c r="G135" s="196"/>
      <c r="H135" s="196"/>
      <c r="I135" s="199"/>
      <c r="J135" s="238">
        <f>BK135</f>
        <v>0</v>
      </c>
      <c r="K135" s="196"/>
      <c r="L135" s="201"/>
      <c r="M135" s="202"/>
      <c r="N135" s="203"/>
      <c r="O135" s="203"/>
      <c r="P135" s="204">
        <f>SUM(P136:P137)</f>
        <v>0</v>
      </c>
      <c r="Q135" s="203"/>
      <c r="R135" s="204">
        <f>SUM(R136:R137)</f>
        <v>0.10000000000000001</v>
      </c>
      <c r="S135" s="203"/>
      <c r="T135" s="205">
        <f>SUM(T136:T137)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06" t="s">
        <v>86</v>
      </c>
      <c r="AT135" s="207" t="s">
        <v>77</v>
      </c>
      <c r="AU135" s="207" t="s">
        <v>91</v>
      </c>
      <c r="AY135" s="206" t="s">
        <v>188</v>
      </c>
      <c r="BK135" s="208">
        <f>SUM(BK136:BK137)</f>
        <v>0</v>
      </c>
    </row>
    <row r="136" s="2" customFormat="1" ht="24.15" customHeight="1">
      <c r="A136" s="42"/>
      <c r="B136" s="43"/>
      <c r="C136" s="209" t="s">
        <v>405</v>
      </c>
      <c r="D136" s="209" t="s">
        <v>189</v>
      </c>
      <c r="E136" s="210" t="s">
        <v>4328</v>
      </c>
      <c r="F136" s="211" t="s">
        <v>4329</v>
      </c>
      <c r="G136" s="212" t="s">
        <v>886</v>
      </c>
      <c r="H136" s="213">
        <v>0.5</v>
      </c>
      <c r="I136" s="214"/>
      <c r="J136" s="215">
        <f>ROUND(I136*H136,2)</f>
        <v>0</v>
      </c>
      <c r="K136" s="211" t="s">
        <v>32</v>
      </c>
      <c r="L136" s="48"/>
      <c r="M136" s="216" t="s">
        <v>32</v>
      </c>
      <c r="N136" s="217" t="s">
        <v>49</v>
      </c>
      <c r="O136" s="88"/>
      <c r="P136" s="218">
        <f>O136*H136</f>
        <v>0</v>
      </c>
      <c r="Q136" s="218">
        <v>0.20000000000000001</v>
      </c>
      <c r="R136" s="218">
        <f>Q136*H136</f>
        <v>0.10000000000000001</v>
      </c>
      <c r="S136" s="218">
        <v>0</v>
      </c>
      <c r="T136" s="219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20" t="s">
        <v>405</v>
      </c>
      <c r="AT136" s="220" t="s">
        <v>189</v>
      </c>
      <c r="AU136" s="220" t="s">
        <v>198</v>
      </c>
      <c r="AY136" s="20" t="s">
        <v>188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20" t="s">
        <v>86</v>
      </c>
      <c r="BK136" s="221">
        <f>ROUND(I136*H136,2)</f>
        <v>0</v>
      </c>
      <c r="BL136" s="20" t="s">
        <v>405</v>
      </c>
      <c r="BM136" s="220" t="s">
        <v>441</v>
      </c>
    </row>
    <row r="137" s="2" customFormat="1">
      <c r="A137" s="42"/>
      <c r="B137" s="43"/>
      <c r="C137" s="44"/>
      <c r="D137" s="222" t="s">
        <v>194</v>
      </c>
      <c r="E137" s="44"/>
      <c r="F137" s="223" t="s">
        <v>4329</v>
      </c>
      <c r="G137" s="44"/>
      <c r="H137" s="44"/>
      <c r="I137" s="224"/>
      <c r="J137" s="44"/>
      <c r="K137" s="44"/>
      <c r="L137" s="48"/>
      <c r="M137" s="225"/>
      <c r="N137" s="226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194</v>
      </c>
      <c r="AU137" s="20" t="s">
        <v>198</v>
      </c>
    </row>
    <row r="138" s="11" customFormat="1" ht="20.88" customHeight="1">
      <c r="A138" s="11"/>
      <c r="B138" s="195"/>
      <c r="C138" s="196"/>
      <c r="D138" s="197" t="s">
        <v>77</v>
      </c>
      <c r="E138" s="237" t="s">
        <v>4330</v>
      </c>
      <c r="F138" s="237" t="s">
        <v>4294</v>
      </c>
      <c r="G138" s="196"/>
      <c r="H138" s="196"/>
      <c r="I138" s="199"/>
      <c r="J138" s="238">
        <f>BK138</f>
        <v>0</v>
      </c>
      <c r="K138" s="196"/>
      <c r="L138" s="201"/>
      <c r="M138" s="202"/>
      <c r="N138" s="203"/>
      <c r="O138" s="203"/>
      <c r="P138" s="204">
        <f>SUM(P139:P146)</f>
        <v>0</v>
      </c>
      <c r="Q138" s="203"/>
      <c r="R138" s="204">
        <f>SUM(R139:R146)</f>
        <v>3.9199999999999999</v>
      </c>
      <c r="S138" s="203"/>
      <c r="T138" s="205">
        <f>SUM(T139:T146)</f>
        <v>0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206" t="s">
        <v>86</v>
      </c>
      <c r="AT138" s="207" t="s">
        <v>77</v>
      </c>
      <c r="AU138" s="207" t="s">
        <v>91</v>
      </c>
      <c r="AY138" s="206" t="s">
        <v>188</v>
      </c>
      <c r="BK138" s="208">
        <f>SUM(BK139:BK146)</f>
        <v>0</v>
      </c>
    </row>
    <row r="139" s="2" customFormat="1" ht="37.8" customHeight="1">
      <c r="A139" s="42"/>
      <c r="B139" s="43"/>
      <c r="C139" s="209" t="s">
        <v>413</v>
      </c>
      <c r="D139" s="209" t="s">
        <v>189</v>
      </c>
      <c r="E139" s="210" t="s">
        <v>4331</v>
      </c>
      <c r="F139" s="211" t="s">
        <v>4383</v>
      </c>
      <c r="G139" s="212" t="s">
        <v>244</v>
      </c>
      <c r="H139" s="213">
        <v>1</v>
      </c>
      <c r="I139" s="214"/>
      <c r="J139" s="215">
        <f>ROUND(I139*H139,2)</f>
        <v>0</v>
      </c>
      <c r="K139" s="211" t="s">
        <v>32</v>
      </c>
      <c r="L139" s="48"/>
      <c r="M139" s="216" t="s">
        <v>32</v>
      </c>
      <c r="N139" s="217" t="s">
        <v>49</v>
      </c>
      <c r="O139" s="88"/>
      <c r="P139" s="218">
        <f>O139*H139</f>
        <v>0</v>
      </c>
      <c r="Q139" s="218">
        <v>1</v>
      </c>
      <c r="R139" s="218">
        <f>Q139*H139</f>
        <v>1</v>
      </c>
      <c r="S139" s="218">
        <v>0</v>
      </c>
      <c r="T139" s="219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20" t="s">
        <v>405</v>
      </c>
      <c r="AT139" s="220" t="s">
        <v>189</v>
      </c>
      <c r="AU139" s="220" t="s">
        <v>198</v>
      </c>
      <c r="AY139" s="20" t="s">
        <v>188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20" t="s">
        <v>86</v>
      </c>
      <c r="BK139" s="221">
        <f>ROUND(I139*H139,2)</f>
        <v>0</v>
      </c>
      <c r="BL139" s="20" t="s">
        <v>405</v>
      </c>
      <c r="BM139" s="220" t="s">
        <v>449</v>
      </c>
    </row>
    <row r="140" s="2" customFormat="1">
      <c r="A140" s="42"/>
      <c r="B140" s="43"/>
      <c r="C140" s="44"/>
      <c r="D140" s="222" t="s">
        <v>194</v>
      </c>
      <c r="E140" s="44"/>
      <c r="F140" s="223" t="s">
        <v>4383</v>
      </c>
      <c r="G140" s="44"/>
      <c r="H140" s="44"/>
      <c r="I140" s="224"/>
      <c r="J140" s="44"/>
      <c r="K140" s="44"/>
      <c r="L140" s="48"/>
      <c r="M140" s="225"/>
      <c r="N140" s="226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194</v>
      </c>
      <c r="AU140" s="20" t="s">
        <v>198</v>
      </c>
    </row>
    <row r="141" s="2" customFormat="1" ht="24.15" customHeight="1">
      <c r="A141" s="42"/>
      <c r="B141" s="43"/>
      <c r="C141" s="209" t="s">
        <v>423</v>
      </c>
      <c r="D141" s="209" t="s">
        <v>189</v>
      </c>
      <c r="E141" s="210" t="s">
        <v>4333</v>
      </c>
      <c r="F141" s="211" t="s">
        <v>4336</v>
      </c>
      <c r="G141" s="212" t="s">
        <v>314</v>
      </c>
      <c r="H141" s="213">
        <v>3</v>
      </c>
      <c r="I141" s="214"/>
      <c r="J141" s="215">
        <f>ROUND(I141*H141,2)</f>
        <v>0</v>
      </c>
      <c r="K141" s="211" t="s">
        <v>32</v>
      </c>
      <c r="L141" s="48"/>
      <c r="M141" s="216" t="s">
        <v>32</v>
      </c>
      <c r="N141" s="217" t="s">
        <v>49</v>
      </c>
      <c r="O141" s="88"/>
      <c r="P141" s="218">
        <f>O141*H141</f>
        <v>0</v>
      </c>
      <c r="Q141" s="218">
        <v>0.27000000000000002</v>
      </c>
      <c r="R141" s="218">
        <f>Q141*H141</f>
        <v>0.81000000000000005</v>
      </c>
      <c r="S141" s="218">
        <v>0</v>
      </c>
      <c r="T141" s="219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20" t="s">
        <v>405</v>
      </c>
      <c r="AT141" s="220" t="s">
        <v>189</v>
      </c>
      <c r="AU141" s="220" t="s">
        <v>198</v>
      </c>
      <c r="AY141" s="20" t="s">
        <v>188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20" t="s">
        <v>86</v>
      </c>
      <c r="BK141" s="221">
        <f>ROUND(I141*H141,2)</f>
        <v>0</v>
      </c>
      <c r="BL141" s="20" t="s">
        <v>405</v>
      </c>
      <c r="BM141" s="220" t="s">
        <v>457</v>
      </c>
    </row>
    <row r="142" s="2" customFormat="1">
      <c r="A142" s="42"/>
      <c r="B142" s="43"/>
      <c r="C142" s="44"/>
      <c r="D142" s="222" t="s">
        <v>194</v>
      </c>
      <c r="E142" s="44"/>
      <c r="F142" s="223" t="s">
        <v>4337</v>
      </c>
      <c r="G142" s="44"/>
      <c r="H142" s="44"/>
      <c r="I142" s="224"/>
      <c r="J142" s="44"/>
      <c r="K142" s="44"/>
      <c r="L142" s="48"/>
      <c r="M142" s="225"/>
      <c r="N142" s="226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194</v>
      </c>
      <c r="AU142" s="20" t="s">
        <v>198</v>
      </c>
    </row>
    <row r="143" s="2" customFormat="1" ht="24.15" customHeight="1">
      <c r="A143" s="42"/>
      <c r="B143" s="43"/>
      <c r="C143" s="209" t="s">
        <v>429</v>
      </c>
      <c r="D143" s="209" t="s">
        <v>189</v>
      </c>
      <c r="E143" s="210" t="s">
        <v>4335</v>
      </c>
      <c r="F143" s="211" t="s">
        <v>4384</v>
      </c>
      <c r="G143" s="212" t="s">
        <v>314</v>
      </c>
      <c r="H143" s="213">
        <v>3</v>
      </c>
      <c r="I143" s="214"/>
      <c r="J143" s="215">
        <f>ROUND(I143*H143,2)</f>
        <v>0</v>
      </c>
      <c r="K143" s="211" t="s">
        <v>32</v>
      </c>
      <c r="L143" s="48"/>
      <c r="M143" s="216" t="s">
        <v>32</v>
      </c>
      <c r="N143" s="217" t="s">
        <v>49</v>
      </c>
      <c r="O143" s="88"/>
      <c r="P143" s="218">
        <f>O143*H143</f>
        <v>0</v>
      </c>
      <c r="Q143" s="218">
        <v>0.28999999999999998</v>
      </c>
      <c r="R143" s="218">
        <f>Q143*H143</f>
        <v>0.86999999999999988</v>
      </c>
      <c r="S143" s="218">
        <v>0</v>
      </c>
      <c r="T143" s="219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20" t="s">
        <v>405</v>
      </c>
      <c r="AT143" s="220" t="s">
        <v>189</v>
      </c>
      <c r="AU143" s="220" t="s">
        <v>198</v>
      </c>
      <c r="AY143" s="20" t="s">
        <v>188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20" t="s">
        <v>86</v>
      </c>
      <c r="BK143" s="221">
        <f>ROUND(I143*H143,2)</f>
        <v>0</v>
      </c>
      <c r="BL143" s="20" t="s">
        <v>405</v>
      </c>
      <c r="BM143" s="220" t="s">
        <v>466</v>
      </c>
    </row>
    <row r="144" s="2" customFormat="1">
      <c r="A144" s="42"/>
      <c r="B144" s="43"/>
      <c r="C144" s="44"/>
      <c r="D144" s="222" t="s">
        <v>194</v>
      </c>
      <c r="E144" s="44"/>
      <c r="F144" s="223" t="s">
        <v>4385</v>
      </c>
      <c r="G144" s="44"/>
      <c r="H144" s="44"/>
      <c r="I144" s="224"/>
      <c r="J144" s="44"/>
      <c r="K144" s="44"/>
      <c r="L144" s="48"/>
      <c r="M144" s="225"/>
      <c r="N144" s="226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194</v>
      </c>
      <c r="AU144" s="20" t="s">
        <v>198</v>
      </c>
    </row>
    <row r="145" s="2" customFormat="1" ht="24.15" customHeight="1">
      <c r="A145" s="42"/>
      <c r="B145" s="43"/>
      <c r="C145" s="209" t="s">
        <v>434</v>
      </c>
      <c r="D145" s="209" t="s">
        <v>189</v>
      </c>
      <c r="E145" s="210" t="s">
        <v>4338</v>
      </c>
      <c r="F145" s="211" t="s">
        <v>4339</v>
      </c>
      <c r="G145" s="212" t="s">
        <v>314</v>
      </c>
      <c r="H145" s="213">
        <v>4</v>
      </c>
      <c r="I145" s="214"/>
      <c r="J145" s="215">
        <f>ROUND(I145*H145,2)</f>
        <v>0</v>
      </c>
      <c r="K145" s="211" t="s">
        <v>32</v>
      </c>
      <c r="L145" s="48"/>
      <c r="M145" s="216" t="s">
        <v>32</v>
      </c>
      <c r="N145" s="217" t="s">
        <v>49</v>
      </c>
      <c r="O145" s="88"/>
      <c r="P145" s="218">
        <f>O145*H145</f>
        <v>0</v>
      </c>
      <c r="Q145" s="218">
        <v>0.31</v>
      </c>
      <c r="R145" s="218">
        <f>Q145*H145</f>
        <v>1.24</v>
      </c>
      <c r="S145" s="218">
        <v>0</v>
      </c>
      <c r="T145" s="219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20" t="s">
        <v>405</v>
      </c>
      <c r="AT145" s="220" t="s">
        <v>189</v>
      </c>
      <c r="AU145" s="220" t="s">
        <v>198</v>
      </c>
      <c r="AY145" s="20" t="s">
        <v>188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20" t="s">
        <v>86</v>
      </c>
      <c r="BK145" s="221">
        <f>ROUND(I145*H145,2)</f>
        <v>0</v>
      </c>
      <c r="BL145" s="20" t="s">
        <v>405</v>
      </c>
      <c r="BM145" s="220" t="s">
        <v>476</v>
      </c>
    </row>
    <row r="146" s="2" customFormat="1">
      <c r="A146" s="42"/>
      <c r="B146" s="43"/>
      <c r="C146" s="44"/>
      <c r="D146" s="222" t="s">
        <v>194</v>
      </c>
      <c r="E146" s="44"/>
      <c r="F146" s="223" t="s">
        <v>4340</v>
      </c>
      <c r="G146" s="44"/>
      <c r="H146" s="44"/>
      <c r="I146" s="224"/>
      <c r="J146" s="44"/>
      <c r="K146" s="44"/>
      <c r="L146" s="48"/>
      <c r="M146" s="225"/>
      <c r="N146" s="226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194</v>
      </c>
      <c r="AU146" s="20" t="s">
        <v>198</v>
      </c>
    </row>
    <row r="147" s="11" customFormat="1" ht="20.88" customHeight="1">
      <c r="A147" s="11"/>
      <c r="B147" s="195"/>
      <c r="C147" s="196"/>
      <c r="D147" s="197" t="s">
        <v>77</v>
      </c>
      <c r="E147" s="237" t="s">
        <v>4341</v>
      </c>
      <c r="F147" s="237" t="s">
        <v>4322</v>
      </c>
      <c r="G147" s="196"/>
      <c r="H147" s="196"/>
      <c r="I147" s="199"/>
      <c r="J147" s="238">
        <f>BK147</f>
        <v>0</v>
      </c>
      <c r="K147" s="196"/>
      <c r="L147" s="201"/>
      <c r="M147" s="202"/>
      <c r="N147" s="203"/>
      <c r="O147" s="203"/>
      <c r="P147" s="204">
        <f>SUM(P148:P153)</f>
        <v>0</v>
      </c>
      <c r="Q147" s="203"/>
      <c r="R147" s="204">
        <f>SUM(R148:R153)</f>
        <v>1.4000000000000001</v>
      </c>
      <c r="S147" s="203"/>
      <c r="T147" s="205">
        <f>SUM(T148:T153)</f>
        <v>0</v>
      </c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R147" s="206" t="s">
        <v>86</v>
      </c>
      <c r="AT147" s="207" t="s">
        <v>77</v>
      </c>
      <c r="AU147" s="207" t="s">
        <v>91</v>
      </c>
      <c r="AY147" s="206" t="s">
        <v>188</v>
      </c>
      <c r="BK147" s="208">
        <f>SUM(BK148:BK153)</f>
        <v>0</v>
      </c>
    </row>
    <row r="148" s="2" customFormat="1" ht="16.5" customHeight="1">
      <c r="A148" s="42"/>
      <c r="B148" s="43"/>
      <c r="C148" s="209" t="s">
        <v>7</v>
      </c>
      <c r="D148" s="209" t="s">
        <v>189</v>
      </c>
      <c r="E148" s="210" t="s">
        <v>4342</v>
      </c>
      <c r="F148" s="211" t="s">
        <v>4343</v>
      </c>
      <c r="G148" s="212" t="s">
        <v>235</v>
      </c>
      <c r="H148" s="213">
        <v>4</v>
      </c>
      <c r="I148" s="214"/>
      <c r="J148" s="215">
        <f>ROUND(I148*H148,2)</f>
        <v>0</v>
      </c>
      <c r="K148" s="211" t="s">
        <v>32</v>
      </c>
      <c r="L148" s="48"/>
      <c r="M148" s="216" t="s">
        <v>32</v>
      </c>
      <c r="N148" s="217" t="s">
        <v>49</v>
      </c>
      <c r="O148" s="88"/>
      <c r="P148" s="218">
        <f>O148*H148</f>
        <v>0</v>
      </c>
      <c r="Q148" s="218">
        <v>0.10000000000000001</v>
      </c>
      <c r="R148" s="218">
        <f>Q148*H148</f>
        <v>0.40000000000000002</v>
      </c>
      <c r="S148" s="218">
        <v>0</v>
      </c>
      <c r="T148" s="219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20" t="s">
        <v>405</v>
      </c>
      <c r="AT148" s="220" t="s">
        <v>189</v>
      </c>
      <c r="AU148" s="220" t="s">
        <v>198</v>
      </c>
      <c r="AY148" s="20" t="s">
        <v>188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20" t="s">
        <v>86</v>
      </c>
      <c r="BK148" s="221">
        <f>ROUND(I148*H148,2)</f>
        <v>0</v>
      </c>
      <c r="BL148" s="20" t="s">
        <v>405</v>
      </c>
      <c r="BM148" s="220" t="s">
        <v>484</v>
      </c>
    </row>
    <row r="149" s="2" customFormat="1">
      <c r="A149" s="42"/>
      <c r="B149" s="43"/>
      <c r="C149" s="44"/>
      <c r="D149" s="222" t="s">
        <v>194</v>
      </c>
      <c r="E149" s="44"/>
      <c r="F149" s="223" t="s">
        <v>4343</v>
      </c>
      <c r="G149" s="44"/>
      <c r="H149" s="44"/>
      <c r="I149" s="224"/>
      <c r="J149" s="44"/>
      <c r="K149" s="44"/>
      <c r="L149" s="48"/>
      <c r="M149" s="225"/>
      <c r="N149" s="226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194</v>
      </c>
      <c r="AU149" s="20" t="s">
        <v>198</v>
      </c>
    </row>
    <row r="150" s="2" customFormat="1" ht="16.5" customHeight="1">
      <c r="A150" s="42"/>
      <c r="B150" s="43"/>
      <c r="C150" s="209" t="s">
        <v>441</v>
      </c>
      <c r="D150" s="209" t="s">
        <v>189</v>
      </c>
      <c r="E150" s="210" t="s">
        <v>4344</v>
      </c>
      <c r="F150" s="211" t="s">
        <v>4386</v>
      </c>
      <c r="G150" s="212" t="s">
        <v>235</v>
      </c>
      <c r="H150" s="213">
        <v>4</v>
      </c>
      <c r="I150" s="214"/>
      <c r="J150" s="215">
        <f>ROUND(I150*H150,2)</f>
        <v>0</v>
      </c>
      <c r="K150" s="211" t="s">
        <v>32</v>
      </c>
      <c r="L150" s="48"/>
      <c r="M150" s="216" t="s">
        <v>32</v>
      </c>
      <c r="N150" s="217" t="s">
        <v>49</v>
      </c>
      <c r="O150" s="88"/>
      <c r="P150" s="218">
        <f>O150*H150</f>
        <v>0</v>
      </c>
      <c r="Q150" s="218">
        <v>0.10000000000000001</v>
      </c>
      <c r="R150" s="218">
        <f>Q150*H150</f>
        <v>0.40000000000000002</v>
      </c>
      <c r="S150" s="218">
        <v>0</v>
      </c>
      <c r="T150" s="219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20" t="s">
        <v>405</v>
      </c>
      <c r="AT150" s="220" t="s">
        <v>189</v>
      </c>
      <c r="AU150" s="220" t="s">
        <v>198</v>
      </c>
      <c r="AY150" s="20" t="s">
        <v>188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20" t="s">
        <v>86</v>
      </c>
      <c r="BK150" s="221">
        <f>ROUND(I150*H150,2)</f>
        <v>0</v>
      </c>
      <c r="BL150" s="20" t="s">
        <v>405</v>
      </c>
      <c r="BM150" s="220" t="s">
        <v>500</v>
      </c>
    </row>
    <row r="151" s="2" customFormat="1">
      <c r="A151" s="42"/>
      <c r="B151" s="43"/>
      <c r="C151" s="44"/>
      <c r="D151" s="222" t="s">
        <v>194</v>
      </c>
      <c r="E151" s="44"/>
      <c r="F151" s="223" t="s">
        <v>4386</v>
      </c>
      <c r="G151" s="44"/>
      <c r="H151" s="44"/>
      <c r="I151" s="224"/>
      <c r="J151" s="44"/>
      <c r="K151" s="44"/>
      <c r="L151" s="48"/>
      <c r="M151" s="225"/>
      <c r="N151" s="226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194</v>
      </c>
      <c r="AU151" s="20" t="s">
        <v>198</v>
      </c>
    </row>
    <row r="152" s="2" customFormat="1" ht="16.5" customHeight="1">
      <c r="A152" s="42"/>
      <c r="B152" s="43"/>
      <c r="C152" s="209" t="s">
        <v>445</v>
      </c>
      <c r="D152" s="209" t="s">
        <v>189</v>
      </c>
      <c r="E152" s="210" t="s">
        <v>4387</v>
      </c>
      <c r="F152" s="211" t="s">
        <v>4345</v>
      </c>
      <c r="G152" s="212" t="s">
        <v>235</v>
      </c>
      <c r="H152" s="213">
        <v>6</v>
      </c>
      <c r="I152" s="214"/>
      <c r="J152" s="215">
        <f>ROUND(I152*H152,2)</f>
        <v>0</v>
      </c>
      <c r="K152" s="211" t="s">
        <v>32</v>
      </c>
      <c r="L152" s="48"/>
      <c r="M152" s="216" t="s">
        <v>32</v>
      </c>
      <c r="N152" s="217" t="s">
        <v>49</v>
      </c>
      <c r="O152" s="88"/>
      <c r="P152" s="218">
        <f>O152*H152</f>
        <v>0</v>
      </c>
      <c r="Q152" s="218">
        <v>0.10000000000000001</v>
      </c>
      <c r="R152" s="218">
        <f>Q152*H152</f>
        <v>0.60000000000000009</v>
      </c>
      <c r="S152" s="218">
        <v>0</v>
      </c>
      <c r="T152" s="219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20" t="s">
        <v>405</v>
      </c>
      <c r="AT152" s="220" t="s">
        <v>189</v>
      </c>
      <c r="AU152" s="220" t="s">
        <v>198</v>
      </c>
      <c r="AY152" s="20" t="s">
        <v>188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20" t="s">
        <v>86</v>
      </c>
      <c r="BK152" s="221">
        <f>ROUND(I152*H152,2)</f>
        <v>0</v>
      </c>
      <c r="BL152" s="20" t="s">
        <v>405</v>
      </c>
      <c r="BM152" s="220" t="s">
        <v>513</v>
      </c>
    </row>
    <row r="153" s="2" customFormat="1">
      <c r="A153" s="42"/>
      <c r="B153" s="43"/>
      <c r="C153" s="44"/>
      <c r="D153" s="222" t="s">
        <v>194</v>
      </c>
      <c r="E153" s="44"/>
      <c r="F153" s="223" t="s">
        <v>4345</v>
      </c>
      <c r="G153" s="44"/>
      <c r="H153" s="44"/>
      <c r="I153" s="224"/>
      <c r="J153" s="44"/>
      <c r="K153" s="44"/>
      <c r="L153" s="48"/>
      <c r="M153" s="228"/>
      <c r="N153" s="229"/>
      <c r="O153" s="230"/>
      <c r="P153" s="230"/>
      <c r="Q153" s="230"/>
      <c r="R153" s="230"/>
      <c r="S153" s="230"/>
      <c r="T153" s="231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194</v>
      </c>
      <c r="AU153" s="20" t="s">
        <v>198</v>
      </c>
    </row>
    <row r="154" s="2" customFormat="1" ht="6.96" customHeight="1">
      <c r="A154" s="42"/>
      <c r="B154" s="63"/>
      <c r="C154" s="64"/>
      <c r="D154" s="64"/>
      <c r="E154" s="64"/>
      <c r="F154" s="64"/>
      <c r="G154" s="64"/>
      <c r="H154" s="64"/>
      <c r="I154" s="64"/>
      <c r="J154" s="64"/>
      <c r="K154" s="64"/>
      <c r="L154" s="48"/>
      <c r="M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</row>
  </sheetData>
  <sheetProtection sheet="1" autoFilter="0" formatColumns="0" formatRows="0" objects="1" scenarios="1" spinCount="100000" saltValue="FvE+LNTNZyeRy+h/yli2u4sj4sfVv01MjXTeEq/N4OUz/hcxap27memL4eU2A4EwlSg2DfXhvw20BsMmvz+1Sw==" hashValue="JfPedk9r3Z0IjtskyYTaAUm8vQwy4U1KfdRKB1FZWEe5AWvJaLXLuZ2spuqHjPe66fN3zaYODMS8YxmsGPjv9w==" algorithmName="SHA-512" password="EC2B"/>
  <autoFilter ref="C95:K15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91</v>
      </c>
    </row>
    <row r="4" s="1" customFormat="1" ht="24.96" customHeight="1">
      <c r="B4" s="23"/>
      <c r="D4" s="144" t="s">
        <v>164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26.25" customHeight="1">
      <c r="B7" s="23"/>
      <c r="E7" s="147" t="str">
        <f>'Rekapitulace stavby'!K6</f>
        <v>Dům kultury v Ostrově - vybudování kulturního a kreativního centra (interiér)</v>
      </c>
      <c r="F7" s="146"/>
      <c r="G7" s="146"/>
      <c r="H7" s="146"/>
      <c r="L7" s="23"/>
    </row>
    <row r="8" s="1" customFormat="1" ht="12" customHeight="1">
      <c r="B8" s="23"/>
      <c r="D8" s="146" t="s">
        <v>165</v>
      </c>
      <c r="L8" s="23"/>
    </row>
    <row r="9" s="2" customFormat="1" ht="16.5" customHeight="1">
      <c r="A9" s="42"/>
      <c r="B9" s="48"/>
      <c r="C9" s="42"/>
      <c r="D9" s="42"/>
      <c r="E9" s="147" t="s">
        <v>3663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255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4388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32</v>
      </c>
      <c r="G13" s="42"/>
      <c r="H13" s="42"/>
      <c r="I13" s="146" t="s">
        <v>20</v>
      </c>
      <c r="J13" s="137" t="s">
        <v>32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23</v>
      </c>
      <c r="G14" s="42"/>
      <c r="H14" s="42"/>
      <c r="I14" s="146" t="s">
        <v>24</v>
      </c>
      <c r="J14" s="150" t="str">
        <f>'Rekapitulace stavby'!AN8</f>
        <v>13. 3. 2024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30</v>
      </c>
      <c r="E16" s="42"/>
      <c r="F16" s="42"/>
      <c r="G16" s="42"/>
      <c r="H16" s="42"/>
      <c r="I16" s="146" t="s">
        <v>31</v>
      </c>
      <c r="J16" s="137" t="s">
        <v>32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33</v>
      </c>
      <c r="F17" s="42"/>
      <c r="G17" s="42"/>
      <c r="H17" s="42"/>
      <c r="I17" s="146" t="s">
        <v>34</v>
      </c>
      <c r="J17" s="137" t="s">
        <v>32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35</v>
      </c>
      <c r="E19" s="42"/>
      <c r="F19" s="42"/>
      <c r="G19" s="42"/>
      <c r="H19" s="42"/>
      <c r="I19" s="146" t="s">
        <v>31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34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37</v>
      </c>
      <c r="E22" s="42"/>
      <c r="F22" s="42"/>
      <c r="G22" s="42"/>
      <c r="H22" s="42"/>
      <c r="I22" s="146" t="s">
        <v>31</v>
      </c>
      <c r="J22" s="137" t="s">
        <v>32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38</v>
      </c>
      <c r="F23" s="42"/>
      <c r="G23" s="42"/>
      <c r="H23" s="42"/>
      <c r="I23" s="146" t="s">
        <v>34</v>
      </c>
      <c r="J23" s="137" t="s">
        <v>32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40</v>
      </c>
      <c r="E25" s="42"/>
      <c r="F25" s="42"/>
      <c r="G25" s="42"/>
      <c r="H25" s="42"/>
      <c r="I25" s="146" t="s">
        <v>31</v>
      </c>
      <c r="J25" s="137" t="str">
        <f>IF('Rekapitulace stavby'!AN19="","",'Rekapitulace stavby'!AN19)</f>
        <v/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>Jakub Vilingr</v>
      </c>
      <c r="F26" s="42"/>
      <c r="G26" s="42"/>
      <c r="H26" s="42"/>
      <c r="I26" s="146" t="s">
        <v>34</v>
      </c>
      <c r="J26" s="137" t="str">
        <f>IF('Rekapitulace stavby'!AN20="","",'Rekapitulace stavby'!AN20)</f>
        <v/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42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71.25" customHeight="1">
      <c r="A29" s="151"/>
      <c r="B29" s="152"/>
      <c r="C29" s="151"/>
      <c r="D29" s="151"/>
      <c r="E29" s="153" t="s">
        <v>43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44</v>
      </c>
      <c r="E32" s="42"/>
      <c r="F32" s="42"/>
      <c r="G32" s="42"/>
      <c r="H32" s="42"/>
      <c r="I32" s="42"/>
      <c r="J32" s="157">
        <f>ROUND(J100,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46</v>
      </c>
      <c r="G34" s="42"/>
      <c r="H34" s="42"/>
      <c r="I34" s="158" t="s">
        <v>45</v>
      </c>
      <c r="J34" s="158" t="s">
        <v>47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48</v>
      </c>
      <c r="E35" s="146" t="s">
        <v>49</v>
      </c>
      <c r="F35" s="160">
        <f>ROUND((SUM(BE100:BE199)),  2)</f>
        <v>0</v>
      </c>
      <c r="G35" s="42"/>
      <c r="H35" s="42"/>
      <c r="I35" s="161">
        <v>0.20999999999999999</v>
      </c>
      <c r="J35" s="160">
        <f>ROUND(((SUM(BE100:BE199))*I35),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50</v>
      </c>
      <c r="F36" s="160">
        <f>ROUND((SUM(BF100:BF199)),  2)</f>
        <v>0</v>
      </c>
      <c r="G36" s="42"/>
      <c r="H36" s="42"/>
      <c r="I36" s="161">
        <v>0.14999999999999999</v>
      </c>
      <c r="J36" s="160">
        <f>ROUND(((SUM(BF100:BF199))*I36),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51</v>
      </c>
      <c r="F37" s="160">
        <f>ROUND((SUM(BG100:BG199)),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52</v>
      </c>
      <c r="F38" s="160">
        <f>ROUND((SUM(BH100:BH199)),  2)</f>
        <v>0</v>
      </c>
      <c r="G38" s="42"/>
      <c r="H38" s="42"/>
      <c r="I38" s="161">
        <v>0.14999999999999999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53</v>
      </c>
      <c r="F39" s="160">
        <f>ROUND((SUM(BI100:BI199)),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54</v>
      </c>
      <c r="E41" s="164"/>
      <c r="F41" s="164"/>
      <c r="G41" s="165" t="s">
        <v>55</v>
      </c>
      <c r="H41" s="166" t="s">
        <v>56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167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26.25" customHeight="1">
      <c r="A50" s="42"/>
      <c r="B50" s="43"/>
      <c r="C50" s="44"/>
      <c r="D50" s="44"/>
      <c r="E50" s="173" t="str">
        <f>E7</f>
        <v>Dům kultury v Ostrově - vybudování kulturního a kreativního centra (interiér)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165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3" t="s">
        <v>3663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255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ZTI-SB - Zdravotně technické instalace (balkon)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>Ostrov</v>
      </c>
      <c r="G56" s="44"/>
      <c r="H56" s="44"/>
      <c r="I56" s="35" t="s">
        <v>24</v>
      </c>
      <c r="J56" s="76" t="str">
        <f>IF(J14="","",J14)</f>
        <v>13. 3. 2024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54.45" customHeight="1">
      <c r="A58" s="42"/>
      <c r="B58" s="43"/>
      <c r="C58" s="35" t="s">
        <v>30</v>
      </c>
      <c r="D58" s="44"/>
      <c r="E58" s="44"/>
      <c r="F58" s="30" t="str">
        <f>E17</f>
        <v>Město Ostrov, Jáchymovská 1 , 363 01 Ostrov</v>
      </c>
      <c r="G58" s="44"/>
      <c r="H58" s="44"/>
      <c r="I58" s="35" t="s">
        <v>37</v>
      </c>
      <c r="J58" s="40" t="str">
        <f>E23</f>
        <v>Ing arch Olga Růžičková, Gagarinova, Karlovy Vary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5" t="s">
        <v>35</v>
      </c>
      <c r="D59" s="44"/>
      <c r="E59" s="44"/>
      <c r="F59" s="30" t="str">
        <f>IF(E20="","",E20)</f>
        <v>Vyplň údaj</v>
      </c>
      <c r="G59" s="44"/>
      <c r="H59" s="44"/>
      <c r="I59" s="35" t="s">
        <v>40</v>
      </c>
      <c r="J59" s="40" t="str">
        <f>E26</f>
        <v>Jakub Vilingr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168</v>
      </c>
      <c r="D61" s="175"/>
      <c r="E61" s="175"/>
      <c r="F61" s="175"/>
      <c r="G61" s="175"/>
      <c r="H61" s="175"/>
      <c r="I61" s="175"/>
      <c r="J61" s="176" t="s">
        <v>169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76</v>
      </c>
      <c r="D63" s="44"/>
      <c r="E63" s="44"/>
      <c r="F63" s="44"/>
      <c r="G63" s="44"/>
      <c r="H63" s="44"/>
      <c r="I63" s="44"/>
      <c r="J63" s="106">
        <f>J100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170</v>
      </c>
    </row>
    <row r="64" s="9" customFormat="1" ht="24.96" customHeight="1">
      <c r="A64" s="9"/>
      <c r="B64" s="178"/>
      <c r="C64" s="179"/>
      <c r="D64" s="180" t="s">
        <v>4274</v>
      </c>
      <c r="E64" s="181"/>
      <c r="F64" s="181"/>
      <c r="G64" s="181"/>
      <c r="H64" s="181"/>
      <c r="I64" s="181"/>
      <c r="J64" s="182">
        <f>J101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2" customFormat="1" ht="19.92" customHeight="1">
      <c r="A65" s="12"/>
      <c r="B65" s="232"/>
      <c r="C65" s="129"/>
      <c r="D65" s="233" t="s">
        <v>4275</v>
      </c>
      <c r="E65" s="234"/>
      <c r="F65" s="234"/>
      <c r="G65" s="234"/>
      <c r="H65" s="234"/>
      <c r="I65" s="234"/>
      <c r="J65" s="235">
        <f>J102</f>
        <v>0</v>
      </c>
      <c r="K65" s="129"/>
      <c r="L65" s="236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4.88" customHeight="1">
      <c r="A66" s="12"/>
      <c r="B66" s="232"/>
      <c r="C66" s="129"/>
      <c r="D66" s="233" t="s">
        <v>4276</v>
      </c>
      <c r="E66" s="234"/>
      <c r="F66" s="234"/>
      <c r="G66" s="234"/>
      <c r="H66" s="234"/>
      <c r="I66" s="234"/>
      <c r="J66" s="235">
        <f>J103</f>
        <v>0</v>
      </c>
      <c r="K66" s="129"/>
      <c r="L66" s="236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12" customFormat="1" ht="14.88" customHeight="1">
      <c r="A67" s="12"/>
      <c r="B67" s="232"/>
      <c r="C67" s="129"/>
      <c r="D67" s="233" t="s">
        <v>4277</v>
      </c>
      <c r="E67" s="234"/>
      <c r="F67" s="234"/>
      <c r="G67" s="234"/>
      <c r="H67" s="234"/>
      <c r="I67" s="234"/>
      <c r="J67" s="235">
        <f>J106</f>
        <v>0</v>
      </c>
      <c r="K67" s="129"/>
      <c r="L67" s="236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="12" customFormat="1" ht="14.88" customHeight="1">
      <c r="A68" s="12"/>
      <c r="B68" s="232"/>
      <c r="C68" s="129"/>
      <c r="D68" s="233" t="s">
        <v>4278</v>
      </c>
      <c r="E68" s="234"/>
      <c r="F68" s="234"/>
      <c r="G68" s="234"/>
      <c r="H68" s="234"/>
      <c r="I68" s="234"/>
      <c r="J68" s="235">
        <f>J111</f>
        <v>0</v>
      </c>
      <c r="K68" s="129"/>
      <c r="L68" s="236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="12" customFormat="1" ht="14.88" customHeight="1">
      <c r="A69" s="12"/>
      <c r="B69" s="232"/>
      <c r="C69" s="129"/>
      <c r="D69" s="233" t="s">
        <v>4279</v>
      </c>
      <c r="E69" s="234"/>
      <c r="F69" s="234"/>
      <c r="G69" s="234"/>
      <c r="H69" s="234"/>
      <c r="I69" s="234"/>
      <c r="J69" s="235">
        <f>J118</f>
        <v>0</v>
      </c>
      <c r="K69" s="129"/>
      <c r="L69" s="236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s="12" customFormat="1" ht="14.88" customHeight="1">
      <c r="A70" s="12"/>
      <c r="B70" s="232"/>
      <c r="C70" s="129"/>
      <c r="D70" s="233" t="s">
        <v>4280</v>
      </c>
      <c r="E70" s="234"/>
      <c r="F70" s="234"/>
      <c r="G70" s="234"/>
      <c r="H70" s="234"/>
      <c r="I70" s="234"/>
      <c r="J70" s="235">
        <f>J123</f>
        <v>0</v>
      </c>
      <c r="K70" s="129"/>
      <c r="L70" s="236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s="12" customFormat="1" ht="19.92" customHeight="1">
      <c r="A71" s="12"/>
      <c r="B71" s="232"/>
      <c r="C71" s="129"/>
      <c r="D71" s="233" t="s">
        <v>4281</v>
      </c>
      <c r="E71" s="234"/>
      <c r="F71" s="234"/>
      <c r="G71" s="234"/>
      <c r="H71" s="234"/>
      <c r="I71" s="234"/>
      <c r="J71" s="235">
        <f>J128</f>
        <v>0</v>
      </c>
      <c r="K71" s="129"/>
      <c r="L71" s="236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="12" customFormat="1" ht="14.88" customHeight="1">
      <c r="A72" s="12"/>
      <c r="B72" s="232"/>
      <c r="C72" s="129"/>
      <c r="D72" s="233" t="s">
        <v>4282</v>
      </c>
      <c r="E72" s="234"/>
      <c r="F72" s="234"/>
      <c r="G72" s="234"/>
      <c r="H72" s="234"/>
      <c r="I72" s="234"/>
      <c r="J72" s="235">
        <f>J129</f>
        <v>0</v>
      </c>
      <c r="K72" s="129"/>
      <c r="L72" s="236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</row>
    <row r="73" s="12" customFormat="1" ht="14.88" customHeight="1">
      <c r="A73" s="12"/>
      <c r="B73" s="232"/>
      <c r="C73" s="129"/>
      <c r="D73" s="233" t="s">
        <v>4283</v>
      </c>
      <c r="E73" s="234"/>
      <c r="F73" s="234"/>
      <c r="G73" s="234"/>
      <c r="H73" s="234"/>
      <c r="I73" s="234"/>
      <c r="J73" s="235">
        <f>J132</f>
        <v>0</v>
      </c>
      <c r="K73" s="129"/>
      <c r="L73" s="236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</row>
    <row r="74" s="12" customFormat="1" ht="14.88" customHeight="1">
      <c r="A74" s="12"/>
      <c r="B74" s="232"/>
      <c r="C74" s="129"/>
      <c r="D74" s="233" t="s">
        <v>4389</v>
      </c>
      <c r="E74" s="234"/>
      <c r="F74" s="234"/>
      <c r="G74" s="234"/>
      <c r="H74" s="234"/>
      <c r="I74" s="234"/>
      <c r="J74" s="235">
        <f>J143</f>
        <v>0</v>
      </c>
      <c r="K74" s="129"/>
      <c r="L74" s="236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</row>
    <row r="75" s="12" customFormat="1" ht="14.88" customHeight="1">
      <c r="A75" s="12"/>
      <c r="B75" s="232"/>
      <c r="C75" s="129"/>
      <c r="D75" s="233" t="s">
        <v>4390</v>
      </c>
      <c r="E75" s="234"/>
      <c r="F75" s="234"/>
      <c r="G75" s="234"/>
      <c r="H75" s="234"/>
      <c r="I75" s="234"/>
      <c r="J75" s="235">
        <f>J150</f>
        <v>0</v>
      </c>
      <c r="K75" s="129"/>
      <c r="L75" s="236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</row>
    <row r="76" s="12" customFormat="1" ht="19.92" customHeight="1">
      <c r="A76" s="12"/>
      <c r="B76" s="232"/>
      <c r="C76" s="129"/>
      <c r="D76" s="233" t="s">
        <v>4391</v>
      </c>
      <c r="E76" s="234"/>
      <c r="F76" s="234"/>
      <c r="G76" s="234"/>
      <c r="H76" s="234"/>
      <c r="I76" s="234"/>
      <c r="J76" s="235">
        <f>J155</f>
        <v>0</v>
      </c>
      <c r="K76" s="129"/>
      <c r="L76" s="236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</row>
    <row r="77" s="12" customFormat="1" ht="14.88" customHeight="1">
      <c r="A77" s="12"/>
      <c r="B77" s="232"/>
      <c r="C77" s="129"/>
      <c r="D77" s="233" t="s">
        <v>4392</v>
      </c>
      <c r="E77" s="234"/>
      <c r="F77" s="234"/>
      <c r="G77" s="234"/>
      <c r="H77" s="234"/>
      <c r="I77" s="234"/>
      <c r="J77" s="235">
        <f>J156</f>
        <v>0</v>
      </c>
      <c r="K77" s="129"/>
      <c r="L77" s="236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</row>
    <row r="78" s="9" customFormat="1" ht="24.96" customHeight="1">
      <c r="A78" s="9"/>
      <c r="B78" s="178"/>
      <c r="C78" s="179"/>
      <c r="D78" s="180" t="s">
        <v>226</v>
      </c>
      <c r="E78" s="181"/>
      <c r="F78" s="181"/>
      <c r="G78" s="181"/>
      <c r="H78" s="181"/>
      <c r="I78" s="181"/>
      <c r="J78" s="182">
        <f>J189</f>
        <v>0</v>
      </c>
      <c r="K78" s="179"/>
      <c r="L78" s="183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4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4" s="2" customFormat="1" ht="6.96" customHeight="1">
      <c r="A84" s="42"/>
      <c r="B84" s="65"/>
      <c r="C84" s="66"/>
      <c r="D84" s="66"/>
      <c r="E84" s="66"/>
      <c r="F84" s="66"/>
      <c r="G84" s="66"/>
      <c r="H84" s="66"/>
      <c r="I84" s="66"/>
      <c r="J84" s="66"/>
      <c r="K84" s="66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24.96" customHeight="1">
      <c r="A85" s="42"/>
      <c r="B85" s="43"/>
      <c r="C85" s="26" t="s">
        <v>172</v>
      </c>
      <c r="D85" s="44"/>
      <c r="E85" s="44"/>
      <c r="F85" s="44"/>
      <c r="G85" s="44"/>
      <c r="H85" s="44"/>
      <c r="I85" s="44"/>
      <c r="J85" s="44"/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2" customHeight="1">
      <c r="A87" s="42"/>
      <c r="B87" s="43"/>
      <c r="C87" s="35" t="s">
        <v>16</v>
      </c>
      <c r="D87" s="44"/>
      <c r="E87" s="44"/>
      <c r="F87" s="44"/>
      <c r="G87" s="44"/>
      <c r="H87" s="44"/>
      <c r="I87" s="44"/>
      <c r="J87" s="44"/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26.25" customHeight="1">
      <c r="A88" s="42"/>
      <c r="B88" s="43"/>
      <c r="C88" s="44"/>
      <c r="D88" s="44"/>
      <c r="E88" s="173" t="str">
        <f>E7</f>
        <v>Dům kultury v Ostrově - vybudování kulturního a kreativního centra (interiér)</v>
      </c>
      <c r="F88" s="35"/>
      <c r="G88" s="35"/>
      <c r="H88" s="35"/>
      <c r="I88" s="44"/>
      <c r="J88" s="44"/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1" customFormat="1" ht="12" customHeight="1">
      <c r="B89" s="24"/>
      <c r="C89" s="35" t="s">
        <v>165</v>
      </c>
      <c r="D89" s="25"/>
      <c r="E89" s="25"/>
      <c r="F89" s="25"/>
      <c r="G89" s="25"/>
      <c r="H89" s="25"/>
      <c r="I89" s="25"/>
      <c r="J89" s="25"/>
      <c r="K89" s="25"/>
      <c r="L89" s="23"/>
    </row>
    <row r="90" s="2" customFormat="1" ht="16.5" customHeight="1">
      <c r="A90" s="42"/>
      <c r="B90" s="43"/>
      <c r="C90" s="44"/>
      <c r="D90" s="44"/>
      <c r="E90" s="173" t="s">
        <v>3663</v>
      </c>
      <c r="F90" s="44"/>
      <c r="G90" s="44"/>
      <c r="H90" s="44"/>
      <c r="I90" s="44"/>
      <c r="J90" s="44"/>
      <c r="K90" s="44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2" customHeight="1">
      <c r="A91" s="42"/>
      <c r="B91" s="43"/>
      <c r="C91" s="35" t="s">
        <v>255</v>
      </c>
      <c r="D91" s="44"/>
      <c r="E91" s="44"/>
      <c r="F91" s="44"/>
      <c r="G91" s="44"/>
      <c r="H91" s="44"/>
      <c r="I91" s="44"/>
      <c r="J91" s="44"/>
      <c r="K91" s="44"/>
      <c r="L91" s="14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6.5" customHeight="1">
      <c r="A92" s="42"/>
      <c r="B92" s="43"/>
      <c r="C92" s="44"/>
      <c r="D92" s="44"/>
      <c r="E92" s="73" t="str">
        <f>E11</f>
        <v>ZTI-SB - Zdravotně technické instalace (balkon)</v>
      </c>
      <c r="F92" s="44"/>
      <c r="G92" s="44"/>
      <c r="H92" s="44"/>
      <c r="I92" s="44"/>
      <c r="J92" s="44"/>
      <c r="K92" s="44"/>
      <c r="L92" s="14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6.96" customHeight="1">
      <c r="A93" s="42"/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14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12" customHeight="1">
      <c r="A94" s="42"/>
      <c r="B94" s="43"/>
      <c r="C94" s="35" t="s">
        <v>22</v>
      </c>
      <c r="D94" s="44"/>
      <c r="E94" s="44"/>
      <c r="F94" s="30" t="str">
        <f>F14</f>
        <v>Ostrov</v>
      </c>
      <c r="G94" s="44"/>
      <c r="H94" s="44"/>
      <c r="I94" s="35" t="s">
        <v>24</v>
      </c>
      <c r="J94" s="76" t="str">
        <f>IF(J14="","",J14)</f>
        <v>13. 3. 2024</v>
      </c>
      <c r="K94" s="44"/>
      <c r="L94" s="14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6.96" customHeight="1">
      <c r="A95" s="42"/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14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54.45" customHeight="1">
      <c r="A96" s="42"/>
      <c r="B96" s="43"/>
      <c r="C96" s="35" t="s">
        <v>30</v>
      </c>
      <c r="D96" s="44"/>
      <c r="E96" s="44"/>
      <c r="F96" s="30" t="str">
        <f>E17</f>
        <v>Město Ostrov, Jáchymovská 1 , 363 01 Ostrov</v>
      </c>
      <c r="G96" s="44"/>
      <c r="H96" s="44"/>
      <c r="I96" s="35" t="s">
        <v>37</v>
      </c>
      <c r="J96" s="40" t="str">
        <f>E23</f>
        <v>Ing arch Olga Růžičková, Gagarinova, Karlovy Vary</v>
      </c>
      <c r="K96" s="44"/>
      <c r="L96" s="14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5.15" customHeight="1">
      <c r="A97" s="42"/>
      <c r="B97" s="43"/>
      <c r="C97" s="35" t="s">
        <v>35</v>
      </c>
      <c r="D97" s="44"/>
      <c r="E97" s="44"/>
      <c r="F97" s="30" t="str">
        <f>IF(E20="","",E20)</f>
        <v>Vyplň údaj</v>
      </c>
      <c r="G97" s="44"/>
      <c r="H97" s="44"/>
      <c r="I97" s="35" t="s">
        <v>40</v>
      </c>
      <c r="J97" s="40" t="str">
        <f>E26</f>
        <v>Jakub Vilingr</v>
      </c>
      <c r="K97" s="44"/>
      <c r="L97" s="14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10.32" customHeight="1">
      <c r="A98" s="42"/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148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10" customFormat="1" ht="29.28" customHeight="1">
      <c r="A99" s="184"/>
      <c r="B99" s="185"/>
      <c r="C99" s="186" t="s">
        <v>173</v>
      </c>
      <c r="D99" s="187" t="s">
        <v>63</v>
      </c>
      <c r="E99" s="187" t="s">
        <v>59</v>
      </c>
      <c r="F99" s="187" t="s">
        <v>60</v>
      </c>
      <c r="G99" s="187" t="s">
        <v>174</v>
      </c>
      <c r="H99" s="187" t="s">
        <v>175</v>
      </c>
      <c r="I99" s="187" t="s">
        <v>176</v>
      </c>
      <c r="J99" s="187" t="s">
        <v>169</v>
      </c>
      <c r="K99" s="188" t="s">
        <v>177</v>
      </c>
      <c r="L99" s="189"/>
      <c r="M99" s="96" t="s">
        <v>32</v>
      </c>
      <c r="N99" s="97" t="s">
        <v>48</v>
      </c>
      <c r="O99" s="97" t="s">
        <v>178</v>
      </c>
      <c r="P99" s="97" t="s">
        <v>179</v>
      </c>
      <c r="Q99" s="97" t="s">
        <v>180</v>
      </c>
      <c r="R99" s="97" t="s">
        <v>181</v>
      </c>
      <c r="S99" s="97" t="s">
        <v>182</v>
      </c>
      <c r="T99" s="98" t="s">
        <v>183</v>
      </c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</row>
    <row r="100" s="2" customFormat="1" ht="22.8" customHeight="1">
      <c r="A100" s="42"/>
      <c r="B100" s="43"/>
      <c r="C100" s="103" t="s">
        <v>184</v>
      </c>
      <c r="D100" s="44"/>
      <c r="E100" s="44"/>
      <c r="F100" s="44"/>
      <c r="G100" s="44"/>
      <c r="H100" s="44"/>
      <c r="I100" s="44"/>
      <c r="J100" s="190">
        <f>BK100</f>
        <v>0</v>
      </c>
      <c r="K100" s="44"/>
      <c r="L100" s="48"/>
      <c r="M100" s="99"/>
      <c r="N100" s="191"/>
      <c r="O100" s="100"/>
      <c r="P100" s="192">
        <f>P101+P189</f>
        <v>0</v>
      </c>
      <c r="Q100" s="100"/>
      <c r="R100" s="192">
        <f>R101+R189</f>
        <v>0</v>
      </c>
      <c r="S100" s="100"/>
      <c r="T100" s="193">
        <f>T101+T189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77</v>
      </c>
      <c r="AU100" s="20" t="s">
        <v>170</v>
      </c>
      <c r="BK100" s="194">
        <f>BK101+BK189</f>
        <v>0</v>
      </c>
    </row>
    <row r="101" s="11" customFormat="1" ht="25.92" customHeight="1">
      <c r="A101" s="11"/>
      <c r="B101" s="195"/>
      <c r="C101" s="196"/>
      <c r="D101" s="197" t="s">
        <v>77</v>
      </c>
      <c r="E101" s="198" t="s">
        <v>4285</v>
      </c>
      <c r="F101" s="198" t="s">
        <v>4286</v>
      </c>
      <c r="G101" s="196"/>
      <c r="H101" s="196"/>
      <c r="I101" s="199"/>
      <c r="J101" s="200">
        <f>BK101</f>
        <v>0</v>
      </c>
      <c r="K101" s="196"/>
      <c r="L101" s="201"/>
      <c r="M101" s="202"/>
      <c r="N101" s="203"/>
      <c r="O101" s="203"/>
      <c r="P101" s="204">
        <f>P102+P128+P155</f>
        <v>0</v>
      </c>
      <c r="Q101" s="203"/>
      <c r="R101" s="204">
        <f>R102+R128+R155</f>
        <v>0</v>
      </c>
      <c r="S101" s="203"/>
      <c r="T101" s="205">
        <f>T102+T128+T155</f>
        <v>0</v>
      </c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R101" s="206" t="s">
        <v>86</v>
      </c>
      <c r="AT101" s="207" t="s">
        <v>77</v>
      </c>
      <c r="AU101" s="207" t="s">
        <v>78</v>
      </c>
      <c r="AY101" s="206" t="s">
        <v>188</v>
      </c>
      <c r="BK101" s="208">
        <f>BK102+BK128+BK155</f>
        <v>0</v>
      </c>
    </row>
    <row r="102" s="11" customFormat="1" ht="22.8" customHeight="1">
      <c r="A102" s="11"/>
      <c r="B102" s="195"/>
      <c r="C102" s="196"/>
      <c r="D102" s="197" t="s">
        <v>77</v>
      </c>
      <c r="E102" s="237" t="s">
        <v>4287</v>
      </c>
      <c r="F102" s="237" t="s">
        <v>4288</v>
      </c>
      <c r="G102" s="196"/>
      <c r="H102" s="196"/>
      <c r="I102" s="199"/>
      <c r="J102" s="238">
        <f>BK102</f>
        <v>0</v>
      </c>
      <c r="K102" s="196"/>
      <c r="L102" s="201"/>
      <c r="M102" s="202"/>
      <c r="N102" s="203"/>
      <c r="O102" s="203"/>
      <c r="P102" s="204">
        <f>P103+P106+P111+P118+P123</f>
        <v>0</v>
      </c>
      <c r="Q102" s="203"/>
      <c r="R102" s="204">
        <f>R103+R106+R111+R118+R123</f>
        <v>0</v>
      </c>
      <c r="S102" s="203"/>
      <c r="T102" s="205">
        <f>T103+T106+T111+T118+T123</f>
        <v>0</v>
      </c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R102" s="206" t="s">
        <v>91</v>
      </c>
      <c r="AT102" s="207" t="s">
        <v>77</v>
      </c>
      <c r="AU102" s="207" t="s">
        <v>86</v>
      </c>
      <c r="AY102" s="206" t="s">
        <v>188</v>
      </c>
      <c r="BK102" s="208">
        <f>BK103+BK106+BK111+BK118+BK123</f>
        <v>0</v>
      </c>
    </row>
    <row r="103" s="11" customFormat="1" ht="20.88" customHeight="1">
      <c r="A103" s="11"/>
      <c r="B103" s="195"/>
      <c r="C103" s="196"/>
      <c r="D103" s="197" t="s">
        <v>77</v>
      </c>
      <c r="E103" s="237" t="s">
        <v>4289</v>
      </c>
      <c r="F103" s="237" t="s">
        <v>4290</v>
      </c>
      <c r="G103" s="196"/>
      <c r="H103" s="196"/>
      <c r="I103" s="199"/>
      <c r="J103" s="238">
        <f>BK103</f>
        <v>0</v>
      </c>
      <c r="K103" s="196"/>
      <c r="L103" s="201"/>
      <c r="M103" s="202"/>
      <c r="N103" s="203"/>
      <c r="O103" s="203"/>
      <c r="P103" s="204">
        <f>SUM(P104:P105)</f>
        <v>0</v>
      </c>
      <c r="Q103" s="203"/>
      <c r="R103" s="204">
        <f>SUM(R104:R105)</f>
        <v>0</v>
      </c>
      <c r="S103" s="203"/>
      <c r="T103" s="205">
        <f>SUM(T104:T105)</f>
        <v>0</v>
      </c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R103" s="206" t="s">
        <v>86</v>
      </c>
      <c r="AT103" s="207" t="s">
        <v>77</v>
      </c>
      <c r="AU103" s="207" t="s">
        <v>91</v>
      </c>
      <c r="AY103" s="206" t="s">
        <v>188</v>
      </c>
      <c r="BK103" s="208">
        <f>SUM(BK104:BK105)</f>
        <v>0</v>
      </c>
    </row>
    <row r="104" s="2" customFormat="1" ht="44.25" customHeight="1">
      <c r="A104" s="42"/>
      <c r="B104" s="43"/>
      <c r="C104" s="209" t="s">
        <v>86</v>
      </c>
      <c r="D104" s="209" t="s">
        <v>189</v>
      </c>
      <c r="E104" s="210" t="s">
        <v>4291</v>
      </c>
      <c r="F104" s="211" t="s">
        <v>4393</v>
      </c>
      <c r="G104" s="212" t="s">
        <v>886</v>
      </c>
      <c r="H104" s="213">
        <v>12</v>
      </c>
      <c r="I104" s="214"/>
      <c r="J104" s="215">
        <f>ROUND(I104*H104,2)</f>
        <v>0</v>
      </c>
      <c r="K104" s="211" t="s">
        <v>32</v>
      </c>
      <c r="L104" s="48"/>
      <c r="M104" s="216" t="s">
        <v>32</v>
      </c>
      <c r="N104" s="217" t="s">
        <v>49</v>
      </c>
      <c r="O104" s="88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20" t="s">
        <v>405</v>
      </c>
      <c r="AT104" s="220" t="s">
        <v>189</v>
      </c>
      <c r="AU104" s="220" t="s">
        <v>198</v>
      </c>
      <c r="AY104" s="20" t="s">
        <v>188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86</v>
      </c>
      <c r="BK104" s="221">
        <f>ROUND(I104*H104,2)</f>
        <v>0</v>
      </c>
      <c r="BL104" s="20" t="s">
        <v>405</v>
      </c>
      <c r="BM104" s="220" t="s">
        <v>91</v>
      </c>
    </row>
    <row r="105" s="2" customFormat="1">
      <c r="A105" s="42"/>
      <c r="B105" s="43"/>
      <c r="C105" s="44"/>
      <c r="D105" s="222" t="s">
        <v>194</v>
      </c>
      <c r="E105" s="44"/>
      <c r="F105" s="223" t="s">
        <v>4394</v>
      </c>
      <c r="G105" s="44"/>
      <c r="H105" s="44"/>
      <c r="I105" s="224"/>
      <c r="J105" s="44"/>
      <c r="K105" s="44"/>
      <c r="L105" s="48"/>
      <c r="M105" s="225"/>
      <c r="N105" s="226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194</v>
      </c>
      <c r="AU105" s="20" t="s">
        <v>198</v>
      </c>
    </row>
    <row r="106" s="11" customFormat="1" ht="20.88" customHeight="1">
      <c r="A106" s="11"/>
      <c r="B106" s="195"/>
      <c r="C106" s="196"/>
      <c r="D106" s="197" t="s">
        <v>77</v>
      </c>
      <c r="E106" s="237" t="s">
        <v>4293</v>
      </c>
      <c r="F106" s="237" t="s">
        <v>4294</v>
      </c>
      <c r="G106" s="196"/>
      <c r="H106" s="196"/>
      <c r="I106" s="199"/>
      <c r="J106" s="238">
        <f>BK106</f>
        <v>0</v>
      </c>
      <c r="K106" s="196"/>
      <c r="L106" s="201"/>
      <c r="M106" s="202"/>
      <c r="N106" s="203"/>
      <c r="O106" s="203"/>
      <c r="P106" s="204">
        <f>SUM(P107:P110)</f>
        <v>0</v>
      </c>
      <c r="Q106" s="203"/>
      <c r="R106" s="204">
        <f>SUM(R107:R110)</f>
        <v>0</v>
      </c>
      <c r="S106" s="203"/>
      <c r="T106" s="205">
        <f>SUM(T107:T110)</f>
        <v>0</v>
      </c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R106" s="206" t="s">
        <v>86</v>
      </c>
      <c r="AT106" s="207" t="s">
        <v>77</v>
      </c>
      <c r="AU106" s="207" t="s">
        <v>91</v>
      </c>
      <c r="AY106" s="206" t="s">
        <v>188</v>
      </c>
      <c r="BK106" s="208">
        <f>SUM(BK107:BK110)</f>
        <v>0</v>
      </c>
    </row>
    <row r="107" s="2" customFormat="1" ht="49.05" customHeight="1">
      <c r="A107" s="42"/>
      <c r="B107" s="43"/>
      <c r="C107" s="209" t="s">
        <v>91</v>
      </c>
      <c r="D107" s="209" t="s">
        <v>189</v>
      </c>
      <c r="E107" s="210" t="s">
        <v>4295</v>
      </c>
      <c r="F107" s="211" t="s">
        <v>4395</v>
      </c>
      <c r="G107" s="212" t="s">
        <v>235</v>
      </c>
      <c r="H107" s="213">
        <v>2</v>
      </c>
      <c r="I107" s="214"/>
      <c r="J107" s="215">
        <f>ROUND(I107*H107,2)</f>
        <v>0</v>
      </c>
      <c r="K107" s="211" t="s">
        <v>32</v>
      </c>
      <c r="L107" s="48"/>
      <c r="M107" s="216" t="s">
        <v>32</v>
      </c>
      <c r="N107" s="217" t="s">
        <v>49</v>
      </c>
      <c r="O107" s="88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20" t="s">
        <v>405</v>
      </c>
      <c r="AT107" s="220" t="s">
        <v>189</v>
      </c>
      <c r="AU107" s="220" t="s">
        <v>198</v>
      </c>
      <c r="AY107" s="20" t="s">
        <v>188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20" t="s">
        <v>86</v>
      </c>
      <c r="BK107" s="221">
        <f>ROUND(I107*H107,2)</f>
        <v>0</v>
      </c>
      <c r="BL107" s="20" t="s">
        <v>405</v>
      </c>
      <c r="BM107" s="220" t="s">
        <v>187</v>
      </c>
    </row>
    <row r="108" s="2" customFormat="1">
      <c r="A108" s="42"/>
      <c r="B108" s="43"/>
      <c r="C108" s="44"/>
      <c r="D108" s="222" t="s">
        <v>194</v>
      </c>
      <c r="E108" s="44"/>
      <c r="F108" s="223" t="s">
        <v>4395</v>
      </c>
      <c r="G108" s="44"/>
      <c r="H108" s="44"/>
      <c r="I108" s="224"/>
      <c r="J108" s="44"/>
      <c r="K108" s="44"/>
      <c r="L108" s="48"/>
      <c r="M108" s="225"/>
      <c r="N108" s="226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194</v>
      </c>
      <c r="AU108" s="20" t="s">
        <v>198</v>
      </c>
    </row>
    <row r="109" s="2" customFormat="1" ht="55.5" customHeight="1">
      <c r="A109" s="42"/>
      <c r="B109" s="43"/>
      <c r="C109" s="209" t="s">
        <v>198</v>
      </c>
      <c r="D109" s="209" t="s">
        <v>189</v>
      </c>
      <c r="E109" s="210" t="s">
        <v>4297</v>
      </c>
      <c r="F109" s="211" t="s">
        <v>4300</v>
      </c>
      <c r="G109" s="212" t="s">
        <v>314</v>
      </c>
      <c r="H109" s="213">
        <v>25</v>
      </c>
      <c r="I109" s="214"/>
      <c r="J109" s="215">
        <f>ROUND(I109*H109,2)</f>
        <v>0</v>
      </c>
      <c r="K109" s="211" t="s">
        <v>32</v>
      </c>
      <c r="L109" s="48"/>
      <c r="M109" s="216" t="s">
        <v>32</v>
      </c>
      <c r="N109" s="217" t="s">
        <v>49</v>
      </c>
      <c r="O109" s="88"/>
      <c r="P109" s="218">
        <f>O109*H109</f>
        <v>0</v>
      </c>
      <c r="Q109" s="218">
        <v>0</v>
      </c>
      <c r="R109" s="218">
        <f>Q109*H109</f>
        <v>0</v>
      </c>
      <c r="S109" s="218">
        <v>0</v>
      </c>
      <c r="T109" s="219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20" t="s">
        <v>405</v>
      </c>
      <c r="AT109" s="220" t="s">
        <v>189</v>
      </c>
      <c r="AU109" s="220" t="s">
        <v>198</v>
      </c>
      <c r="AY109" s="20" t="s">
        <v>188</v>
      </c>
      <c r="BE109" s="221">
        <f>IF(N109="základní",J109,0)</f>
        <v>0</v>
      </c>
      <c r="BF109" s="221">
        <f>IF(N109="snížená",J109,0)</f>
        <v>0</v>
      </c>
      <c r="BG109" s="221">
        <f>IF(N109="zákl. přenesená",J109,0)</f>
        <v>0</v>
      </c>
      <c r="BH109" s="221">
        <f>IF(N109="sníž. přenesená",J109,0)</f>
        <v>0</v>
      </c>
      <c r="BI109" s="221">
        <f>IF(N109="nulová",J109,0)</f>
        <v>0</v>
      </c>
      <c r="BJ109" s="20" t="s">
        <v>86</v>
      </c>
      <c r="BK109" s="221">
        <f>ROUND(I109*H109,2)</f>
        <v>0</v>
      </c>
      <c r="BL109" s="20" t="s">
        <v>405</v>
      </c>
      <c r="BM109" s="220" t="s">
        <v>213</v>
      </c>
    </row>
    <row r="110" s="2" customFormat="1">
      <c r="A110" s="42"/>
      <c r="B110" s="43"/>
      <c r="C110" s="44"/>
      <c r="D110" s="222" t="s">
        <v>194</v>
      </c>
      <c r="E110" s="44"/>
      <c r="F110" s="223" t="s">
        <v>4301</v>
      </c>
      <c r="G110" s="44"/>
      <c r="H110" s="44"/>
      <c r="I110" s="224"/>
      <c r="J110" s="44"/>
      <c r="K110" s="44"/>
      <c r="L110" s="48"/>
      <c r="M110" s="225"/>
      <c r="N110" s="226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194</v>
      </c>
      <c r="AU110" s="20" t="s">
        <v>198</v>
      </c>
    </row>
    <row r="111" s="11" customFormat="1" ht="20.88" customHeight="1">
      <c r="A111" s="11"/>
      <c r="B111" s="195"/>
      <c r="C111" s="196"/>
      <c r="D111" s="197" t="s">
        <v>77</v>
      </c>
      <c r="E111" s="237" t="s">
        <v>4302</v>
      </c>
      <c r="F111" s="237" t="s">
        <v>4303</v>
      </c>
      <c r="G111" s="196"/>
      <c r="H111" s="196"/>
      <c r="I111" s="199"/>
      <c r="J111" s="238">
        <f>BK111</f>
        <v>0</v>
      </c>
      <c r="K111" s="196"/>
      <c r="L111" s="201"/>
      <c r="M111" s="202"/>
      <c r="N111" s="203"/>
      <c r="O111" s="203"/>
      <c r="P111" s="204">
        <f>SUM(P112:P117)</f>
        <v>0</v>
      </c>
      <c r="Q111" s="203"/>
      <c r="R111" s="204">
        <f>SUM(R112:R117)</f>
        <v>0</v>
      </c>
      <c r="S111" s="203"/>
      <c r="T111" s="205">
        <f>SUM(T112:T117)</f>
        <v>0</v>
      </c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R111" s="206" t="s">
        <v>86</v>
      </c>
      <c r="AT111" s="207" t="s">
        <v>77</v>
      </c>
      <c r="AU111" s="207" t="s">
        <v>91</v>
      </c>
      <c r="AY111" s="206" t="s">
        <v>188</v>
      </c>
      <c r="BK111" s="208">
        <f>SUM(BK112:BK117)</f>
        <v>0</v>
      </c>
    </row>
    <row r="112" s="2" customFormat="1" ht="33" customHeight="1">
      <c r="A112" s="42"/>
      <c r="B112" s="43"/>
      <c r="C112" s="209" t="s">
        <v>187</v>
      </c>
      <c r="D112" s="209" t="s">
        <v>189</v>
      </c>
      <c r="E112" s="210" t="s">
        <v>4299</v>
      </c>
      <c r="F112" s="211" t="s">
        <v>4381</v>
      </c>
      <c r="G112" s="212" t="s">
        <v>982</v>
      </c>
      <c r="H112" s="213">
        <v>2</v>
      </c>
      <c r="I112" s="214"/>
      <c r="J112" s="215">
        <f>ROUND(I112*H112,2)</f>
        <v>0</v>
      </c>
      <c r="K112" s="211" t="s">
        <v>32</v>
      </c>
      <c r="L112" s="48"/>
      <c r="M112" s="216" t="s">
        <v>32</v>
      </c>
      <c r="N112" s="217" t="s">
        <v>49</v>
      </c>
      <c r="O112" s="88"/>
      <c r="P112" s="218">
        <f>O112*H112</f>
        <v>0</v>
      </c>
      <c r="Q112" s="218">
        <v>0</v>
      </c>
      <c r="R112" s="218">
        <f>Q112*H112</f>
        <v>0</v>
      </c>
      <c r="S112" s="218">
        <v>0</v>
      </c>
      <c r="T112" s="219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20" t="s">
        <v>405</v>
      </c>
      <c r="AT112" s="220" t="s">
        <v>189</v>
      </c>
      <c r="AU112" s="220" t="s">
        <v>198</v>
      </c>
      <c r="AY112" s="20" t="s">
        <v>188</v>
      </c>
      <c r="BE112" s="221">
        <f>IF(N112="základní",J112,0)</f>
        <v>0</v>
      </c>
      <c r="BF112" s="221">
        <f>IF(N112="snížená",J112,0)</f>
        <v>0</v>
      </c>
      <c r="BG112" s="221">
        <f>IF(N112="zákl. přenesená",J112,0)</f>
        <v>0</v>
      </c>
      <c r="BH112" s="221">
        <f>IF(N112="sníž. přenesená",J112,0)</f>
        <v>0</v>
      </c>
      <c r="BI112" s="221">
        <f>IF(N112="nulová",J112,0)</f>
        <v>0</v>
      </c>
      <c r="BJ112" s="20" t="s">
        <v>86</v>
      </c>
      <c r="BK112" s="221">
        <f>ROUND(I112*H112,2)</f>
        <v>0</v>
      </c>
      <c r="BL112" s="20" t="s">
        <v>405</v>
      </c>
      <c r="BM112" s="220" t="s">
        <v>221</v>
      </c>
    </row>
    <row r="113" s="2" customFormat="1">
      <c r="A113" s="42"/>
      <c r="B113" s="43"/>
      <c r="C113" s="44"/>
      <c r="D113" s="222" t="s">
        <v>194</v>
      </c>
      <c r="E113" s="44"/>
      <c r="F113" s="223" t="s">
        <v>4382</v>
      </c>
      <c r="G113" s="44"/>
      <c r="H113" s="44"/>
      <c r="I113" s="224"/>
      <c r="J113" s="44"/>
      <c r="K113" s="44"/>
      <c r="L113" s="48"/>
      <c r="M113" s="225"/>
      <c r="N113" s="226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194</v>
      </c>
      <c r="AU113" s="20" t="s">
        <v>198</v>
      </c>
    </row>
    <row r="114" s="2" customFormat="1" ht="24.15" customHeight="1">
      <c r="A114" s="42"/>
      <c r="B114" s="43"/>
      <c r="C114" s="209" t="s">
        <v>208</v>
      </c>
      <c r="D114" s="209" t="s">
        <v>189</v>
      </c>
      <c r="E114" s="210" t="s">
        <v>4304</v>
      </c>
      <c r="F114" s="211" t="s">
        <v>4305</v>
      </c>
      <c r="G114" s="212" t="s">
        <v>235</v>
      </c>
      <c r="H114" s="213">
        <v>4</v>
      </c>
      <c r="I114" s="214"/>
      <c r="J114" s="215">
        <f>ROUND(I114*H114,2)</f>
        <v>0</v>
      </c>
      <c r="K114" s="211" t="s">
        <v>32</v>
      </c>
      <c r="L114" s="48"/>
      <c r="M114" s="216" t="s">
        <v>32</v>
      </c>
      <c r="N114" s="217" t="s">
        <v>49</v>
      </c>
      <c r="O114" s="88"/>
      <c r="P114" s="218">
        <f>O114*H114</f>
        <v>0</v>
      </c>
      <c r="Q114" s="218">
        <v>0</v>
      </c>
      <c r="R114" s="218">
        <f>Q114*H114</f>
        <v>0</v>
      </c>
      <c r="S114" s="218">
        <v>0</v>
      </c>
      <c r="T114" s="219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20" t="s">
        <v>405</v>
      </c>
      <c r="AT114" s="220" t="s">
        <v>189</v>
      </c>
      <c r="AU114" s="220" t="s">
        <v>198</v>
      </c>
      <c r="AY114" s="20" t="s">
        <v>188</v>
      </c>
      <c r="BE114" s="221">
        <f>IF(N114="základní",J114,0)</f>
        <v>0</v>
      </c>
      <c r="BF114" s="221">
        <f>IF(N114="snížená",J114,0)</f>
        <v>0</v>
      </c>
      <c r="BG114" s="221">
        <f>IF(N114="zákl. přenesená",J114,0)</f>
        <v>0</v>
      </c>
      <c r="BH114" s="221">
        <f>IF(N114="sníž. přenesená",J114,0)</f>
        <v>0</v>
      </c>
      <c r="BI114" s="221">
        <f>IF(N114="nulová",J114,0)</f>
        <v>0</v>
      </c>
      <c r="BJ114" s="20" t="s">
        <v>86</v>
      </c>
      <c r="BK114" s="221">
        <f>ROUND(I114*H114,2)</f>
        <v>0</v>
      </c>
      <c r="BL114" s="20" t="s">
        <v>405</v>
      </c>
      <c r="BM114" s="220" t="s">
        <v>340</v>
      </c>
    </row>
    <row r="115" s="2" customFormat="1">
      <c r="A115" s="42"/>
      <c r="B115" s="43"/>
      <c r="C115" s="44"/>
      <c r="D115" s="222" t="s">
        <v>194</v>
      </c>
      <c r="E115" s="44"/>
      <c r="F115" s="223" t="s">
        <v>4306</v>
      </c>
      <c r="G115" s="44"/>
      <c r="H115" s="44"/>
      <c r="I115" s="224"/>
      <c r="J115" s="44"/>
      <c r="K115" s="44"/>
      <c r="L115" s="48"/>
      <c r="M115" s="225"/>
      <c r="N115" s="226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194</v>
      </c>
      <c r="AU115" s="20" t="s">
        <v>198</v>
      </c>
    </row>
    <row r="116" s="2" customFormat="1" ht="16.5" customHeight="1">
      <c r="A116" s="42"/>
      <c r="B116" s="43"/>
      <c r="C116" s="209" t="s">
        <v>213</v>
      </c>
      <c r="D116" s="209" t="s">
        <v>189</v>
      </c>
      <c r="E116" s="210" t="s">
        <v>4307</v>
      </c>
      <c r="F116" s="211" t="s">
        <v>4314</v>
      </c>
      <c r="G116" s="212" t="s">
        <v>244</v>
      </c>
      <c r="H116" s="213">
        <v>1</v>
      </c>
      <c r="I116" s="214"/>
      <c r="J116" s="215">
        <f>ROUND(I116*H116,2)</f>
        <v>0</v>
      </c>
      <c r="K116" s="211" t="s">
        <v>32</v>
      </c>
      <c r="L116" s="48"/>
      <c r="M116" s="216" t="s">
        <v>32</v>
      </c>
      <c r="N116" s="217" t="s">
        <v>49</v>
      </c>
      <c r="O116" s="88"/>
      <c r="P116" s="218">
        <f>O116*H116</f>
        <v>0</v>
      </c>
      <c r="Q116" s="218">
        <v>0</v>
      </c>
      <c r="R116" s="218">
        <f>Q116*H116</f>
        <v>0</v>
      </c>
      <c r="S116" s="218">
        <v>0</v>
      </c>
      <c r="T116" s="219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20" t="s">
        <v>405</v>
      </c>
      <c r="AT116" s="220" t="s">
        <v>189</v>
      </c>
      <c r="AU116" s="220" t="s">
        <v>198</v>
      </c>
      <c r="AY116" s="20" t="s">
        <v>188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86</v>
      </c>
      <c r="BK116" s="221">
        <f>ROUND(I116*H116,2)</f>
        <v>0</v>
      </c>
      <c r="BL116" s="20" t="s">
        <v>405</v>
      </c>
      <c r="BM116" s="220" t="s">
        <v>366</v>
      </c>
    </row>
    <row r="117" s="2" customFormat="1">
      <c r="A117" s="42"/>
      <c r="B117" s="43"/>
      <c r="C117" s="44"/>
      <c r="D117" s="222" t="s">
        <v>194</v>
      </c>
      <c r="E117" s="44"/>
      <c r="F117" s="223" t="s">
        <v>4314</v>
      </c>
      <c r="G117" s="44"/>
      <c r="H117" s="44"/>
      <c r="I117" s="224"/>
      <c r="J117" s="44"/>
      <c r="K117" s="44"/>
      <c r="L117" s="48"/>
      <c r="M117" s="225"/>
      <c r="N117" s="226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194</v>
      </c>
      <c r="AU117" s="20" t="s">
        <v>198</v>
      </c>
    </row>
    <row r="118" s="11" customFormat="1" ht="20.88" customHeight="1">
      <c r="A118" s="11"/>
      <c r="B118" s="195"/>
      <c r="C118" s="196"/>
      <c r="D118" s="197" t="s">
        <v>77</v>
      </c>
      <c r="E118" s="237" t="s">
        <v>4315</v>
      </c>
      <c r="F118" s="237" t="s">
        <v>4316</v>
      </c>
      <c r="G118" s="196"/>
      <c r="H118" s="196"/>
      <c r="I118" s="199"/>
      <c r="J118" s="238">
        <f>BK118</f>
        <v>0</v>
      </c>
      <c r="K118" s="196"/>
      <c r="L118" s="201"/>
      <c r="M118" s="202"/>
      <c r="N118" s="203"/>
      <c r="O118" s="203"/>
      <c r="P118" s="204">
        <f>SUM(P119:P122)</f>
        <v>0</v>
      </c>
      <c r="Q118" s="203"/>
      <c r="R118" s="204">
        <f>SUM(R119:R122)</f>
        <v>0</v>
      </c>
      <c r="S118" s="203"/>
      <c r="T118" s="205">
        <f>SUM(T119:T122)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206" t="s">
        <v>91</v>
      </c>
      <c r="AT118" s="207" t="s">
        <v>77</v>
      </c>
      <c r="AU118" s="207" t="s">
        <v>91</v>
      </c>
      <c r="AY118" s="206" t="s">
        <v>188</v>
      </c>
      <c r="BK118" s="208">
        <f>SUM(BK119:BK122)</f>
        <v>0</v>
      </c>
    </row>
    <row r="119" s="2" customFormat="1" ht="49.05" customHeight="1">
      <c r="A119" s="42"/>
      <c r="B119" s="43"/>
      <c r="C119" s="209" t="s">
        <v>217</v>
      </c>
      <c r="D119" s="209" t="s">
        <v>189</v>
      </c>
      <c r="E119" s="210" t="s">
        <v>4317</v>
      </c>
      <c r="F119" s="211" t="s">
        <v>4318</v>
      </c>
      <c r="G119" s="212" t="s">
        <v>314</v>
      </c>
      <c r="H119" s="213">
        <v>25</v>
      </c>
      <c r="I119" s="214"/>
      <c r="J119" s="215">
        <f>ROUND(I119*H119,2)</f>
        <v>0</v>
      </c>
      <c r="K119" s="211" t="s">
        <v>32</v>
      </c>
      <c r="L119" s="48"/>
      <c r="M119" s="216" t="s">
        <v>32</v>
      </c>
      <c r="N119" s="217" t="s">
        <v>49</v>
      </c>
      <c r="O119" s="88"/>
      <c r="P119" s="218">
        <f>O119*H119</f>
        <v>0</v>
      </c>
      <c r="Q119" s="218">
        <v>0</v>
      </c>
      <c r="R119" s="218">
        <f>Q119*H119</f>
        <v>0</v>
      </c>
      <c r="S119" s="218">
        <v>0</v>
      </c>
      <c r="T119" s="219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20" t="s">
        <v>405</v>
      </c>
      <c r="AT119" s="220" t="s">
        <v>189</v>
      </c>
      <c r="AU119" s="220" t="s">
        <v>198</v>
      </c>
      <c r="AY119" s="20" t="s">
        <v>188</v>
      </c>
      <c r="BE119" s="221">
        <f>IF(N119="základní",J119,0)</f>
        <v>0</v>
      </c>
      <c r="BF119" s="221">
        <f>IF(N119="snížená",J119,0)</f>
        <v>0</v>
      </c>
      <c r="BG119" s="221">
        <f>IF(N119="zákl. přenesená",J119,0)</f>
        <v>0</v>
      </c>
      <c r="BH119" s="221">
        <f>IF(N119="sníž. přenesená",J119,0)</f>
        <v>0</v>
      </c>
      <c r="BI119" s="221">
        <f>IF(N119="nulová",J119,0)</f>
        <v>0</v>
      </c>
      <c r="BJ119" s="20" t="s">
        <v>86</v>
      </c>
      <c r="BK119" s="221">
        <f>ROUND(I119*H119,2)</f>
        <v>0</v>
      </c>
      <c r="BL119" s="20" t="s">
        <v>405</v>
      </c>
      <c r="BM119" s="220" t="s">
        <v>393</v>
      </c>
    </row>
    <row r="120" s="2" customFormat="1">
      <c r="A120" s="42"/>
      <c r="B120" s="43"/>
      <c r="C120" s="44"/>
      <c r="D120" s="222" t="s">
        <v>194</v>
      </c>
      <c r="E120" s="44"/>
      <c r="F120" s="223" t="s">
        <v>4318</v>
      </c>
      <c r="G120" s="44"/>
      <c r="H120" s="44"/>
      <c r="I120" s="224"/>
      <c r="J120" s="44"/>
      <c r="K120" s="44"/>
      <c r="L120" s="48"/>
      <c r="M120" s="225"/>
      <c r="N120" s="226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194</v>
      </c>
      <c r="AU120" s="20" t="s">
        <v>198</v>
      </c>
    </row>
    <row r="121" s="2" customFormat="1" ht="16.5" customHeight="1">
      <c r="A121" s="42"/>
      <c r="B121" s="43"/>
      <c r="C121" s="209" t="s">
        <v>221</v>
      </c>
      <c r="D121" s="209" t="s">
        <v>189</v>
      </c>
      <c r="E121" s="210" t="s">
        <v>4319</v>
      </c>
      <c r="F121" s="211" t="s">
        <v>4320</v>
      </c>
      <c r="G121" s="212" t="s">
        <v>235</v>
      </c>
      <c r="H121" s="213">
        <v>125</v>
      </c>
      <c r="I121" s="214"/>
      <c r="J121" s="215">
        <f>ROUND(I121*H121,2)</f>
        <v>0</v>
      </c>
      <c r="K121" s="211" t="s">
        <v>32</v>
      </c>
      <c r="L121" s="48"/>
      <c r="M121" s="216" t="s">
        <v>32</v>
      </c>
      <c r="N121" s="217" t="s">
        <v>49</v>
      </c>
      <c r="O121" s="88"/>
      <c r="P121" s="218">
        <f>O121*H121</f>
        <v>0</v>
      </c>
      <c r="Q121" s="218">
        <v>0</v>
      </c>
      <c r="R121" s="218">
        <f>Q121*H121</f>
        <v>0</v>
      </c>
      <c r="S121" s="218">
        <v>0</v>
      </c>
      <c r="T121" s="219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20" t="s">
        <v>405</v>
      </c>
      <c r="AT121" s="220" t="s">
        <v>189</v>
      </c>
      <c r="AU121" s="220" t="s">
        <v>198</v>
      </c>
      <c r="AY121" s="20" t="s">
        <v>188</v>
      </c>
      <c r="BE121" s="221">
        <f>IF(N121="základní",J121,0)</f>
        <v>0</v>
      </c>
      <c r="BF121" s="221">
        <f>IF(N121="snížená",J121,0)</f>
        <v>0</v>
      </c>
      <c r="BG121" s="221">
        <f>IF(N121="zákl. přenesená",J121,0)</f>
        <v>0</v>
      </c>
      <c r="BH121" s="221">
        <f>IF(N121="sníž. přenesená",J121,0)</f>
        <v>0</v>
      </c>
      <c r="BI121" s="221">
        <f>IF(N121="nulová",J121,0)</f>
        <v>0</v>
      </c>
      <c r="BJ121" s="20" t="s">
        <v>86</v>
      </c>
      <c r="BK121" s="221">
        <f>ROUND(I121*H121,2)</f>
        <v>0</v>
      </c>
      <c r="BL121" s="20" t="s">
        <v>405</v>
      </c>
      <c r="BM121" s="220" t="s">
        <v>405</v>
      </c>
    </row>
    <row r="122" s="2" customFormat="1">
      <c r="A122" s="42"/>
      <c r="B122" s="43"/>
      <c r="C122" s="44"/>
      <c r="D122" s="222" t="s">
        <v>194</v>
      </c>
      <c r="E122" s="44"/>
      <c r="F122" s="223" t="s">
        <v>4320</v>
      </c>
      <c r="G122" s="44"/>
      <c r="H122" s="44"/>
      <c r="I122" s="224"/>
      <c r="J122" s="44"/>
      <c r="K122" s="44"/>
      <c r="L122" s="48"/>
      <c r="M122" s="225"/>
      <c r="N122" s="226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194</v>
      </c>
      <c r="AU122" s="20" t="s">
        <v>198</v>
      </c>
    </row>
    <row r="123" s="11" customFormat="1" ht="20.88" customHeight="1">
      <c r="A123" s="11"/>
      <c r="B123" s="195"/>
      <c r="C123" s="196"/>
      <c r="D123" s="197" t="s">
        <v>77</v>
      </c>
      <c r="E123" s="237" t="s">
        <v>4321</v>
      </c>
      <c r="F123" s="237" t="s">
        <v>4322</v>
      </c>
      <c r="G123" s="196"/>
      <c r="H123" s="196"/>
      <c r="I123" s="199"/>
      <c r="J123" s="238">
        <f>BK123</f>
        <v>0</v>
      </c>
      <c r="K123" s="196"/>
      <c r="L123" s="201"/>
      <c r="M123" s="202"/>
      <c r="N123" s="203"/>
      <c r="O123" s="203"/>
      <c r="P123" s="204">
        <f>SUM(P124:P127)</f>
        <v>0</v>
      </c>
      <c r="Q123" s="203"/>
      <c r="R123" s="204">
        <f>SUM(R124:R127)</f>
        <v>0</v>
      </c>
      <c r="S123" s="203"/>
      <c r="T123" s="205">
        <f>SUM(T124:T127)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6" t="s">
        <v>86</v>
      </c>
      <c r="AT123" s="207" t="s">
        <v>77</v>
      </c>
      <c r="AU123" s="207" t="s">
        <v>91</v>
      </c>
      <c r="AY123" s="206" t="s">
        <v>188</v>
      </c>
      <c r="BK123" s="208">
        <f>SUM(BK124:BK127)</f>
        <v>0</v>
      </c>
    </row>
    <row r="124" s="2" customFormat="1" ht="24.15" customHeight="1">
      <c r="A124" s="42"/>
      <c r="B124" s="43"/>
      <c r="C124" s="209" t="s">
        <v>324</v>
      </c>
      <c r="D124" s="209" t="s">
        <v>189</v>
      </c>
      <c r="E124" s="210" t="s">
        <v>4310</v>
      </c>
      <c r="F124" s="211" t="s">
        <v>4396</v>
      </c>
      <c r="G124" s="212" t="s">
        <v>1224</v>
      </c>
      <c r="H124" s="213">
        <v>20</v>
      </c>
      <c r="I124" s="214"/>
      <c r="J124" s="215">
        <f>ROUND(I124*H124,2)</f>
        <v>0</v>
      </c>
      <c r="K124" s="211" t="s">
        <v>32</v>
      </c>
      <c r="L124" s="48"/>
      <c r="M124" s="216" t="s">
        <v>32</v>
      </c>
      <c r="N124" s="217" t="s">
        <v>49</v>
      </c>
      <c r="O124" s="88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20" t="s">
        <v>405</v>
      </c>
      <c r="AT124" s="220" t="s">
        <v>189</v>
      </c>
      <c r="AU124" s="220" t="s">
        <v>198</v>
      </c>
      <c r="AY124" s="20" t="s">
        <v>188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0" t="s">
        <v>86</v>
      </c>
      <c r="BK124" s="221">
        <f>ROUND(I124*H124,2)</f>
        <v>0</v>
      </c>
      <c r="BL124" s="20" t="s">
        <v>405</v>
      </c>
      <c r="BM124" s="220" t="s">
        <v>423</v>
      </c>
    </row>
    <row r="125" s="2" customFormat="1">
      <c r="A125" s="42"/>
      <c r="B125" s="43"/>
      <c r="C125" s="44"/>
      <c r="D125" s="222" t="s">
        <v>194</v>
      </c>
      <c r="E125" s="44"/>
      <c r="F125" s="223" t="s">
        <v>4396</v>
      </c>
      <c r="G125" s="44"/>
      <c r="H125" s="44"/>
      <c r="I125" s="224"/>
      <c r="J125" s="44"/>
      <c r="K125" s="44"/>
      <c r="L125" s="48"/>
      <c r="M125" s="225"/>
      <c r="N125" s="226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194</v>
      </c>
      <c r="AU125" s="20" t="s">
        <v>198</v>
      </c>
    </row>
    <row r="126" s="2" customFormat="1" ht="16.5" customHeight="1">
      <c r="A126" s="42"/>
      <c r="B126" s="43"/>
      <c r="C126" s="209" t="s">
        <v>340</v>
      </c>
      <c r="D126" s="209" t="s">
        <v>189</v>
      </c>
      <c r="E126" s="210" t="s">
        <v>4313</v>
      </c>
      <c r="F126" s="211" t="s">
        <v>4397</v>
      </c>
      <c r="G126" s="212" t="s">
        <v>1224</v>
      </c>
      <c r="H126" s="213">
        <v>20</v>
      </c>
      <c r="I126" s="214"/>
      <c r="J126" s="215">
        <f>ROUND(I126*H126,2)</f>
        <v>0</v>
      </c>
      <c r="K126" s="211" t="s">
        <v>32</v>
      </c>
      <c r="L126" s="48"/>
      <c r="M126" s="216" t="s">
        <v>32</v>
      </c>
      <c r="N126" s="217" t="s">
        <v>49</v>
      </c>
      <c r="O126" s="88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20" t="s">
        <v>405</v>
      </c>
      <c r="AT126" s="220" t="s">
        <v>189</v>
      </c>
      <c r="AU126" s="220" t="s">
        <v>198</v>
      </c>
      <c r="AY126" s="20" t="s">
        <v>188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20" t="s">
        <v>86</v>
      </c>
      <c r="BK126" s="221">
        <f>ROUND(I126*H126,2)</f>
        <v>0</v>
      </c>
      <c r="BL126" s="20" t="s">
        <v>405</v>
      </c>
      <c r="BM126" s="220" t="s">
        <v>434</v>
      </c>
    </row>
    <row r="127" s="2" customFormat="1">
      <c r="A127" s="42"/>
      <c r="B127" s="43"/>
      <c r="C127" s="44"/>
      <c r="D127" s="222" t="s">
        <v>194</v>
      </c>
      <c r="E127" s="44"/>
      <c r="F127" s="223" t="s">
        <v>4397</v>
      </c>
      <c r="G127" s="44"/>
      <c r="H127" s="44"/>
      <c r="I127" s="224"/>
      <c r="J127" s="44"/>
      <c r="K127" s="44"/>
      <c r="L127" s="48"/>
      <c r="M127" s="225"/>
      <c r="N127" s="226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194</v>
      </c>
      <c r="AU127" s="20" t="s">
        <v>198</v>
      </c>
    </row>
    <row r="128" s="11" customFormat="1" ht="22.8" customHeight="1">
      <c r="A128" s="11"/>
      <c r="B128" s="195"/>
      <c r="C128" s="196"/>
      <c r="D128" s="197" t="s">
        <v>77</v>
      </c>
      <c r="E128" s="237" t="s">
        <v>4325</v>
      </c>
      <c r="F128" s="237" t="s">
        <v>4326</v>
      </c>
      <c r="G128" s="196"/>
      <c r="H128" s="196"/>
      <c r="I128" s="199"/>
      <c r="J128" s="238">
        <f>BK128</f>
        <v>0</v>
      </c>
      <c r="K128" s="196"/>
      <c r="L128" s="201"/>
      <c r="M128" s="202"/>
      <c r="N128" s="203"/>
      <c r="O128" s="203"/>
      <c r="P128" s="204">
        <f>P129+P132+P143+P150</f>
        <v>0</v>
      </c>
      <c r="Q128" s="203"/>
      <c r="R128" s="204">
        <f>R129+R132+R143+R150</f>
        <v>0</v>
      </c>
      <c r="S128" s="203"/>
      <c r="T128" s="205">
        <f>T129+T132+T143+T150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06" t="s">
        <v>91</v>
      </c>
      <c r="AT128" s="207" t="s">
        <v>77</v>
      </c>
      <c r="AU128" s="207" t="s">
        <v>86</v>
      </c>
      <c r="AY128" s="206" t="s">
        <v>188</v>
      </c>
      <c r="BK128" s="208">
        <f>BK129+BK132+BK143+BK150</f>
        <v>0</v>
      </c>
    </row>
    <row r="129" s="11" customFormat="1" ht="20.88" customHeight="1">
      <c r="A129" s="11"/>
      <c r="B129" s="195"/>
      <c r="C129" s="196"/>
      <c r="D129" s="197" t="s">
        <v>77</v>
      </c>
      <c r="E129" s="237" t="s">
        <v>4327</v>
      </c>
      <c r="F129" s="237" t="s">
        <v>4290</v>
      </c>
      <c r="G129" s="196"/>
      <c r="H129" s="196"/>
      <c r="I129" s="199"/>
      <c r="J129" s="238">
        <f>BK129</f>
        <v>0</v>
      </c>
      <c r="K129" s="196"/>
      <c r="L129" s="201"/>
      <c r="M129" s="202"/>
      <c r="N129" s="203"/>
      <c r="O129" s="203"/>
      <c r="P129" s="204">
        <f>SUM(P130:P131)</f>
        <v>0</v>
      </c>
      <c r="Q129" s="203"/>
      <c r="R129" s="204">
        <f>SUM(R130:R131)</f>
        <v>0</v>
      </c>
      <c r="S129" s="203"/>
      <c r="T129" s="205">
        <f>SUM(T130:T131)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06" t="s">
        <v>86</v>
      </c>
      <c r="AT129" s="207" t="s">
        <v>77</v>
      </c>
      <c r="AU129" s="207" t="s">
        <v>91</v>
      </c>
      <c r="AY129" s="206" t="s">
        <v>188</v>
      </c>
      <c r="BK129" s="208">
        <f>SUM(BK130:BK131)</f>
        <v>0</v>
      </c>
    </row>
    <row r="130" s="2" customFormat="1" ht="44.25" customHeight="1">
      <c r="A130" s="42"/>
      <c r="B130" s="43"/>
      <c r="C130" s="209" t="s">
        <v>360</v>
      </c>
      <c r="D130" s="209" t="s">
        <v>189</v>
      </c>
      <c r="E130" s="210" t="s">
        <v>4328</v>
      </c>
      <c r="F130" s="211" t="s">
        <v>4398</v>
      </c>
      <c r="G130" s="212" t="s">
        <v>886</v>
      </c>
      <c r="H130" s="213">
        <v>8</v>
      </c>
      <c r="I130" s="214"/>
      <c r="J130" s="215">
        <f>ROUND(I130*H130,2)</f>
        <v>0</v>
      </c>
      <c r="K130" s="211" t="s">
        <v>32</v>
      </c>
      <c r="L130" s="48"/>
      <c r="M130" s="216" t="s">
        <v>32</v>
      </c>
      <c r="N130" s="217" t="s">
        <v>49</v>
      </c>
      <c r="O130" s="88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20" t="s">
        <v>405</v>
      </c>
      <c r="AT130" s="220" t="s">
        <v>189</v>
      </c>
      <c r="AU130" s="220" t="s">
        <v>198</v>
      </c>
      <c r="AY130" s="20" t="s">
        <v>188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20" t="s">
        <v>86</v>
      </c>
      <c r="BK130" s="221">
        <f>ROUND(I130*H130,2)</f>
        <v>0</v>
      </c>
      <c r="BL130" s="20" t="s">
        <v>405</v>
      </c>
      <c r="BM130" s="220" t="s">
        <v>441</v>
      </c>
    </row>
    <row r="131" s="2" customFormat="1">
      <c r="A131" s="42"/>
      <c r="B131" s="43"/>
      <c r="C131" s="44"/>
      <c r="D131" s="222" t="s">
        <v>194</v>
      </c>
      <c r="E131" s="44"/>
      <c r="F131" s="223" t="s">
        <v>4399</v>
      </c>
      <c r="G131" s="44"/>
      <c r="H131" s="44"/>
      <c r="I131" s="224"/>
      <c r="J131" s="44"/>
      <c r="K131" s="44"/>
      <c r="L131" s="48"/>
      <c r="M131" s="225"/>
      <c r="N131" s="226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194</v>
      </c>
      <c r="AU131" s="20" t="s">
        <v>198</v>
      </c>
    </row>
    <row r="132" s="11" customFormat="1" ht="20.88" customHeight="1">
      <c r="A132" s="11"/>
      <c r="B132" s="195"/>
      <c r="C132" s="196"/>
      <c r="D132" s="197" t="s">
        <v>77</v>
      </c>
      <c r="E132" s="237" t="s">
        <v>4330</v>
      </c>
      <c r="F132" s="237" t="s">
        <v>4294</v>
      </c>
      <c r="G132" s="196"/>
      <c r="H132" s="196"/>
      <c r="I132" s="199"/>
      <c r="J132" s="238">
        <f>BK132</f>
        <v>0</v>
      </c>
      <c r="K132" s="196"/>
      <c r="L132" s="201"/>
      <c r="M132" s="202"/>
      <c r="N132" s="203"/>
      <c r="O132" s="203"/>
      <c r="P132" s="204">
        <f>SUM(P133:P142)</f>
        <v>0</v>
      </c>
      <c r="Q132" s="203"/>
      <c r="R132" s="204">
        <f>SUM(R133:R142)</f>
        <v>0</v>
      </c>
      <c r="S132" s="203"/>
      <c r="T132" s="205">
        <f>SUM(T133:T142)</f>
        <v>0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R132" s="206" t="s">
        <v>86</v>
      </c>
      <c r="AT132" s="207" t="s">
        <v>77</v>
      </c>
      <c r="AU132" s="207" t="s">
        <v>91</v>
      </c>
      <c r="AY132" s="206" t="s">
        <v>188</v>
      </c>
      <c r="BK132" s="208">
        <f>SUM(BK133:BK142)</f>
        <v>0</v>
      </c>
    </row>
    <row r="133" s="2" customFormat="1" ht="24.15" customHeight="1">
      <c r="A133" s="42"/>
      <c r="B133" s="43"/>
      <c r="C133" s="209" t="s">
        <v>366</v>
      </c>
      <c r="D133" s="209" t="s">
        <v>189</v>
      </c>
      <c r="E133" s="210" t="s">
        <v>4331</v>
      </c>
      <c r="F133" s="211" t="s">
        <v>4400</v>
      </c>
      <c r="G133" s="212" t="s">
        <v>244</v>
      </c>
      <c r="H133" s="213">
        <v>1</v>
      </c>
      <c r="I133" s="214"/>
      <c r="J133" s="215">
        <f>ROUND(I133*H133,2)</f>
        <v>0</v>
      </c>
      <c r="K133" s="211" t="s">
        <v>32</v>
      </c>
      <c r="L133" s="48"/>
      <c r="M133" s="216" t="s">
        <v>32</v>
      </c>
      <c r="N133" s="217" t="s">
        <v>49</v>
      </c>
      <c r="O133" s="88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20" t="s">
        <v>405</v>
      </c>
      <c r="AT133" s="220" t="s">
        <v>189</v>
      </c>
      <c r="AU133" s="220" t="s">
        <v>198</v>
      </c>
      <c r="AY133" s="20" t="s">
        <v>188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20" t="s">
        <v>86</v>
      </c>
      <c r="BK133" s="221">
        <f>ROUND(I133*H133,2)</f>
        <v>0</v>
      </c>
      <c r="BL133" s="20" t="s">
        <v>405</v>
      </c>
      <c r="BM133" s="220" t="s">
        <v>449</v>
      </c>
    </row>
    <row r="134" s="2" customFormat="1">
      <c r="A134" s="42"/>
      <c r="B134" s="43"/>
      <c r="C134" s="44"/>
      <c r="D134" s="222" t="s">
        <v>194</v>
      </c>
      <c r="E134" s="44"/>
      <c r="F134" s="223" t="s">
        <v>4400</v>
      </c>
      <c r="G134" s="44"/>
      <c r="H134" s="44"/>
      <c r="I134" s="224"/>
      <c r="J134" s="44"/>
      <c r="K134" s="44"/>
      <c r="L134" s="48"/>
      <c r="M134" s="225"/>
      <c r="N134" s="226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194</v>
      </c>
      <c r="AU134" s="20" t="s">
        <v>198</v>
      </c>
    </row>
    <row r="135" s="2" customFormat="1" ht="33" customHeight="1">
      <c r="A135" s="42"/>
      <c r="B135" s="43"/>
      <c r="C135" s="209" t="s">
        <v>386</v>
      </c>
      <c r="D135" s="209" t="s">
        <v>189</v>
      </c>
      <c r="E135" s="210" t="s">
        <v>4333</v>
      </c>
      <c r="F135" s="211" t="s">
        <v>4401</v>
      </c>
      <c r="G135" s="212" t="s">
        <v>244</v>
      </c>
      <c r="H135" s="213">
        <v>1</v>
      </c>
      <c r="I135" s="214"/>
      <c r="J135" s="215">
        <f>ROUND(I135*H135,2)</f>
        <v>0</v>
      </c>
      <c r="K135" s="211" t="s">
        <v>32</v>
      </c>
      <c r="L135" s="48"/>
      <c r="M135" s="216" t="s">
        <v>32</v>
      </c>
      <c r="N135" s="217" t="s">
        <v>49</v>
      </c>
      <c r="O135" s="88"/>
      <c r="P135" s="218">
        <f>O135*H135</f>
        <v>0</v>
      </c>
      <c r="Q135" s="218">
        <v>0</v>
      </c>
      <c r="R135" s="218">
        <f>Q135*H135</f>
        <v>0</v>
      </c>
      <c r="S135" s="218">
        <v>0</v>
      </c>
      <c r="T135" s="219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20" t="s">
        <v>405</v>
      </c>
      <c r="AT135" s="220" t="s">
        <v>189</v>
      </c>
      <c r="AU135" s="220" t="s">
        <v>198</v>
      </c>
      <c r="AY135" s="20" t="s">
        <v>188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20" t="s">
        <v>86</v>
      </c>
      <c r="BK135" s="221">
        <f>ROUND(I135*H135,2)</f>
        <v>0</v>
      </c>
      <c r="BL135" s="20" t="s">
        <v>405</v>
      </c>
      <c r="BM135" s="220" t="s">
        <v>457</v>
      </c>
    </row>
    <row r="136" s="2" customFormat="1">
      <c r="A136" s="42"/>
      <c r="B136" s="43"/>
      <c r="C136" s="44"/>
      <c r="D136" s="222" t="s">
        <v>194</v>
      </c>
      <c r="E136" s="44"/>
      <c r="F136" s="223" t="s">
        <v>4401</v>
      </c>
      <c r="G136" s="44"/>
      <c r="H136" s="44"/>
      <c r="I136" s="224"/>
      <c r="J136" s="44"/>
      <c r="K136" s="44"/>
      <c r="L136" s="48"/>
      <c r="M136" s="225"/>
      <c r="N136" s="226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194</v>
      </c>
      <c r="AU136" s="20" t="s">
        <v>198</v>
      </c>
    </row>
    <row r="137" s="2" customFormat="1" ht="24.15" customHeight="1">
      <c r="A137" s="42"/>
      <c r="B137" s="43"/>
      <c r="C137" s="209" t="s">
        <v>393</v>
      </c>
      <c r="D137" s="209" t="s">
        <v>189</v>
      </c>
      <c r="E137" s="210" t="s">
        <v>4335</v>
      </c>
      <c r="F137" s="211" t="s">
        <v>4384</v>
      </c>
      <c r="G137" s="212" t="s">
        <v>314</v>
      </c>
      <c r="H137" s="213">
        <v>4</v>
      </c>
      <c r="I137" s="214"/>
      <c r="J137" s="215">
        <f>ROUND(I137*H137,2)</f>
        <v>0</v>
      </c>
      <c r="K137" s="211" t="s">
        <v>32</v>
      </c>
      <c r="L137" s="48"/>
      <c r="M137" s="216" t="s">
        <v>32</v>
      </c>
      <c r="N137" s="217" t="s">
        <v>49</v>
      </c>
      <c r="O137" s="88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20" t="s">
        <v>405</v>
      </c>
      <c r="AT137" s="220" t="s">
        <v>189</v>
      </c>
      <c r="AU137" s="220" t="s">
        <v>198</v>
      </c>
      <c r="AY137" s="20" t="s">
        <v>188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20" t="s">
        <v>86</v>
      </c>
      <c r="BK137" s="221">
        <f>ROUND(I137*H137,2)</f>
        <v>0</v>
      </c>
      <c r="BL137" s="20" t="s">
        <v>405</v>
      </c>
      <c r="BM137" s="220" t="s">
        <v>466</v>
      </c>
    </row>
    <row r="138" s="2" customFormat="1">
      <c r="A138" s="42"/>
      <c r="B138" s="43"/>
      <c r="C138" s="44"/>
      <c r="D138" s="222" t="s">
        <v>194</v>
      </c>
      <c r="E138" s="44"/>
      <c r="F138" s="223" t="s">
        <v>4385</v>
      </c>
      <c r="G138" s="44"/>
      <c r="H138" s="44"/>
      <c r="I138" s="224"/>
      <c r="J138" s="44"/>
      <c r="K138" s="44"/>
      <c r="L138" s="48"/>
      <c r="M138" s="225"/>
      <c r="N138" s="226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194</v>
      </c>
      <c r="AU138" s="20" t="s">
        <v>198</v>
      </c>
    </row>
    <row r="139" s="2" customFormat="1" ht="24.15" customHeight="1">
      <c r="A139" s="42"/>
      <c r="B139" s="43"/>
      <c r="C139" s="209" t="s">
        <v>8</v>
      </c>
      <c r="D139" s="209" t="s">
        <v>189</v>
      </c>
      <c r="E139" s="210" t="s">
        <v>4338</v>
      </c>
      <c r="F139" s="211" t="s">
        <v>4339</v>
      </c>
      <c r="G139" s="212" t="s">
        <v>314</v>
      </c>
      <c r="H139" s="213">
        <v>3</v>
      </c>
      <c r="I139" s="214"/>
      <c r="J139" s="215">
        <f>ROUND(I139*H139,2)</f>
        <v>0</v>
      </c>
      <c r="K139" s="211" t="s">
        <v>32</v>
      </c>
      <c r="L139" s="48"/>
      <c r="M139" s="216" t="s">
        <v>32</v>
      </c>
      <c r="N139" s="217" t="s">
        <v>49</v>
      </c>
      <c r="O139" s="88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20" t="s">
        <v>405</v>
      </c>
      <c r="AT139" s="220" t="s">
        <v>189</v>
      </c>
      <c r="AU139" s="220" t="s">
        <v>198</v>
      </c>
      <c r="AY139" s="20" t="s">
        <v>188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20" t="s">
        <v>86</v>
      </c>
      <c r="BK139" s="221">
        <f>ROUND(I139*H139,2)</f>
        <v>0</v>
      </c>
      <c r="BL139" s="20" t="s">
        <v>405</v>
      </c>
      <c r="BM139" s="220" t="s">
        <v>476</v>
      </c>
    </row>
    <row r="140" s="2" customFormat="1">
      <c r="A140" s="42"/>
      <c r="B140" s="43"/>
      <c r="C140" s="44"/>
      <c r="D140" s="222" t="s">
        <v>194</v>
      </c>
      <c r="E140" s="44"/>
      <c r="F140" s="223" t="s">
        <v>4340</v>
      </c>
      <c r="G140" s="44"/>
      <c r="H140" s="44"/>
      <c r="I140" s="224"/>
      <c r="J140" s="44"/>
      <c r="K140" s="44"/>
      <c r="L140" s="48"/>
      <c r="M140" s="225"/>
      <c r="N140" s="226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194</v>
      </c>
      <c r="AU140" s="20" t="s">
        <v>198</v>
      </c>
    </row>
    <row r="141" s="2" customFormat="1" ht="24.15" customHeight="1">
      <c r="A141" s="42"/>
      <c r="B141" s="43"/>
      <c r="C141" s="209" t="s">
        <v>405</v>
      </c>
      <c r="D141" s="209" t="s">
        <v>189</v>
      </c>
      <c r="E141" s="210" t="s">
        <v>4342</v>
      </c>
      <c r="F141" s="211" t="s">
        <v>4402</v>
      </c>
      <c r="G141" s="212" t="s">
        <v>314</v>
      </c>
      <c r="H141" s="213">
        <v>2</v>
      </c>
      <c r="I141" s="214"/>
      <c r="J141" s="215">
        <f>ROUND(I141*H141,2)</f>
        <v>0</v>
      </c>
      <c r="K141" s="211" t="s">
        <v>32</v>
      </c>
      <c r="L141" s="48"/>
      <c r="M141" s="216" t="s">
        <v>32</v>
      </c>
      <c r="N141" s="217" t="s">
        <v>49</v>
      </c>
      <c r="O141" s="88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20" t="s">
        <v>405</v>
      </c>
      <c r="AT141" s="220" t="s">
        <v>189</v>
      </c>
      <c r="AU141" s="220" t="s">
        <v>198</v>
      </c>
      <c r="AY141" s="20" t="s">
        <v>188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20" t="s">
        <v>86</v>
      </c>
      <c r="BK141" s="221">
        <f>ROUND(I141*H141,2)</f>
        <v>0</v>
      </c>
      <c r="BL141" s="20" t="s">
        <v>405</v>
      </c>
      <c r="BM141" s="220" t="s">
        <v>484</v>
      </c>
    </row>
    <row r="142" s="2" customFormat="1">
      <c r="A142" s="42"/>
      <c r="B142" s="43"/>
      <c r="C142" s="44"/>
      <c r="D142" s="222" t="s">
        <v>194</v>
      </c>
      <c r="E142" s="44"/>
      <c r="F142" s="223" t="s">
        <v>4403</v>
      </c>
      <c r="G142" s="44"/>
      <c r="H142" s="44"/>
      <c r="I142" s="224"/>
      <c r="J142" s="44"/>
      <c r="K142" s="44"/>
      <c r="L142" s="48"/>
      <c r="M142" s="225"/>
      <c r="N142" s="226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194</v>
      </c>
      <c r="AU142" s="20" t="s">
        <v>198</v>
      </c>
    </row>
    <row r="143" s="11" customFormat="1" ht="20.88" customHeight="1">
      <c r="A143" s="11"/>
      <c r="B143" s="195"/>
      <c r="C143" s="196"/>
      <c r="D143" s="197" t="s">
        <v>77</v>
      </c>
      <c r="E143" s="237" t="s">
        <v>4341</v>
      </c>
      <c r="F143" s="237" t="s">
        <v>4404</v>
      </c>
      <c r="G143" s="196"/>
      <c r="H143" s="196"/>
      <c r="I143" s="199"/>
      <c r="J143" s="238">
        <f>BK143</f>
        <v>0</v>
      </c>
      <c r="K143" s="196"/>
      <c r="L143" s="201"/>
      <c r="M143" s="202"/>
      <c r="N143" s="203"/>
      <c r="O143" s="203"/>
      <c r="P143" s="204">
        <f>SUM(P144:P149)</f>
        <v>0</v>
      </c>
      <c r="Q143" s="203"/>
      <c r="R143" s="204">
        <f>SUM(R144:R149)</f>
        <v>0</v>
      </c>
      <c r="S143" s="203"/>
      <c r="T143" s="205">
        <f>SUM(T144:T149)</f>
        <v>0</v>
      </c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R143" s="206" t="s">
        <v>86</v>
      </c>
      <c r="AT143" s="207" t="s">
        <v>77</v>
      </c>
      <c r="AU143" s="207" t="s">
        <v>91</v>
      </c>
      <c r="AY143" s="206" t="s">
        <v>188</v>
      </c>
      <c r="BK143" s="208">
        <f>SUM(BK144:BK149)</f>
        <v>0</v>
      </c>
    </row>
    <row r="144" s="2" customFormat="1" ht="33" customHeight="1">
      <c r="A144" s="42"/>
      <c r="B144" s="43"/>
      <c r="C144" s="209" t="s">
        <v>413</v>
      </c>
      <c r="D144" s="209" t="s">
        <v>189</v>
      </c>
      <c r="E144" s="210" t="s">
        <v>4344</v>
      </c>
      <c r="F144" s="211" t="s">
        <v>4405</v>
      </c>
      <c r="G144" s="212" t="s">
        <v>235</v>
      </c>
      <c r="H144" s="213">
        <v>1</v>
      </c>
      <c r="I144" s="214"/>
      <c r="J144" s="215">
        <f>ROUND(I144*H144,2)</f>
        <v>0</v>
      </c>
      <c r="K144" s="211" t="s">
        <v>32</v>
      </c>
      <c r="L144" s="48"/>
      <c r="M144" s="216" t="s">
        <v>32</v>
      </c>
      <c r="N144" s="217" t="s">
        <v>49</v>
      </c>
      <c r="O144" s="88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20" t="s">
        <v>405</v>
      </c>
      <c r="AT144" s="220" t="s">
        <v>189</v>
      </c>
      <c r="AU144" s="220" t="s">
        <v>198</v>
      </c>
      <c r="AY144" s="20" t="s">
        <v>188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20" t="s">
        <v>86</v>
      </c>
      <c r="BK144" s="221">
        <f>ROUND(I144*H144,2)</f>
        <v>0</v>
      </c>
      <c r="BL144" s="20" t="s">
        <v>405</v>
      </c>
      <c r="BM144" s="220" t="s">
        <v>500</v>
      </c>
    </row>
    <row r="145" s="2" customFormat="1">
      <c r="A145" s="42"/>
      <c r="B145" s="43"/>
      <c r="C145" s="44"/>
      <c r="D145" s="222" t="s">
        <v>194</v>
      </c>
      <c r="E145" s="44"/>
      <c r="F145" s="223" t="s">
        <v>4405</v>
      </c>
      <c r="G145" s="44"/>
      <c r="H145" s="44"/>
      <c r="I145" s="224"/>
      <c r="J145" s="44"/>
      <c r="K145" s="44"/>
      <c r="L145" s="48"/>
      <c r="M145" s="225"/>
      <c r="N145" s="226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194</v>
      </c>
      <c r="AU145" s="20" t="s">
        <v>198</v>
      </c>
    </row>
    <row r="146" s="2" customFormat="1" ht="33" customHeight="1">
      <c r="A146" s="42"/>
      <c r="B146" s="43"/>
      <c r="C146" s="209" t="s">
        <v>423</v>
      </c>
      <c r="D146" s="209" t="s">
        <v>189</v>
      </c>
      <c r="E146" s="210" t="s">
        <v>4387</v>
      </c>
      <c r="F146" s="211" t="s">
        <v>4406</v>
      </c>
      <c r="G146" s="212" t="s">
        <v>235</v>
      </c>
      <c r="H146" s="213">
        <v>1</v>
      </c>
      <c r="I146" s="214"/>
      <c r="J146" s="215">
        <f>ROUND(I146*H146,2)</f>
        <v>0</v>
      </c>
      <c r="K146" s="211" t="s">
        <v>32</v>
      </c>
      <c r="L146" s="48"/>
      <c r="M146" s="216" t="s">
        <v>32</v>
      </c>
      <c r="N146" s="217" t="s">
        <v>49</v>
      </c>
      <c r="O146" s="88"/>
      <c r="P146" s="218">
        <f>O146*H146</f>
        <v>0</v>
      </c>
      <c r="Q146" s="218">
        <v>0</v>
      </c>
      <c r="R146" s="218">
        <f>Q146*H146</f>
        <v>0</v>
      </c>
      <c r="S146" s="218">
        <v>0</v>
      </c>
      <c r="T146" s="219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20" t="s">
        <v>405</v>
      </c>
      <c r="AT146" s="220" t="s">
        <v>189</v>
      </c>
      <c r="AU146" s="220" t="s">
        <v>198</v>
      </c>
      <c r="AY146" s="20" t="s">
        <v>188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20" t="s">
        <v>86</v>
      </c>
      <c r="BK146" s="221">
        <f>ROUND(I146*H146,2)</f>
        <v>0</v>
      </c>
      <c r="BL146" s="20" t="s">
        <v>405</v>
      </c>
      <c r="BM146" s="220" t="s">
        <v>513</v>
      </c>
    </row>
    <row r="147" s="2" customFormat="1">
      <c r="A147" s="42"/>
      <c r="B147" s="43"/>
      <c r="C147" s="44"/>
      <c r="D147" s="222" t="s">
        <v>194</v>
      </c>
      <c r="E147" s="44"/>
      <c r="F147" s="223" t="s">
        <v>4406</v>
      </c>
      <c r="G147" s="44"/>
      <c r="H147" s="44"/>
      <c r="I147" s="224"/>
      <c r="J147" s="44"/>
      <c r="K147" s="44"/>
      <c r="L147" s="48"/>
      <c r="M147" s="225"/>
      <c r="N147" s="226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194</v>
      </c>
      <c r="AU147" s="20" t="s">
        <v>198</v>
      </c>
    </row>
    <row r="148" s="2" customFormat="1" ht="16.5" customHeight="1">
      <c r="A148" s="42"/>
      <c r="B148" s="43"/>
      <c r="C148" s="209" t="s">
        <v>429</v>
      </c>
      <c r="D148" s="209" t="s">
        <v>189</v>
      </c>
      <c r="E148" s="210" t="s">
        <v>4407</v>
      </c>
      <c r="F148" s="211" t="s">
        <v>4314</v>
      </c>
      <c r="G148" s="212" t="s">
        <v>244</v>
      </c>
      <c r="H148" s="213">
        <v>1</v>
      </c>
      <c r="I148" s="214"/>
      <c r="J148" s="215">
        <f>ROUND(I148*H148,2)</f>
        <v>0</v>
      </c>
      <c r="K148" s="211" t="s">
        <v>32</v>
      </c>
      <c r="L148" s="48"/>
      <c r="M148" s="216" t="s">
        <v>32</v>
      </c>
      <c r="N148" s="217" t="s">
        <v>49</v>
      </c>
      <c r="O148" s="88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20" t="s">
        <v>405</v>
      </c>
      <c r="AT148" s="220" t="s">
        <v>189</v>
      </c>
      <c r="AU148" s="220" t="s">
        <v>198</v>
      </c>
      <c r="AY148" s="20" t="s">
        <v>188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20" t="s">
        <v>86</v>
      </c>
      <c r="BK148" s="221">
        <f>ROUND(I148*H148,2)</f>
        <v>0</v>
      </c>
      <c r="BL148" s="20" t="s">
        <v>405</v>
      </c>
      <c r="BM148" s="220" t="s">
        <v>525</v>
      </c>
    </row>
    <row r="149" s="2" customFormat="1">
      <c r="A149" s="42"/>
      <c r="B149" s="43"/>
      <c r="C149" s="44"/>
      <c r="D149" s="222" t="s">
        <v>194</v>
      </c>
      <c r="E149" s="44"/>
      <c r="F149" s="223" t="s">
        <v>4314</v>
      </c>
      <c r="G149" s="44"/>
      <c r="H149" s="44"/>
      <c r="I149" s="224"/>
      <c r="J149" s="44"/>
      <c r="K149" s="44"/>
      <c r="L149" s="48"/>
      <c r="M149" s="225"/>
      <c r="N149" s="226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194</v>
      </c>
      <c r="AU149" s="20" t="s">
        <v>198</v>
      </c>
    </row>
    <row r="150" s="11" customFormat="1" ht="20.88" customHeight="1">
      <c r="A150" s="11"/>
      <c r="B150" s="195"/>
      <c r="C150" s="196"/>
      <c r="D150" s="197" t="s">
        <v>77</v>
      </c>
      <c r="E150" s="237" t="s">
        <v>4408</v>
      </c>
      <c r="F150" s="237" t="s">
        <v>4322</v>
      </c>
      <c r="G150" s="196"/>
      <c r="H150" s="196"/>
      <c r="I150" s="199"/>
      <c r="J150" s="238">
        <f>BK150</f>
        <v>0</v>
      </c>
      <c r="K150" s="196"/>
      <c r="L150" s="201"/>
      <c r="M150" s="202"/>
      <c r="N150" s="203"/>
      <c r="O150" s="203"/>
      <c r="P150" s="204">
        <f>SUM(P151:P154)</f>
        <v>0</v>
      </c>
      <c r="Q150" s="203"/>
      <c r="R150" s="204">
        <f>SUM(R151:R154)</f>
        <v>0</v>
      </c>
      <c r="S150" s="203"/>
      <c r="T150" s="205">
        <f>SUM(T151:T154)</f>
        <v>0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R150" s="206" t="s">
        <v>86</v>
      </c>
      <c r="AT150" s="207" t="s">
        <v>77</v>
      </c>
      <c r="AU150" s="207" t="s">
        <v>91</v>
      </c>
      <c r="AY150" s="206" t="s">
        <v>188</v>
      </c>
      <c r="BK150" s="208">
        <f>SUM(BK151:BK154)</f>
        <v>0</v>
      </c>
    </row>
    <row r="151" s="2" customFormat="1" ht="24.15" customHeight="1">
      <c r="A151" s="42"/>
      <c r="B151" s="43"/>
      <c r="C151" s="209" t="s">
        <v>434</v>
      </c>
      <c r="D151" s="209" t="s">
        <v>189</v>
      </c>
      <c r="E151" s="210" t="s">
        <v>4409</v>
      </c>
      <c r="F151" s="211" t="s">
        <v>4410</v>
      </c>
      <c r="G151" s="212" t="s">
        <v>1224</v>
      </c>
      <c r="H151" s="213">
        <v>15</v>
      </c>
      <c r="I151" s="214"/>
      <c r="J151" s="215">
        <f>ROUND(I151*H151,2)</f>
        <v>0</v>
      </c>
      <c r="K151" s="211" t="s">
        <v>32</v>
      </c>
      <c r="L151" s="48"/>
      <c r="M151" s="216" t="s">
        <v>32</v>
      </c>
      <c r="N151" s="217" t="s">
        <v>49</v>
      </c>
      <c r="O151" s="88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20" t="s">
        <v>405</v>
      </c>
      <c r="AT151" s="220" t="s">
        <v>189</v>
      </c>
      <c r="AU151" s="220" t="s">
        <v>198</v>
      </c>
      <c r="AY151" s="20" t="s">
        <v>188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20" t="s">
        <v>86</v>
      </c>
      <c r="BK151" s="221">
        <f>ROUND(I151*H151,2)</f>
        <v>0</v>
      </c>
      <c r="BL151" s="20" t="s">
        <v>405</v>
      </c>
      <c r="BM151" s="220" t="s">
        <v>536</v>
      </c>
    </row>
    <row r="152" s="2" customFormat="1">
      <c r="A152" s="42"/>
      <c r="B152" s="43"/>
      <c r="C152" s="44"/>
      <c r="D152" s="222" t="s">
        <v>194</v>
      </c>
      <c r="E152" s="44"/>
      <c r="F152" s="223" t="s">
        <v>4410</v>
      </c>
      <c r="G152" s="44"/>
      <c r="H152" s="44"/>
      <c r="I152" s="224"/>
      <c r="J152" s="44"/>
      <c r="K152" s="44"/>
      <c r="L152" s="48"/>
      <c r="M152" s="225"/>
      <c r="N152" s="226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194</v>
      </c>
      <c r="AU152" s="20" t="s">
        <v>198</v>
      </c>
    </row>
    <row r="153" s="2" customFormat="1" ht="16.5" customHeight="1">
      <c r="A153" s="42"/>
      <c r="B153" s="43"/>
      <c r="C153" s="209" t="s">
        <v>7</v>
      </c>
      <c r="D153" s="209" t="s">
        <v>189</v>
      </c>
      <c r="E153" s="210" t="s">
        <v>4411</v>
      </c>
      <c r="F153" s="211" t="s">
        <v>4397</v>
      </c>
      <c r="G153" s="212" t="s">
        <v>1224</v>
      </c>
      <c r="H153" s="213">
        <v>15</v>
      </c>
      <c r="I153" s="214"/>
      <c r="J153" s="215">
        <f>ROUND(I153*H153,2)</f>
        <v>0</v>
      </c>
      <c r="K153" s="211" t="s">
        <v>32</v>
      </c>
      <c r="L153" s="48"/>
      <c r="M153" s="216" t="s">
        <v>32</v>
      </c>
      <c r="N153" s="217" t="s">
        <v>49</v>
      </c>
      <c r="O153" s="88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20" t="s">
        <v>405</v>
      </c>
      <c r="AT153" s="220" t="s">
        <v>189</v>
      </c>
      <c r="AU153" s="220" t="s">
        <v>198</v>
      </c>
      <c r="AY153" s="20" t="s">
        <v>188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20" t="s">
        <v>86</v>
      </c>
      <c r="BK153" s="221">
        <f>ROUND(I153*H153,2)</f>
        <v>0</v>
      </c>
      <c r="BL153" s="20" t="s">
        <v>405</v>
      </c>
      <c r="BM153" s="220" t="s">
        <v>546</v>
      </c>
    </row>
    <row r="154" s="2" customFormat="1">
      <c r="A154" s="42"/>
      <c r="B154" s="43"/>
      <c r="C154" s="44"/>
      <c r="D154" s="222" t="s">
        <v>194</v>
      </c>
      <c r="E154" s="44"/>
      <c r="F154" s="223" t="s">
        <v>4397</v>
      </c>
      <c r="G154" s="44"/>
      <c r="H154" s="44"/>
      <c r="I154" s="224"/>
      <c r="J154" s="44"/>
      <c r="K154" s="44"/>
      <c r="L154" s="48"/>
      <c r="M154" s="225"/>
      <c r="N154" s="226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194</v>
      </c>
      <c r="AU154" s="20" t="s">
        <v>198</v>
      </c>
    </row>
    <row r="155" s="11" customFormat="1" ht="22.8" customHeight="1">
      <c r="A155" s="11"/>
      <c r="B155" s="195"/>
      <c r="C155" s="196"/>
      <c r="D155" s="197" t="s">
        <v>77</v>
      </c>
      <c r="E155" s="237" t="s">
        <v>3036</v>
      </c>
      <c r="F155" s="237" t="s">
        <v>4412</v>
      </c>
      <c r="G155" s="196"/>
      <c r="H155" s="196"/>
      <c r="I155" s="199"/>
      <c r="J155" s="238">
        <f>BK155</f>
        <v>0</v>
      </c>
      <c r="K155" s="196"/>
      <c r="L155" s="201"/>
      <c r="M155" s="202"/>
      <c r="N155" s="203"/>
      <c r="O155" s="203"/>
      <c r="P155" s="204">
        <f>P156</f>
        <v>0</v>
      </c>
      <c r="Q155" s="203"/>
      <c r="R155" s="204">
        <f>R156</f>
        <v>0</v>
      </c>
      <c r="S155" s="203"/>
      <c r="T155" s="205">
        <f>T156</f>
        <v>0</v>
      </c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R155" s="206" t="s">
        <v>91</v>
      </c>
      <c r="AT155" s="207" t="s">
        <v>77</v>
      </c>
      <c r="AU155" s="207" t="s">
        <v>86</v>
      </c>
      <c r="AY155" s="206" t="s">
        <v>188</v>
      </c>
      <c r="BK155" s="208">
        <f>BK156</f>
        <v>0</v>
      </c>
    </row>
    <row r="156" s="11" customFormat="1" ht="20.88" customHeight="1">
      <c r="A156" s="11"/>
      <c r="B156" s="195"/>
      <c r="C156" s="196"/>
      <c r="D156" s="197" t="s">
        <v>77</v>
      </c>
      <c r="E156" s="237" t="s">
        <v>4413</v>
      </c>
      <c r="F156" s="237" t="s">
        <v>4414</v>
      </c>
      <c r="G156" s="196"/>
      <c r="H156" s="196"/>
      <c r="I156" s="199"/>
      <c r="J156" s="238">
        <f>BK156</f>
        <v>0</v>
      </c>
      <c r="K156" s="196"/>
      <c r="L156" s="201"/>
      <c r="M156" s="202"/>
      <c r="N156" s="203"/>
      <c r="O156" s="203"/>
      <c r="P156" s="204">
        <f>SUM(P157:P188)</f>
        <v>0</v>
      </c>
      <c r="Q156" s="203"/>
      <c r="R156" s="204">
        <f>SUM(R157:R188)</f>
        <v>0</v>
      </c>
      <c r="S156" s="203"/>
      <c r="T156" s="205">
        <f>SUM(T157:T188)</f>
        <v>0</v>
      </c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R156" s="206" t="s">
        <v>86</v>
      </c>
      <c r="AT156" s="207" t="s">
        <v>77</v>
      </c>
      <c r="AU156" s="207" t="s">
        <v>91</v>
      </c>
      <c r="AY156" s="206" t="s">
        <v>188</v>
      </c>
      <c r="BK156" s="208">
        <f>SUM(BK157:BK188)</f>
        <v>0</v>
      </c>
    </row>
    <row r="157" s="2" customFormat="1" ht="16.5" customHeight="1">
      <c r="A157" s="42"/>
      <c r="B157" s="43"/>
      <c r="C157" s="209" t="s">
        <v>441</v>
      </c>
      <c r="D157" s="209" t="s">
        <v>189</v>
      </c>
      <c r="E157" s="210" t="s">
        <v>4415</v>
      </c>
      <c r="F157" s="211" t="s">
        <v>4416</v>
      </c>
      <c r="G157" s="212" t="s">
        <v>235</v>
      </c>
      <c r="H157" s="213">
        <v>1</v>
      </c>
      <c r="I157" s="214"/>
      <c r="J157" s="215">
        <f>ROUND(I157*H157,2)</f>
        <v>0</v>
      </c>
      <c r="K157" s="211" t="s">
        <v>32</v>
      </c>
      <c r="L157" s="48"/>
      <c r="M157" s="216" t="s">
        <v>32</v>
      </c>
      <c r="N157" s="217" t="s">
        <v>49</v>
      </c>
      <c r="O157" s="88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20" t="s">
        <v>405</v>
      </c>
      <c r="AT157" s="220" t="s">
        <v>189</v>
      </c>
      <c r="AU157" s="220" t="s">
        <v>198</v>
      </c>
      <c r="AY157" s="20" t="s">
        <v>188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20" t="s">
        <v>86</v>
      </c>
      <c r="BK157" s="221">
        <f>ROUND(I157*H157,2)</f>
        <v>0</v>
      </c>
      <c r="BL157" s="20" t="s">
        <v>405</v>
      </c>
      <c r="BM157" s="220" t="s">
        <v>557</v>
      </c>
    </row>
    <row r="158" s="2" customFormat="1">
      <c r="A158" s="42"/>
      <c r="B158" s="43"/>
      <c r="C158" s="44"/>
      <c r="D158" s="222" t="s">
        <v>194</v>
      </c>
      <c r="E158" s="44"/>
      <c r="F158" s="223" t="s">
        <v>4416</v>
      </c>
      <c r="G158" s="44"/>
      <c r="H158" s="44"/>
      <c r="I158" s="224"/>
      <c r="J158" s="44"/>
      <c r="K158" s="44"/>
      <c r="L158" s="48"/>
      <c r="M158" s="225"/>
      <c r="N158" s="226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194</v>
      </c>
      <c r="AU158" s="20" t="s">
        <v>198</v>
      </c>
    </row>
    <row r="159" s="2" customFormat="1" ht="16.5" customHeight="1">
      <c r="A159" s="42"/>
      <c r="B159" s="43"/>
      <c r="C159" s="209" t="s">
        <v>445</v>
      </c>
      <c r="D159" s="209" t="s">
        <v>189</v>
      </c>
      <c r="E159" s="210" t="s">
        <v>4417</v>
      </c>
      <c r="F159" s="211" t="s">
        <v>4418</v>
      </c>
      <c r="G159" s="212" t="s">
        <v>235</v>
      </c>
      <c r="H159" s="213">
        <v>1</v>
      </c>
      <c r="I159" s="214"/>
      <c r="J159" s="215">
        <f>ROUND(I159*H159,2)</f>
        <v>0</v>
      </c>
      <c r="K159" s="211" t="s">
        <v>32</v>
      </c>
      <c r="L159" s="48"/>
      <c r="M159" s="216" t="s">
        <v>32</v>
      </c>
      <c r="N159" s="217" t="s">
        <v>49</v>
      </c>
      <c r="O159" s="88"/>
      <c r="P159" s="218">
        <f>O159*H159</f>
        <v>0</v>
      </c>
      <c r="Q159" s="218">
        <v>0</v>
      </c>
      <c r="R159" s="218">
        <f>Q159*H159</f>
        <v>0</v>
      </c>
      <c r="S159" s="218">
        <v>0</v>
      </c>
      <c r="T159" s="219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20" t="s">
        <v>405</v>
      </c>
      <c r="AT159" s="220" t="s">
        <v>189</v>
      </c>
      <c r="AU159" s="220" t="s">
        <v>198</v>
      </c>
      <c r="AY159" s="20" t="s">
        <v>188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20" t="s">
        <v>86</v>
      </c>
      <c r="BK159" s="221">
        <f>ROUND(I159*H159,2)</f>
        <v>0</v>
      </c>
      <c r="BL159" s="20" t="s">
        <v>405</v>
      </c>
      <c r="BM159" s="220" t="s">
        <v>570</v>
      </c>
    </row>
    <row r="160" s="2" customFormat="1">
      <c r="A160" s="42"/>
      <c r="B160" s="43"/>
      <c r="C160" s="44"/>
      <c r="D160" s="222" t="s">
        <v>194</v>
      </c>
      <c r="E160" s="44"/>
      <c r="F160" s="223" t="s">
        <v>4418</v>
      </c>
      <c r="G160" s="44"/>
      <c r="H160" s="44"/>
      <c r="I160" s="224"/>
      <c r="J160" s="44"/>
      <c r="K160" s="44"/>
      <c r="L160" s="48"/>
      <c r="M160" s="225"/>
      <c r="N160" s="226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194</v>
      </c>
      <c r="AU160" s="20" t="s">
        <v>198</v>
      </c>
    </row>
    <row r="161" s="2" customFormat="1" ht="16.5" customHeight="1">
      <c r="A161" s="42"/>
      <c r="B161" s="43"/>
      <c r="C161" s="209" t="s">
        <v>449</v>
      </c>
      <c r="D161" s="209" t="s">
        <v>189</v>
      </c>
      <c r="E161" s="210" t="s">
        <v>4419</v>
      </c>
      <c r="F161" s="211" t="s">
        <v>4420</v>
      </c>
      <c r="G161" s="212" t="s">
        <v>235</v>
      </c>
      <c r="H161" s="213">
        <v>1</v>
      </c>
      <c r="I161" s="214"/>
      <c r="J161" s="215">
        <f>ROUND(I161*H161,2)</f>
        <v>0</v>
      </c>
      <c r="K161" s="211" t="s">
        <v>32</v>
      </c>
      <c r="L161" s="48"/>
      <c r="M161" s="216" t="s">
        <v>32</v>
      </c>
      <c r="N161" s="217" t="s">
        <v>49</v>
      </c>
      <c r="O161" s="88"/>
      <c r="P161" s="218">
        <f>O161*H161</f>
        <v>0</v>
      </c>
      <c r="Q161" s="218">
        <v>0</v>
      </c>
      <c r="R161" s="218">
        <f>Q161*H161</f>
        <v>0</v>
      </c>
      <c r="S161" s="218">
        <v>0</v>
      </c>
      <c r="T161" s="219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20" t="s">
        <v>405</v>
      </c>
      <c r="AT161" s="220" t="s">
        <v>189</v>
      </c>
      <c r="AU161" s="220" t="s">
        <v>198</v>
      </c>
      <c r="AY161" s="20" t="s">
        <v>188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20" t="s">
        <v>86</v>
      </c>
      <c r="BK161" s="221">
        <f>ROUND(I161*H161,2)</f>
        <v>0</v>
      </c>
      <c r="BL161" s="20" t="s">
        <v>405</v>
      </c>
      <c r="BM161" s="220" t="s">
        <v>580</v>
      </c>
    </row>
    <row r="162" s="2" customFormat="1">
      <c r="A162" s="42"/>
      <c r="B162" s="43"/>
      <c r="C162" s="44"/>
      <c r="D162" s="222" t="s">
        <v>194</v>
      </c>
      <c r="E162" s="44"/>
      <c r="F162" s="223" t="s">
        <v>4420</v>
      </c>
      <c r="G162" s="44"/>
      <c r="H162" s="44"/>
      <c r="I162" s="224"/>
      <c r="J162" s="44"/>
      <c r="K162" s="44"/>
      <c r="L162" s="48"/>
      <c r="M162" s="225"/>
      <c r="N162" s="226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194</v>
      </c>
      <c r="AU162" s="20" t="s">
        <v>198</v>
      </c>
    </row>
    <row r="163" s="2" customFormat="1" ht="16.5" customHeight="1">
      <c r="A163" s="42"/>
      <c r="B163" s="43"/>
      <c r="C163" s="209" t="s">
        <v>453</v>
      </c>
      <c r="D163" s="209" t="s">
        <v>189</v>
      </c>
      <c r="E163" s="210" t="s">
        <v>4421</v>
      </c>
      <c r="F163" s="211" t="s">
        <v>4422</v>
      </c>
      <c r="G163" s="212" t="s">
        <v>235</v>
      </c>
      <c r="H163" s="213">
        <v>1</v>
      </c>
      <c r="I163" s="214"/>
      <c r="J163" s="215">
        <f>ROUND(I163*H163,2)</f>
        <v>0</v>
      </c>
      <c r="K163" s="211" t="s">
        <v>32</v>
      </c>
      <c r="L163" s="48"/>
      <c r="M163" s="216" t="s">
        <v>32</v>
      </c>
      <c r="N163" s="217" t="s">
        <v>49</v>
      </c>
      <c r="O163" s="88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20" t="s">
        <v>405</v>
      </c>
      <c r="AT163" s="220" t="s">
        <v>189</v>
      </c>
      <c r="AU163" s="220" t="s">
        <v>198</v>
      </c>
      <c r="AY163" s="20" t="s">
        <v>188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20" t="s">
        <v>86</v>
      </c>
      <c r="BK163" s="221">
        <f>ROUND(I163*H163,2)</f>
        <v>0</v>
      </c>
      <c r="BL163" s="20" t="s">
        <v>405</v>
      </c>
      <c r="BM163" s="220" t="s">
        <v>591</v>
      </c>
    </row>
    <row r="164" s="2" customFormat="1">
      <c r="A164" s="42"/>
      <c r="B164" s="43"/>
      <c r="C164" s="44"/>
      <c r="D164" s="222" t="s">
        <v>194</v>
      </c>
      <c r="E164" s="44"/>
      <c r="F164" s="223" t="s">
        <v>4422</v>
      </c>
      <c r="G164" s="44"/>
      <c r="H164" s="44"/>
      <c r="I164" s="224"/>
      <c r="J164" s="44"/>
      <c r="K164" s="44"/>
      <c r="L164" s="48"/>
      <c r="M164" s="225"/>
      <c r="N164" s="226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194</v>
      </c>
      <c r="AU164" s="20" t="s">
        <v>198</v>
      </c>
    </row>
    <row r="165" s="2" customFormat="1" ht="16.5" customHeight="1">
      <c r="A165" s="42"/>
      <c r="B165" s="43"/>
      <c r="C165" s="209" t="s">
        <v>457</v>
      </c>
      <c r="D165" s="209" t="s">
        <v>189</v>
      </c>
      <c r="E165" s="210" t="s">
        <v>4423</v>
      </c>
      <c r="F165" s="211" t="s">
        <v>4424</v>
      </c>
      <c r="G165" s="212" t="s">
        <v>235</v>
      </c>
      <c r="H165" s="213">
        <v>1</v>
      </c>
      <c r="I165" s="214"/>
      <c r="J165" s="215">
        <f>ROUND(I165*H165,2)</f>
        <v>0</v>
      </c>
      <c r="K165" s="211" t="s">
        <v>32</v>
      </c>
      <c r="L165" s="48"/>
      <c r="M165" s="216" t="s">
        <v>32</v>
      </c>
      <c r="N165" s="217" t="s">
        <v>49</v>
      </c>
      <c r="O165" s="88"/>
      <c r="P165" s="218">
        <f>O165*H165</f>
        <v>0</v>
      </c>
      <c r="Q165" s="218">
        <v>0</v>
      </c>
      <c r="R165" s="218">
        <f>Q165*H165</f>
        <v>0</v>
      </c>
      <c r="S165" s="218">
        <v>0</v>
      </c>
      <c r="T165" s="219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20" t="s">
        <v>405</v>
      </c>
      <c r="AT165" s="220" t="s">
        <v>189</v>
      </c>
      <c r="AU165" s="220" t="s">
        <v>198</v>
      </c>
      <c r="AY165" s="20" t="s">
        <v>188</v>
      </c>
      <c r="BE165" s="221">
        <f>IF(N165="základní",J165,0)</f>
        <v>0</v>
      </c>
      <c r="BF165" s="221">
        <f>IF(N165="snížená",J165,0)</f>
        <v>0</v>
      </c>
      <c r="BG165" s="221">
        <f>IF(N165="zákl. přenesená",J165,0)</f>
        <v>0</v>
      </c>
      <c r="BH165" s="221">
        <f>IF(N165="sníž. přenesená",J165,0)</f>
        <v>0</v>
      </c>
      <c r="BI165" s="221">
        <f>IF(N165="nulová",J165,0)</f>
        <v>0</v>
      </c>
      <c r="BJ165" s="20" t="s">
        <v>86</v>
      </c>
      <c r="BK165" s="221">
        <f>ROUND(I165*H165,2)</f>
        <v>0</v>
      </c>
      <c r="BL165" s="20" t="s">
        <v>405</v>
      </c>
      <c r="BM165" s="220" t="s">
        <v>601</v>
      </c>
    </row>
    <row r="166" s="2" customFormat="1">
      <c r="A166" s="42"/>
      <c r="B166" s="43"/>
      <c r="C166" s="44"/>
      <c r="D166" s="222" t="s">
        <v>194</v>
      </c>
      <c r="E166" s="44"/>
      <c r="F166" s="223" t="s">
        <v>4424</v>
      </c>
      <c r="G166" s="44"/>
      <c r="H166" s="44"/>
      <c r="I166" s="224"/>
      <c r="J166" s="44"/>
      <c r="K166" s="44"/>
      <c r="L166" s="48"/>
      <c r="M166" s="225"/>
      <c r="N166" s="226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194</v>
      </c>
      <c r="AU166" s="20" t="s">
        <v>198</v>
      </c>
    </row>
    <row r="167" s="2" customFormat="1" ht="16.5" customHeight="1">
      <c r="A167" s="42"/>
      <c r="B167" s="43"/>
      <c r="C167" s="209" t="s">
        <v>461</v>
      </c>
      <c r="D167" s="209" t="s">
        <v>189</v>
      </c>
      <c r="E167" s="210" t="s">
        <v>4425</v>
      </c>
      <c r="F167" s="211" t="s">
        <v>4426</v>
      </c>
      <c r="G167" s="212" t="s">
        <v>235</v>
      </c>
      <c r="H167" s="213">
        <v>2</v>
      </c>
      <c r="I167" s="214"/>
      <c r="J167" s="215">
        <f>ROUND(I167*H167,2)</f>
        <v>0</v>
      </c>
      <c r="K167" s="211" t="s">
        <v>32</v>
      </c>
      <c r="L167" s="48"/>
      <c r="M167" s="216" t="s">
        <v>32</v>
      </c>
      <c r="N167" s="217" t="s">
        <v>49</v>
      </c>
      <c r="O167" s="88"/>
      <c r="P167" s="218">
        <f>O167*H167</f>
        <v>0</v>
      </c>
      <c r="Q167" s="218">
        <v>0</v>
      </c>
      <c r="R167" s="218">
        <f>Q167*H167</f>
        <v>0</v>
      </c>
      <c r="S167" s="218">
        <v>0</v>
      </c>
      <c r="T167" s="219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20" t="s">
        <v>405</v>
      </c>
      <c r="AT167" s="220" t="s">
        <v>189</v>
      </c>
      <c r="AU167" s="220" t="s">
        <v>198</v>
      </c>
      <c r="AY167" s="20" t="s">
        <v>188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20" t="s">
        <v>86</v>
      </c>
      <c r="BK167" s="221">
        <f>ROUND(I167*H167,2)</f>
        <v>0</v>
      </c>
      <c r="BL167" s="20" t="s">
        <v>405</v>
      </c>
      <c r="BM167" s="220" t="s">
        <v>612</v>
      </c>
    </row>
    <row r="168" s="2" customFormat="1">
      <c r="A168" s="42"/>
      <c r="B168" s="43"/>
      <c r="C168" s="44"/>
      <c r="D168" s="222" t="s">
        <v>194</v>
      </c>
      <c r="E168" s="44"/>
      <c r="F168" s="223" t="s">
        <v>4426</v>
      </c>
      <c r="G168" s="44"/>
      <c r="H168" s="44"/>
      <c r="I168" s="224"/>
      <c r="J168" s="44"/>
      <c r="K168" s="44"/>
      <c r="L168" s="48"/>
      <c r="M168" s="225"/>
      <c r="N168" s="226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194</v>
      </c>
      <c r="AU168" s="20" t="s">
        <v>198</v>
      </c>
    </row>
    <row r="169" s="2" customFormat="1" ht="16.5" customHeight="1">
      <c r="A169" s="42"/>
      <c r="B169" s="43"/>
      <c r="C169" s="209" t="s">
        <v>466</v>
      </c>
      <c r="D169" s="209" t="s">
        <v>189</v>
      </c>
      <c r="E169" s="210" t="s">
        <v>4427</v>
      </c>
      <c r="F169" s="211" t="s">
        <v>4428</v>
      </c>
      <c r="G169" s="212" t="s">
        <v>235</v>
      </c>
      <c r="H169" s="213">
        <v>2</v>
      </c>
      <c r="I169" s="214"/>
      <c r="J169" s="215">
        <f>ROUND(I169*H169,2)</f>
        <v>0</v>
      </c>
      <c r="K169" s="211" t="s">
        <v>32</v>
      </c>
      <c r="L169" s="48"/>
      <c r="M169" s="216" t="s">
        <v>32</v>
      </c>
      <c r="N169" s="217" t="s">
        <v>49</v>
      </c>
      <c r="O169" s="88"/>
      <c r="P169" s="218">
        <f>O169*H169</f>
        <v>0</v>
      </c>
      <c r="Q169" s="218">
        <v>0</v>
      </c>
      <c r="R169" s="218">
        <f>Q169*H169</f>
        <v>0</v>
      </c>
      <c r="S169" s="218">
        <v>0</v>
      </c>
      <c r="T169" s="219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20" t="s">
        <v>405</v>
      </c>
      <c r="AT169" s="220" t="s">
        <v>189</v>
      </c>
      <c r="AU169" s="220" t="s">
        <v>198</v>
      </c>
      <c r="AY169" s="20" t="s">
        <v>188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20" t="s">
        <v>86</v>
      </c>
      <c r="BK169" s="221">
        <f>ROUND(I169*H169,2)</f>
        <v>0</v>
      </c>
      <c r="BL169" s="20" t="s">
        <v>405</v>
      </c>
      <c r="BM169" s="220" t="s">
        <v>627</v>
      </c>
    </row>
    <row r="170" s="2" customFormat="1">
      <c r="A170" s="42"/>
      <c r="B170" s="43"/>
      <c r="C170" s="44"/>
      <c r="D170" s="222" t="s">
        <v>194</v>
      </c>
      <c r="E170" s="44"/>
      <c r="F170" s="223" t="s">
        <v>4428</v>
      </c>
      <c r="G170" s="44"/>
      <c r="H170" s="44"/>
      <c r="I170" s="224"/>
      <c r="J170" s="44"/>
      <c r="K170" s="44"/>
      <c r="L170" s="48"/>
      <c r="M170" s="225"/>
      <c r="N170" s="226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194</v>
      </c>
      <c r="AU170" s="20" t="s">
        <v>198</v>
      </c>
    </row>
    <row r="171" s="2" customFormat="1" ht="16.5" customHeight="1">
      <c r="A171" s="42"/>
      <c r="B171" s="43"/>
      <c r="C171" s="209" t="s">
        <v>471</v>
      </c>
      <c r="D171" s="209" t="s">
        <v>189</v>
      </c>
      <c r="E171" s="210" t="s">
        <v>4429</v>
      </c>
      <c r="F171" s="211" t="s">
        <v>4430</v>
      </c>
      <c r="G171" s="212" t="s">
        <v>235</v>
      </c>
      <c r="H171" s="213">
        <v>2</v>
      </c>
      <c r="I171" s="214"/>
      <c r="J171" s="215">
        <f>ROUND(I171*H171,2)</f>
        <v>0</v>
      </c>
      <c r="K171" s="211" t="s">
        <v>32</v>
      </c>
      <c r="L171" s="48"/>
      <c r="M171" s="216" t="s">
        <v>32</v>
      </c>
      <c r="N171" s="217" t="s">
        <v>49</v>
      </c>
      <c r="O171" s="88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20" t="s">
        <v>405</v>
      </c>
      <c r="AT171" s="220" t="s">
        <v>189</v>
      </c>
      <c r="AU171" s="220" t="s">
        <v>198</v>
      </c>
      <c r="AY171" s="20" t="s">
        <v>188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20" t="s">
        <v>86</v>
      </c>
      <c r="BK171" s="221">
        <f>ROUND(I171*H171,2)</f>
        <v>0</v>
      </c>
      <c r="BL171" s="20" t="s">
        <v>405</v>
      </c>
      <c r="BM171" s="220" t="s">
        <v>638</v>
      </c>
    </row>
    <row r="172" s="2" customFormat="1">
      <c r="A172" s="42"/>
      <c r="B172" s="43"/>
      <c r="C172" s="44"/>
      <c r="D172" s="222" t="s">
        <v>194</v>
      </c>
      <c r="E172" s="44"/>
      <c r="F172" s="223" t="s">
        <v>4430</v>
      </c>
      <c r="G172" s="44"/>
      <c r="H172" s="44"/>
      <c r="I172" s="224"/>
      <c r="J172" s="44"/>
      <c r="K172" s="44"/>
      <c r="L172" s="48"/>
      <c r="M172" s="225"/>
      <c r="N172" s="226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194</v>
      </c>
      <c r="AU172" s="20" t="s">
        <v>198</v>
      </c>
    </row>
    <row r="173" s="2" customFormat="1" ht="16.5" customHeight="1">
      <c r="A173" s="42"/>
      <c r="B173" s="43"/>
      <c r="C173" s="209" t="s">
        <v>476</v>
      </c>
      <c r="D173" s="209" t="s">
        <v>189</v>
      </c>
      <c r="E173" s="210" t="s">
        <v>4431</v>
      </c>
      <c r="F173" s="211" t="s">
        <v>4432</v>
      </c>
      <c r="G173" s="212" t="s">
        <v>235</v>
      </c>
      <c r="H173" s="213">
        <v>2</v>
      </c>
      <c r="I173" s="214"/>
      <c r="J173" s="215">
        <f>ROUND(I173*H173,2)</f>
        <v>0</v>
      </c>
      <c r="K173" s="211" t="s">
        <v>32</v>
      </c>
      <c r="L173" s="48"/>
      <c r="M173" s="216" t="s">
        <v>32</v>
      </c>
      <c r="N173" s="217" t="s">
        <v>49</v>
      </c>
      <c r="O173" s="88"/>
      <c r="P173" s="218">
        <f>O173*H173</f>
        <v>0</v>
      </c>
      <c r="Q173" s="218">
        <v>0</v>
      </c>
      <c r="R173" s="218">
        <f>Q173*H173</f>
        <v>0</v>
      </c>
      <c r="S173" s="218">
        <v>0</v>
      </c>
      <c r="T173" s="219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20" t="s">
        <v>405</v>
      </c>
      <c r="AT173" s="220" t="s">
        <v>189</v>
      </c>
      <c r="AU173" s="220" t="s">
        <v>198</v>
      </c>
      <c r="AY173" s="20" t="s">
        <v>188</v>
      </c>
      <c r="BE173" s="221">
        <f>IF(N173="základní",J173,0)</f>
        <v>0</v>
      </c>
      <c r="BF173" s="221">
        <f>IF(N173="snížená",J173,0)</f>
        <v>0</v>
      </c>
      <c r="BG173" s="221">
        <f>IF(N173="zákl. přenesená",J173,0)</f>
        <v>0</v>
      </c>
      <c r="BH173" s="221">
        <f>IF(N173="sníž. přenesená",J173,0)</f>
        <v>0</v>
      </c>
      <c r="BI173" s="221">
        <f>IF(N173="nulová",J173,0)</f>
        <v>0</v>
      </c>
      <c r="BJ173" s="20" t="s">
        <v>86</v>
      </c>
      <c r="BK173" s="221">
        <f>ROUND(I173*H173,2)</f>
        <v>0</v>
      </c>
      <c r="BL173" s="20" t="s">
        <v>405</v>
      </c>
      <c r="BM173" s="220" t="s">
        <v>643</v>
      </c>
    </row>
    <row r="174" s="2" customFormat="1">
      <c r="A174" s="42"/>
      <c r="B174" s="43"/>
      <c r="C174" s="44"/>
      <c r="D174" s="222" t="s">
        <v>194</v>
      </c>
      <c r="E174" s="44"/>
      <c r="F174" s="223" t="s">
        <v>4432</v>
      </c>
      <c r="G174" s="44"/>
      <c r="H174" s="44"/>
      <c r="I174" s="224"/>
      <c r="J174" s="44"/>
      <c r="K174" s="44"/>
      <c r="L174" s="48"/>
      <c r="M174" s="225"/>
      <c r="N174" s="226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194</v>
      </c>
      <c r="AU174" s="20" t="s">
        <v>198</v>
      </c>
    </row>
    <row r="175" s="2" customFormat="1" ht="16.5" customHeight="1">
      <c r="A175" s="42"/>
      <c r="B175" s="43"/>
      <c r="C175" s="209" t="s">
        <v>480</v>
      </c>
      <c r="D175" s="209" t="s">
        <v>189</v>
      </c>
      <c r="E175" s="210" t="s">
        <v>4433</v>
      </c>
      <c r="F175" s="211" t="s">
        <v>4434</v>
      </c>
      <c r="G175" s="212" t="s">
        <v>235</v>
      </c>
      <c r="H175" s="213">
        <v>1</v>
      </c>
      <c r="I175" s="214"/>
      <c r="J175" s="215">
        <f>ROUND(I175*H175,2)</f>
        <v>0</v>
      </c>
      <c r="K175" s="211" t="s">
        <v>32</v>
      </c>
      <c r="L175" s="48"/>
      <c r="M175" s="216" t="s">
        <v>32</v>
      </c>
      <c r="N175" s="217" t="s">
        <v>49</v>
      </c>
      <c r="O175" s="88"/>
      <c r="P175" s="218">
        <f>O175*H175</f>
        <v>0</v>
      </c>
      <c r="Q175" s="218">
        <v>0</v>
      </c>
      <c r="R175" s="218">
        <f>Q175*H175</f>
        <v>0</v>
      </c>
      <c r="S175" s="218">
        <v>0</v>
      </c>
      <c r="T175" s="219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20" t="s">
        <v>405</v>
      </c>
      <c r="AT175" s="220" t="s">
        <v>189</v>
      </c>
      <c r="AU175" s="220" t="s">
        <v>198</v>
      </c>
      <c r="AY175" s="20" t="s">
        <v>188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20" t="s">
        <v>86</v>
      </c>
      <c r="BK175" s="221">
        <f>ROUND(I175*H175,2)</f>
        <v>0</v>
      </c>
      <c r="BL175" s="20" t="s">
        <v>405</v>
      </c>
      <c r="BM175" s="220" t="s">
        <v>656</v>
      </c>
    </row>
    <row r="176" s="2" customFormat="1">
      <c r="A176" s="42"/>
      <c r="B176" s="43"/>
      <c r="C176" s="44"/>
      <c r="D176" s="222" t="s">
        <v>194</v>
      </c>
      <c r="E176" s="44"/>
      <c r="F176" s="223" t="s">
        <v>4434</v>
      </c>
      <c r="G176" s="44"/>
      <c r="H176" s="44"/>
      <c r="I176" s="224"/>
      <c r="J176" s="44"/>
      <c r="K176" s="44"/>
      <c r="L176" s="48"/>
      <c r="M176" s="225"/>
      <c r="N176" s="226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194</v>
      </c>
      <c r="AU176" s="20" t="s">
        <v>198</v>
      </c>
    </row>
    <row r="177" s="2" customFormat="1" ht="21.75" customHeight="1">
      <c r="A177" s="42"/>
      <c r="B177" s="43"/>
      <c r="C177" s="209" t="s">
        <v>484</v>
      </c>
      <c r="D177" s="209" t="s">
        <v>189</v>
      </c>
      <c r="E177" s="210" t="s">
        <v>4435</v>
      </c>
      <c r="F177" s="211" t="s">
        <v>4436</v>
      </c>
      <c r="G177" s="212" t="s">
        <v>235</v>
      </c>
      <c r="H177" s="213">
        <v>1</v>
      </c>
      <c r="I177" s="214"/>
      <c r="J177" s="215">
        <f>ROUND(I177*H177,2)</f>
        <v>0</v>
      </c>
      <c r="K177" s="211" t="s">
        <v>32</v>
      </c>
      <c r="L177" s="48"/>
      <c r="M177" s="216" t="s">
        <v>32</v>
      </c>
      <c r="N177" s="217" t="s">
        <v>49</v>
      </c>
      <c r="O177" s="88"/>
      <c r="P177" s="218">
        <f>O177*H177</f>
        <v>0</v>
      </c>
      <c r="Q177" s="218">
        <v>0</v>
      </c>
      <c r="R177" s="218">
        <f>Q177*H177</f>
        <v>0</v>
      </c>
      <c r="S177" s="218">
        <v>0</v>
      </c>
      <c r="T177" s="219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20" t="s">
        <v>405</v>
      </c>
      <c r="AT177" s="220" t="s">
        <v>189</v>
      </c>
      <c r="AU177" s="220" t="s">
        <v>198</v>
      </c>
      <c r="AY177" s="20" t="s">
        <v>188</v>
      </c>
      <c r="BE177" s="221">
        <f>IF(N177="základní",J177,0)</f>
        <v>0</v>
      </c>
      <c r="BF177" s="221">
        <f>IF(N177="snížená",J177,0)</f>
        <v>0</v>
      </c>
      <c r="BG177" s="221">
        <f>IF(N177="zákl. přenesená",J177,0)</f>
        <v>0</v>
      </c>
      <c r="BH177" s="221">
        <f>IF(N177="sníž. přenesená",J177,0)</f>
        <v>0</v>
      </c>
      <c r="BI177" s="221">
        <f>IF(N177="nulová",J177,0)</f>
        <v>0</v>
      </c>
      <c r="BJ177" s="20" t="s">
        <v>86</v>
      </c>
      <c r="BK177" s="221">
        <f>ROUND(I177*H177,2)</f>
        <v>0</v>
      </c>
      <c r="BL177" s="20" t="s">
        <v>405</v>
      </c>
      <c r="BM177" s="220" t="s">
        <v>669</v>
      </c>
    </row>
    <row r="178" s="2" customFormat="1">
      <c r="A178" s="42"/>
      <c r="B178" s="43"/>
      <c r="C178" s="44"/>
      <c r="D178" s="222" t="s">
        <v>194</v>
      </c>
      <c r="E178" s="44"/>
      <c r="F178" s="223" t="s">
        <v>4436</v>
      </c>
      <c r="G178" s="44"/>
      <c r="H178" s="44"/>
      <c r="I178" s="224"/>
      <c r="J178" s="44"/>
      <c r="K178" s="44"/>
      <c r="L178" s="48"/>
      <c r="M178" s="225"/>
      <c r="N178" s="226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0" t="s">
        <v>194</v>
      </c>
      <c r="AU178" s="20" t="s">
        <v>198</v>
      </c>
    </row>
    <row r="179" s="2" customFormat="1" ht="16.5" customHeight="1">
      <c r="A179" s="42"/>
      <c r="B179" s="43"/>
      <c r="C179" s="209" t="s">
        <v>494</v>
      </c>
      <c r="D179" s="209" t="s">
        <v>189</v>
      </c>
      <c r="E179" s="210" t="s">
        <v>4437</v>
      </c>
      <c r="F179" s="211" t="s">
        <v>4438</v>
      </c>
      <c r="G179" s="212" t="s">
        <v>235</v>
      </c>
      <c r="H179" s="213">
        <v>1</v>
      </c>
      <c r="I179" s="214"/>
      <c r="J179" s="215">
        <f>ROUND(I179*H179,2)</f>
        <v>0</v>
      </c>
      <c r="K179" s="211" t="s">
        <v>32</v>
      </c>
      <c r="L179" s="48"/>
      <c r="M179" s="216" t="s">
        <v>32</v>
      </c>
      <c r="N179" s="217" t="s">
        <v>49</v>
      </c>
      <c r="O179" s="88"/>
      <c r="P179" s="218">
        <f>O179*H179</f>
        <v>0</v>
      </c>
      <c r="Q179" s="218">
        <v>0</v>
      </c>
      <c r="R179" s="218">
        <f>Q179*H179</f>
        <v>0</v>
      </c>
      <c r="S179" s="218">
        <v>0</v>
      </c>
      <c r="T179" s="219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20" t="s">
        <v>405</v>
      </c>
      <c r="AT179" s="220" t="s">
        <v>189</v>
      </c>
      <c r="AU179" s="220" t="s">
        <v>198</v>
      </c>
      <c r="AY179" s="20" t="s">
        <v>188</v>
      </c>
      <c r="BE179" s="221">
        <f>IF(N179="základní",J179,0)</f>
        <v>0</v>
      </c>
      <c r="BF179" s="221">
        <f>IF(N179="snížená",J179,0)</f>
        <v>0</v>
      </c>
      <c r="BG179" s="221">
        <f>IF(N179="zákl. přenesená",J179,0)</f>
        <v>0</v>
      </c>
      <c r="BH179" s="221">
        <f>IF(N179="sníž. přenesená",J179,0)</f>
        <v>0</v>
      </c>
      <c r="BI179" s="221">
        <f>IF(N179="nulová",J179,0)</f>
        <v>0</v>
      </c>
      <c r="BJ179" s="20" t="s">
        <v>86</v>
      </c>
      <c r="BK179" s="221">
        <f>ROUND(I179*H179,2)</f>
        <v>0</v>
      </c>
      <c r="BL179" s="20" t="s">
        <v>405</v>
      </c>
      <c r="BM179" s="220" t="s">
        <v>681</v>
      </c>
    </row>
    <row r="180" s="2" customFormat="1">
      <c r="A180" s="42"/>
      <c r="B180" s="43"/>
      <c r="C180" s="44"/>
      <c r="D180" s="222" t="s">
        <v>194</v>
      </c>
      <c r="E180" s="44"/>
      <c r="F180" s="223" t="s">
        <v>4438</v>
      </c>
      <c r="G180" s="44"/>
      <c r="H180" s="44"/>
      <c r="I180" s="224"/>
      <c r="J180" s="44"/>
      <c r="K180" s="44"/>
      <c r="L180" s="48"/>
      <c r="M180" s="225"/>
      <c r="N180" s="226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194</v>
      </c>
      <c r="AU180" s="20" t="s">
        <v>198</v>
      </c>
    </row>
    <row r="181" s="2" customFormat="1" ht="24.15" customHeight="1">
      <c r="A181" s="42"/>
      <c r="B181" s="43"/>
      <c r="C181" s="209" t="s">
        <v>500</v>
      </c>
      <c r="D181" s="209" t="s">
        <v>189</v>
      </c>
      <c r="E181" s="210" t="s">
        <v>4439</v>
      </c>
      <c r="F181" s="211" t="s">
        <v>4440</v>
      </c>
      <c r="G181" s="212" t="s">
        <v>235</v>
      </c>
      <c r="H181" s="213">
        <v>1</v>
      </c>
      <c r="I181" s="214"/>
      <c r="J181" s="215">
        <f>ROUND(I181*H181,2)</f>
        <v>0</v>
      </c>
      <c r="K181" s="211" t="s">
        <v>32</v>
      </c>
      <c r="L181" s="48"/>
      <c r="M181" s="216" t="s">
        <v>32</v>
      </c>
      <c r="N181" s="217" t="s">
        <v>49</v>
      </c>
      <c r="O181" s="88"/>
      <c r="P181" s="218">
        <f>O181*H181</f>
        <v>0</v>
      </c>
      <c r="Q181" s="218">
        <v>0</v>
      </c>
      <c r="R181" s="218">
        <f>Q181*H181</f>
        <v>0</v>
      </c>
      <c r="S181" s="218">
        <v>0</v>
      </c>
      <c r="T181" s="219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20" t="s">
        <v>405</v>
      </c>
      <c r="AT181" s="220" t="s">
        <v>189</v>
      </c>
      <c r="AU181" s="220" t="s">
        <v>198</v>
      </c>
      <c r="AY181" s="20" t="s">
        <v>188</v>
      </c>
      <c r="BE181" s="221">
        <f>IF(N181="základní",J181,0)</f>
        <v>0</v>
      </c>
      <c r="BF181" s="221">
        <f>IF(N181="snížená",J181,0)</f>
        <v>0</v>
      </c>
      <c r="BG181" s="221">
        <f>IF(N181="zákl. přenesená",J181,0)</f>
        <v>0</v>
      </c>
      <c r="BH181" s="221">
        <f>IF(N181="sníž. přenesená",J181,0)</f>
        <v>0</v>
      </c>
      <c r="BI181" s="221">
        <f>IF(N181="nulová",J181,0)</f>
        <v>0</v>
      </c>
      <c r="BJ181" s="20" t="s">
        <v>86</v>
      </c>
      <c r="BK181" s="221">
        <f>ROUND(I181*H181,2)</f>
        <v>0</v>
      </c>
      <c r="BL181" s="20" t="s">
        <v>405</v>
      </c>
      <c r="BM181" s="220" t="s">
        <v>693</v>
      </c>
    </row>
    <row r="182" s="2" customFormat="1">
      <c r="A182" s="42"/>
      <c r="B182" s="43"/>
      <c r="C182" s="44"/>
      <c r="D182" s="222" t="s">
        <v>194</v>
      </c>
      <c r="E182" s="44"/>
      <c r="F182" s="223" t="s">
        <v>4440</v>
      </c>
      <c r="G182" s="44"/>
      <c r="H182" s="44"/>
      <c r="I182" s="224"/>
      <c r="J182" s="44"/>
      <c r="K182" s="44"/>
      <c r="L182" s="48"/>
      <c r="M182" s="225"/>
      <c r="N182" s="226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194</v>
      </c>
      <c r="AU182" s="20" t="s">
        <v>198</v>
      </c>
    </row>
    <row r="183" s="2" customFormat="1" ht="24.15" customHeight="1">
      <c r="A183" s="42"/>
      <c r="B183" s="43"/>
      <c r="C183" s="209" t="s">
        <v>506</v>
      </c>
      <c r="D183" s="209" t="s">
        <v>189</v>
      </c>
      <c r="E183" s="210" t="s">
        <v>4441</v>
      </c>
      <c r="F183" s="211" t="s">
        <v>4442</v>
      </c>
      <c r="G183" s="212" t="s">
        <v>235</v>
      </c>
      <c r="H183" s="213">
        <v>1</v>
      </c>
      <c r="I183" s="214"/>
      <c r="J183" s="215">
        <f>ROUND(I183*H183,2)</f>
        <v>0</v>
      </c>
      <c r="K183" s="211" t="s">
        <v>32</v>
      </c>
      <c r="L183" s="48"/>
      <c r="M183" s="216" t="s">
        <v>32</v>
      </c>
      <c r="N183" s="217" t="s">
        <v>49</v>
      </c>
      <c r="O183" s="88"/>
      <c r="P183" s="218">
        <f>O183*H183</f>
        <v>0</v>
      </c>
      <c r="Q183" s="218">
        <v>0</v>
      </c>
      <c r="R183" s="218">
        <f>Q183*H183</f>
        <v>0</v>
      </c>
      <c r="S183" s="218">
        <v>0</v>
      </c>
      <c r="T183" s="219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20" t="s">
        <v>405</v>
      </c>
      <c r="AT183" s="220" t="s">
        <v>189</v>
      </c>
      <c r="AU183" s="220" t="s">
        <v>198</v>
      </c>
      <c r="AY183" s="20" t="s">
        <v>188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20" t="s">
        <v>86</v>
      </c>
      <c r="BK183" s="221">
        <f>ROUND(I183*H183,2)</f>
        <v>0</v>
      </c>
      <c r="BL183" s="20" t="s">
        <v>405</v>
      </c>
      <c r="BM183" s="220" t="s">
        <v>705</v>
      </c>
    </row>
    <row r="184" s="2" customFormat="1">
      <c r="A184" s="42"/>
      <c r="B184" s="43"/>
      <c r="C184" s="44"/>
      <c r="D184" s="222" t="s">
        <v>194</v>
      </c>
      <c r="E184" s="44"/>
      <c r="F184" s="223" t="s">
        <v>4442</v>
      </c>
      <c r="G184" s="44"/>
      <c r="H184" s="44"/>
      <c r="I184" s="224"/>
      <c r="J184" s="44"/>
      <c r="K184" s="44"/>
      <c r="L184" s="48"/>
      <c r="M184" s="225"/>
      <c r="N184" s="226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194</v>
      </c>
      <c r="AU184" s="20" t="s">
        <v>198</v>
      </c>
    </row>
    <row r="185" s="2" customFormat="1" ht="16.5" customHeight="1">
      <c r="A185" s="42"/>
      <c r="B185" s="43"/>
      <c r="C185" s="209" t="s">
        <v>513</v>
      </c>
      <c r="D185" s="209" t="s">
        <v>189</v>
      </c>
      <c r="E185" s="210" t="s">
        <v>4443</v>
      </c>
      <c r="F185" s="211" t="s">
        <v>4444</v>
      </c>
      <c r="G185" s="212" t="s">
        <v>235</v>
      </c>
      <c r="H185" s="213">
        <v>1</v>
      </c>
      <c r="I185" s="214"/>
      <c r="J185" s="215">
        <f>ROUND(I185*H185,2)</f>
        <v>0</v>
      </c>
      <c r="K185" s="211" t="s">
        <v>32</v>
      </c>
      <c r="L185" s="48"/>
      <c r="M185" s="216" t="s">
        <v>32</v>
      </c>
      <c r="N185" s="217" t="s">
        <v>49</v>
      </c>
      <c r="O185" s="88"/>
      <c r="P185" s="218">
        <f>O185*H185</f>
        <v>0</v>
      </c>
      <c r="Q185" s="218">
        <v>0</v>
      </c>
      <c r="R185" s="218">
        <f>Q185*H185</f>
        <v>0</v>
      </c>
      <c r="S185" s="218">
        <v>0</v>
      </c>
      <c r="T185" s="219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20" t="s">
        <v>405</v>
      </c>
      <c r="AT185" s="220" t="s">
        <v>189</v>
      </c>
      <c r="AU185" s="220" t="s">
        <v>198</v>
      </c>
      <c r="AY185" s="20" t="s">
        <v>188</v>
      </c>
      <c r="BE185" s="221">
        <f>IF(N185="základní",J185,0)</f>
        <v>0</v>
      </c>
      <c r="BF185" s="221">
        <f>IF(N185="snížená",J185,0)</f>
        <v>0</v>
      </c>
      <c r="BG185" s="221">
        <f>IF(N185="zákl. přenesená",J185,0)</f>
        <v>0</v>
      </c>
      <c r="BH185" s="221">
        <f>IF(N185="sníž. přenesená",J185,0)</f>
        <v>0</v>
      </c>
      <c r="BI185" s="221">
        <f>IF(N185="nulová",J185,0)</f>
        <v>0</v>
      </c>
      <c r="BJ185" s="20" t="s">
        <v>86</v>
      </c>
      <c r="BK185" s="221">
        <f>ROUND(I185*H185,2)</f>
        <v>0</v>
      </c>
      <c r="BL185" s="20" t="s">
        <v>405</v>
      </c>
      <c r="BM185" s="220" t="s">
        <v>729</v>
      </c>
    </row>
    <row r="186" s="2" customFormat="1">
      <c r="A186" s="42"/>
      <c r="B186" s="43"/>
      <c r="C186" s="44"/>
      <c r="D186" s="222" t="s">
        <v>194</v>
      </c>
      <c r="E186" s="44"/>
      <c r="F186" s="223" t="s">
        <v>4444</v>
      </c>
      <c r="G186" s="44"/>
      <c r="H186" s="44"/>
      <c r="I186" s="224"/>
      <c r="J186" s="44"/>
      <c r="K186" s="44"/>
      <c r="L186" s="48"/>
      <c r="M186" s="225"/>
      <c r="N186" s="226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194</v>
      </c>
      <c r="AU186" s="20" t="s">
        <v>198</v>
      </c>
    </row>
    <row r="187" s="2" customFormat="1" ht="24.15" customHeight="1">
      <c r="A187" s="42"/>
      <c r="B187" s="43"/>
      <c r="C187" s="209" t="s">
        <v>519</v>
      </c>
      <c r="D187" s="209" t="s">
        <v>189</v>
      </c>
      <c r="E187" s="210" t="s">
        <v>4445</v>
      </c>
      <c r="F187" s="211" t="s">
        <v>4446</v>
      </c>
      <c r="G187" s="212" t="s">
        <v>244</v>
      </c>
      <c r="H187" s="213">
        <v>1</v>
      </c>
      <c r="I187" s="214"/>
      <c r="J187" s="215">
        <f>ROUND(I187*H187,2)</f>
        <v>0</v>
      </c>
      <c r="K187" s="211" t="s">
        <v>32</v>
      </c>
      <c r="L187" s="48"/>
      <c r="M187" s="216" t="s">
        <v>32</v>
      </c>
      <c r="N187" s="217" t="s">
        <v>49</v>
      </c>
      <c r="O187" s="88"/>
      <c r="P187" s="218">
        <f>O187*H187</f>
        <v>0</v>
      </c>
      <c r="Q187" s="218">
        <v>0</v>
      </c>
      <c r="R187" s="218">
        <f>Q187*H187</f>
        <v>0</v>
      </c>
      <c r="S187" s="218">
        <v>0</v>
      </c>
      <c r="T187" s="219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20" t="s">
        <v>405</v>
      </c>
      <c r="AT187" s="220" t="s">
        <v>189</v>
      </c>
      <c r="AU187" s="220" t="s">
        <v>198</v>
      </c>
      <c r="AY187" s="20" t="s">
        <v>188</v>
      </c>
      <c r="BE187" s="221">
        <f>IF(N187="základní",J187,0)</f>
        <v>0</v>
      </c>
      <c r="BF187" s="221">
        <f>IF(N187="snížená",J187,0)</f>
        <v>0</v>
      </c>
      <c r="BG187" s="221">
        <f>IF(N187="zákl. přenesená",J187,0)</f>
        <v>0</v>
      </c>
      <c r="BH187" s="221">
        <f>IF(N187="sníž. přenesená",J187,0)</f>
        <v>0</v>
      </c>
      <c r="BI187" s="221">
        <f>IF(N187="nulová",J187,0)</f>
        <v>0</v>
      </c>
      <c r="BJ187" s="20" t="s">
        <v>86</v>
      </c>
      <c r="BK187" s="221">
        <f>ROUND(I187*H187,2)</f>
        <v>0</v>
      </c>
      <c r="BL187" s="20" t="s">
        <v>405</v>
      </c>
      <c r="BM187" s="220" t="s">
        <v>752</v>
      </c>
    </row>
    <row r="188" s="2" customFormat="1">
      <c r="A188" s="42"/>
      <c r="B188" s="43"/>
      <c r="C188" s="44"/>
      <c r="D188" s="222" t="s">
        <v>194</v>
      </c>
      <c r="E188" s="44"/>
      <c r="F188" s="223" t="s">
        <v>4446</v>
      </c>
      <c r="G188" s="44"/>
      <c r="H188" s="44"/>
      <c r="I188" s="224"/>
      <c r="J188" s="44"/>
      <c r="K188" s="44"/>
      <c r="L188" s="48"/>
      <c r="M188" s="225"/>
      <c r="N188" s="226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194</v>
      </c>
      <c r="AU188" s="20" t="s">
        <v>198</v>
      </c>
    </row>
    <row r="189" s="11" customFormat="1" ht="25.92" customHeight="1">
      <c r="A189" s="11"/>
      <c r="B189" s="195"/>
      <c r="C189" s="196"/>
      <c r="D189" s="197" t="s">
        <v>77</v>
      </c>
      <c r="E189" s="198" t="s">
        <v>230</v>
      </c>
      <c r="F189" s="198" t="s">
        <v>89</v>
      </c>
      <c r="G189" s="196"/>
      <c r="H189" s="196"/>
      <c r="I189" s="199"/>
      <c r="J189" s="200">
        <f>BK189</f>
        <v>0</v>
      </c>
      <c r="K189" s="196"/>
      <c r="L189" s="201"/>
      <c r="M189" s="202"/>
      <c r="N189" s="203"/>
      <c r="O189" s="203"/>
      <c r="P189" s="204">
        <f>SUM(P190:P199)</f>
        <v>0</v>
      </c>
      <c r="Q189" s="203"/>
      <c r="R189" s="204">
        <f>SUM(R190:R199)</f>
        <v>0</v>
      </c>
      <c r="S189" s="203"/>
      <c r="T189" s="205">
        <f>SUM(T190:T199)</f>
        <v>0</v>
      </c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R189" s="206" t="s">
        <v>208</v>
      </c>
      <c r="AT189" s="207" t="s">
        <v>77</v>
      </c>
      <c r="AU189" s="207" t="s">
        <v>78</v>
      </c>
      <c r="AY189" s="206" t="s">
        <v>188</v>
      </c>
      <c r="BK189" s="208">
        <f>SUM(BK190:BK199)</f>
        <v>0</v>
      </c>
    </row>
    <row r="190" s="2" customFormat="1" ht="16.5" customHeight="1">
      <c r="A190" s="42"/>
      <c r="B190" s="43"/>
      <c r="C190" s="209" t="s">
        <v>525</v>
      </c>
      <c r="D190" s="209" t="s">
        <v>189</v>
      </c>
      <c r="E190" s="210" t="s">
        <v>4364</v>
      </c>
      <c r="F190" s="211" t="s">
        <v>4347</v>
      </c>
      <c r="G190" s="212" t="s">
        <v>1224</v>
      </c>
      <c r="H190" s="213">
        <v>167</v>
      </c>
      <c r="I190" s="214"/>
      <c r="J190" s="215">
        <f>ROUND(I190*H190,2)</f>
        <v>0</v>
      </c>
      <c r="K190" s="211" t="s">
        <v>32</v>
      </c>
      <c r="L190" s="48"/>
      <c r="M190" s="216" t="s">
        <v>32</v>
      </c>
      <c r="N190" s="217" t="s">
        <v>49</v>
      </c>
      <c r="O190" s="88"/>
      <c r="P190" s="218">
        <f>O190*H190</f>
        <v>0</v>
      </c>
      <c r="Q190" s="218">
        <v>0</v>
      </c>
      <c r="R190" s="218">
        <f>Q190*H190</f>
        <v>0</v>
      </c>
      <c r="S190" s="218">
        <v>0</v>
      </c>
      <c r="T190" s="219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20" t="s">
        <v>237</v>
      </c>
      <c r="AT190" s="220" t="s">
        <v>189</v>
      </c>
      <c r="AU190" s="220" t="s">
        <v>86</v>
      </c>
      <c r="AY190" s="20" t="s">
        <v>188</v>
      </c>
      <c r="BE190" s="221">
        <f>IF(N190="základní",J190,0)</f>
        <v>0</v>
      </c>
      <c r="BF190" s="221">
        <f>IF(N190="snížená",J190,0)</f>
        <v>0</v>
      </c>
      <c r="BG190" s="221">
        <f>IF(N190="zákl. přenesená",J190,0)</f>
        <v>0</v>
      </c>
      <c r="BH190" s="221">
        <f>IF(N190="sníž. přenesená",J190,0)</f>
        <v>0</v>
      </c>
      <c r="BI190" s="221">
        <f>IF(N190="nulová",J190,0)</f>
        <v>0</v>
      </c>
      <c r="BJ190" s="20" t="s">
        <v>86</v>
      </c>
      <c r="BK190" s="221">
        <f>ROUND(I190*H190,2)</f>
        <v>0</v>
      </c>
      <c r="BL190" s="20" t="s">
        <v>237</v>
      </c>
      <c r="BM190" s="220" t="s">
        <v>765</v>
      </c>
    </row>
    <row r="191" s="2" customFormat="1">
      <c r="A191" s="42"/>
      <c r="B191" s="43"/>
      <c r="C191" s="44"/>
      <c r="D191" s="222" t="s">
        <v>194</v>
      </c>
      <c r="E191" s="44"/>
      <c r="F191" s="223" t="s">
        <v>4347</v>
      </c>
      <c r="G191" s="44"/>
      <c r="H191" s="44"/>
      <c r="I191" s="224"/>
      <c r="J191" s="44"/>
      <c r="K191" s="44"/>
      <c r="L191" s="48"/>
      <c r="M191" s="225"/>
      <c r="N191" s="226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194</v>
      </c>
      <c r="AU191" s="20" t="s">
        <v>86</v>
      </c>
    </row>
    <row r="192" s="2" customFormat="1" ht="16.5" customHeight="1">
      <c r="A192" s="42"/>
      <c r="B192" s="43"/>
      <c r="C192" s="209" t="s">
        <v>530</v>
      </c>
      <c r="D192" s="209" t="s">
        <v>189</v>
      </c>
      <c r="E192" s="210" t="s">
        <v>3929</v>
      </c>
      <c r="F192" s="211" t="s">
        <v>4349</v>
      </c>
      <c r="G192" s="212" t="s">
        <v>244</v>
      </c>
      <c r="H192" s="213">
        <v>1</v>
      </c>
      <c r="I192" s="214"/>
      <c r="J192" s="215">
        <f>ROUND(I192*H192,2)</f>
        <v>0</v>
      </c>
      <c r="K192" s="211" t="s">
        <v>32</v>
      </c>
      <c r="L192" s="48"/>
      <c r="M192" s="216" t="s">
        <v>32</v>
      </c>
      <c r="N192" s="217" t="s">
        <v>49</v>
      </c>
      <c r="O192" s="88"/>
      <c r="P192" s="218">
        <f>O192*H192</f>
        <v>0</v>
      </c>
      <c r="Q192" s="218">
        <v>0</v>
      </c>
      <c r="R192" s="218">
        <f>Q192*H192</f>
        <v>0</v>
      </c>
      <c r="S192" s="218">
        <v>0</v>
      </c>
      <c r="T192" s="219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20" t="s">
        <v>237</v>
      </c>
      <c r="AT192" s="220" t="s">
        <v>189</v>
      </c>
      <c r="AU192" s="220" t="s">
        <v>86</v>
      </c>
      <c r="AY192" s="20" t="s">
        <v>188</v>
      </c>
      <c r="BE192" s="221">
        <f>IF(N192="základní",J192,0)</f>
        <v>0</v>
      </c>
      <c r="BF192" s="221">
        <f>IF(N192="snížená",J192,0)</f>
        <v>0</v>
      </c>
      <c r="BG192" s="221">
        <f>IF(N192="zákl. přenesená",J192,0)</f>
        <v>0</v>
      </c>
      <c r="BH192" s="221">
        <f>IF(N192="sníž. přenesená",J192,0)</f>
        <v>0</v>
      </c>
      <c r="BI192" s="221">
        <f>IF(N192="nulová",J192,0)</f>
        <v>0</v>
      </c>
      <c r="BJ192" s="20" t="s">
        <v>86</v>
      </c>
      <c r="BK192" s="221">
        <f>ROUND(I192*H192,2)</f>
        <v>0</v>
      </c>
      <c r="BL192" s="20" t="s">
        <v>237</v>
      </c>
      <c r="BM192" s="220" t="s">
        <v>782</v>
      </c>
    </row>
    <row r="193" s="2" customFormat="1">
      <c r="A193" s="42"/>
      <c r="B193" s="43"/>
      <c r="C193" s="44"/>
      <c r="D193" s="222" t="s">
        <v>194</v>
      </c>
      <c r="E193" s="44"/>
      <c r="F193" s="223" t="s">
        <v>4349</v>
      </c>
      <c r="G193" s="44"/>
      <c r="H193" s="44"/>
      <c r="I193" s="224"/>
      <c r="J193" s="44"/>
      <c r="K193" s="44"/>
      <c r="L193" s="48"/>
      <c r="M193" s="225"/>
      <c r="N193" s="226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194</v>
      </c>
      <c r="AU193" s="20" t="s">
        <v>86</v>
      </c>
    </row>
    <row r="194" s="2" customFormat="1" ht="16.5" customHeight="1">
      <c r="A194" s="42"/>
      <c r="B194" s="43"/>
      <c r="C194" s="209" t="s">
        <v>536</v>
      </c>
      <c r="D194" s="209" t="s">
        <v>189</v>
      </c>
      <c r="E194" s="210" t="s">
        <v>4365</v>
      </c>
      <c r="F194" s="211" t="s">
        <v>4351</v>
      </c>
      <c r="G194" s="212" t="s">
        <v>244</v>
      </c>
      <c r="H194" s="213">
        <v>1</v>
      </c>
      <c r="I194" s="214"/>
      <c r="J194" s="215">
        <f>ROUND(I194*H194,2)</f>
        <v>0</v>
      </c>
      <c r="K194" s="211" t="s">
        <v>32</v>
      </c>
      <c r="L194" s="48"/>
      <c r="M194" s="216" t="s">
        <v>32</v>
      </c>
      <c r="N194" s="217" t="s">
        <v>49</v>
      </c>
      <c r="O194" s="88"/>
      <c r="P194" s="218">
        <f>O194*H194</f>
        <v>0</v>
      </c>
      <c r="Q194" s="218">
        <v>0</v>
      </c>
      <c r="R194" s="218">
        <f>Q194*H194</f>
        <v>0</v>
      </c>
      <c r="S194" s="218">
        <v>0</v>
      </c>
      <c r="T194" s="219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20" t="s">
        <v>237</v>
      </c>
      <c r="AT194" s="220" t="s">
        <v>189</v>
      </c>
      <c r="AU194" s="220" t="s">
        <v>86</v>
      </c>
      <c r="AY194" s="20" t="s">
        <v>188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20" t="s">
        <v>86</v>
      </c>
      <c r="BK194" s="221">
        <f>ROUND(I194*H194,2)</f>
        <v>0</v>
      </c>
      <c r="BL194" s="20" t="s">
        <v>237</v>
      </c>
      <c r="BM194" s="220" t="s">
        <v>807</v>
      </c>
    </row>
    <row r="195" s="2" customFormat="1">
      <c r="A195" s="42"/>
      <c r="B195" s="43"/>
      <c r="C195" s="44"/>
      <c r="D195" s="222" t="s">
        <v>194</v>
      </c>
      <c r="E195" s="44"/>
      <c r="F195" s="223" t="s">
        <v>4351</v>
      </c>
      <c r="G195" s="44"/>
      <c r="H195" s="44"/>
      <c r="I195" s="224"/>
      <c r="J195" s="44"/>
      <c r="K195" s="44"/>
      <c r="L195" s="48"/>
      <c r="M195" s="225"/>
      <c r="N195" s="226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194</v>
      </c>
      <c r="AU195" s="20" t="s">
        <v>86</v>
      </c>
    </row>
    <row r="196" s="2" customFormat="1" ht="16.5" customHeight="1">
      <c r="A196" s="42"/>
      <c r="B196" s="43"/>
      <c r="C196" s="209" t="s">
        <v>541</v>
      </c>
      <c r="D196" s="209" t="s">
        <v>189</v>
      </c>
      <c r="E196" s="210" t="s">
        <v>3931</v>
      </c>
      <c r="F196" s="211" t="s">
        <v>4353</v>
      </c>
      <c r="G196" s="212" t="s">
        <v>244</v>
      </c>
      <c r="H196" s="213">
        <v>1</v>
      </c>
      <c r="I196" s="214"/>
      <c r="J196" s="215">
        <f>ROUND(I196*H196,2)</f>
        <v>0</v>
      </c>
      <c r="K196" s="211" t="s">
        <v>32</v>
      </c>
      <c r="L196" s="48"/>
      <c r="M196" s="216" t="s">
        <v>32</v>
      </c>
      <c r="N196" s="217" t="s">
        <v>49</v>
      </c>
      <c r="O196" s="88"/>
      <c r="P196" s="218">
        <f>O196*H196</f>
        <v>0</v>
      </c>
      <c r="Q196" s="218">
        <v>0</v>
      </c>
      <c r="R196" s="218">
        <f>Q196*H196</f>
        <v>0</v>
      </c>
      <c r="S196" s="218">
        <v>0</v>
      </c>
      <c r="T196" s="219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20" t="s">
        <v>237</v>
      </c>
      <c r="AT196" s="220" t="s">
        <v>189</v>
      </c>
      <c r="AU196" s="220" t="s">
        <v>86</v>
      </c>
      <c r="AY196" s="20" t="s">
        <v>188</v>
      </c>
      <c r="BE196" s="221">
        <f>IF(N196="základní",J196,0)</f>
        <v>0</v>
      </c>
      <c r="BF196" s="221">
        <f>IF(N196="snížená",J196,0)</f>
        <v>0</v>
      </c>
      <c r="BG196" s="221">
        <f>IF(N196="zákl. přenesená",J196,0)</f>
        <v>0</v>
      </c>
      <c r="BH196" s="221">
        <f>IF(N196="sníž. přenesená",J196,0)</f>
        <v>0</v>
      </c>
      <c r="BI196" s="221">
        <f>IF(N196="nulová",J196,0)</f>
        <v>0</v>
      </c>
      <c r="BJ196" s="20" t="s">
        <v>86</v>
      </c>
      <c r="BK196" s="221">
        <f>ROUND(I196*H196,2)</f>
        <v>0</v>
      </c>
      <c r="BL196" s="20" t="s">
        <v>237</v>
      </c>
      <c r="BM196" s="220" t="s">
        <v>827</v>
      </c>
    </row>
    <row r="197" s="2" customFormat="1">
      <c r="A197" s="42"/>
      <c r="B197" s="43"/>
      <c r="C197" s="44"/>
      <c r="D197" s="222" t="s">
        <v>194</v>
      </c>
      <c r="E197" s="44"/>
      <c r="F197" s="223" t="s">
        <v>4353</v>
      </c>
      <c r="G197" s="44"/>
      <c r="H197" s="44"/>
      <c r="I197" s="224"/>
      <c r="J197" s="44"/>
      <c r="K197" s="44"/>
      <c r="L197" s="48"/>
      <c r="M197" s="225"/>
      <c r="N197" s="226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194</v>
      </c>
      <c r="AU197" s="20" t="s">
        <v>86</v>
      </c>
    </row>
    <row r="198" s="2" customFormat="1" ht="24.15" customHeight="1">
      <c r="A198" s="42"/>
      <c r="B198" s="43"/>
      <c r="C198" s="209" t="s">
        <v>546</v>
      </c>
      <c r="D198" s="209" t="s">
        <v>189</v>
      </c>
      <c r="E198" s="210" t="s">
        <v>3933</v>
      </c>
      <c r="F198" s="211" t="s">
        <v>4366</v>
      </c>
      <c r="G198" s="212" t="s">
        <v>244</v>
      </c>
      <c r="H198" s="213">
        <v>1</v>
      </c>
      <c r="I198" s="214"/>
      <c r="J198" s="215">
        <f>ROUND(I198*H198,2)</f>
        <v>0</v>
      </c>
      <c r="K198" s="211" t="s">
        <v>32</v>
      </c>
      <c r="L198" s="48"/>
      <c r="M198" s="216" t="s">
        <v>32</v>
      </c>
      <c r="N198" s="217" t="s">
        <v>49</v>
      </c>
      <c r="O198" s="88"/>
      <c r="P198" s="218">
        <f>O198*H198</f>
        <v>0</v>
      </c>
      <c r="Q198" s="218">
        <v>0</v>
      </c>
      <c r="R198" s="218">
        <f>Q198*H198</f>
        <v>0</v>
      </c>
      <c r="S198" s="218">
        <v>0</v>
      </c>
      <c r="T198" s="219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20" t="s">
        <v>237</v>
      </c>
      <c r="AT198" s="220" t="s">
        <v>189</v>
      </c>
      <c r="AU198" s="220" t="s">
        <v>86</v>
      </c>
      <c r="AY198" s="20" t="s">
        <v>188</v>
      </c>
      <c r="BE198" s="221">
        <f>IF(N198="základní",J198,0)</f>
        <v>0</v>
      </c>
      <c r="BF198" s="221">
        <f>IF(N198="snížená",J198,0)</f>
        <v>0</v>
      </c>
      <c r="BG198" s="221">
        <f>IF(N198="zákl. přenesená",J198,0)</f>
        <v>0</v>
      </c>
      <c r="BH198" s="221">
        <f>IF(N198="sníž. přenesená",J198,0)</f>
        <v>0</v>
      </c>
      <c r="BI198" s="221">
        <f>IF(N198="nulová",J198,0)</f>
        <v>0</v>
      </c>
      <c r="BJ198" s="20" t="s">
        <v>86</v>
      </c>
      <c r="BK198" s="221">
        <f>ROUND(I198*H198,2)</f>
        <v>0</v>
      </c>
      <c r="BL198" s="20" t="s">
        <v>237</v>
      </c>
      <c r="BM198" s="220" t="s">
        <v>840</v>
      </c>
    </row>
    <row r="199" s="2" customFormat="1">
      <c r="A199" s="42"/>
      <c r="B199" s="43"/>
      <c r="C199" s="44"/>
      <c r="D199" s="222" t="s">
        <v>194</v>
      </c>
      <c r="E199" s="44"/>
      <c r="F199" s="223" t="s">
        <v>4366</v>
      </c>
      <c r="G199" s="44"/>
      <c r="H199" s="44"/>
      <c r="I199" s="224"/>
      <c r="J199" s="44"/>
      <c r="K199" s="44"/>
      <c r="L199" s="48"/>
      <c r="M199" s="228"/>
      <c r="N199" s="229"/>
      <c r="O199" s="230"/>
      <c r="P199" s="230"/>
      <c r="Q199" s="230"/>
      <c r="R199" s="230"/>
      <c r="S199" s="230"/>
      <c r="T199" s="231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T199" s="20" t="s">
        <v>194</v>
      </c>
      <c r="AU199" s="20" t="s">
        <v>86</v>
      </c>
    </row>
    <row r="200" s="2" customFormat="1" ht="6.96" customHeight="1">
      <c r="A200" s="42"/>
      <c r="B200" s="63"/>
      <c r="C200" s="64"/>
      <c r="D200" s="64"/>
      <c r="E200" s="64"/>
      <c r="F200" s="64"/>
      <c r="G200" s="64"/>
      <c r="H200" s="64"/>
      <c r="I200" s="64"/>
      <c r="J200" s="64"/>
      <c r="K200" s="64"/>
      <c r="L200" s="48"/>
      <c r="M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</row>
  </sheetData>
  <sheetProtection sheet="1" autoFilter="0" formatColumns="0" formatRows="0" objects="1" scenarios="1" spinCount="100000" saltValue="AklycbXxrkoEzvea0Gm2PrG8VCNtN9K1ob76u742fSgtzsOCebngLbsaHQH9DJxg5zbXxJgYKG1Zmfniblkn3g==" hashValue="nuqoDwfM5yd8QfGV+b5j1nM8MPuChzr7KDsuCAt503aYP0IqY7wBBPQDL8r/VHQhrkm/NBG1YO9SuwvtkoD2gQ==" algorithmName="SHA-512" password="EC2B"/>
  <autoFilter ref="C99:K19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91</v>
      </c>
    </row>
    <row r="4" s="1" customFormat="1" ht="24.96" customHeight="1">
      <c r="B4" s="23"/>
      <c r="D4" s="144" t="s">
        <v>164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26.25" customHeight="1">
      <c r="B7" s="23"/>
      <c r="E7" s="147" t="str">
        <f>'Rekapitulace stavby'!K6</f>
        <v>Dům kultury v Ostrově - vybudování kulturního a kreativního centra (interiér)</v>
      </c>
      <c r="F7" s="146"/>
      <c r="G7" s="146"/>
      <c r="H7" s="146"/>
      <c r="L7" s="23"/>
    </row>
    <row r="8" s="1" customFormat="1" ht="12" customHeight="1">
      <c r="B8" s="23"/>
      <c r="D8" s="146" t="s">
        <v>165</v>
      </c>
      <c r="L8" s="23"/>
    </row>
    <row r="9" s="2" customFormat="1" ht="16.5" customHeight="1">
      <c r="A9" s="42"/>
      <c r="B9" s="48"/>
      <c r="C9" s="42"/>
      <c r="D9" s="42"/>
      <c r="E9" s="147" t="s">
        <v>3663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255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4447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32</v>
      </c>
      <c r="G13" s="42"/>
      <c r="H13" s="42"/>
      <c r="I13" s="146" t="s">
        <v>20</v>
      </c>
      <c r="J13" s="137" t="s">
        <v>32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23</v>
      </c>
      <c r="G14" s="42"/>
      <c r="H14" s="42"/>
      <c r="I14" s="146" t="s">
        <v>24</v>
      </c>
      <c r="J14" s="150" t="str">
        <f>'Rekapitulace stavby'!AN8</f>
        <v>13. 3. 2024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30</v>
      </c>
      <c r="E16" s="42"/>
      <c r="F16" s="42"/>
      <c r="G16" s="42"/>
      <c r="H16" s="42"/>
      <c r="I16" s="146" t="s">
        <v>31</v>
      </c>
      <c r="J16" s="137" t="s">
        <v>32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33</v>
      </c>
      <c r="F17" s="42"/>
      <c r="G17" s="42"/>
      <c r="H17" s="42"/>
      <c r="I17" s="146" t="s">
        <v>34</v>
      </c>
      <c r="J17" s="137" t="s">
        <v>32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35</v>
      </c>
      <c r="E19" s="42"/>
      <c r="F19" s="42"/>
      <c r="G19" s="42"/>
      <c r="H19" s="42"/>
      <c r="I19" s="146" t="s">
        <v>31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34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37</v>
      </c>
      <c r="E22" s="42"/>
      <c r="F22" s="42"/>
      <c r="G22" s="42"/>
      <c r="H22" s="42"/>
      <c r="I22" s="146" t="s">
        <v>31</v>
      </c>
      <c r="J22" s="137" t="s">
        <v>32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38</v>
      </c>
      <c r="F23" s="42"/>
      <c r="G23" s="42"/>
      <c r="H23" s="42"/>
      <c r="I23" s="146" t="s">
        <v>34</v>
      </c>
      <c r="J23" s="137" t="s">
        <v>32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40</v>
      </c>
      <c r="E25" s="42"/>
      <c r="F25" s="42"/>
      <c r="G25" s="42"/>
      <c r="H25" s="42"/>
      <c r="I25" s="146" t="s">
        <v>31</v>
      </c>
      <c r="J25" s="137" t="str">
        <f>IF('Rekapitulace stavby'!AN19="","",'Rekapitulace stavby'!AN19)</f>
        <v/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>Jakub Vilingr</v>
      </c>
      <c r="F26" s="42"/>
      <c r="G26" s="42"/>
      <c r="H26" s="42"/>
      <c r="I26" s="146" t="s">
        <v>34</v>
      </c>
      <c r="J26" s="137" t="str">
        <f>IF('Rekapitulace stavby'!AN20="","",'Rekapitulace stavby'!AN20)</f>
        <v/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42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71.25" customHeight="1">
      <c r="A29" s="151"/>
      <c r="B29" s="152"/>
      <c r="C29" s="151"/>
      <c r="D29" s="151"/>
      <c r="E29" s="153" t="s">
        <v>43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44</v>
      </c>
      <c r="E32" s="42"/>
      <c r="F32" s="42"/>
      <c r="G32" s="42"/>
      <c r="H32" s="42"/>
      <c r="I32" s="42"/>
      <c r="J32" s="157">
        <f>ROUND(J97,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46</v>
      </c>
      <c r="G34" s="42"/>
      <c r="H34" s="42"/>
      <c r="I34" s="158" t="s">
        <v>45</v>
      </c>
      <c r="J34" s="158" t="s">
        <v>47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48</v>
      </c>
      <c r="E35" s="146" t="s">
        <v>49</v>
      </c>
      <c r="F35" s="160">
        <f>ROUND((SUM(BE97:BE147)),  2)</f>
        <v>0</v>
      </c>
      <c r="G35" s="42"/>
      <c r="H35" s="42"/>
      <c r="I35" s="161">
        <v>0.20999999999999999</v>
      </c>
      <c r="J35" s="160">
        <f>ROUND(((SUM(BE97:BE147))*I35),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50</v>
      </c>
      <c r="F36" s="160">
        <f>ROUND((SUM(BF97:BF147)),  2)</f>
        <v>0</v>
      </c>
      <c r="G36" s="42"/>
      <c r="H36" s="42"/>
      <c r="I36" s="161">
        <v>0.14999999999999999</v>
      </c>
      <c r="J36" s="160">
        <f>ROUND(((SUM(BF97:BF147))*I36),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51</v>
      </c>
      <c r="F37" s="160">
        <f>ROUND((SUM(BG97:BG147)),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52</v>
      </c>
      <c r="F38" s="160">
        <f>ROUND((SUM(BH97:BH147)),  2)</f>
        <v>0</v>
      </c>
      <c r="G38" s="42"/>
      <c r="H38" s="42"/>
      <c r="I38" s="161">
        <v>0.14999999999999999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53</v>
      </c>
      <c r="F39" s="160">
        <f>ROUND((SUM(BI97:BI147)),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54</v>
      </c>
      <c r="E41" s="164"/>
      <c r="F41" s="164"/>
      <c r="G41" s="165" t="s">
        <v>55</v>
      </c>
      <c r="H41" s="166" t="s">
        <v>56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167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26.25" customHeight="1">
      <c r="A50" s="42"/>
      <c r="B50" s="43"/>
      <c r="C50" s="44"/>
      <c r="D50" s="44"/>
      <c r="E50" s="173" t="str">
        <f>E7</f>
        <v>Dům kultury v Ostrově - vybudování kulturního a kreativního centra (interiér)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165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3" t="s">
        <v>3663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255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ZTI-BAR - Zdravotně technické instalace (bar)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>Ostrov</v>
      </c>
      <c r="G56" s="44"/>
      <c r="H56" s="44"/>
      <c r="I56" s="35" t="s">
        <v>24</v>
      </c>
      <c r="J56" s="76" t="str">
        <f>IF(J14="","",J14)</f>
        <v>13. 3. 2024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54.45" customHeight="1">
      <c r="A58" s="42"/>
      <c r="B58" s="43"/>
      <c r="C58" s="35" t="s">
        <v>30</v>
      </c>
      <c r="D58" s="44"/>
      <c r="E58" s="44"/>
      <c r="F58" s="30" t="str">
        <f>E17</f>
        <v>Město Ostrov, Jáchymovská 1 , 363 01 Ostrov</v>
      </c>
      <c r="G58" s="44"/>
      <c r="H58" s="44"/>
      <c r="I58" s="35" t="s">
        <v>37</v>
      </c>
      <c r="J58" s="40" t="str">
        <f>E23</f>
        <v>Ing arch Olga Růžičková, Gagarinova, Karlovy Vary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5" t="s">
        <v>35</v>
      </c>
      <c r="D59" s="44"/>
      <c r="E59" s="44"/>
      <c r="F59" s="30" t="str">
        <f>IF(E20="","",E20)</f>
        <v>Vyplň údaj</v>
      </c>
      <c r="G59" s="44"/>
      <c r="H59" s="44"/>
      <c r="I59" s="35" t="s">
        <v>40</v>
      </c>
      <c r="J59" s="40" t="str">
        <f>E26</f>
        <v>Jakub Vilingr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168</v>
      </c>
      <c r="D61" s="175"/>
      <c r="E61" s="175"/>
      <c r="F61" s="175"/>
      <c r="G61" s="175"/>
      <c r="H61" s="175"/>
      <c r="I61" s="175"/>
      <c r="J61" s="176" t="s">
        <v>169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76</v>
      </c>
      <c r="D63" s="44"/>
      <c r="E63" s="44"/>
      <c r="F63" s="44"/>
      <c r="G63" s="44"/>
      <c r="H63" s="44"/>
      <c r="I63" s="44"/>
      <c r="J63" s="106">
        <f>J97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170</v>
      </c>
    </row>
    <row r="64" s="9" customFormat="1" ht="24.96" customHeight="1">
      <c r="A64" s="9"/>
      <c r="B64" s="178"/>
      <c r="C64" s="179"/>
      <c r="D64" s="180" t="s">
        <v>4274</v>
      </c>
      <c r="E64" s="181"/>
      <c r="F64" s="181"/>
      <c r="G64" s="181"/>
      <c r="H64" s="181"/>
      <c r="I64" s="181"/>
      <c r="J64" s="182">
        <f>J98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2" customFormat="1" ht="19.92" customHeight="1">
      <c r="A65" s="12"/>
      <c r="B65" s="232"/>
      <c r="C65" s="129"/>
      <c r="D65" s="233" t="s">
        <v>4275</v>
      </c>
      <c r="E65" s="234"/>
      <c r="F65" s="234"/>
      <c r="G65" s="234"/>
      <c r="H65" s="234"/>
      <c r="I65" s="234"/>
      <c r="J65" s="235">
        <f>J99</f>
        <v>0</v>
      </c>
      <c r="K65" s="129"/>
      <c r="L65" s="236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4.88" customHeight="1">
      <c r="A66" s="12"/>
      <c r="B66" s="232"/>
      <c r="C66" s="129"/>
      <c r="D66" s="233" t="s">
        <v>4276</v>
      </c>
      <c r="E66" s="234"/>
      <c r="F66" s="234"/>
      <c r="G66" s="234"/>
      <c r="H66" s="234"/>
      <c r="I66" s="234"/>
      <c r="J66" s="235">
        <f>J100</f>
        <v>0</v>
      </c>
      <c r="K66" s="129"/>
      <c r="L66" s="236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12" customFormat="1" ht="14.88" customHeight="1">
      <c r="A67" s="12"/>
      <c r="B67" s="232"/>
      <c r="C67" s="129"/>
      <c r="D67" s="233" t="s">
        <v>4277</v>
      </c>
      <c r="E67" s="234"/>
      <c r="F67" s="234"/>
      <c r="G67" s="234"/>
      <c r="H67" s="234"/>
      <c r="I67" s="234"/>
      <c r="J67" s="235">
        <f>J103</f>
        <v>0</v>
      </c>
      <c r="K67" s="129"/>
      <c r="L67" s="236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="12" customFormat="1" ht="14.88" customHeight="1">
      <c r="A68" s="12"/>
      <c r="B68" s="232"/>
      <c r="C68" s="129"/>
      <c r="D68" s="233" t="s">
        <v>4278</v>
      </c>
      <c r="E68" s="234"/>
      <c r="F68" s="234"/>
      <c r="G68" s="234"/>
      <c r="H68" s="234"/>
      <c r="I68" s="234"/>
      <c r="J68" s="235">
        <f>J108</f>
        <v>0</v>
      </c>
      <c r="K68" s="129"/>
      <c r="L68" s="236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="12" customFormat="1" ht="14.88" customHeight="1">
      <c r="A69" s="12"/>
      <c r="B69" s="232"/>
      <c r="C69" s="129"/>
      <c r="D69" s="233" t="s">
        <v>4279</v>
      </c>
      <c r="E69" s="234"/>
      <c r="F69" s="234"/>
      <c r="G69" s="234"/>
      <c r="H69" s="234"/>
      <c r="I69" s="234"/>
      <c r="J69" s="235">
        <f>J117</f>
        <v>0</v>
      </c>
      <c r="K69" s="129"/>
      <c r="L69" s="236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s="12" customFormat="1" ht="14.88" customHeight="1">
      <c r="A70" s="12"/>
      <c r="B70" s="232"/>
      <c r="C70" s="129"/>
      <c r="D70" s="233" t="s">
        <v>4280</v>
      </c>
      <c r="E70" s="234"/>
      <c r="F70" s="234"/>
      <c r="G70" s="234"/>
      <c r="H70" s="234"/>
      <c r="I70" s="234"/>
      <c r="J70" s="235">
        <f>J122</f>
        <v>0</v>
      </c>
      <c r="K70" s="129"/>
      <c r="L70" s="236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s="12" customFormat="1" ht="19.92" customHeight="1">
      <c r="A71" s="12"/>
      <c r="B71" s="232"/>
      <c r="C71" s="129"/>
      <c r="D71" s="233" t="s">
        <v>4281</v>
      </c>
      <c r="E71" s="234"/>
      <c r="F71" s="234"/>
      <c r="G71" s="234"/>
      <c r="H71" s="234"/>
      <c r="I71" s="234"/>
      <c r="J71" s="235">
        <f>J125</f>
        <v>0</v>
      </c>
      <c r="K71" s="129"/>
      <c r="L71" s="236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="12" customFormat="1" ht="14.88" customHeight="1">
      <c r="A72" s="12"/>
      <c r="B72" s="232"/>
      <c r="C72" s="129"/>
      <c r="D72" s="233" t="s">
        <v>4282</v>
      </c>
      <c r="E72" s="234"/>
      <c r="F72" s="234"/>
      <c r="G72" s="234"/>
      <c r="H72" s="234"/>
      <c r="I72" s="234"/>
      <c r="J72" s="235">
        <f>J126</f>
        <v>0</v>
      </c>
      <c r="K72" s="129"/>
      <c r="L72" s="236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</row>
    <row r="73" s="12" customFormat="1" ht="14.88" customHeight="1">
      <c r="A73" s="12"/>
      <c r="B73" s="232"/>
      <c r="C73" s="129"/>
      <c r="D73" s="233" t="s">
        <v>4283</v>
      </c>
      <c r="E73" s="234"/>
      <c r="F73" s="234"/>
      <c r="G73" s="234"/>
      <c r="H73" s="234"/>
      <c r="I73" s="234"/>
      <c r="J73" s="235">
        <f>J129</f>
        <v>0</v>
      </c>
      <c r="K73" s="129"/>
      <c r="L73" s="236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</row>
    <row r="74" s="12" customFormat="1" ht="14.88" customHeight="1">
      <c r="A74" s="12"/>
      <c r="B74" s="232"/>
      <c r="C74" s="129"/>
      <c r="D74" s="233" t="s">
        <v>4448</v>
      </c>
      <c r="E74" s="234"/>
      <c r="F74" s="234"/>
      <c r="G74" s="234"/>
      <c r="H74" s="234"/>
      <c r="I74" s="234"/>
      <c r="J74" s="235">
        <f>J134</f>
        <v>0</v>
      </c>
      <c r="K74" s="129"/>
      <c r="L74" s="236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</row>
    <row r="75" s="9" customFormat="1" ht="24.96" customHeight="1">
      <c r="A75" s="9"/>
      <c r="B75" s="178"/>
      <c r="C75" s="179"/>
      <c r="D75" s="180" t="s">
        <v>226</v>
      </c>
      <c r="E75" s="181"/>
      <c r="F75" s="181"/>
      <c r="G75" s="181"/>
      <c r="H75" s="181"/>
      <c r="I75" s="181"/>
      <c r="J75" s="182">
        <f>J137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4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6.96" customHeight="1">
      <c r="A77" s="42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81" s="2" customFormat="1" ht="6.96" customHeight="1">
      <c r="A81" s="42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14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4.96" customHeight="1">
      <c r="A82" s="42"/>
      <c r="B82" s="43"/>
      <c r="C82" s="26" t="s">
        <v>172</v>
      </c>
      <c r="D82" s="44"/>
      <c r="E82" s="44"/>
      <c r="F82" s="44"/>
      <c r="G82" s="44"/>
      <c r="H82" s="44"/>
      <c r="I82" s="44"/>
      <c r="J82" s="44"/>
      <c r="K82" s="44"/>
      <c r="L82" s="14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5" t="s">
        <v>16</v>
      </c>
      <c r="D84" s="44"/>
      <c r="E84" s="44"/>
      <c r="F84" s="44"/>
      <c r="G84" s="44"/>
      <c r="H84" s="44"/>
      <c r="I84" s="44"/>
      <c r="J84" s="44"/>
      <c r="K84" s="44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26.25" customHeight="1">
      <c r="A85" s="42"/>
      <c r="B85" s="43"/>
      <c r="C85" s="44"/>
      <c r="D85" s="44"/>
      <c r="E85" s="173" t="str">
        <f>E7</f>
        <v>Dům kultury v Ostrově - vybudování kulturního a kreativního centra (interiér)</v>
      </c>
      <c r="F85" s="35"/>
      <c r="G85" s="35"/>
      <c r="H85" s="35"/>
      <c r="I85" s="44"/>
      <c r="J85" s="44"/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1" customFormat="1" ht="12" customHeight="1">
      <c r="B86" s="24"/>
      <c r="C86" s="35" t="s">
        <v>165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2" customFormat="1" ht="16.5" customHeight="1">
      <c r="A87" s="42"/>
      <c r="B87" s="43"/>
      <c r="C87" s="44"/>
      <c r="D87" s="44"/>
      <c r="E87" s="173" t="s">
        <v>3663</v>
      </c>
      <c r="F87" s="44"/>
      <c r="G87" s="44"/>
      <c r="H87" s="44"/>
      <c r="I87" s="44"/>
      <c r="J87" s="44"/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2" customHeight="1">
      <c r="A88" s="42"/>
      <c r="B88" s="43"/>
      <c r="C88" s="35" t="s">
        <v>255</v>
      </c>
      <c r="D88" s="44"/>
      <c r="E88" s="44"/>
      <c r="F88" s="44"/>
      <c r="G88" s="44"/>
      <c r="H88" s="44"/>
      <c r="I88" s="44"/>
      <c r="J88" s="44"/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6.5" customHeight="1">
      <c r="A89" s="42"/>
      <c r="B89" s="43"/>
      <c r="C89" s="44"/>
      <c r="D89" s="44"/>
      <c r="E89" s="73" t="str">
        <f>E11</f>
        <v>ZTI-BAR - Zdravotně technické instalace (bar)</v>
      </c>
      <c r="F89" s="44"/>
      <c r="G89" s="44"/>
      <c r="H89" s="44"/>
      <c r="I89" s="44"/>
      <c r="J89" s="44"/>
      <c r="K89" s="44"/>
      <c r="L89" s="14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6.96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2" customHeight="1">
      <c r="A91" s="42"/>
      <c r="B91" s="43"/>
      <c r="C91" s="35" t="s">
        <v>22</v>
      </c>
      <c r="D91" s="44"/>
      <c r="E91" s="44"/>
      <c r="F91" s="30" t="str">
        <f>F14</f>
        <v>Ostrov</v>
      </c>
      <c r="G91" s="44"/>
      <c r="H91" s="44"/>
      <c r="I91" s="35" t="s">
        <v>24</v>
      </c>
      <c r="J91" s="76" t="str">
        <f>IF(J14="","",J14)</f>
        <v>13. 3. 2024</v>
      </c>
      <c r="K91" s="44"/>
      <c r="L91" s="14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6.96" customHeight="1">
      <c r="A92" s="42"/>
      <c r="B92" s="43"/>
      <c r="C92" s="44"/>
      <c r="D92" s="44"/>
      <c r="E92" s="44"/>
      <c r="F92" s="44"/>
      <c r="G92" s="44"/>
      <c r="H92" s="44"/>
      <c r="I92" s="44"/>
      <c r="J92" s="44"/>
      <c r="K92" s="44"/>
      <c r="L92" s="14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54.45" customHeight="1">
      <c r="A93" s="42"/>
      <c r="B93" s="43"/>
      <c r="C93" s="35" t="s">
        <v>30</v>
      </c>
      <c r="D93" s="44"/>
      <c r="E93" s="44"/>
      <c r="F93" s="30" t="str">
        <f>E17</f>
        <v>Město Ostrov, Jáchymovská 1 , 363 01 Ostrov</v>
      </c>
      <c r="G93" s="44"/>
      <c r="H93" s="44"/>
      <c r="I93" s="35" t="s">
        <v>37</v>
      </c>
      <c r="J93" s="40" t="str">
        <f>E23</f>
        <v>Ing arch Olga Růžičková, Gagarinova, Karlovy Vary</v>
      </c>
      <c r="K93" s="44"/>
      <c r="L93" s="14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15.15" customHeight="1">
      <c r="A94" s="42"/>
      <c r="B94" s="43"/>
      <c r="C94" s="35" t="s">
        <v>35</v>
      </c>
      <c r="D94" s="44"/>
      <c r="E94" s="44"/>
      <c r="F94" s="30" t="str">
        <f>IF(E20="","",E20)</f>
        <v>Vyplň údaj</v>
      </c>
      <c r="G94" s="44"/>
      <c r="H94" s="44"/>
      <c r="I94" s="35" t="s">
        <v>40</v>
      </c>
      <c r="J94" s="40" t="str">
        <f>E26</f>
        <v>Jakub Vilingr</v>
      </c>
      <c r="K94" s="44"/>
      <c r="L94" s="14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0.32" customHeight="1">
      <c r="A95" s="42"/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14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10" customFormat="1" ht="29.28" customHeight="1">
      <c r="A96" s="184"/>
      <c r="B96" s="185"/>
      <c r="C96" s="186" t="s">
        <v>173</v>
      </c>
      <c r="D96" s="187" t="s">
        <v>63</v>
      </c>
      <c r="E96" s="187" t="s">
        <v>59</v>
      </c>
      <c r="F96" s="187" t="s">
        <v>60</v>
      </c>
      <c r="G96" s="187" t="s">
        <v>174</v>
      </c>
      <c r="H96" s="187" t="s">
        <v>175</v>
      </c>
      <c r="I96" s="187" t="s">
        <v>176</v>
      </c>
      <c r="J96" s="187" t="s">
        <v>169</v>
      </c>
      <c r="K96" s="188" t="s">
        <v>177</v>
      </c>
      <c r="L96" s="189"/>
      <c r="M96" s="96" t="s">
        <v>32</v>
      </c>
      <c r="N96" s="97" t="s">
        <v>48</v>
      </c>
      <c r="O96" s="97" t="s">
        <v>178</v>
      </c>
      <c r="P96" s="97" t="s">
        <v>179</v>
      </c>
      <c r="Q96" s="97" t="s">
        <v>180</v>
      </c>
      <c r="R96" s="97" t="s">
        <v>181</v>
      </c>
      <c r="S96" s="97" t="s">
        <v>182</v>
      </c>
      <c r="T96" s="98" t="s">
        <v>183</v>
      </c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</row>
    <row r="97" s="2" customFormat="1" ht="22.8" customHeight="1">
      <c r="A97" s="42"/>
      <c r="B97" s="43"/>
      <c r="C97" s="103" t="s">
        <v>184</v>
      </c>
      <c r="D97" s="44"/>
      <c r="E97" s="44"/>
      <c r="F97" s="44"/>
      <c r="G97" s="44"/>
      <c r="H97" s="44"/>
      <c r="I97" s="44"/>
      <c r="J97" s="190">
        <f>BK97</f>
        <v>0</v>
      </c>
      <c r="K97" s="44"/>
      <c r="L97" s="48"/>
      <c r="M97" s="99"/>
      <c r="N97" s="191"/>
      <c r="O97" s="100"/>
      <c r="P97" s="192">
        <f>P98+P137</f>
        <v>0</v>
      </c>
      <c r="Q97" s="100"/>
      <c r="R97" s="192">
        <f>R98+R137</f>
        <v>0</v>
      </c>
      <c r="S97" s="100"/>
      <c r="T97" s="193">
        <f>T98+T137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77</v>
      </c>
      <c r="AU97" s="20" t="s">
        <v>170</v>
      </c>
      <c r="BK97" s="194">
        <f>BK98+BK137</f>
        <v>0</v>
      </c>
    </row>
    <row r="98" s="11" customFormat="1" ht="25.92" customHeight="1">
      <c r="A98" s="11"/>
      <c r="B98" s="195"/>
      <c r="C98" s="196"/>
      <c r="D98" s="197" t="s">
        <v>77</v>
      </c>
      <c r="E98" s="198" t="s">
        <v>4285</v>
      </c>
      <c r="F98" s="198" t="s">
        <v>4286</v>
      </c>
      <c r="G98" s="196"/>
      <c r="H98" s="196"/>
      <c r="I98" s="199"/>
      <c r="J98" s="200">
        <f>BK98</f>
        <v>0</v>
      </c>
      <c r="K98" s="196"/>
      <c r="L98" s="201"/>
      <c r="M98" s="202"/>
      <c r="N98" s="203"/>
      <c r="O98" s="203"/>
      <c r="P98" s="204">
        <f>P99+P125</f>
        <v>0</v>
      </c>
      <c r="Q98" s="203"/>
      <c r="R98" s="204">
        <f>R99+R125</f>
        <v>0</v>
      </c>
      <c r="S98" s="203"/>
      <c r="T98" s="205">
        <f>T99+T125</f>
        <v>0</v>
      </c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R98" s="206" t="s">
        <v>86</v>
      </c>
      <c r="AT98" s="207" t="s">
        <v>77</v>
      </c>
      <c r="AU98" s="207" t="s">
        <v>78</v>
      </c>
      <c r="AY98" s="206" t="s">
        <v>188</v>
      </c>
      <c r="BK98" s="208">
        <f>BK99+BK125</f>
        <v>0</v>
      </c>
    </row>
    <row r="99" s="11" customFormat="1" ht="22.8" customHeight="1">
      <c r="A99" s="11"/>
      <c r="B99" s="195"/>
      <c r="C99" s="196"/>
      <c r="D99" s="197" t="s">
        <v>77</v>
      </c>
      <c r="E99" s="237" t="s">
        <v>4287</v>
      </c>
      <c r="F99" s="237" t="s">
        <v>4288</v>
      </c>
      <c r="G99" s="196"/>
      <c r="H99" s="196"/>
      <c r="I99" s="199"/>
      <c r="J99" s="238">
        <f>BK99</f>
        <v>0</v>
      </c>
      <c r="K99" s="196"/>
      <c r="L99" s="201"/>
      <c r="M99" s="202"/>
      <c r="N99" s="203"/>
      <c r="O99" s="203"/>
      <c r="P99" s="204">
        <f>P100+P103+P108+P117+P122</f>
        <v>0</v>
      </c>
      <c r="Q99" s="203"/>
      <c r="R99" s="204">
        <f>R100+R103+R108+R117+R122</f>
        <v>0</v>
      </c>
      <c r="S99" s="203"/>
      <c r="T99" s="205">
        <f>T100+T103+T108+T117+T122</f>
        <v>0</v>
      </c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R99" s="206" t="s">
        <v>91</v>
      </c>
      <c r="AT99" s="207" t="s">
        <v>77</v>
      </c>
      <c r="AU99" s="207" t="s">
        <v>86</v>
      </c>
      <c r="AY99" s="206" t="s">
        <v>188</v>
      </c>
      <c r="BK99" s="208">
        <f>BK100+BK103+BK108+BK117+BK122</f>
        <v>0</v>
      </c>
    </row>
    <row r="100" s="11" customFormat="1" ht="20.88" customHeight="1">
      <c r="A100" s="11"/>
      <c r="B100" s="195"/>
      <c r="C100" s="196"/>
      <c r="D100" s="197" t="s">
        <v>77</v>
      </c>
      <c r="E100" s="237" t="s">
        <v>4289</v>
      </c>
      <c r="F100" s="237" t="s">
        <v>4290</v>
      </c>
      <c r="G100" s="196"/>
      <c r="H100" s="196"/>
      <c r="I100" s="199"/>
      <c r="J100" s="238">
        <f>BK100</f>
        <v>0</v>
      </c>
      <c r="K100" s="196"/>
      <c r="L100" s="201"/>
      <c r="M100" s="202"/>
      <c r="N100" s="203"/>
      <c r="O100" s="203"/>
      <c r="P100" s="204">
        <f>SUM(P101:P102)</f>
        <v>0</v>
      </c>
      <c r="Q100" s="203"/>
      <c r="R100" s="204">
        <f>SUM(R101:R102)</f>
        <v>0</v>
      </c>
      <c r="S100" s="203"/>
      <c r="T100" s="205">
        <f>SUM(T101:T102)</f>
        <v>0</v>
      </c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R100" s="206" t="s">
        <v>86</v>
      </c>
      <c r="AT100" s="207" t="s">
        <v>77</v>
      </c>
      <c r="AU100" s="207" t="s">
        <v>91</v>
      </c>
      <c r="AY100" s="206" t="s">
        <v>188</v>
      </c>
      <c r="BK100" s="208">
        <f>SUM(BK101:BK102)</f>
        <v>0</v>
      </c>
    </row>
    <row r="101" s="2" customFormat="1" ht="37.8" customHeight="1">
      <c r="A101" s="42"/>
      <c r="B101" s="43"/>
      <c r="C101" s="209" t="s">
        <v>86</v>
      </c>
      <c r="D101" s="209" t="s">
        <v>189</v>
      </c>
      <c r="E101" s="210" t="s">
        <v>4291</v>
      </c>
      <c r="F101" s="211" t="s">
        <v>4449</v>
      </c>
      <c r="G101" s="212" t="s">
        <v>886</v>
      </c>
      <c r="H101" s="213">
        <v>4</v>
      </c>
      <c r="I101" s="214"/>
      <c r="J101" s="215">
        <f>ROUND(I101*H101,2)</f>
        <v>0</v>
      </c>
      <c r="K101" s="211" t="s">
        <v>32</v>
      </c>
      <c r="L101" s="48"/>
      <c r="M101" s="216" t="s">
        <v>32</v>
      </c>
      <c r="N101" s="217" t="s">
        <v>49</v>
      </c>
      <c r="O101" s="88"/>
      <c r="P101" s="218">
        <f>O101*H101</f>
        <v>0</v>
      </c>
      <c r="Q101" s="218">
        <v>0</v>
      </c>
      <c r="R101" s="218">
        <f>Q101*H101</f>
        <v>0</v>
      </c>
      <c r="S101" s="218">
        <v>0</v>
      </c>
      <c r="T101" s="219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20" t="s">
        <v>187</v>
      </c>
      <c r="AT101" s="220" t="s">
        <v>189</v>
      </c>
      <c r="AU101" s="220" t="s">
        <v>198</v>
      </c>
      <c r="AY101" s="20" t="s">
        <v>188</v>
      </c>
      <c r="BE101" s="221">
        <f>IF(N101="základní",J101,0)</f>
        <v>0</v>
      </c>
      <c r="BF101" s="221">
        <f>IF(N101="snížená",J101,0)</f>
        <v>0</v>
      </c>
      <c r="BG101" s="221">
        <f>IF(N101="zákl. přenesená",J101,0)</f>
        <v>0</v>
      </c>
      <c r="BH101" s="221">
        <f>IF(N101="sníž. přenesená",J101,0)</f>
        <v>0</v>
      </c>
      <c r="BI101" s="221">
        <f>IF(N101="nulová",J101,0)</f>
        <v>0</v>
      </c>
      <c r="BJ101" s="20" t="s">
        <v>86</v>
      </c>
      <c r="BK101" s="221">
        <f>ROUND(I101*H101,2)</f>
        <v>0</v>
      </c>
      <c r="BL101" s="20" t="s">
        <v>187</v>
      </c>
      <c r="BM101" s="220" t="s">
        <v>91</v>
      </c>
    </row>
    <row r="102" s="2" customFormat="1">
      <c r="A102" s="42"/>
      <c r="B102" s="43"/>
      <c r="C102" s="44"/>
      <c r="D102" s="222" t="s">
        <v>194</v>
      </c>
      <c r="E102" s="44"/>
      <c r="F102" s="223" t="s">
        <v>4449</v>
      </c>
      <c r="G102" s="44"/>
      <c r="H102" s="44"/>
      <c r="I102" s="224"/>
      <c r="J102" s="44"/>
      <c r="K102" s="44"/>
      <c r="L102" s="48"/>
      <c r="M102" s="225"/>
      <c r="N102" s="226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194</v>
      </c>
      <c r="AU102" s="20" t="s">
        <v>198</v>
      </c>
    </row>
    <row r="103" s="11" customFormat="1" ht="20.88" customHeight="1">
      <c r="A103" s="11"/>
      <c r="B103" s="195"/>
      <c r="C103" s="196"/>
      <c r="D103" s="197" t="s">
        <v>77</v>
      </c>
      <c r="E103" s="237" t="s">
        <v>4293</v>
      </c>
      <c r="F103" s="237" t="s">
        <v>4294</v>
      </c>
      <c r="G103" s="196"/>
      <c r="H103" s="196"/>
      <c r="I103" s="199"/>
      <c r="J103" s="238">
        <f>BK103</f>
        <v>0</v>
      </c>
      <c r="K103" s="196"/>
      <c r="L103" s="201"/>
      <c r="M103" s="202"/>
      <c r="N103" s="203"/>
      <c r="O103" s="203"/>
      <c r="P103" s="204">
        <f>SUM(P104:P107)</f>
        <v>0</v>
      </c>
      <c r="Q103" s="203"/>
      <c r="R103" s="204">
        <f>SUM(R104:R107)</f>
        <v>0</v>
      </c>
      <c r="S103" s="203"/>
      <c r="T103" s="205">
        <f>SUM(T104:T107)</f>
        <v>0</v>
      </c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R103" s="206" t="s">
        <v>86</v>
      </c>
      <c r="AT103" s="207" t="s">
        <v>77</v>
      </c>
      <c r="AU103" s="207" t="s">
        <v>91</v>
      </c>
      <c r="AY103" s="206" t="s">
        <v>188</v>
      </c>
      <c r="BK103" s="208">
        <f>SUM(BK104:BK107)</f>
        <v>0</v>
      </c>
    </row>
    <row r="104" s="2" customFormat="1" ht="49.05" customHeight="1">
      <c r="A104" s="42"/>
      <c r="B104" s="43"/>
      <c r="C104" s="209" t="s">
        <v>91</v>
      </c>
      <c r="D104" s="209" t="s">
        <v>189</v>
      </c>
      <c r="E104" s="210" t="s">
        <v>4295</v>
      </c>
      <c r="F104" s="211" t="s">
        <v>4450</v>
      </c>
      <c r="G104" s="212" t="s">
        <v>235</v>
      </c>
      <c r="H104" s="213">
        <v>2</v>
      </c>
      <c r="I104" s="214"/>
      <c r="J104" s="215">
        <f>ROUND(I104*H104,2)</f>
        <v>0</v>
      </c>
      <c r="K104" s="211" t="s">
        <v>32</v>
      </c>
      <c r="L104" s="48"/>
      <c r="M104" s="216" t="s">
        <v>32</v>
      </c>
      <c r="N104" s="217" t="s">
        <v>49</v>
      </c>
      <c r="O104" s="88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20" t="s">
        <v>187</v>
      </c>
      <c r="AT104" s="220" t="s">
        <v>189</v>
      </c>
      <c r="AU104" s="220" t="s">
        <v>198</v>
      </c>
      <c r="AY104" s="20" t="s">
        <v>188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86</v>
      </c>
      <c r="BK104" s="221">
        <f>ROUND(I104*H104,2)</f>
        <v>0</v>
      </c>
      <c r="BL104" s="20" t="s">
        <v>187</v>
      </c>
      <c r="BM104" s="220" t="s">
        <v>187</v>
      </c>
    </row>
    <row r="105" s="2" customFormat="1">
      <c r="A105" s="42"/>
      <c r="B105" s="43"/>
      <c r="C105" s="44"/>
      <c r="D105" s="222" t="s">
        <v>194</v>
      </c>
      <c r="E105" s="44"/>
      <c r="F105" s="223" t="s">
        <v>4450</v>
      </c>
      <c r="G105" s="44"/>
      <c r="H105" s="44"/>
      <c r="I105" s="224"/>
      <c r="J105" s="44"/>
      <c r="K105" s="44"/>
      <c r="L105" s="48"/>
      <c r="M105" s="225"/>
      <c r="N105" s="226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194</v>
      </c>
      <c r="AU105" s="20" t="s">
        <v>198</v>
      </c>
    </row>
    <row r="106" s="2" customFormat="1" ht="55.5" customHeight="1">
      <c r="A106" s="42"/>
      <c r="B106" s="43"/>
      <c r="C106" s="209" t="s">
        <v>198</v>
      </c>
      <c r="D106" s="209" t="s">
        <v>189</v>
      </c>
      <c r="E106" s="210" t="s">
        <v>4297</v>
      </c>
      <c r="F106" s="211" t="s">
        <v>4300</v>
      </c>
      <c r="G106" s="212" t="s">
        <v>314</v>
      </c>
      <c r="H106" s="213">
        <v>8</v>
      </c>
      <c r="I106" s="214"/>
      <c r="J106" s="215">
        <f>ROUND(I106*H106,2)</f>
        <v>0</v>
      </c>
      <c r="K106" s="211" t="s">
        <v>32</v>
      </c>
      <c r="L106" s="48"/>
      <c r="M106" s="216" t="s">
        <v>32</v>
      </c>
      <c r="N106" s="217" t="s">
        <v>49</v>
      </c>
      <c r="O106" s="88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20" t="s">
        <v>187</v>
      </c>
      <c r="AT106" s="220" t="s">
        <v>189</v>
      </c>
      <c r="AU106" s="220" t="s">
        <v>198</v>
      </c>
      <c r="AY106" s="20" t="s">
        <v>188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20" t="s">
        <v>86</v>
      </c>
      <c r="BK106" s="221">
        <f>ROUND(I106*H106,2)</f>
        <v>0</v>
      </c>
      <c r="BL106" s="20" t="s">
        <v>187</v>
      </c>
      <c r="BM106" s="220" t="s">
        <v>213</v>
      </c>
    </row>
    <row r="107" s="2" customFormat="1">
      <c r="A107" s="42"/>
      <c r="B107" s="43"/>
      <c r="C107" s="44"/>
      <c r="D107" s="222" t="s">
        <v>194</v>
      </c>
      <c r="E107" s="44"/>
      <c r="F107" s="223" t="s">
        <v>4301</v>
      </c>
      <c r="G107" s="44"/>
      <c r="H107" s="44"/>
      <c r="I107" s="224"/>
      <c r="J107" s="44"/>
      <c r="K107" s="44"/>
      <c r="L107" s="48"/>
      <c r="M107" s="225"/>
      <c r="N107" s="226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194</v>
      </c>
      <c r="AU107" s="20" t="s">
        <v>198</v>
      </c>
    </row>
    <row r="108" s="11" customFormat="1" ht="20.88" customHeight="1">
      <c r="A108" s="11"/>
      <c r="B108" s="195"/>
      <c r="C108" s="196"/>
      <c r="D108" s="197" t="s">
        <v>77</v>
      </c>
      <c r="E108" s="237" t="s">
        <v>4302</v>
      </c>
      <c r="F108" s="237" t="s">
        <v>4303</v>
      </c>
      <c r="G108" s="196"/>
      <c r="H108" s="196"/>
      <c r="I108" s="199"/>
      <c r="J108" s="238">
        <f>BK108</f>
        <v>0</v>
      </c>
      <c r="K108" s="196"/>
      <c r="L108" s="201"/>
      <c r="M108" s="202"/>
      <c r="N108" s="203"/>
      <c r="O108" s="203"/>
      <c r="P108" s="204">
        <f>SUM(P109:P116)</f>
        <v>0</v>
      </c>
      <c r="Q108" s="203"/>
      <c r="R108" s="204">
        <f>SUM(R109:R116)</f>
        <v>0</v>
      </c>
      <c r="S108" s="203"/>
      <c r="T108" s="205">
        <f>SUM(T109:T116)</f>
        <v>0</v>
      </c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R108" s="206" t="s">
        <v>86</v>
      </c>
      <c r="AT108" s="207" t="s">
        <v>77</v>
      </c>
      <c r="AU108" s="207" t="s">
        <v>91</v>
      </c>
      <c r="AY108" s="206" t="s">
        <v>188</v>
      </c>
      <c r="BK108" s="208">
        <f>SUM(BK109:BK116)</f>
        <v>0</v>
      </c>
    </row>
    <row r="109" s="2" customFormat="1" ht="24.15" customHeight="1">
      <c r="A109" s="42"/>
      <c r="B109" s="43"/>
      <c r="C109" s="209" t="s">
        <v>187</v>
      </c>
      <c r="D109" s="209" t="s">
        <v>189</v>
      </c>
      <c r="E109" s="210" t="s">
        <v>4299</v>
      </c>
      <c r="F109" s="211" t="s">
        <v>4305</v>
      </c>
      <c r="G109" s="212" t="s">
        <v>235</v>
      </c>
      <c r="H109" s="213">
        <v>5</v>
      </c>
      <c r="I109" s="214"/>
      <c r="J109" s="215">
        <f>ROUND(I109*H109,2)</f>
        <v>0</v>
      </c>
      <c r="K109" s="211" t="s">
        <v>32</v>
      </c>
      <c r="L109" s="48"/>
      <c r="M109" s="216" t="s">
        <v>32</v>
      </c>
      <c r="N109" s="217" t="s">
        <v>49</v>
      </c>
      <c r="O109" s="88"/>
      <c r="P109" s="218">
        <f>O109*H109</f>
        <v>0</v>
      </c>
      <c r="Q109" s="218">
        <v>0</v>
      </c>
      <c r="R109" s="218">
        <f>Q109*H109</f>
        <v>0</v>
      </c>
      <c r="S109" s="218">
        <v>0</v>
      </c>
      <c r="T109" s="219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20" t="s">
        <v>187</v>
      </c>
      <c r="AT109" s="220" t="s">
        <v>189</v>
      </c>
      <c r="AU109" s="220" t="s">
        <v>198</v>
      </c>
      <c r="AY109" s="20" t="s">
        <v>188</v>
      </c>
      <c r="BE109" s="221">
        <f>IF(N109="základní",J109,0)</f>
        <v>0</v>
      </c>
      <c r="BF109" s="221">
        <f>IF(N109="snížená",J109,0)</f>
        <v>0</v>
      </c>
      <c r="BG109" s="221">
        <f>IF(N109="zákl. přenesená",J109,0)</f>
        <v>0</v>
      </c>
      <c r="BH109" s="221">
        <f>IF(N109="sníž. přenesená",J109,0)</f>
        <v>0</v>
      </c>
      <c r="BI109" s="221">
        <f>IF(N109="nulová",J109,0)</f>
        <v>0</v>
      </c>
      <c r="BJ109" s="20" t="s">
        <v>86</v>
      </c>
      <c r="BK109" s="221">
        <f>ROUND(I109*H109,2)</f>
        <v>0</v>
      </c>
      <c r="BL109" s="20" t="s">
        <v>187</v>
      </c>
      <c r="BM109" s="220" t="s">
        <v>221</v>
      </c>
    </row>
    <row r="110" s="2" customFormat="1">
      <c r="A110" s="42"/>
      <c r="B110" s="43"/>
      <c r="C110" s="44"/>
      <c r="D110" s="222" t="s">
        <v>194</v>
      </c>
      <c r="E110" s="44"/>
      <c r="F110" s="223" t="s">
        <v>4306</v>
      </c>
      <c r="G110" s="44"/>
      <c r="H110" s="44"/>
      <c r="I110" s="224"/>
      <c r="J110" s="44"/>
      <c r="K110" s="44"/>
      <c r="L110" s="48"/>
      <c r="M110" s="225"/>
      <c r="N110" s="226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194</v>
      </c>
      <c r="AU110" s="20" t="s">
        <v>198</v>
      </c>
    </row>
    <row r="111" s="2" customFormat="1" ht="33" customHeight="1">
      <c r="A111" s="42"/>
      <c r="B111" s="43"/>
      <c r="C111" s="209" t="s">
        <v>208</v>
      </c>
      <c r="D111" s="209" t="s">
        <v>189</v>
      </c>
      <c r="E111" s="210" t="s">
        <v>4304</v>
      </c>
      <c r="F111" s="211" t="s">
        <v>4308</v>
      </c>
      <c r="G111" s="212" t="s">
        <v>235</v>
      </c>
      <c r="H111" s="213">
        <v>1</v>
      </c>
      <c r="I111" s="214"/>
      <c r="J111" s="215">
        <f>ROUND(I111*H111,2)</f>
        <v>0</v>
      </c>
      <c r="K111" s="211" t="s">
        <v>32</v>
      </c>
      <c r="L111" s="48"/>
      <c r="M111" s="216" t="s">
        <v>32</v>
      </c>
      <c r="N111" s="217" t="s">
        <v>49</v>
      </c>
      <c r="O111" s="88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20" t="s">
        <v>187</v>
      </c>
      <c r="AT111" s="220" t="s">
        <v>189</v>
      </c>
      <c r="AU111" s="220" t="s">
        <v>198</v>
      </c>
      <c r="AY111" s="20" t="s">
        <v>188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86</v>
      </c>
      <c r="BK111" s="221">
        <f>ROUND(I111*H111,2)</f>
        <v>0</v>
      </c>
      <c r="BL111" s="20" t="s">
        <v>187</v>
      </c>
      <c r="BM111" s="220" t="s">
        <v>340</v>
      </c>
    </row>
    <row r="112" s="2" customFormat="1">
      <c r="A112" s="42"/>
      <c r="B112" s="43"/>
      <c r="C112" s="44"/>
      <c r="D112" s="222" t="s">
        <v>194</v>
      </c>
      <c r="E112" s="44"/>
      <c r="F112" s="223" t="s">
        <v>4309</v>
      </c>
      <c r="G112" s="44"/>
      <c r="H112" s="44"/>
      <c r="I112" s="224"/>
      <c r="J112" s="44"/>
      <c r="K112" s="44"/>
      <c r="L112" s="48"/>
      <c r="M112" s="225"/>
      <c r="N112" s="226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194</v>
      </c>
      <c r="AU112" s="20" t="s">
        <v>198</v>
      </c>
    </row>
    <row r="113" s="2" customFormat="1" ht="33" customHeight="1">
      <c r="A113" s="42"/>
      <c r="B113" s="43"/>
      <c r="C113" s="209" t="s">
        <v>213</v>
      </c>
      <c r="D113" s="209" t="s">
        <v>189</v>
      </c>
      <c r="E113" s="210" t="s">
        <v>4307</v>
      </c>
      <c r="F113" s="211" t="s">
        <v>4381</v>
      </c>
      <c r="G113" s="212" t="s">
        <v>982</v>
      </c>
      <c r="H113" s="213">
        <v>2</v>
      </c>
      <c r="I113" s="214"/>
      <c r="J113" s="215">
        <f>ROUND(I113*H113,2)</f>
        <v>0</v>
      </c>
      <c r="K113" s="211" t="s">
        <v>32</v>
      </c>
      <c r="L113" s="48"/>
      <c r="M113" s="216" t="s">
        <v>32</v>
      </c>
      <c r="N113" s="217" t="s">
        <v>49</v>
      </c>
      <c r="O113" s="88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20" t="s">
        <v>187</v>
      </c>
      <c r="AT113" s="220" t="s">
        <v>189</v>
      </c>
      <c r="AU113" s="220" t="s">
        <v>198</v>
      </c>
      <c r="AY113" s="20" t="s">
        <v>188</v>
      </c>
      <c r="BE113" s="221">
        <f>IF(N113="základní",J113,0)</f>
        <v>0</v>
      </c>
      <c r="BF113" s="221">
        <f>IF(N113="snížená",J113,0)</f>
        <v>0</v>
      </c>
      <c r="BG113" s="221">
        <f>IF(N113="zákl. přenesená",J113,0)</f>
        <v>0</v>
      </c>
      <c r="BH113" s="221">
        <f>IF(N113="sníž. přenesená",J113,0)</f>
        <v>0</v>
      </c>
      <c r="BI113" s="221">
        <f>IF(N113="nulová",J113,0)</f>
        <v>0</v>
      </c>
      <c r="BJ113" s="20" t="s">
        <v>86</v>
      </c>
      <c r="BK113" s="221">
        <f>ROUND(I113*H113,2)</f>
        <v>0</v>
      </c>
      <c r="BL113" s="20" t="s">
        <v>187</v>
      </c>
      <c r="BM113" s="220" t="s">
        <v>366</v>
      </c>
    </row>
    <row r="114" s="2" customFormat="1">
      <c r="A114" s="42"/>
      <c r="B114" s="43"/>
      <c r="C114" s="44"/>
      <c r="D114" s="222" t="s">
        <v>194</v>
      </c>
      <c r="E114" s="44"/>
      <c r="F114" s="223" t="s">
        <v>4382</v>
      </c>
      <c r="G114" s="44"/>
      <c r="H114" s="44"/>
      <c r="I114" s="224"/>
      <c r="J114" s="44"/>
      <c r="K114" s="44"/>
      <c r="L114" s="48"/>
      <c r="M114" s="225"/>
      <c r="N114" s="226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194</v>
      </c>
      <c r="AU114" s="20" t="s">
        <v>198</v>
      </c>
    </row>
    <row r="115" s="2" customFormat="1" ht="16.5" customHeight="1">
      <c r="A115" s="42"/>
      <c r="B115" s="43"/>
      <c r="C115" s="209" t="s">
        <v>217</v>
      </c>
      <c r="D115" s="209" t="s">
        <v>189</v>
      </c>
      <c r="E115" s="210" t="s">
        <v>4310</v>
      </c>
      <c r="F115" s="211" t="s">
        <v>4314</v>
      </c>
      <c r="G115" s="212" t="s">
        <v>244</v>
      </c>
      <c r="H115" s="213">
        <v>1</v>
      </c>
      <c r="I115" s="214"/>
      <c r="J115" s="215">
        <f>ROUND(I115*H115,2)</f>
        <v>0</v>
      </c>
      <c r="K115" s="211" t="s">
        <v>32</v>
      </c>
      <c r="L115" s="48"/>
      <c r="M115" s="216" t="s">
        <v>32</v>
      </c>
      <c r="N115" s="217" t="s">
        <v>49</v>
      </c>
      <c r="O115" s="88"/>
      <c r="P115" s="218">
        <f>O115*H115</f>
        <v>0</v>
      </c>
      <c r="Q115" s="218">
        <v>0</v>
      </c>
      <c r="R115" s="218">
        <f>Q115*H115</f>
        <v>0</v>
      </c>
      <c r="S115" s="218">
        <v>0</v>
      </c>
      <c r="T115" s="219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20" t="s">
        <v>187</v>
      </c>
      <c r="AT115" s="220" t="s">
        <v>189</v>
      </c>
      <c r="AU115" s="220" t="s">
        <v>198</v>
      </c>
      <c r="AY115" s="20" t="s">
        <v>188</v>
      </c>
      <c r="BE115" s="221">
        <f>IF(N115="základní",J115,0)</f>
        <v>0</v>
      </c>
      <c r="BF115" s="221">
        <f>IF(N115="snížená",J115,0)</f>
        <v>0</v>
      </c>
      <c r="BG115" s="221">
        <f>IF(N115="zákl. přenesená",J115,0)</f>
        <v>0</v>
      </c>
      <c r="BH115" s="221">
        <f>IF(N115="sníž. přenesená",J115,0)</f>
        <v>0</v>
      </c>
      <c r="BI115" s="221">
        <f>IF(N115="nulová",J115,0)</f>
        <v>0</v>
      </c>
      <c r="BJ115" s="20" t="s">
        <v>86</v>
      </c>
      <c r="BK115" s="221">
        <f>ROUND(I115*H115,2)</f>
        <v>0</v>
      </c>
      <c r="BL115" s="20" t="s">
        <v>187</v>
      </c>
      <c r="BM115" s="220" t="s">
        <v>393</v>
      </c>
    </row>
    <row r="116" s="2" customFormat="1">
      <c r="A116" s="42"/>
      <c r="B116" s="43"/>
      <c r="C116" s="44"/>
      <c r="D116" s="222" t="s">
        <v>194</v>
      </c>
      <c r="E116" s="44"/>
      <c r="F116" s="223" t="s">
        <v>4314</v>
      </c>
      <c r="G116" s="44"/>
      <c r="H116" s="44"/>
      <c r="I116" s="224"/>
      <c r="J116" s="44"/>
      <c r="K116" s="44"/>
      <c r="L116" s="48"/>
      <c r="M116" s="225"/>
      <c r="N116" s="226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194</v>
      </c>
      <c r="AU116" s="20" t="s">
        <v>198</v>
      </c>
    </row>
    <row r="117" s="11" customFormat="1" ht="20.88" customHeight="1">
      <c r="A117" s="11"/>
      <c r="B117" s="195"/>
      <c r="C117" s="196"/>
      <c r="D117" s="197" t="s">
        <v>77</v>
      </c>
      <c r="E117" s="237" t="s">
        <v>4315</v>
      </c>
      <c r="F117" s="237" t="s">
        <v>4316</v>
      </c>
      <c r="G117" s="196"/>
      <c r="H117" s="196"/>
      <c r="I117" s="199"/>
      <c r="J117" s="238">
        <f>BK117</f>
        <v>0</v>
      </c>
      <c r="K117" s="196"/>
      <c r="L117" s="201"/>
      <c r="M117" s="202"/>
      <c r="N117" s="203"/>
      <c r="O117" s="203"/>
      <c r="P117" s="204">
        <f>SUM(P118:P121)</f>
        <v>0</v>
      </c>
      <c r="Q117" s="203"/>
      <c r="R117" s="204">
        <f>SUM(R118:R121)</f>
        <v>0</v>
      </c>
      <c r="S117" s="203"/>
      <c r="T117" s="205">
        <f>SUM(T118:T121)</f>
        <v>0</v>
      </c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R117" s="206" t="s">
        <v>91</v>
      </c>
      <c r="AT117" s="207" t="s">
        <v>77</v>
      </c>
      <c r="AU117" s="207" t="s">
        <v>91</v>
      </c>
      <c r="AY117" s="206" t="s">
        <v>188</v>
      </c>
      <c r="BK117" s="208">
        <f>SUM(BK118:BK121)</f>
        <v>0</v>
      </c>
    </row>
    <row r="118" s="2" customFormat="1" ht="49.05" customHeight="1">
      <c r="A118" s="42"/>
      <c r="B118" s="43"/>
      <c r="C118" s="209" t="s">
        <v>221</v>
      </c>
      <c r="D118" s="209" t="s">
        <v>189</v>
      </c>
      <c r="E118" s="210" t="s">
        <v>4317</v>
      </c>
      <c r="F118" s="211" t="s">
        <v>4318</v>
      </c>
      <c r="G118" s="212" t="s">
        <v>314</v>
      </c>
      <c r="H118" s="213">
        <v>8</v>
      </c>
      <c r="I118" s="214"/>
      <c r="J118" s="215">
        <f>ROUND(I118*H118,2)</f>
        <v>0</v>
      </c>
      <c r="K118" s="211" t="s">
        <v>32</v>
      </c>
      <c r="L118" s="48"/>
      <c r="M118" s="216" t="s">
        <v>32</v>
      </c>
      <c r="N118" s="217" t="s">
        <v>49</v>
      </c>
      <c r="O118" s="88"/>
      <c r="P118" s="218">
        <f>O118*H118</f>
        <v>0</v>
      </c>
      <c r="Q118" s="218">
        <v>0</v>
      </c>
      <c r="R118" s="218">
        <f>Q118*H118</f>
        <v>0</v>
      </c>
      <c r="S118" s="218">
        <v>0</v>
      </c>
      <c r="T118" s="219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20" t="s">
        <v>405</v>
      </c>
      <c r="AT118" s="220" t="s">
        <v>189</v>
      </c>
      <c r="AU118" s="220" t="s">
        <v>198</v>
      </c>
      <c r="AY118" s="20" t="s">
        <v>188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20" t="s">
        <v>86</v>
      </c>
      <c r="BK118" s="221">
        <f>ROUND(I118*H118,2)</f>
        <v>0</v>
      </c>
      <c r="BL118" s="20" t="s">
        <v>405</v>
      </c>
      <c r="BM118" s="220" t="s">
        <v>405</v>
      </c>
    </row>
    <row r="119" s="2" customFormat="1">
      <c r="A119" s="42"/>
      <c r="B119" s="43"/>
      <c r="C119" s="44"/>
      <c r="D119" s="222" t="s">
        <v>194</v>
      </c>
      <c r="E119" s="44"/>
      <c r="F119" s="223" t="s">
        <v>4318</v>
      </c>
      <c r="G119" s="44"/>
      <c r="H119" s="44"/>
      <c r="I119" s="224"/>
      <c r="J119" s="44"/>
      <c r="K119" s="44"/>
      <c r="L119" s="48"/>
      <c r="M119" s="225"/>
      <c r="N119" s="226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194</v>
      </c>
      <c r="AU119" s="20" t="s">
        <v>198</v>
      </c>
    </row>
    <row r="120" s="2" customFormat="1" ht="16.5" customHeight="1">
      <c r="A120" s="42"/>
      <c r="B120" s="43"/>
      <c r="C120" s="209" t="s">
        <v>324</v>
      </c>
      <c r="D120" s="209" t="s">
        <v>189</v>
      </c>
      <c r="E120" s="210" t="s">
        <v>4319</v>
      </c>
      <c r="F120" s="211" t="s">
        <v>4320</v>
      </c>
      <c r="G120" s="212" t="s">
        <v>235</v>
      </c>
      <c r="H120" s="213">
        <v>40</v>
      </c>
      <c r="I120" s="214"/>
      <c r="J120" s="215">
        <f>ROUND(I120*H120,2)</f>
        <v>0</v>
      </c>
      <c r="K120" s="211" t="s">
        <v>32</v>
      </c>
      <c r="L120" s="48"/>
      <c r="M120" s="216" t="s">
        <v>32</v>
      </c>
      <c r="N120" s="217" t="s">
        <v>49</v>
      </c>
      <c r="O120" s="88"/>
      <c r="P120" s="218">
        <f>O120*H120</f>
        <v>0</v>
      </c>
      <c r="Q120" s="218">
        <v>0</v>
      </c>
      <c r="R120" s="218">
        <f>Q120*H120</f>
        <v>0</v>
      </c>
      <c r="S120" s="218">
        <v>0</v>
      </c>
      <c r="T120" s="219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20" t="s">
        <v>405</v>
      </c>
      <c r="AT120" s="220" t="s">
        <v>189</v>
      </c>
      <c r="AU120" s="220" t="s">
        <v>198</v>
      </c>
      <c r="AY120" s="20" t="s">
        <v>188</v>
      </c>
      <c r="BE120" s="221">
        <f>IF(N120="základní",J120,0)</f>
        <v>0</v>
      </c>
      <c r="BF120" s="221">
        <f>IF(N120="snížená",J120,0)</f>
        <v>0</v>
      </c>
      <c r="BG120" s="221">
        <f>IF(N120="zákl. přenesená",J120,0)</f>
        <v>0</v>
      </c>
      <c r="BH120" s="221">
        <f>IF(N120="sníž. přenesená",J120,0)</f>
        <v>0</v>
      </c>
      <c r="BI120" s="221">
        <f>IF(N120="nulová",J120,0)</f>
        <v>0</v>
      </c>
      <c r="BJ120" s="20" t="s">
        <v>86</v>
      </c>
      <c r="BK120" s="221">
        <f>ROUND(I120*H120,2)</f>
        <v>0</v>
      </c>
      <c r="BL120" s="20" t="s">
        <v>405</v>
      </c>
      <c r="BM120" s="220" t="s">
        <v>423</v>
      </c>
    </row>
    <row r="121" s="2" customFormat="1">
      <c r="A121" s="42"/>
      <c r="B121" s="43"/>
      <c r="C121" s="44"/>
      <c r="D121" s="222" t="s">
        <v>194</v>
      </c>
      <c r="E121" s="44"/>
      <c r="F121" s="223" t="s">
        <v>4320</v>
      </c>
      <c r="G121" s="44"/>
      <c r="H121" s="44"/>
      <c r="I121" s="224"/>
      <c r="J121" s="44"/>
      <c r="K121" s="44"/>
      <c r="L121" s="48"/>
      <c r="M121" s="225"/>
      <c r="N121" s="226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194</v>
      </c>
      <c r="AU121" s="20" t="s">
        <v>198</v>
      </c>
    </row>
    <row r="122" s="11" customFormat="1" ht="20.88" customHeight="1">
      <c r="A122" s="11"/>
      <c r="B122" s="195"/>
      <c r="C122" s="196"/>
      <c r="D122" s="197" t="s">
        <v>77</v>
      </c>
      <c r="E122" s="237" t="s">
        <v>4321</v>
      </c>
      <c r="F122" s="237" t="s">
        <v>4322</v>
      </c>
      <c r="G122" s="196"/>
      <c r="H122" s="196"/>
      <c r="I122" s="199"/>
      <c r="J122" s="238">
        <f>BK122</f>
        <v>0</v>
      </c>
      <c r="K122" s="196"/>
      <c r="L122" s="201"/>
      <c r="M122" s="202"/>
      <c r="N122" s="203"/>
      <c r="O122" s="203"/>
      <c r="P122" s="204">
        <f>SUM(P123:P124)</f>
        <v>0</v>
      </c>
      <c r="Q122" s="203"/>
      <c r="R122" s="204">
        <f>SUM(R123:R124)</f>
        <v>0</v>
      </c>
      <c r="S122" s="203"/>
      <c r="T122" s="205">
        <f>SUM(T123:T124)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06" t="s">
        <v>86</v>
      </c>
      <c r="AT122" s="207" t="s">
        <v>77</v>
      </c>
      <c r="AU122" s="207" t="s">
        <v>91</v>
      </c>
      <c r="AY122" s="206" t="s">
        <v>188</v>
      </c>
      <c r="BK122" s="208">
        <f>SUM(BK123:BK124)</f>
        <v>0</v>
      </c>
    </row>
    <row r="123" s="2" customFormat="1" ht="16.5" customHeight="1">
      <c r="A123" s="42"/>
      <c r="B123" s="43"/>
      <c r="C123" s="209" t="s">
        <v>340</v>
      </c>
      <c r="D123" s="209" t="s">
        <v>189</v>
      </c>
      <c r="E123" s="210" t="s">
        <v>4313</v>
      </c>
      <c r="F123" s="211" t="s">
        <v>4324</v>
      </c>
      <c r="G123" s="212" t="s">
        <v>235</v>
      </c>
      <c r="H123" s="213">
        <v>30</v>
      </c>
      <c r="I123" s="214"/>
      <c r="J123" s="215">
        <f>ROUND(I123*H123,2)</f>
        <v>0</v>
      </c>
      <c r="K123" s="211" t="s">
        <v>32</v>
      </c>
      <c r="L123" s="48"/>
      <c r="M123" s="216" t="s">
        <v>32</v>
      </c>
      <c r="N123" s="217" t="s">
        <v>49</v>
      </c>
      <c r="O123" s="88"/>
      <c r="P123" s="218">
        <f>O123*H123</f>
        <v>0</v>
      </c>
      <c r="Q123" s="218">
        <v>0</v>
      </c>
      <c r="R123" s="218">
        <f>Q123*H123</f>
        <v>0</v>
      </c>
      <c r="S123" s="218">
        <v>0</v>
      </c>
      <c r="T123" s="219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20" t="s">
        <v>187</v>
      </c>
      <c r="AT123" s="220" t="s">
        <v>189</v>
      </c>
      <c r="AU123" s="220" t="s">
        <v>198</v>
      </c>
      <c r="AY123" s="20" t="s">
        <v>188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20" t="s">
        <v>86</v>
      </c>
      <c r="BK123" s="221">
        <f>ROUND(I123*H123,2)</f>
        <v>0</v>
      </c>
      <c r="BL123" s="20" t="s">
        <v>187</v>
      </c>
      <c r="BM123" s="220" t="s">
        <v>434</v>
      </c>
    </row>
    <row r="124" s="2" customFormat="1">
      <c r="A124" s="42"/>
      <c r="B124" s="43"/>
      <c r="C124" s="44"/>
      <c r="D124" s="222" t="s">
        <v>194</v>
      </c>
      <c r="E124" s="44"/>
      <c r="F124" s="223" t="s">
        <v>4324</v>
      </c>
      <c r="G124" s="44"/>
      <c r="H124" s="44"/>
      <c r="I124" s="224"/>
      <c r="J124" s="44"/>
      <c r="K124" s="44"/>
      <c r="L124" s="48"/>
      <c r="M124" s="225"/>
      <c r="N124" s="226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194</v>
      </c>
      <c r="AU124" s="20" t="s">
        <v>198</v>
      </c>
    </row>
    <row r="125" s="11" customFormat="1" ht="22.8" customHeight="1">
      <c r="A125" s="11"/>
      <c r="B125" s="195"/>
      <c r="C125" s="196"/>
      <c r="D125" s="197" t="s">
        <v>77</v>
      </c>
      <c r="E125" s="237" t="s">
        <v>4325</v>
      </c>
      <c r="F125" s="237" t="s">
        <v>4326</v>
      </c>
      <c r="G125" s="196"/>
      <c r="H125" s="196"/>
      <c r="I125" s="199"/>
      <c r="J125" s="238">
        <f>BK125</f>
        <v>0</v>
      </c>
      <c r="K125" s="196"/>
      <c r="L125" s="201"/>
      <c r="M125" s="202"/>
      <c r="N125" s="203"/>
      <c r="O125" s="203"/>
      <c r="P125" s="204">
        <f>P126+P129+P134</f>
        <v>0</v>
      </c>
      <c r="Q125" s="203"/>
      <c r="R125" s="204">
        <f>R126+R129+R134</f>
        <v>0</v>
      </c>
      <c r="S125" s="203"/>
      <c r="T125" s="205">
        <f>T126+T129+T134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06" t="s">
        <v>91</v>
      </c>
      <c r="AT125" s="207" t="s">
        <v>77</v>
      </c>
      <c r="AU125" s="207" t="s">
        <v>86</v>
      </c>
      <c r="AY125" s="206" t="s">
        <v>188</v>
      </c>
      <c r="BK125" s="208">
        <f>BK126+BK129+BK134</f>
        <v>0</v>
      </c>
    </row>
    <row r="126" s="11" customFormat="1" ht="20.88" customHeight="1">
      <c r="A126" s="11"/>
      <c r="B126" s="195"/>
      <c r="C126" s="196"/>
      <c r="D126" s="197" t="s">
        <v>77</v>
      </c>
      <c r="E126" s="237" t="s">
        <v>4327</v>
      </c>
      <c r="F126" s="237" t="s">
        <v>4290</v>
      </c>
      <c r="G126" s="196"/>
      <c r="H126" s="196"/>
      <c r="I126" s="199"/>
      <c r="J126" s="238">
        <f>BK126</f>
        <v>0</v>
      </c>
      <c r="K126" s="196"/>
      <c r="L126" s="201"/>
      <c r="M126" s="202"/>
      <c r="N126" s="203"/>
      <c r="O126" s="203"/>
      <c r="P126" s="204">
        <f>SUM(P127:P128)</f>
        <v>0</v>
      </c>
      <c r="Q126" s="203"/>
      <c r="R126" s="204">
        <f>SUM(R127:R128)</f>
        <v>0</v>
      </c>
      <c r="S126" s="203"/>
      <c r="T126" s="205">
        <f>SUM(T127:T128)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06" t="s">
        <v>86</v>
      </c>
      <c r="AT126" s="207" t="s">
        <v>77</v>
      </c>
      <c r="AU126" s="207" t="s">
        <v>91</v>
      </c>
      <c r="AY126" s="206" t="s">
        <v>188</v>
      </c>
      <c r="BK126" s="208">
        <f>SUM(BK127:BK128)</f>
        <v>0</v>
      </c>
    </row>
    <row r="127" s="2" customFormat="1" ht="37.8" customHeight="1">
      <c r="A127" s="42"/>
      <c r="B127" s="43"/>
      <c r="C127" s="209" t="s">
        <v>360</v>
      </c>
      <c r="D127" s="209" t="s">
        <v>189</v>
      </c>
      <c r="E127" s="210" t="s">
        <v>4328</v>
      </c>
      <c r="F127" s="211" t="s">
        <v>4451</v>
      </c>
      <c r="G127" s="212" t="s">
        <v>886</v>
      </c>
      <c r="H127" s="213">
        <v>0.5</v>
      </c>
      <c r="I127" s="214"/>
      <c r="J127" s="215">
        <f>ROUND(I127*H127,2)</f>
        <v>0</v>
      </c>
      <c r="K127" s="211" t="s">
        <v>32</v>
      </c>
      <c r="L127" s="48"/>
      <c r="M127" s="216" t="s">
        <v>32</v>
      </c>
      <c r="N127" s="217" t="s">
        <v>49</v>
      </c>
      <c r="O127" s="88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20" t="s">
        <v>187</v>
      </c>
      <c r="AT127" s="220" t="s">
        <v>189</v>
      </c>
      <c r="AU127" s="220" t="s">
        <v>198</v>
      </c>
      <c r="AY127" s="20" t="s">
        <v>188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20" t="s">
        <v>86</v>
      </c>
      <c r="BK127" s="221">
        <f>ROUND(I127*H127,2)</f>
        <v>0</v>
      </c>
      <c r="BL127" s="20" t="s">
        <v>187</v>
      </c>
      <c r="BM127" s="220" t="s">
        <v>441</v>
      </c>
    </row>
    <row r="128" s="2" customFormat="1">
      <c r="A128" s="42"/>
      <c r="B128" s="43"/>
      <c r="C128" s="44"/>
      <c r="D128" s="222" t="s">
        <v>194</v>
      </c>
      <c r="E128" s="44"/>
      <c r="F128" s="223" t="s">
        <v>4451</v>
      </c>
      <c r="G128" s="44"/>
      <c r="H128" s="44"/>
      <c r="I128" s="224"/>
      <c r="J128" s="44"/>
      <c r="K128" s="44"/>
      <c r="L128" s="48"/>
      <c r="M128" s="225"/>
      <c r="N128" s="226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194</v>
      </c>
      <c r="AU128" s="20" t="s">
        <v>198</v>
      </c>
    </row>
    <row r="129" s="11" customFormat="1" ht="20.88" customHeight="1">
      <c r="A129" s="11"/>
      <c r="B129" s="195"/>
      <c r="C129" s="196"/>
      <c r="D129" s="197" t="s">
        <v>77</v>
      </c>
      <c r="E129" s="237" t="s">
        <v>4330</v>
      </c>
      <c r="F129" s="237" t="s">
        <v>4294</v>
      </c>
      <c r="G129" s="196"/>
      <c r="H129" s="196"/>
      <c r="I129" s="199"/>
      <c r="J129" s="238">
        <f>BK129</f>
        <v>0</v>
      </c>
      <c r="K129" s="196"/>
      <c r="L129" s="201"/>
      <c r="M129" s="202"/>
      <c r="N129" s="203"/>
      <c r="O129" s="203"/>
      <c r="P129" s="204">
        <f>SUM(P130:P133)</f>
        <v>0</v>
      </c>
      <c r="Q129" s="203"/>
      <c r="R129" s="204">
        <f>SUM(R130:R133)</f>
        <v>0</v>
      </c>
      <c r="S129" s="203"/>
      <c r="T129" s="205">
        <f>SUM(T130:T133)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06" t="s">
        <v>86</v>
      </c>
      <c r="AT129" s="207" t="s">
        <v>77</v>
      </c>
      <c r="AU129" s="207" t="s">
        <v>91</v>
      </c>
      <c r="AY129" s="206" t="s">
        <v>188</v>
      </c>
      <c r="BK129" s="208">
        <f>SUM(BK130:BK133)</f>
        <v>0</v>
      </c>
    </row>
    <row r="130" s="2" customFormat="1" ht="37.8" customHeight="1">
      <c r="A130" s="42"/>
      <c r="B130" s="43"/>
      <c r="C130" s="209" t="s">
        <v>366</v>
      </c>
      <c r="D130" s="209" t="s">
        <v>189</v>
      </c>
      <c r="E130" s="210" t="s">
        <v>4331</v>
      </c>
      <c r="F130" s="211" t="s">
        <v>4452</v>
      </c>
      <c r="G130" s="212" t="s">
        <v>244</v>
      </c>
      <c r="H130" s="213">
        <v>1</v>
      </c>
      <c r="I130" s="214"/>
      <c r="J130" s="215">
        <f>ROUND(I130*H130,2)</f>
        <v>0</v>
      </c>
      <c r="K130" s="211" t="s">
        <v>32</v>
      </c>
      <c r="L130" s="48"/>
      <c r="M130" s="216" t="s">
        <v>32</v>
      </c>
      <c r="N130" s="217" t="s">
        <v>49</v>
      </c>
      <c r="O130" s="88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20" t="s">
        <v>187</v>
      </c>
      <c r="AT130" s="220" t="s">
        <v>189</v>
      </c>
      <c r="AU130" s="220" t="s">
        <v>198</v>
      </c>
      <c r="AY130" s="20" t="s">
        <v>188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20" t="s">
        <v>86</v>
      </c>
      <c r="BK130" s="221">
        <f>ROUND(I130*H130,2)</f>
        <v>0</v>
      </c>
      <c r="BL130" s="20" t="s">
        <v>187</v>
      </c>
      <c r="BM130" s="220" t="s">
        <v>449</v>
      </c>
    </row>
    <row r="131" s="2" customFormat="1">
      <c r="A131" s="42"/>
      <c r="B131" s="43"/>
      <c r="C131" s="44"/>
      <c r="D131" s="222" t="s">
        <v>194</v>
      </c>
      <c r="E131" s="44"/>
      <c r="F131" s="223" t="s">
        <v>4452</v>
      </c>
      <c r="G131" s="44"/>
      <c r="H131" s="44"/>
      <c r="I131" s="224"/>
      <c r="J131" s="44"/>
      <c r="K131" s="44"/>
      <c r="L131" s="48"/>
      <c r="M131" s="225"/>
      <c r="N131" s="226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194</v>
      </c>
      <c r="AU131" s="20" t="s">
        <v>198</v>
      </c>
    </row>
    <row r="132" s="2" customFormat="1" ht="24.15" customHeight="1">
      <c r="A132" s="42"/>
      <c r="B132" s="43"/>
      <c r="C132" s="209" t="s">
        <v>386</v>
      </c>
      <c r="D132" s="209" t="s">
        <v>189</v>
      </c>
      <c r="E132" s="210" t="s">
        <v>4333</v>
      </c>
      <c r="F132" s="211" t="s">
        <v>4339</v>
      </c>
      <c r="G132" s="212" t="s">
        <v>314</v>
      </c>
      <c r="H132" s="213">
        <v>5</v>
      </c>
      <c r="I132" s="214"/>
      <c r="J132" s="215">
        <f>ROUND(I132*H132,2)</f>
        <v>0</v>
      </c>
      <c r="K132" s="211" t="s">
        <v>32</v>
      </c>
      <c r="L132" s="48"/>
      <c r="M132" s="216" t="s">
        <v>32</v>
      </c>
      <c r="N132" s="217" t="s">
        <v>49</v>
      </c>
      <c r="O132" s="88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20" t="s">
        <v>187</v>
      </c>
      <c r="AT132" s="220" t="s">
        <v>189</v>
      </c>
      <c r="AU132" s="220" t="s">
        <v>198</v>
      </c>
      <c r="AY132" s="20" t="s">
        <v>188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20" t="s">
        <v>86</v>
      </c>
      <c r="BK132" s="221">
        <f>ROUND(I132*H132,2)</f>
        <v>0</v>
      </c>
      <c r="BL132" s="20" t="s">
        <v>187</v>
      </c>
      <c r="BM132" s="220" t="s">
        <v>457</v>
      </c>
    </row>
    <row r="133" s="2" customFormat="1">
      <c r="A133" s="42"/>
      <c r="B133" s="43"/>
      <c r="C133" s="44"/>
      <c r="D133" s="222" t="s">
        <v>194</v>
      </c>
      <c r="E133" s="44"/>
      <c r="F133" s="223" t="s">
        <v>4340</v>
      </c>
      <c r="G133" s="44"/>
      <c r="H133" s="44"/>
      <c r="I133" s="224"/>
      <c r="J133" s="44"/>
      <c r="K133" s="44"/>
      <c r="L133" s="48"/>
      <c r="M133" s="225"/>
      <c r="N133" s="226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194</v>
      </c>
      <c r="AU133" s="20" t="s">
        <v>198</v>
      </c>
    </row>
    <row r="134" s="11" customFormat="1" ht="20.88" customHeight="1">
      <c r="A134" s="11"/>
      <c r="B134" s="195"/>
      <c r="C134" s="196"/>
      <c r="D134" s="197" t="s">
        <v>77</v>
      </c>
      <c r="E134" s="237" t="s">
        <v>3821</v>
      </c>
      <c r="F134" s="237" t="s">
        <v>4322</v>
      </c>
      <c r="G134" s="196"/>
      <c r="H134" s="196"/>
      <c r="I134" s="199"/>
      <c r="J134" s="238">
        <f>BK134</f>
        <v>0</v>
      </c>
      <c r="K134" s="196"/>
      <c r="L134" s="201"/>
      <c r="M134" s="202"/>
      <c r="N134" s="203"/>
      <c r="O134" s="203"/>
      <c r="P134" s="204">
        <f>SUM(P135:P136)</f>
        <v>0</v>
      </c>
      <c r="Q134" s="203"/>
      <c r="R134" s="204">
        <f>SUM(R135:R136)</f>
        <v>0</v>
      </c>
      <c r="S134" s="203"/>
      <c r="T134" s="205">
        <f>SUM(T135:T136)</f>
        <v>0</v>
      </c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R134" s="206" t="s">
        <v>86</v>
      </c>
      <c r="AT134" s="207" t="s">
        <v>77</v>
      </c>
      <c r="AU134" s="207" t="s">
        <v>91</v>
      </c>
      <c r="AY134" s="206" t="s">
        <v>188</v>
      </c>
      <c r="BK134" s="208">
        <f>SUM(BK135:BK136)</f>
        <v>0</v>
      </c>
    </row>
    <row r="135" s="2" customFormat="1" ht="16.5" customHeight="1">
      <c r="A135" s="42"/>
      <c r="B135" s="43"/>
      <c r="C135" s="209" t="s">
        <v>393</v>
      </c>
      <c r="D135" s="209" t="s">
        <v>189</v>
      </c>
      <c r="E135" s="210" t="s">
        <v>4335</v>
      </c>
      <c r="F135" s="211" t="s">
        <v>4345</v>
      </c>
      <c r="G135" s="212" t="s">
        <v>235</v>
      </c>
      <c r="H135" s="213">
        <v>6</v>
      </c>
      <c r="I135" s="214"/>
      <c r="J135" s="215">
        <f>ROUND(I135*H135,2)</f>
        <v>0</v>
      </c>
      <c r="K135" s="211" t="s">
        <v>32</v>
      </c>
      <c r="L135" s="48"/>
      <c r="M135" s="216" t="s">
        <v>32</v>
      </c>
      <c r="N135" s="217" t="s">
        <v>49</v>
      </c>
      <c r="O135" s="88"/>
      <c r="P135" s="218">
        <f>O135*H135</f>
        <v>0</v>
      </c>
      <c r="Q135" s="218">
        <v>0</v>
      </c>
      <c r="R135" s="218">
        <f>Q135*H135</f>
        <v>0</v>
      </c>
      <c r="S135" s="218">
        <v>0</v>
      </c>
      <c r="T135" s="219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20" t="s">
        <v>187</v>
      </c>
      <c r="AT135" s="220" t="s">
        <v>189</v>
      </c>
      <c r="AU135" s="220" t="s">
        <v>198</v>
      </c>
      <c r="AY135" s="20" t="s">
        <v>188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20" t="s">
        <v>86</v>
      </c>
      <c r="BK135" s="221">
        <f>ROUND(I135*H135,2)</f>
        <v>0</v>
      </c>
      <c r="BL135" s="20" t="s">
        <v>187</v>
      </c>
      <c r="BM135" s="220" t="s">
        <v>466</v>
      </c>
    </row>
    <row r="136" s="2" customFormat="1">
      <c r="A136" s="42"/>
      <c r="B136" s="43"/>
      <c r="C136" s="44"/>
      <c r="D136" s="222" t="s">
        <v>194</v>
      </c>
      <c r="E136" s="44"/>
      <c r="F136" s="223" t="s">
        <v>4345</v>
      </c>
      <c r="G136" s="44"/>
      <c r="H136" s="44"/>
      <c r="I136" s="224"/>
      <c r="J136" s="44"/>
      <c r="K136" s="44"/>
      <c r="L136" s="48"/>
      <c r="M136" s="225"/>
      <c r="N136" s="226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194</v>
      </c>
      <c r="AU136" s="20" t="s">
        <v>198</v>
      </c>
    </row>
    <row r="137" s="11" customFormat="1" ht="25.92" customHeight="1">
      <c r="A137" s="11"/>
      <c r="B137" s="195"/>
      <c r="C137" s="196"/>
      <c r="D137" s="197" t="s">
        <v>77</v>
      </c>
      <c r="E137" s="198" t="s">
        <v>230</v>
      </c>
      <c r="F137" s="198" t="s">
        <v>89</v>
      </c>
      <c r="G137" s="196"/>
      <c r="H137" s="196"/>
      <c r="I137" s="199"/>
      <c r="J137" s="200">
        <f>BK137</f>
        <v>0</v>
      </c>
      <c r="K137" s="196"/>
      <c r="L137" s="201"/>
      <c r="M137" s="202"/>
      <c r="N137" s="203"/>
      <c r="O137" s="203"/>
      <c r="P137" s="204">
        <f>SUM(P138:P147)</f>
        <v>0</v>
      </c>
      <c r="Q137" s="203"/>
      <c r="R137" s="204">
        <f>SUM(R138:R147)</f>
        <v>0</v>
      </c>
      <c r="S137" s="203"/>
      <c r="T137" s="205">
        <f>SUM(T138:T147)</f>
        <v>0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R137" s="206" t="s">
        <v>208</v>
      </c>
      <c r="AT137" s="207" t="s">
        <v>77</v>
      </c>
      <c r="AU137" s="207" t="s">
        <v>78</v>
      </c>
      <c r="AY137" s="206" t="s">
        <v>188</v>
      </c>
      <c r="BK137" s="208">
        <f>SUM(BK138:BK147)</f>
        <v>0</v>
      </c>
    </row>
    <row r="138" s="2" customFormat="1" ht="16.5" customHeight="1">
      <c r="A138" s="42"/>
      <c r="B138" s="43"/>
      <c r="C138" s="209" t="s">
        <v>8</v>
      </c>
      <c r="D138" s="209" t="s">
        <v>189</v>
      </c>
      <c r="E138" s="210" t="s">
        <v>4364</v>
      </c>
      <c r="F138" s="211" t="s">
        <v>4347</v>
      </c>
      <c r="G138" s="212" t="s">
        <v>1224</v>
      </c>
      <c r="H138" s="213">
        <v>32.725999999999999</v>
      </c>
      <c r="I138" s="214"/>
      <c r="J138" s="215">
        <f>ROUND(I138*H138,2)</f>
        <v>0</v>
      </c>
      <c r="K138" s="211" t="s">
        <v>32</v>
      </c>
      <c r="L138" s="48"/>
      <c r="M138" s="216" t="s">
        <v>32</v>
      </c>
      <c r="N138" s="217" t="s">
        <v>49</v>
      </c>
      <c r="O138" s="88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20" t="s">
        <v>187</v>
      </c>
      <c r="AT138" s="220" t="s">
        <v>189</v>
      </c>
      <c r="AU138" s="220" t="s">
        <v>86</v>
      </c>
      <c r="AY138" s="20" t="s">
        <v>188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20" t="s">
        <v>86</v>
      </c>
      <c r="BK138" s="221">
        <f>ROUND(I138*H138,2)</f>
        <v>0</v>
      </c>
      <c r="BL138" s="20" t="s">
        <v>187</v>
      </c>
      <c r="BM138" s="220" t="s">
        <v>476</v>
      </c>
    </row>
    <row r="139" s="2" customFormat="1">
      <c r="A139" s="42"/>
      <c r="B139" s="43"/>
      <c r="C139" s="44"/>
      <c r="D139" s="222" t="s">
        <v>194</v>
      </c>
      <c r="E139" s="44"/>
      <c r="F139" s="223" t="s">
        <v>4347</v>
      </c>
      <c r="G139" s="44"/>
      <c r="H139" s="44"/>
      <c r="I139" s="224"/>
      <c r="J139" s="44"/>
      <c r="K139" s="44"/>
      <c r="L139" s="48"/>
      <c r="M139" s="225"/>
      <c r="N139" s="226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0" t="s">
        <v>194</v>
      </c>
      <c r="AU139" s="20" t="s">
        <v>86</v>
      </c>
    </row>
    <row r="140" s="2" customFormat="1" ht="16.5" customHeight="1">
      <c r="A140" s="42"/>
      <c r="B140" s="43"/>
      <c r="C140" s="209" t="s">
        <v>405</v>
      </c>
      <c r="D140" s="209" t="s">
        <v>189</v>
      </c>
      <c r="E140" s="210" t="s">
        <v>3929</v>
      </c>
      <c r="F140" s="211" t="s">
        <v>4349</v>
      </c>
      <c r="G140" s="212" t="s">
        <v>244</v>
      </c>
      <c r="H140" s="213">
        <v>1</v>
      </c>
      <c r="I140" s="214"/>
      <c r="J140" s="215">
        <f>ROUND(I140*H140,2)</f>
        <v>0</v>
      </c>
      <c r="K140" s="211" t="s">
        <v>32</v>
      </c>
      <c r="L140" s="48"/>
      <c r="M140" s="216" t="s">
        <v>32</v>
      </c>
      <c r="N140" s="217" t="s">
        <v>49</v>
      </c>
      <c r="O140" s="88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20" t="s">
        <v>187</v>
      </c>
      <c r="AT140" s="220" t="s">
        <v>189</v>
      </c>
      <c r="AU140" s="220" t="s">
        <v>86</v>
      </c>
      <c r="AY140" s="20" t="s">
        <v>188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20" t="s">
        <v>86</v>
      </c>
      <c r="BK140" s="221">
        <f>ROUND(I140*H140,2)</f>
        <v>0</v>
      </c>
      <c r="BL140" s="20" t="s">
        <v>187</v>
      </c>
      <c r="BM140" s="220" t="s">
        <v>484</v>
      </c>
    </row>
    <row r="141" s="2" customFormat="1">
      <c r="A141" s="42"/>
      <c r="B141" s="43"/>
      <c r="C141" s="44"/>
      <c r="D141" s="222" t="s">
        <v>194</v>
      </c>
      <c r="E141" s="44"/>
      <c r="F141" s="223" t="s">
        <v>4349</v>
      </c>
      <c r="G141" s="44"/>
      <c r="H141" s="44"/>
      <c r="I141" s="224"/>
      <c r="J141" s="44"/>
      <c r="K141" s="44"/>
      <c r="L141" s="48"/>
      <c r="M141" s="225"/>
      <c r="N141" s="226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194</v>
      </c>
      <c r="AU141" s="20" t="s">
        <v>86</v>
      </c>
    </row>
    <row r="142" s="2" customFormat="1" ht="16.5" customHeight="1">
      <c r="A142" s="42"/>
      <c r="B142" s="43"/>
      <c r="C142" s="209" t="s">
        <v>413</v>
      </c>
      <c r="D142" s="209" t="s">
        <v>189</v>
      </c>
      <c r="E142" s="210" t="s">
        <v>4365</v>
      </c>
      <c r="F142" s="211" t="s">
        <v>4351</v>
      </c>
      <c r="G142" s="212" t="s">
        <v>244</v>
      </c>
      <c r="H142" s="213">
        <v>1</v>
      </c>
      <c r="I142" s="214"/>
      <c r="J142" s="215">
        <f>ROUND(I142*H142,2)</f>
        <v>0</v>
      </c>
      <c r="K142" s="211" t="s">
        <v>32</v>
      </c>
      <c r="L142" s="48"/>
      <c r="M142" s="216" t="s">
        <v>32</v>
      </c>
      <c r="N142" s="217" t="s">
        <v>49</v>
      </c>
      <c r="O142" s="88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20" t="s">
        <v>187</v>
      </c>
      <c r="AT142" s="220" t="s">
        <v>189</v>
      </c>
      <c r="AU142" s="220" t="s">
        <v>86</v>
      </c>
      <c r="AY142" s="20" t="s">
        <v>188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20" t="s">
        <v>86</v>
      </c>
      <c r="BK142" s="221">
        <f>ROUND(I142*H142,2)</f>
        <v>0</v>
      </c>
      <c r="BL142" s="20" t="s">
        <v>187</v>
      </c>
      <c r="BM142" s="220" t="s">
        <v>500</v>
      </c>
    </row>
    <row r="143" s="2" customFormat="1">
      <c r="A143" s="42"/>
      <c r="B143" s="43"/>
      <c r="C143" s="44"/>
      <c r="D143" s="222" t="s">
        <v>194</v>
      </c>
      <c r="E143" s="44"/>
      <c r="F143" s="223" t="s">
        <v>4351</v>
      </c>
      <c r="G143" s="44"/>
      <c r="H143" s="44"/>
      <c r="I143" s="224"/>
      <c r="J143" s="44"/>
      <c r="K143" s="44"/>
      <c r="L143" s="48"/>
      <c r="M143" s="225"/>
      <c r="N143" s="226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194</v>
      </c>
      <c r="AU143" s="20" t="s">
        <v>86</v>
      </c>
    </row>
    <row r="144" s="2" customFormat="1" ht="16.5" customHeight="1">
      <c r="A144" s="42"/>
      <c r="B144" s="43"/>
      <c r="C144" s="209" t="s">
        <v>423</v>
      </c>
      <c r="D144" s="209" t="s">
        <v>189</v>
      </c>
      <c r="E144" s="210" t="s">
        <v>3931</v>
      </c>
      <c r="F144" s="211" t="s">
        <v>4353</v>
      </c>
      <c r="G144" s="212" t="s">
        <v>244</v>
      </c>
      <c r="H144" s="213">
        <v>1</v>
      </c>
      <c r="I144" s="214"/>
      <c r="J144" s="215">
        <f>ROUND(I144*H144,2)</f>
        <v>0</v>
      </c>
      <c r="K144" s="211" t="s">
        <v>32</v>
      </c>
      <c r="L144" s="48"/>
      <c r="M144" s="216" t="s">
        <v>32</v>
      </c>
      <c r="N144" s="217" t="s">
        <v>49</v>
      </c>
      <c r="O144" s="88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20" t="s">
        <v>187</v>
      </c>
      <c r="AT144" s="220" t="s">
        <v>189</v>
      </c>
      <c r="AU144" s="220" t="s">
        <v>86</v>
      </c>
      <c r="AY144" s="20" t="s">
        <v>188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20" t="s">
        <v>86</v>
      </c>
      <c r="BK144" s="221">
        <f>ROUND(I144*H144,2)</f>
        <v>0</v>
      </c>
      <c r="BL144" s="20" t="s">
        <v>187</v>
      </c>
      <c r="BM144" s="220" t="s">
        <v>513</v>
      </c>
    </row>
    <row r="145" s="2" customFormat="1">
      <c r="A145" s="42"/>
      <c r="B145" s="43"/>
      <c r="C145" s="44"/>
      <c r="D145" s="222" t="s">
        <v>194</v>
      </c>
      <c r="E145" s="44"/>
      <c r="F145" s="223" t="s">
        <v>4353</v>
      </c>
      <c r="G145" s="44"/>
      <c r="H145" s="44"/>
      <c r="I145" s="224"/>
      <c r="J145" s="44"/>
      <c r="K145" s="44"/>
      <c r="L145" s="48"/>
      <c r="M145" s="225"/>
      <c r="N145" s="226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194</v>
      </c>
      <c r="AU145" s="20" t="s">
        <v>86</v>
      </c>
    </row>
    <row r="146" s="2" customFormat="1" ht="24.15" customHeight="1">
      <c r="A146" s="42"/>
      <c r="B146" s="43"/>
      <c r="C146" s="209" t="s">
        <v>429</v>
      </c>
      <c r="D146" s="209" t="s">
        <v>189</v>
      </c>
      <c r="E146" s="210" t="s">
        <v>3933</v>
      </c>
      <c r="F146" s="211" t="s">
        <v>4453</v>
      </c>
      <c r="G146" s="212" t="s">
        <v>244</v>
      </c>
      <c r="H146" s="213">
        <v>1</v>
      </c>
      <c r="I146" s="214"/>
      <c r="J146" s="215">
        <f>ROUND(I146*H146,2)</f>
        <v>0</v>
      </c>
      <c r="K146" s="211" t="s">
        <v>32</v>
      </c>
      <c r="L146" s="48"/>
      <c r="M146" s="216" t="s">
        <v>32</v>
      </c>
      <c r="N146" s="217" t="s">
        <v>49</v>
      </c>
      <c r="O146" s="88"/>
      <c r="P146" s="218">
        <f>O146*H146</f>
        <v>0</v>
      </c>
      <c r="Q146" s="218">
        <v>0</v>
      </c>
      <c r="R146" s="218">
        <f>Q146*H146</f>
        <v>0</v>
      </c>
      <c r="S146" s="218">
        <v>0</v>
      </c>
      <c r="T146" s="219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20" t="s">
        <v>187</v>
      </c>
      <c r="AT146" s="220" t="s">
        <v>189</v>
      </c>
      <c r="AU146" s="220" t="s">
        <v>86</v>
      </c>
      <c r="AY146" s="20" t="s">
        <v>188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20" t="s">
        <v>86</v>
      </c>
      <c r="BK146" s="221">
        <f>ROUND(I146*H146,2)</f>
        <v>0</v>
      </c>
      <c r="BL146" s="20" t="s">
        <v>187</v>
      </c>
      <c r="BM146" s="220" t="s">
        <v>525</v>
      </c>
    </row>
    <row r="147" s="2" customFormat="1">
      <c r="A147" s="42"/>
      <c r="B147" s="43"/>
      <c r="C147" s="44"/>
      <c r="D147" s="222" t="s">
        <v>194</v>
      </c>
      <c r="E147" s="44"/>
      <c r="F147" s="223" t="s">
        <v>4453</v>
      </c>
      <c r="G147" s="44"/>
      <c r="H147" s="44"/>
      <c r="I147" s="224"/>
      <c r="J147" s="44"/>
      <c r="K147" s="44"/>
      <c r="L147" s="48"/>
      <c r="M147" s="228"/>
      <c r="N147" s="229"/>
      <c r="O147" s="230"/>
      <c r="P147" s="230"/>
      <c r="Q147" s="230"/>
      <c r="R147" s="230"/>
      <c r="S147" s="230"/>
      <c r="T147" s="231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194</v>
      </c>
      <c r="AU147" s="20" t="s">
        <v>86</v>
      </c>
    </row>
    <row r="148" s="2" customFormat="1" ht="6.96" customHeight="1">
      <c r="A148" s="42"/>
      <c r="B148" s="63"/>
      <c r="C148" s="64"/>
      <c r="D148" s="64"/>
      <c r="E148" s="64"/>
      <c r="F148" s="64"/>
      <c r="G148" s="64"/>
      <c r="H148" s="64"/>
      <c r="I148" s="64"/>
      <c r="J148" s="64"/>
      <c r="K148" s="64"/>
      <c r="L148" s="48"/>
      <c r="M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</row>
  </sheetData>
  <sheetProtection sheet="1" autoFilter="0" formatColumns="0" formatRows="0" objects="1" scenarios="1" spinCount="100000" saltValue="czV3KM7yXkhXn1dKlMPFs+wEFz127o1X667piPAq2z+OmL0K8sQt/I4RYOtptnsM3EwrslXYycu3/dyc5bSoUA==" hashValue="GxOf7WQkXk/hjW9FAlLiQByseaZebtuEOQxhTLW23CJ33WZYlpoTPrayBRJPH0s1zpmfnu1oqbINnfcwb5u4LQ==" algorithmName="SHA-512" password="EC2B"/>
  <autoFilter ref="C96:K14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91</v>
      </c>
    </row>
    <row r="4" s="1" customFormat="1" ht="24.96" customHeight="1">
      <c r="B4" s="23"/>
      <c r="D4" s="144" t="s">
        <v>164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26.25" customHeight="1">
      <c r="B7" s="23"/>
      <c r="E7" s="147" t="str">
        <f>'Rekapitulace stavby'!K6</f>
        <v>Dům kultury v Ostrově - vybudování kulturního a kreativního centra (interiér)</v>
      </c>
      <c r="F7" s="146"/>
      <c r="G7" s="146"/>
      <c r="H7" s="146"/>
      <c r="L7" s="23"/>
    </row>
    <row r="8" s="1" customFormat="1" ht="12" customHeight="1">
      <c r="B8" s="23"/>
      <c r="D8" s="146" t="s">
        <v>165</v>
      </c>
      <c r="L8" s="23"/>
    </row>
    <row r="9" s="2" customFormat="1" ht="16.5" customHeight="1">
      <c r="A9" s="42"/>
      <c r="B9" s="48"/>
      <c r="C9" s="42"/>
      <c r="D9" s="42"/>
      <c r="E9" s="147" t="s">
        <v>3663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255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4454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32</v>
      </c>
      <c r="G13" s="42"/>
      <c r="H13" s="42"/>
      <c r="I13" s="146" t="s">
        <v>20</v>
      </c>
      <c r="J13" s="137" t="s">
        <v>32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23</v>
      </c>
      <c r="G14" s="42"/>
      <c r="H14" s="42"/>
      <c r="I14" s="146" t="s">
        <v>24</v>
      </c>
      <c r="J14" s="150" t="str">
        <f>'Rekapitulace stavby'!AN8</f>
        <v>13. 3. 2024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30</v>
      </c>
      <c r="E16" s="42"/>
      <c r="F16" s="42"/>
      <c r="G16" s="42"/>
      <c r="H16" s="42"/>
      <c r="I16" s="146" t="s">
        <v>31</v>
      </c>
      <c r="J16" s="137" t="s">
        <v>32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33</v>
      </c>
      <c r="F17" s="42"/>
      <c r="G17" s="42"/>
      <c r="H17" s="42"/>
      <c r="I17" s="146" t="s">
        <v>34</v>
      </c>
      <c r="J17" s="137" t="s">
        <v>32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35</v>
      </c>
      <c r="E19" s="42"/>
      <c r="F19" s="42"/>
      <c r="G19" s="42"/>
      <c r="H19" s="42"/>
      <c r="I19" s="146" t="s">
        <v>31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34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37</v>
      </c>
      <c r="E22" s="42"/>
      <c r="F22" s="42"/>
      <c r="G22" s="42"/>
      <c r="H22" s="42"/>
      <c r="I22" s="146" t="s">
        <v>31</v>
      </c>
      <c r="J22" s="137" t="s">
        <v>32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38</v>
      </c>
      <c r="F23" s="42"/>
      <c r="G23" s="42"/>
      <c r="H23" s="42"/>
      <c r="I23" s="146" t="s">
        <v>34</v>
      </c>
      <c r="J23" s="137" t="s">
        <v>32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40</v>
      </c>
      <c r="E25" s="42"/>
      <c r="F25" s="42"/>
      <c r="G25" s="42"/>
      <c r="H25" s="42"/>
      <c r="I25" s="146" t="s">
        <v>31</v>
      </c>
      <c r="J25" s="137" t="str">
        <f>IF('Rekapitulace stavby'!AN19="","",'Rekapitulace stavby'!AN19)</f>
        <v/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>Jakub Vilingr</v>
      </c>
      <c r="F26" s="42"/>
      <c r="G26" s="42"/>
      <c r="H26" s="42"/>
      <c r="I26" s="146" t="s">
        <v>34</v>
      </c>
      <c r="J26" s="137" t="str">
        <f>IF('Rekapitulace stavby'!AN20="","",'Rekapitulace stavby'!AN20)</f>
        <v/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42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71.25" customHeight="1">
      <c r="A29" s="151"/>
      <c r="B29" s="152"/>
      <c r="C29" s="151"/>
      <c r="D29" s="151"/>
      <c r="E29" s="153" t="s">
        <v>43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44</v>
      </c>
      <c r="E32" s="42"/>
      <c r="F32" s="42"/>
      <c r="G32" s="42"/>
      <c r="H32" s="42"/>
      <c r="I32" s="42"/>
      <c r="J32" s="157">
        <f>ROUND(J87,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46</v>
      </c>
      <c r="G34" s="42"/>
      <c r="H34" s="42"/>
      <c r="I34" s="158" t="s">
        <v>45</v>
      </c>
      <c r="J34" s="158" t="s">
        <v>47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48</v>
      </c>
      <c r="E35" s="146" t="s">
        <v>49</v>
      </c>
      <c r="F35" s="160">
        <f>ROUND((SUM(BE87:BE125)),  2)</f>
        <v>0</v>
      </c>
      <c r="G35" s="42"/>
      <c r="H35" s="42"/>
      <c r="I35" s="161">
        <v>0.20999999999999999</v>
      </c>
      <c r="J35" s="160">
        <f>ROUND(((SUM(BE87:BE125))*I35),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50</v>
      </c>
      <c r="F36" s="160">
        <f>ROUND((SUM(BF87:BF125)),  2)</f>
        <v>0</v>
      </c>
      <c r="G36" s="42"/>
      <c r="H36" s="42"/>
      <c r="I36" s="161">
        <v>0.14999999999999999</v>
      </c>
      <c r="J36" s="160">
        <f>ROUND(((SUM(BF87:BF125))*I36),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51</v>
      </c>
      <c r="F37" s="160">
        <f>ROUND((SUM(BG87:BG125)),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52</v>
      </c>
      <c r="F38" s="160">
        <f>ROUND((SUM(BH87:BH125)),  2)</f>
        <v>0</v>
      </c>
      <c r="G38" s="42"/>
      <c r="H38" s="42"/>
      <c r="I38" s="161">
        <v>0.14999999999999999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53</v>
      </c>
      <c r="F39" s="160">
        <f>ROUND((SUM(BI87:BI125)),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54</v>
      </c>
      <c r="E41" s="164"/>
      <c r="F41" s="164"/>
      <c r="G41" s="165" t="s">
        <v>55</v>
      </c>
      <c r="H41" s="166" t="s">
        <v>56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167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26.25" customHeight="1">
      <c r="A50" s="42"/>
      <c r="B50" s="43"/>
      <c r="C50" s="44"/>
      <c r="D50" s="44"/>
      <c r="E50" s="173" t="str">
        <f>E7</f>
        <v>Dům kultury v Ostrově - vybudování kulturního a kreativního centra (interiér)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165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3" t="s">
        <v>3663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255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VZT-TK - Vzduchotechnika - TK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>Ostrov</v>
      </c>
      <c r="G56" s="44"/>
      <c r="H56" s="44"/>
      <c r="I56" s="35" t="s">
        <v>24</v>
      </c>
      <c r="J56" s="76" t="str">
        <f>IF(J14="","",J14)</f>
        <v>13. 3. 2024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54.45" customHeight="1">
      <c r="A58" s="42"/>
      <c r="B58" s="43"/>
      <c r="C58" s="35" t="s">
        <v>30</v>
      </c>
      <c r="D58" s="44"/>
      <c r="E58" s="44"/>
      <c r="F58" s="30" t="str">
        <f>E17</f>
        <v>Město Ostrov, Jáchymovská 1 , 363 01 Ostrov</v>
      </c>
      <c r="G58" s="44"/>
      <c r="H58" s="44"/>
      <c r="I58" s="35" t="s">
        <v>37</v>
      </c>
      <c r="J58" s="40" t="str">
        <f>E23</f>
        <v>Ing arch Olga Růžičková, Gagarinova, Karlovy Vary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5" t="s">
        <v>35</v>
      </c>
      <c r="D59" s="44"/>
      <c r="E59" s="44"/>
      <c r="F59" s="30" t="str">
        <f>IF(E20="","",E20)</f>
        <v>Vyplň údaj</v>
      </c>
      <c r="G59" s="44"/>
      <c r="H59" s="44"/>
      <c r="I59" s="35" t="s">
        <v>40</v>
      </c>
      <c r="J59" s="40" t="str">
        <f>E26</f>
        <v>Jakub Vilingr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168</v>
      </c>
      <c r="D61" s="175"/>
      <c r="E61" s="175"/>
      <c r="F61" s="175"/>
      <c r="G61" s="175"/>
      <c r="H61" s="175"/>
      <c r="I61" s="175"/>
      <c r="J61" s="176" t="s">
        <v>169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76</v>
      </c>
      <c r="D63" s="44"/>
      <c r="E63" s="44"/>
      <c r="F63" s="44"/>
      <c r="G63" s="44"/>
      <c r="H63" s="44"/>
      <c r="I63" s="44"/>
      <c r="J63" s="106">
        <f>J87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170</v>
      </c>
    </row>
    <row r="64" s="9" customFormat="1" ht="24.96" customHeight="1">
      <c r="A64" s="9"/>
      <c r="B64" s="178"/>
      <c r="C64" s="179"/>
      <c r="D64" s="180" t="s">
        <v>4455</v>
      </c>
      <c r="E64" s="181"/>
      <c r="F64" s="181"/>
      <c r="G64" s="181"/>
      <c r="H64" s="181"/>
      <c r="I64" s="181"/>
      <c r="J64" s="182">
        <f>J88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2" customFormat="1" ht="19.92" customHeight="1">
      <c r="A65" s="12"/>
      <c r="B65" s="232"/>
      <c r="C65" s="129"/>
      <c r="D65" s="233" t="s">
        <v>4456</v>
      </c>
      <c r="E65" s="234"/>
      <c r="F65" s="234"/>
      <c r="G65" s="234"/>
      <c r="H65" s="234"/>
      <c r="I65" s="234"/>
      <c r="J65" s="235">
        <f>J89</f>
        <v>0</v>
      </c>
      <c r="K65" s="129"/>
      <c r="L65" s="236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2" customFormat="1" ht="21.84" customHeight="1">
      <c r="A66" s="42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148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="2" customFormat="1" ht="6.96" customHeight="1">
      <c r="A67" s="42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48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71" s="2" customFormat="1" ht="6.96" customHeight="1">
      <c r="A71" s="42"/>
      <c r="B71" s="65"/>
      <c r="C71" s="66"/>
      <c r="D71" s="66"/>
      <c r="E71" s="66"/>
      <c r="F71" s="66"/>
      <c r="G71" s="66"/>
      <c r="H71" s="66"/>
      <c r="I71" s="66"/>
      <c r="J71" s="66"/>
      <c r="K71" s="66"/>
      <c r="L71" s="14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24.96" customHeight="1">
      <c r="A72" s="42"/>
      <c r="B72" s="43"/>
      <c r="C72" s="26" t="s">
        <v>172</v>
      </c>
      <c r="D72" s="44"/>
      <c r="E72" s="44"/>
      <c r="F72" s="44"/>
      <c r="G72" s="44"/>
      <c r="H72" s="44"/>
      <c r="I72" s="44"/>
      <c r="J72" s="44"/>
      <c r="K72" s="44"/>
      <c r="L72" s="14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14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12" customHeight="1">
      <c r="A74" s="42"/>
      <c r="B74" s="43"/>
      <c r="C74" s="35" t="s">
        <v>16</v>
      </c>
      <c r="D74" s="44"/>
      <c r="E74" s="44"/>
      <c r="F74" s="44"/>
      <c r="G74" s="44"/>
      <c r="H74" s="44"/>
      <c r="I74" s="44"/>
      <c r="J74" s="44"/>
      <c r="K74" s="44"/>
      <c r="L74" s="14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26.25" customHeight="1">
      <c r="A75" s="42"/>
      <c r="B75" s="43"/>
      <c r="C75" s="44"/>
      <c r="D75" s="44"/>
      <c r="E75" s="173" t="str">
        <f>E7</f>
        <v>Dům kultury v Ostrově - vybudování kulturního a kreativního centra (interiér)</v>
      </c>
      <c r="F75" s="35"/>
      <c r="G75" s="35"/>
      <c r="H75" s="35"/>
      <c r="I75" s="44"/>
      <c r="J75" s="44"/>
      <c r="K75" s="44"/>
      <c r="L75" s="14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1" customFormat="1" ht="12" customHeight="1">
      <c r="B76" s="24"/>
      <c r="C76" s="35" t="s">
        <v>165</v>
      </c>
      <c r="D76" s="25"/>
      <c r="E76" s="25"/>
      <c r="F76" s="25"/>
      <c r="G76" s="25"/>
      <c r="H76" s="25"/>
      <c r="I76" s="25"/>
      <c r="J76" s="25"/>
      <c r="K76" s="25"/>
      <c r="L76" s="23"/>
    </row>
    <row r="77" s="2" customFormat="1" ht="16.5" customHeight="1">
      <c r="A77" s="42"/>
      <c r="B77" s="43"/>
      <c r="C77" s="44"/>
      <c r="D77" s="44"/>
      <c r="E77" s="173" t="s">
        <v>3663</v>
      </c>
      <c r="F77" s="44"/>
      <c r="G77" s="44"/>
      <c r="H77" s="44"/>
      <c r="I77" s="44"/>
      <c r="J77" s="44"/>
      <c r="K77" s="44"/>
      <c r="L77" s="14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2" customHeight="1">
      <c r="A78" s="42"/>
      <c r="B78" s="43"/>
      <c r="C78" s="35" t="s">
        <v>255</v>
      </c>
      <c r="D78" s="44"/>
      <c r="E78" s="44"/>
      <c r="F78" s="44"/>
      <c r="G78" s="44"/>
      <c r="H78" s="44"/>
      <c r="I78" s="44"/>
      <c r="J78" s="44"/>
      <c r="K78" s="44"/>
      <c r="L78" s="14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6.5" customHeight="1">
      <c r="A79" s="42"/>
      <c r="B79" s="43"/>
      <c r="C79" s="44"/>
      <c r="D79" s="44"/>
      <c r="E79" s="73" t="str">
        <f>E11</f>
        <v>VZT-TK - Vzduchotechnika - TK</v>
      </c>
      <c r="F79" s="44"/>
      <c r="G79" s="44"/>
      <c r="H79" s="44"/>
      <c r="I79" s="44"/>
      <c r="J79" s="44"/>
      <c r="K79" s="44"/>
      <c r="L79" s="14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4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22</v>
      </c>
      <c r="D81" s="44"/>
      <c r="E81" s="44"/>
      <c r="F81" s="30" t="str">
        <f>F14</f>
        <v>Ostrov</v>
      </c>
      <c r="G81" s="44"/>
      <c r="H81" s="44"/>
      <c r="I81" s="35" t="s">
        <v>24</v>
      </c>
      <c r="J81" s="76" t="str">
        <f>IF(J14="","",J14)</f>
        <v>13. 3. 2024</v>
      </c>
      <c r="K81" s="44"/>
      <c r="L81" s="14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6.96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4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54.45" customHeight="1">
      <c r="A83" s="42"/>
      <c r="B83" s="43"/>
      <c r="C83" s="35" t="s">
        <v>30</v>
      </c>
      <c r="D83" s="44"/>
      <c r="E83" s="44"/>
      <c r="F83" s="30" t="str">
        <f>E17</f>
        <v>Město Ostrov, Jáchymovská 1 , 363 01 Ostrov</v>
      </c>
      <c r="G83" s="44"/>
      <c r="H83" s="44"/>
      <c r="I83" s="35" t="s">
        <v>37</v>
      </c>
      <c r="J83" s="40" t="str">
        <f>E23</f>
        <v>Ing arch Olga Růžičková, Gagarinova, Karlovy Vary</v>
      </c>
      <c r="K83" s="44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5.15" customHeight="1">
      <c r="A84" s="42"/>
      <c r="B84" s="43"/>
      <c r="C84" s="35" t="s">
        <v>35</v>
      </c>
      <c r="D84" s="44"/>
      <c r="E84" s="44"/>
      <c r="F84" s="30" t="str">
        <f>IF(E20="","",E20)</f>
        <v>Vyplň údaj</v>
      </c>
      <c r="G84" s="44"/>
      <c r="H84" s="44"/>
      <c r="I84" s="35" t="s">
        <v>40</v>
      </c>
      <c r="J84" s="40" t="str">
        <f>E26</f>
        <v>Jakub Vilingr</v>
      </c>
      <c r="K84" s="44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0.32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10" customFormat="1" ht="29.28" customHeight="1">
      <c r="A86" s="184"/>
      <c r="B86" s="185"/>
      <c r="C86" s="186" t="s">
        <v>173</v>
      </c>
      <c r="D86" s="187" t="s">
        <v>63</v>
      </c>
      <c r="E86" s="187" t="s">
        <v>59</v>
      </c>
      <c r="F86" s="187" t="s">
        <v>60</v>
      </c>
      <c r="G86" s="187" t="s">
        <v>174</v>
      </c>
      <c r="H86" s="187" t="s">
        <v>175</v>
      </c>
      <c r="I86" s="187" t="s">
        <v>176</v>
      </c>
      <c r="J86" s="187" t="s">
        <v>169</v>
      </c>
      <c r="K86" s="188" t="s">
        <v>177</v>
      </c>
      <c r="L86" s="189"/>
      <c r="M86" s="96" t="s">
        <v>32</v>
      </c>
      <c r="N86" s="97" t="s">
        <v>48</v>
      </c>
      <c r="O86" s="97" t="s">
        <v>178</v>
      </c>
      <c r="P86" s="97" t="s">
        <v>179</v>
      </c>
      <c r="Q86" s="97" t="s">
        <v>180</v>
      </c>
      <c r="R86" s="97" t="s">
        <v>181</v>
      </c>
      <c r="S86" s="97" t="s">
        <v>182</v>
      </c>
      <c r="T86" s="98" t="s">
        <v>183</v>
      </c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</row>
    <row r="87" s="2" customFormat="1" ht="22.8" customHeight="1">
      <c r="A87" s="42"/>
      <c r="B87" s="43"/>
      <c r="C87" s="103" t="s">
        <v>184</v>
      </c>
      <c r="D87" s="44"/>
      <c r="E87" s="44"/>
      <c r="F87" s="44"/>
      <c r="G87" s="44"/>
      <c r="H87" s="44"/>
      <c r="I87" s="44"/>
      <c r="J87" s="190">
        <f>BK87</f>
        <v>0</v>
      </c>
      <c r="K87" s="44"/>
      <c r="L87" s="48"/>
      <c r="M87" s="99"/>
      <c r="N87" s="191"/>
      <c r="O87" s="100"/>
      <c r="P87" s="192">
        <f>P88</f>
        <v>0</v>
      </c>
      <c r="Q87" s="100"/>
      <c r="R87" s="192">
        <f>R88</f>
        <v>0</v>
      </c>
      <c r="S87" s="100"/>
      <c r="T87" s="193">
        <f>T88</f>
        <v>0</v>
      </c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T87" s="20" t="s">
        <v>77</v>
      </c>
      <c r="AU87" s="20" t="s">
        <v>170</v>
      </c>
      <c r="BK87" s="194">
        <f>BK88</f>
        <v>0</v>
      </c>
    </row>
    <row r="88" s="11" customFormat="1" ht="25.92" customHeight="1">
      <c r="A88" s="11"/>
      <c r="B88" s="195"/>
      <c r="C88" s="196"/>
      <c r="D88" s="197" t="s">
        <v>77</v>
      </c>
      <c r="E88" s="198" t="s">
        <v>4457</v>
      </c>
      <c r="F88" s="198" t="s">
        <v>4458</v>
      </c>
      <c r="G88" s="196"/>
      <c r="H88" s="196"/>
      <c r="I88" s="199"/>
      <c r="J88" s="200">
        <f>BK88</f>
        <v>0</v>
      </c>
      <c r="K88" s="196"/>
      <c r="L88" s="201"/>
      <c r="M88" s="202"/>
      <c r="N88" s="203"/>
      <c r="O88" s="203"/>
      <c r="P88" s="204">
        <f>P89</f>
        <v>0</v>
      </c>
      <c r="Q88" s="203"/>
      <c r="R88" s="204">
        <f>R89</f>
        <v>0</v>
      </c>
      <c r="S88" s="203"/>
      <c r="T88" s="205">
        <f>T89</f>
        <v>0</v>
      </c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R88" s="206" t="s">
        <v>91</v>
      </c>
      <c r="AT88" s="207" t="s">
        <v>77</v>
      </c>
      <c r="AU88" s="207" t="s">
        <v>78</v>
      </c>
      <c r="AY88" s="206" t="s">
        <v>188</v>
      </c>
      <c r="BK88" s="208">
        <f>BK89</f>
        <v>0</v>
      </c>
    </row>
    <row r="89" s="11" customFormat="1" ht="22.8" customHeight="1">
      <c r="A89" s="11"/>
      <c r="B89" s="195"/>
      <c r="C89" s="196"/>
      <c r="D89" s="197" t="s">
        <v>77</v>
      </c>
      <c r="E89" s="237" t="s">
        <v>4459</v>
      </c>
      <c r="F89" s="237" t="s">
        <v>4460</v>
      </c>
      <c r="G89" s="196"/>
      <c r="H89" s="196"/>
      <c r="I89" s="199"/>
      <c r="J89" s="238">
        <f>BK89</f>
        <v>0</v>
      </c>
      <c r="K89" s="196"/>
      <c r="L89" s="201"/>
      <c r="M89" s="202"/>
      <c r="N89" s="203"/>
      <c r="O89" s="203"/>
      <c r="P89" s="204">
        <f>SUM(P90:P125)</f>
        <v>0</v>
      </c>
      <c r="Q89" s="203"/>
      <c r="R89" s="204">
        <f>SUM(R90:R125)</f>
        <v>0</v>
      </c>
      <c r="S89" s="203"/>
      <c r="T89" s="205">
        <f>SUM(T90:T125)</f>
        <v>0</v>
      </c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R89" s="206" t="s">
        <v>86</v>
      </c>
      <c r="AT89" s="207" t="s">
        <v>77</v>
      </c>
      <c r="AU89" s="207" t="s">
        <v>86</v>
      </c>
      <c r="AY89" s="206" t="s">
        <v>188</v>
      </c>
      <c r="BK89" s="208">
        <f>SUM(BK90:BK125)</f>
        <v>0</v>
      </c>
    </row>
    <row r="90" s="2" customFormat="1" ht="24.15" customHeight="1">
      <c r="A90" s="42"/>
      <c r="B90" s="43"/>
      <c r="C90" s="209" t="s">
        <v>86</v>
      </c>
      <c r="D90" s="209" t="s">
        <v>189</v>
      </c>
      <c r="E90" s="210" t="s">
        <v>4461</v>
      </c>
      <c r="F90" s="211" t="s">
        <v>4462</v>
      </c>
      <c r="G90" s="212" t="s">
        <v>235</v>
      </c>
      <c r="H90" s="213">
        <v>1</v>
      </c>
      <c r="I90" s="214"/>
      <c r="J90" s="215">
        <f>ROUND(I90*H90,2)</f>
        <v>0</v>
      </c>
      <c r="K90" s="211" t="s">
        <v>32</v>
      </c>
      <c r="L90" s="48"/>
      <c r="M90" s="216" t="s">
        <v>32</v>
      </c>
      <c r="N90" s="217" t="s">
        <v>49</v>
      </c>
      <c r="O90" s="88"/>
      <c r="P90" s="218">
        <f>O90*H90</f>
        <v>0</v>
      </c>
      <c r="Q90" s="218">
        <v>0</v>
      </c>
      <c r="R90" s="218">
        <f>Q90*H90</f>
        <v>0</v>
      </c>
      <c r="S90" s="218">
        <v>0</v>
      </c>
      <c r="T90" s="219">
        <f>S90*H90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R90" s="220" t="s">
        <v>405</v>
      </c>
      <c r="AT90" s="220" t="s">
        <v>189</v>
      </c>
      <c r="AU90" s="220" t="s">
        <v>91</v>
      </c>
      <c r="AY90" s="20" t="s">
        <v>188</v>
      </c>
      <c r="BE90" s="221">
        <f>IF(N90="základní",J90,0)</f>
        <v>0</v>
      </c>
      <c r="BF90" s="221">
        <f>IF(N90="snížená",J90,0)</f>
        <v>0</v>
      </c>
      <c r="BG90" s="221">
        <f>IF(N90="zákl. přenesená",J90,0)</f>
        <v>0</v>
      </c>
      <c r="BH90" s="221">
        <f>IF(N90="sníž. přenesená",J90,0)</f>
        <v>0</v>
      </c>
      <c r="BI90" s="221">
        <f>IF(N90="nulová",J90,0)</f>
        <v>0</v>
      </c>
      <c r="BJ90" s="20" t="s">
        <v>86</v>
      </c>
      <c r="BK90" s="221">
        <f>ROUND(I90*H90,2)</f>
        <v>0</v>
      </c>
      <c r="BL90" s="20" t="s">
        <v>405</v>
      </c>
      <c r="BM90" s="220" t="s">
        <v>91</v>
      </c>
    </row>
    <row r="91" s="2" customFormat="1">
      <c r="A91" s="42"/>
      <c r="B91" s="43"/>
      <c r="C91" s="44"/>
      <c r="D91" s="222" t="s">
        <v>194</v>
      </c>
      <c r="E91" s="44"/>
      <c r="F91" s="223" t="s">
        <v>4462</v>
      </c>
      <c r="G91" s="44"/>
      <c r="H91" s="44"/>
      <c r="I91" s="224"/>
      <c r="J91" s="44"/>
      <c r="K91" s="44"/>
      <c r="L91" s="48"/>
      <c r="M91" s="225"/>
      <c r="N91" s="226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194</v>
      </c>
      <c r="AU91" s="20" t="s">
        <v>91</v>
      </c>
    </row>
    <row r="92" s="2" customFormat="1">
      <c r="A92" s="42"/>
      <c r="B92" s="43"/>
      <c r="C92" s="44"/>
      <c r="D92" s="222" t="s">
        <v>202</v>
      </c>
      <c r="E92" s="44"/>
      <c r="F92" s="227" t="s">
        <v>4463</v>
      </c>
      <c r="G92" s="44"/>
      <c r="H92" s="44"/>
      <c r="I92" s="224"/>
      <c r="J92" s="44"/>
      <c r="K92" s="44"/>
      <c r="L92" s="48"/>
      <c r="M92" s="225"/>
      <c r="N92" s="226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202</v>
      </c>
      <c r="AU92" s="20" t="s">
        <v>91</v>
      </c>
    </row>
    <row r="93" s="2" customFormat="1" ht="16.5" customHeight="1">
      <c r="A93" s="42"/>
      <c r="B93" s="43"/>
      <c r="C93" s="209" t="s">
        <v>91</v>
      </c>
      <c r="D93" s="209" t="s">
        <v>189</v>
      </c>
      <c r="E93" s="210" t="s">
        <v>4464</v>
      </c>
      <c r="F93" s="211" t="s">
        <v>4465</v>
      </c>
      <c r="G93" s="212" t="s">
        <v>235</v>
      </c>
      <c r="H93" s="213">
        <v>2</v>
      </c>
      <c r="I93" s="214"/>
      <c r="J93" s="215">
        <f>ROUND(I93*H93,2)</f>
        <v>0</v>
      </c>
      <c r="K93" s="211" t="s">
        <v>32</v>
      </c>
      <c r="L93" s="48"/>
      <c r="M93" s="216" t="s">
        <v>32</v>
      </c>
      <c r="N93" s="217" t="s">
        <v>49</v>
      </c>
      <c r="O93" s="88"/>
      <c r="P93" s="218">
        <f>O93*H93</f>
        <v>0</v>
      </c>
      <c r="Q93" s="218">
        <v>0</v>
      </c>
      <c r="R93" s="218">
        <f>Q93*H93</f>
        <v>0</v>
      </c>
      <c r="S93" s="218">
        <v>0</v>
      </c>
      <c r="T93" s="219">
        <f>S93*H93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20" t="s">
        <v>405</v>
      </c>
      <c r="AT93" s="220" t="s">
        <v>189</v>
      </c>
      <c r="AU93" s="220" t="s">
        <v>91</v>
      </c>
      <c r="AY93" s="20" t="s">
        <v>188</v>
      </c>
      <c r="BE93" s="221">
        <f>IF(N93="základní",J93,0)</f>
        <v>0</v>
      </c>
      <c r="BF93" s="221">
        <f>IF(N93="snížená",J93,0)</f>
        <v>0</v>
      </c>
      <c r="BG93" s="221">
        <f>IF(N93="zákl. přenesená",J93,0)</f>
        <v>0</v>
      </c>
      <c r="BH93" s="221">
        <f>IF(N93="sníž. přenesená",J93,0)</f>
        <v>0</v>
      </c>
      <c r="BI93" s="221">
        <f>IF(N93="nulová",J93,0)</f>
        <v>0</v>
      </c>
      <c r="BJ93" s="20" t="s">
        <v>86</v>
      </c>
      <c r="BK93" s="221">
        <f>ROUND(I93*H93,2)</f>
        <v>0</v>
      </c>
      <c r="BL93" s="20" t="s">
        <v>405</v>
      </c>
      <c r="BM93" s="220" t="s">
        <v>187</v>
      </c>
    </row>
    <row r="94" s="2" customFormat="1">
      <c r="A94" s="42"/>
      <c r="B94" s="43"/>
      <c r="C94" s="44"/>
      <c r="D94" s="222" t="s">
        <v>194</v>
      </c>
      <c r="E94" s="44"/>
      <c r="F94" s="223" t="s">
        <v>4465</v>
      </c>
      <c r="G94" s="44"/>
      <c r="H94" s="44"/>
      <c r="I94" s="224"/>
      <c r="J94" s="44"/>
      <c r="K94" s="44"/>
      <c r="L94" s="48"/>
      <c r="M94" s="225"/>
      <c r="N94" s="226"/>
      <c r="O94" s="88"/>
      <c r="P94" s="88"/>
      <c r="Q94" s="88"/>
      <c r="R94" s="88"/>
      <c r="S94" s="88"/>
      <c r="T94" s="89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T94" s="20" t="s">
        <v>194</v>
      </c>
      <c r="AU94" s="20" t="s">
        <v>91</v>
      </c>
    </row>
    <row r="95" s="2" customFormat="1" ht="21.75" customHeight="1">
      <c r="A95" s="42"/>
      <c r="B95" s="43"/>
      <c r="C95" s="209" t="s">
        <v>198</v>
      </c>
      <c r="D95" s="209" t="s">
        <v>189</v>
      </c>
      <c r="E95" s="210" t="s">
        <v>4466</v>
      </c>
      <c r="F95" s="211" t="s">
        <v>4467</v>
      </c>
      <c r="G95" s="212" t="s">
        <v>235</v>
      </c>
      <c r="H95" s="213">
        <v>1</v>
      </c>
      <c r="I95" s="214"/>
      <c r="J95" s="215">
        <f>ROUND(I95*H95,2)</f>
        <v>0</v>
      </c>
      <c r="K95" s="211" t="s">
        <v>32</v>
      </c>
      <c r="L95" s="48"/>
      <c r="M95" s="216" t="s">
        <v>32</v>
      </c>
      <c r="N95" s="217" t="s">
        <v>49</v>
      </c>
      <c r="O95" s="88"/>
      <c r="P95" s="218">
        <f>O95*H95</f>
        <v>0</v>
      </c>
      <c r="Q95" s="218">
        <v>0</v>
      </c>
      <c r="R95" s="218">
        <f>Q95*H95</f>
        <v>0</v>
      </c>
      <c r="S95" s="218">
        <v>0</v>
      </c>
      <c r="T95" s="219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20" t="s">
        <v>405</v>
      </c>
      <c r="AT95" s="220" t="s">
        <v>189</v>
      </c>
      <c r="AU95" s="220" t="s">
        <v>91</v>
      </c>
      <c r="AY95" s="20" t="s">
        <v>188</v>
      </c>
      <c r="BE95" s="221">
        <f>IF(N95="základní",J95,0)</f>
        <v>0</v>
      </c>
      <c r="BF95" s="221">
        <f>IF(N95="snížená",J95,0)</f>
        <v>0</v>
      </c>
      <c r="BG95" s="221">
        <f>IF(N95="zákl. přenesená",J95,0)</f>
        <v>0</v>
      </c>
      <c r="BH95" s="221">
        <f>IF(N95="sníž. přenesená",J95,0)</f>
        <v>0</v>
      </c>
      <c r="BI95" s="221">
        <f>IF(N95="nulová",J95,0)</f>
        <v>0</v>
      </c>
      <c r="BJ95" s="20" t="s">
        <v>86</v>
      </c>
      <c r="BK95" s="221">
        <f>ROUND(I95*H95,2)</f>
        <v>0</v>
      </c>
      <c r="BL95" s="20" t="s">
        <v>405</v>
      </c>
      <c r="BM95" s="220" t="s">
        <v>213</v>
      </c>
    </row>
    <row r="96" s="2" customFormat="1">
      <c r="A96" s="42"/>
      <c r="B96" s="43"/>
      <c r="C96" s="44"/>
      <c r="D96" s="222" t="s">
        <v>194</v>
      </c>
      <c r="E96" s="44"/>
      <c r="F96" s="223" t="s">
        <v>4467</v>
      </c>
      <c r="G96" s="44"/>
      <c r="H96" s="44"/>
      <c r="I96" s="224"/>
      <c r="J96" s="44"/>
      <c r="K96" s="44"/>
      <c r="L96" s="48"/>
      <c r="M96" s="225"/>
      <c r="N96" s="226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194</v>
      </c>
      <c r="AU96" s="20" t="s">
        <v>91</v>
      </c>
    </row>
    <row r="97" s="2" customFormat="1">
      <c r="A97" s="42"/>
      <c r="B97" s="43"/>
      <c r="C97" s="44"/>
      <c r="D97" s="222" t="s">
        <v>202</v>
      </c>
      <c r="E97" s="44"/>
      <c r="F97" s="227" t="s">
        <v>4468</v>
      </c>
      <c r="G97" s="44"/>
      <c r="H97" s="44"/>
      <c r="I97" s="224"/>
      <c r="J97" s="44"/>
      <c r="K97" s="44"/>
      <c r="L97" s="48"/>
      <c r="M97" s="225"/>
      <c r="N97" s="226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202</v>
      </c>
      <c r="AU97" s="20" t="s">
        <v>91</v>
      </c>
    </row>
    <row r="98" s="2" customFormat="1" ht="16.5" customHeight="1">
      <c r="A98" s="42"/>
      <c r="B98" s="43"/>
      <c r="C98" s="209" t="s">
        <v>187</v>
      </c>
      <c r="D98" s="209" t="s">
        <v>189</v>
      </c>
      <c r="E98" s="210" t="s">
        <v>4469</v>
      </c>
      <c r="F98" s="211" t="s">
        <v>4470</v>
      </c>
      <c r="G98" s="212" t="s">
        <v>235</v>
      </c>
      <c r="H98" s="213">
        <v>2</v>
      </c>
      <c r="I98" s="214"/>
      <c r="J98" s="215">
        <f>ROUND(I98*H98,2)</f>
        <v>0</v>
      </c>
      <c r="K98" s="211" t="s">
        <v>32</v>
      </c>
      <c r="L98" s="48"/>
      <c r="M98" s="216" t="s">
        <v>32</v>
      </c>
      <c r="N98" s="217" t="s">
        <v>49</v>
      </c>
      <c r="O98" s="88"/>
      <c r="P98" s="218">
        <f>O98*H98</f>
        <v>0</v>
      </c>
      <c r="Q98" s="218">
        <v>0</v>
      </c>
      <c r="R98" s="218">
        <f>Q98*H98</f>
        <v>0</v>
      </c>
      <c r="S98" s="218">
        <v>0</v>
      </c>
      <c r="T98" s="219">
        <f>S98*H98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20" t="s">
        <v>405</v>
      </c>
      <c r="AT98" s="220" t="s">
        <v>189</v>
      </c>
      <c r="AU98" s="220" t="s">
        <v>91</v>
      </c>
      <c r="AY98" s="20" t="s">
        <v>188</v>
      </c>
      <c r="BE98" s="221">
        <f>IF(N98="základní",J98,0)</f>
        <v>0</v>
      </c>
      <c r="BF98" s="221">
        <f>IF(N98="snížená",J98,0)</f>
        <v>0</v>
      </c>
      <c r="BG98" s="221">
        <f>IF(N98="zákl. přenesená",J98,0)</f>
        <v>0</v>
      </c>
      <c r="BH98" s="221">
        <f>IF(N98="sníž. přenesená",J98,0)</f>
        <v>0</v>
      </c>
      <c r="BI98" s="221">
        <f>IF(N98="nulová",J98,0)</f>
        <v>0</v>
      </c>
      <c r="BJ98" s="20" t="s">
        <v>86</v>
      </c>
      <c r="BK98" s="221">
        <f>ROUND(I98*H98,2)</f>
        <v>0</v>
      </c>
      <c r="BL98" s="20" t="s">
        <v>405</v>
      </c>
      <c r="BM98" s="220" t="s">
        <v>221</v>
      </c>
    </row>
    <row r="99" s="2" customFormat="1">
      <c r="A99" s="42"/>
      <c r="B99" s="43"/>
      <c r="C99" s="44"/>
      <c r="D99" s="222" t="s">
        <v>194</v>
      </c>
      <c r="E99" s="44"/>
      <c r="F99" s="223" t="s">
        <v>4470</v>
      </c>
      <c r="G99" s="44"/>
      <c r="H99" s="44"/>
      <c r="I99" s="224"/>
      <c r="J99" s="44"/>
      <c r="K99" s="44"/>
      <c r="L99" s="48"/>
      <c r="M99" s="225"/>
      <c r="N99" s="226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194</v>
      </c>
      <c r="AU99" s="20" t="s">
        <v>91</v>
      </c>
    </row>
    <row r="100" s="2" customFormat="1">
      <c r="A100" s="42"/>
      <c r="B100" s="43"/>
      <c r="C100" s="44"/>
      <c r="D100" s="222" t="s">
        <v>202</v>
      </c>
      <c r="E100" s="44"/>
      <c r="F100" s="227" t="s">
        <v>4471</v>
      </c>
      <c r="G100" s="44"/>
      <c r="H100" s="44"/>
      <c r="I100" s="224"/>
      <c r="J100" s="44"/>
      <c r="K100" s="44"/>
      <c r="L100" s="48"/>
      <c r="M100" s="225"/>
      <c r="N100" s="226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202</v>
      </c>
      <c r="AU100" s="20" t="s">
        <v>91</v>
      </c>
    </row>
    <row r="101" s="2" customFormat="1" ht="16.5" customHeight="1">
      <c r="A101" s="42"/>
      <c r="B101" s="43"/>
      <c r="C101" s="209" t="s">
        <v>208</v>
      </c>
      <c r="D101" s="209" t="s">
        <v>189</v>
      </c>
      <c r="E101" s="210" t="s">
        <v>4472</v>
      </c>
      <c r="F101" s="211" t="s">
        <v>4473</v>
      </c>
      <c r="G101" s="212" t="s">
        <v>235</v>
      </c>
      <c r="H101" s="213">
        <v>1</v>
      </c>
      <c r="I101" s="214"/>
      <c r="J101" s="215">
        <f>ROUND(I101*H101,2)</f>
        <v>0</v>
      </c>
      <c r="K101" s="211" t="s">
        <v>32</v>
      </c>
      <c r="L101" s="48"/>
      <c r="M101" s="216" t="s">
        <v>32</v>
      </c>
      <c r="N101" s="217" t="s">
        <v>49</v>
      </c>
      <c r="O101" s="88"/>
      <c r="P101" s="218">
        <f>O101*H101</f>
        <v>0</v>
      </c>
      <c r="Q101" s="218">
        <v>0</v>
      </c>
      <c r="R101" s="218">
        <f>Q101*H101</f>
        <v>0</v>
      </c>
      <c r="S101" s="218">
        <v>0</v>
      </c>
      <c r="T101" s="219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20" t="s">
        <v>405</v>
      </c>
      <c r="AT101" s="220" t="s">
        <v>189</v>
      </c>
      <c r="AU101" s="220" t="s">
        <v>91</v>
      </c>
      <c r="AY101" s="20" t="s">
        <v>188</v>
      </c>
      <c r="BE101" s="221">
        <f>IF(N101="základní",J101,0)</f>
        <v>0</v>
      </c>
      <c r="BF101" s="221">
        <f>IF(N101="snížená",J101,0)</f>
        <v>0</v>
      </c>
      <c r="BG101" s="221">
        <f>IF(N101="zákl. přenesená",J101,0)</f>
        <v>0</v>
      </c>
      <c r="BH101" s="221">
        <f>IF(N101="sníž. přenesená",J101,0)</f>
        <v>0</v>
      </c>
      <c r="BI101" s="221">
        <f>IF(N101="nulová",J101,0)</f>
        <v>0</v>
      </c>
      <c r="BJ101" s="20" t="s">
        <v>86</v>
      </c>
      <c r="BK101" s="221">
        <f>ROUND(I101*H101,2)</f>
        <v>0</v>
      </c>
      <c r="BL101" s="20" t="s">
        <v>405</v>
      </c>
      <c r="BM101" s="220" t="s">
        <v>340</v>
      </c>
    </row>
    <row r="102" s="2" customFormat="1">
      <c r="A102" s="42"/>
      <c r="B102" s="43"/>
      <c r="C102" s="44"/>
      <c r="D102" s="222" t="s">
        <v>194</v>
      </c>
      <c r="E102" s="44"/>
      <c r="F102" s="223" t="s">
        <v>4473</v>
      </c>
      <c r="G102" s="44"/>
      <c r="H102" s="44"/>
      <c r="I102" s="224"/>
      <c r="J102" s="44"/>
      <c r="K102" s="44"/>
      <c r="L102" s="48"/>
      <c r="M102" s="225"/>
      <c r="N102" s="226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194</v>
      </c>
      <c r="AU102" s="20" t="s">
        <v>91</v>
      </c>
    </row>
    <row r="103" s="2" customFormat="1">
      <c r="A103" s="42"/>
      <c r="B103" s="43"/>
      <c r="C103" s="44"/>
      <c r="D103" s="222" t="s">
        <v>202</v>
      </c>
      <c r="E103" s="44"/>
      <c r="F103" s="227" t="s">
        <v>4474</v>
      </c>
      <c r="G103" s="44"/>
      <c r="H103" s="44"/>
      <c r="I103" s="224"/>
      <c r="J103" s="44"/>
      <c r="K103" s="44"/>
      <c r="L103" s="48"/>
      <c r="M103" s="225"/>
      <c r="N103" s="226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202</v>
      </c>
      <c r="AU103" s="20" t="s">
        <v>91</v>
      </c>
    </row>
    <row r="104" s="2" customFormat="1" ht="16.5" customHeight="1">
      <c r="A104" s="42"/>
      <c r="B104" s="43"/>
      <c r="C104" s="209" t="s">
        <v>213</v>
      </c>
      <c r="D104" s="209" t="s">
        <v>189</v>
      </c>
      <c r="E104" s="210" t="s">
        <v>4475</v>
      </c>
      <c r="F104" s="211" t="s">
        <v>4476</v>
      </c>
      <c r="G104" s="212" t="s">
        <v>235</v>
      </c>
      <c r="H104" s="213">
        <v>1</v>
      </c>
      <c r="I104" s="214"/>
      <c r="J104" s="215">
        <f>ROUND(I104*H104,2)</f>
        <v>0</v>
      </c>
      <c r="K104" s="211" t="s">
        <v>32</v>
      </c>
      <c r="L104" s="48"/>
      <c r="M104" s="216" t="s">
        <v>32</v>
      </c>
      <c r="N104" s="217" t="s">
        <v>49</v>
      </c>
      <c r="O104" s="88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20" t="s">
        <v>405</v>
      </c>
      <c r="AT104" s="220" t="s">
        <v>189</v>
      </c>
      <c r="AU104" s="220" t="s">
        <v>91</v>
      </c>
      <c r="AY104" s="20" t="s">
        <v>188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86</v>
      </c>
      <c r="BK104" s="221">
        <f>ROUND(I104*H104,2)</f>
        <v>0</v>
      </c>
      <c r="BL104" s="20" t="s">
        <v>405</v>
      </c>
      <c r="BM104" s="220" t="s">
        <v>366</v>
      </c>
    </row>
    <row r="105" s="2" customFormat="1">
      <c r="A105" s="42"/>
      <c r="B105" s="43"/>
      <c r="C105" s="44"/>
      <c r="D105" s="222" t="s">
        <v>194</v>
      </c>
      <c r="E105" s="44"/>
      <c r="F105" s="223" t="s">
        <v>4476</v>
      </c>
      <c r="G105" s="44"/>
      <c r="H105" s="44"/>
      <c r="I105" s="224"/>
      <c r="J105" s="44"/>
      <c r="K105" s="44"/>
      <c r="L105" s="48"/>
      <c r="M105" s="225"/>
      <c r="N105" s="226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194</v>
      </c>
      <c r="AU105" s="20" t="s">
        <v>91</v>
      </c>
    </row>
    <row r="106" s="2" customFormat="1">
      <c r="A106" s="42"/>
      <c r="B106" s="43"/>
      <c r="C106" s="44"/>
      <c r="D106" s="222" t="s">
        <v>202</v>
      </c>
      <c r="E106" s="44"/>
      <c r="F106" s="227" t="s">
        <v>4477</v>
      </c>
      <c r="G106" s="44"/>
      <c r="H106" s="44"/>
      <c r="I106" s="224"/>
      <c r="J106" s="44"/>
      <c r="K106" s="44"/>
      <c r="L106" s="48"/>
      <c r="M106" s="225"/>
      <c r="N106" s="226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202</v>
      </c>
      <c r="AU106" s="20" t="s">
        <v>91</v>
      </c>
    </row>
    <row r="107" s="2" customFormat="1" ht="16.5" customHeight="1">
      <c r="A107" s="42"/>
      <c r="B107" s="43"/>
      <c r="C107" s="209" t="s">
        <v>217</v>
      </c>
      <c r="D107" s="209" t="s">
        <v>189</v>
      </c>
      <c r="E107" s="210" t="s">
        <v>4478</v>
      </c>
      <c r="F107" s="211" t="s">
        <v>4479</v>
      </c>
      <c r="G107" s="212" t="s">
        <v>235</v>
      </c>
      <c r="H107" s="213">
        <v>2</v>
      </c>
      <c r="I107" s="214"/>
      <c r="J107" s="215">
        <f>ROUND(I107*H107,2)</f>
        <v>0</v>
      </c>
      <c r="K107" s="211" t="s">
        <v>32</v>
      </c>
      <c r="L107" s="48"/>
      <c r="M107" s="216" t="s">
        <v>32</v>
      </c>
      <c r="N107" s="217" t="s">
        <v>49</v>
      </c>
      <c r="O107" s="88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20" t="s">
        <v>405</v>
      </c>
      <c r="AT107" s="220" t="s">
        <v>189</v>
      </c>
      <c r="AU107" s="220" t="s">
        <v>91</v>
      </c>
      <c r="AY107" s="20" t="s">
        <v>188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20" t="s">
        <v>86</v>
      </c>
      <c r="BK107" s="221">
        <f>ROUND(I107*H107,2)</f>
        <v>0</v>
      </c>
      <c r="BL107" s="20" t="s">
        <v>405</v>
      </c>
      <c r="BM107" s="220" t="s">
        <v>393</v>
      </c>
    </row>
    <row r="108" s="2" customFormat="1">
      <c r="A108" s="42"/>
      <c r="B108" s="43"/>
      <c r="C108" s="44"/>
      <c r="D108" s="222" t="s">
        <v>194</v>
      </c>
      <c r="E108" s="44"/>
      <c r="F108" s="223" t="s">
        <v>4479</v>
      </c>
      <c r="G108" s="44"/>
      <c r="H108" s="44"/>
      <c r="I108" s="224"/>
      <c r="J108" s="44"/>
      <c r="K108" s="44"/>
      <c r="L108" s="48"/>
      <c r="M108" s="225"/>
      <c r="N108" s="226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194</v>
      </c>
      <c r="AU108" s="20" t="s">
        <v>91</v>
      </c>
    </row>
    <row r="109" s="2" customFormat="1">
      <c r="A109" s="42"/>
      <c r="B109" s="43"/>
      <c r="C109" s="44"/>
      <c r="D109" s="222" t="s">
        <v>202</v>
      </c>
      <c r="E109" s="44"/>
      <c r="F109" s="227" t="s">
        <v>4480</v>
      </c>
      <c r="G109" s="44"/>
      <c r="H109" s="44"/>
      <c r="I109" s="224"/>
      <c r="J109" s="44"/>
      <c r="K109" s="44"/>
      <c r="L109" s="48"/>
      <c r="M109" s="225"/>
      <c r="N109" s="226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202</v>
      </c>
      <c r="AU109" s="20" t="s">
        <v>91</v>
      </c>
    </row>
    <row r="110" s="2" customFormat="1" ht="16.5" customHeight="1">
      <c r="A110" s="42"/>
      <c r="B110" s="43"/>
      <c r="C110" s="209" t="s">
        <v>221</v>
      </c>
      <c r="D110" s="209" t="s">
        <v>189</v>
      </c>
      <c r="E110" s="210" t="s">
        <v>4481</v>
      </c>
      <c r="F110" s="211" t="s">
        <v>4479</v>
      </c>
      <c r="G110" s="212" t="s">
        <v>235</v>
      </c>
      <c r="H110" s="213">
        <v>1</v>
      </c>
      <c r="I110" s="214"/>
      <c r="J110" s="215">
        <f>ROUND(I110*H110,2)</f>
        <v>0</v>
      </c>
      <c r="K110" s="211" t="s">
        <v>32</v>
      </c>
      <c r="L110" s="48"/>
      <c r="M110" s="216" t="s">
        <v>32</v>
      </c>
      <c r="N110" s="217" t="s">
        <v>49</v>
      </c>
      <c r="O110" s="88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20" t="s">
        <v>405</v>
      </c>
      <c r="AT110" s="220" t="s">
        <v>189</v>
      </c>
      <c r="AU110" s="220" t="s">
        <v>91</v>
      </c>
      <c r="AY110" s="20" t="s">
        <v>188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20" t="s">
        <v>86</v>
      </c>
      <c r="BK110" s="221">
        <f>ROUND(I110*H110,2)</f>
        <v>0</v>
      </c>
      <c r="BL110" s="20" t="s">
        <v>405</v>
      </c>
      <c r="BM110" s="220" t="s">
        <v>405</v>
      </c>
    </row>
    <row r="111" s="2" customFormat="1">
      <c r="A111" s="42"/>
      <c r="B111" s="43"/>
      <c r="C111" s="44"/>
      <c r="D111" s="222" t="s">
        <v>194</v>
      </c>
      <c r="E111" s="44"/>
      <c r="F111" s="223" t="s">
        <v>4479</v>
      </c>
      <c r="G111" s="44"/>
      <c r="H111" s="44"/>
      <c r="I111" s="224"/>
      <c r="J111" s="44"/>
      <c r="K111" s="44"/>
      <c r="L111" s="48"/>
      <c r="M111" s="225"/>
      <c r="N111" s="226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194</v>
      </c>
      <c r="AU111" s="20" t="s">
        <v>91</v>
      </c>
    </row>
    <row r="112" s="2" customFormat="1">
      <c r="A112" s="42"/>
      <c r="B112" s="43"/>
      <c r="C112" s="44"/>
      <c r="D112" s="222" t="s">
        <v>202</v>
      </c>
      <c r="E112" s="44"/>
      <c r="F112" s="227" t="s">
        <v>4482</v>
      </c>
      <c r="G112" s="44"/>
      <c r="H112" s="44"/>
      <c r="I112" s="224"/>
      <c r="J112" s="44"/>
      <c r="K112" s="44"/>
      <c r="L112" s="48"/>
      <c r="M112" s="225"/>
      <c r="N112" s="226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202</v>
      </c>
      <c r="AU112" s="20" t="s">
        <v>91</v>
      </c>
    </row>
    <row r="113" s="2" customFormat="1" ht="16.5" customHeight="1">
      <c r="A113" s="42"/>
      <c r="B113" s="43"/>
      <c r="C113" s="209" t="s">
        <v>324</v>
      </c>
      <c r="D113" s="209" t="s">
        <v>189</v>
      </c>
      <c r="E113" s="210" t="s">
        <v>4483</v>
      </c>
      <c r="F113" s="211" t="s">
        <v>4484</v>
      </c>
      <c r="G113" s="212" t="s">
        <v>314</v>
      </c>
      <c r="H113" s="213">
        <v>2</v>
      </c>
      <c r="I113" s="214"/>
      <c r="J113" s="215">
        <f>ROUND(I113*H113,2)</f>
        <v>0</v>
      </c>
      <c r="K113" s="211" t="s">
        <v>32</v>
      </c>
      <c r="L113" s="48"/>
      <c r="M113" s="216" t="s">
        <v>32</v>
      </c>
      <c r="N113" s="217" t="s">
        <v>49</v>
      </c>
      <c r="O113" s="88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20" t="s">
        <v>405</v>
      </c>
      <c r="AT113" s="220" t="s">
        <v>189</v>
      </c>
      <c r="AU113" s="220" t="s">
        <v>91</v>
      </c>
      <c r="AY113" s="20" t="s">
        <v>188</v>
      </c>
      <c r="BE113" s="221">
        <f>IF(N113="základní",J113,0)</f>
        <v>0</v>
      </c>
      <c r="BF113" s="221">
        <f>IF(N113="snížená",J113,0)</f>
        <v>0</v>
      </c>
      <c r="BG113" s="221">
        <f>IF(N113="zákl. přenesená",J113,0)</f>
        <v>0</v>
      </c>
      <c r="BH113" s="221">
        <f>IF(N113="sníž. přenesená",J113,0)</f>
        <v>0</v>
      </c>
      <c r="BI113" s="221">
        <f>IF(N113="nulová",J113,0)</f>
        <v>0</v>
      </c>
      <c r="BJ113" s="20" t="s">
        <v>86</v>
      </c>
      <c r="BK113" s="221">
        <f>ROUND(I113*H113,2)</f>
        <v>0</v>
      </c>
      <c r="BL113" s="20" t="s">
        <v>405</v>
      </c>
      <c r="BM113" s="220" t="s">
        <v>423</v>
      </c>
    </row>
    <row r="114" s="2" customFormat="1">
      <c r="A114" s="42"/>
      <c r="B114" s="43"/>
      <c r="C114" s="44"/>
      <c r="D114" s="222" t="s">
        <v>194</v>
      </c>
      <c r="E114" s="44"/>
      <c r="F114" s="223" t="s">
        <v>4484</v>
      </c>
      <c r="G114" s="44"/>
      <c r="H114" s="44"/>
      <c r="I114" s="224"/>
      <c r="J114" s="44"/>
      <c r="K114" s="44"/>
      <c r="L114" s="48"/>
      <c r="M114" s="225"/>
      <c r="N114" s="226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194</v>
      </c>
      <c r="AU114" s="20" t="s">
        <v>91</v>
      </c>
    </row>
    <row r="115" s="2" customFormat="1">
      <c r="A115" s="42"/>
      <c r="B115" s="43"/>
      <c r="C115" s="44"/>
      <c r="D115" s="222" t="s">
        <v>202</v>
      </c>
      <c r="E115" s="44"/>
      <c r="F115" s="227" t="s">
        <v>4485</v>
      </c>
      <c r="G115" s="44"/>
      <c r="H115" s="44"/>
      <c r="I115" s="224"/>
      <c r="J115" s="44"/>
      <c r="K115" s="44"/>
      <c r="L115" s="48"/>
      <c r="M115" s="225"/>
      <c r="N115" s="226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202</v>
      </c>
      <c r="AU115" s="20" t="s">
        <v>91</v>
      </c>
    </row>
    <row r="116" s="2" customFormat="1" ht="24.15" customHeight="1">
      <c r="A116" s="42"/>
      <c r="B116" s="43"/>
      <c r="C116" s="209" t="s">
        <v>340</v>
      </c>
      <c r="D116" s="209" t="s">
        <v>189</v>
      </c>
      <c r="E116" s="210" t="s">
        <v>4486</v>
      </c>
      <c r="F116" s="211" t="s">
        <v>4487</v>
      </c>
      <c r="G116" s="212" t="s">
        <v>314</v>
      </c>
      <c r="H116" s="213">
        <v>5</v>
      </c>
      <c r="I116" s="214"/>
      <c r="J116" s="215">
        <f>ROUND(I116*H116,2)</f>
        <v>0</v>
      </c>
      <c r="K116" s="211" t="s">
        <v>32</v>
      </c>
      <c r="L116" s="48"/>
      <c r="M116" s="216" t="s">
        <v>32</v>
      </c>
      <c r="N116" s="217" t="s">
        <v>49</v>
      </c>
      <c r="O116" s="88"/>
      <c r="P116" s="218">
        <f>O116*H116</f>
        <v>0</v>
      </c>
      <c r="Q116" s="218">
        <v>0</v>
      </c>
      <c r="R116" s="218">
        <f>Q116*H116</f>
        <v>0</v>
      </c>
      <c r="S116" s="218">
        <v>0</v>
      </c>
      <c r="T116" s="219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20" t="s">
        <v>405</v>
      </c>
      <c r="AT116" s="220" t="s">
        <v>189</v>
      </c>
      <c r="AU116" s="220" t="s">
        <v>91</v>
      </c>
      <c r="AY116" s="20" t="s">
        <v>188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86</v>
      </c>
      <c r="BK116" s="221">
        <f>ROUND(I116*H116,2)</f>
        <v>0</v>
      </c>
      <c r="BL116" s="20" t="s">
        <v>405</v>
      </c>
      <c r="BM116" s="220" t="s">
        <v>434</v>
      </c>
    </row>
    <row r="117" s="2" customFormat="1">
      <c r="A117" s="42"/>
      <c r="B117" s="43"/>
      <c r="C117" s="44"/>
      <c r="D117" s="222" t="s">
        <v>194</v>
      </c>
      <c r="E117" s="44"/>
      <c r="F117" s="223" t="s">
        <v>4488</v>
      </c>
      <c r="G117" s="44"/>
      <c r="H117" s="44"/>
      <c r="I117" s="224"/>
      <c r="J117" s="44"/>
      <c r="K117" s="44"/>
      <c r="L117" s="48"/>
      <c r="M117" s="225"/>
      <c r="N117" s="226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194</v>
      </c>
      <c r="AU117" s="20" t="s">
        <v>91</v>
      </c>
    </row>
    <row r="118" s="2" customFormat="1" ht="16.5" customHeight="1">
      <c r="A118" s="42"/>
      <c r="B118" s="43"/>
      <c r="C118" s="209" t="s">
        <v>360</v>
      </c>
      <c r="D118" s="209" t="s">
        <v>189</v>
      </c>
      <c r="E118" s="210" t="s">
        <v>4489</v>
      </c>
      <c r="F118" s="211" t="s">
        <v>4490</v>
      </c>
      <c r="G118" s="212" t="s">
        <v>235</v>
      </c>
      <c r="H118" s="213">
        <v>2</v>
      </c>
      <c r="I118" s="214"/>
      <c r="J118" s="215">
        <f>ROUND(I118*H118,2)</f>
        <v>0</v>
      </c>
      <c r="K118" s="211" t="s">
        <v>32</v>
      </c>
      <c r="L118" s="48"/>
      <c r="M118" s="216" t="s">
        <v>32</v>
      </c>
      <c r="N118" s="217" t="s">
        <v>49</v>
      </c>
      <c r="O118" s="88"/>
      <c r="P118" s="218">
        <f>O118*H118</f>
        <v>0</v>
      </c>
      <c r="Q118" s="218">
        <v>0</v>
      </c>
      <c r="R118" s="218">
        <f>Q118*H118</f>
        <v>0</v>
      </c>
      <c r="S118" s="218">
        <v>0</v>
      </c>
      <c r="T118" s="219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20" t="s">
        <v>405</v>
      </c>
      <c r="AT118" s="220" t="s">
        <v>189</v>
      </c>
      <c r="AU118" s="220" t="s">
        <v>91</v>
      </c>
      <c r="AY118" s="20" t="s">
        <v>188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20" t="s">
        <v>86</v>
      </c>
      <c r="BK118" s="221">
        <f>ROUND(I118*H118,2)</f>
        <v>0</v>
      </c>
      <c r="BL118" s="20" t="s">
        <v>405</v>
      </c>
      <c r="BM118" s="220" t="s">
        <v>441</v>
      </c>
    </row>
    <row r="119" s="2" customFormat="1">
      <c r="A119" s="42"/>
      <c r="B119" s="43"/>
      <c r="C119" s="44"/>
      <c r="D119" s="222" t="s">
        <v>194</v>
      </c>
      <c r="E119" s="44"/>
      <c r="F119" s="223" t="s">
        <v>4490</v>
      </c>
      <c r="G119" s="44"/>
      <c r="H119" s="44"/>
      <c r="I119" s="224"/>
      <c r="J119" s="44"/>
      <c r="K119" s="44"/>
      <c r="L119" s="48"/>
      <c r="M119" s="225"/>
      <c r="N119" s="226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194</v>
      </c>
      <c r="AU119" s="20" t="s">
        <v>91</v>
      </c>
    </row>
    <row r="120" s="2" customFormat="1" ht="44.25" customHeight="1">
      <c r="A120" s="42"/>
      <c r="B120" s="43"/>
      <c r="C120" s="209" t="s">
        <v>366</v>
      </c>
      <c r="D120" s="209" t="s">
        <v>189</v>
      </c>
      <c r="E120" s="210" t="s">
        <v>4491</v>
      </c>
      <c r="F120" s="211" t="s">
        <v>4492</v>
      </c>
      <c r="G120" s="212" t="s">
        <v>1224</v>
      </c>
      <c r="H120" s="213">
        <v>3</v>
      </c>
      <c r="I120" s="214"/>
      <c r="J120" s="215">
        <f>ROUND(I120*H120,2)</f>
        <v>0</v>
      </c>
      <c r="K120" s="211" t="s">
        <v>32</v>
      </c>
      <c r="L120" s="48"/>
      <c r="M120" s="216" t="s">
        <v>32</v>
      </c>
      <c r="N120" s="217" t="s">
        <v>49</v>
      </c>
      <c r="O120" s="88"/>
      <c r="P120" s="218">
        <f>O120*H120</f>
        <v>0</v>
      </c>
      <c r="Q120" s="218">
        <v>0</v>
      </c>
      <c r="R120" s="218">
        <f>Q120*H120</f>
        <v>0</v>
      </c>
      <c r="S120" s="218">
        <v>0</v>
      </c>
      <c r="T120" s="219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20" t="s">
        <v>405</v>
      </c>
      <c r="AT120" s="220" t="s">
        <v>189</v>
      </c>
      <c r="AU120" s="220" t="s">
        <v>91</v>
      </c>
      <c r="AY120" s="20" t="s">
        <v>188</v>
      </c>
      <c r="BE120" s="221">
        <f>IF(N120="základní",J120,0)</f>
        <v>0</v>
      </c>
      <c r="BF120" s="221">
        <f>IF(N120="snížená",J120,0)</f>
        <v>0</v>
      </c>
      <c r="BG120" s="221">
        <f>IF(N120="zákl. přenesená",J120,0)</f>
        <v>0</v>
      </c>
      <c r="BH120" s="221">
        <f>IF(N120="sníž. přenesená",J120,0)</f>
        <v>0</v>
      </c>
      <c r="BI120" s="221">
        <f>IF(N120="nulová",J120,0)</f>
        <v>0</v>
      </c>
      <c r="BJ120" s="20" t="s">
        <v>86</v>
      </c>
      <c r="BK120" s="221">
        <f>ROUND(I120*H120,2)</f>
        <v>0</v>
      </c>
      <c r="BL120" s="20" t="s">
        <v>405</v>
      </c>
      <c r="BM120" s="220" t="s">
        <v>449</v>
      </c>
    </row>
    <row r="121" s="2" customFormat="1">
      <c r="A121" s="42"/>
      <c r="B121" s="43"/>
      <c r="C121" s="44"/>
      <c r="D121" s="222" t="s">
        <v>194</v>
      </c>
      <c r="E121" s="44"/>
      <c r="F121" s="223" t="s">
        <v>4492</v>
      </c>
      <c r="G121" s="44"/>
      <c r="H121" s="44"/>
      <c r="I121" s="224"/>
      <c r="J121" s="44"/>
      <c r="K121" s="44"/>
      <c r="L121" s="48"/>
      <c r="M121" s="225"/>
      <c r="N121" s="226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194</v>
      </c>
      <c r="AU121" s="20" t="s">
        <v>91</v>
      </c>
    </row>
    <row r="122" s="2" customFormat="1" ht="16.5" customHeight="1">
      <c r="A122" s="42"/>
      <c r="B122" s="43"/>
      <c r="C122" s="209" t="s">
        <v>386</v>
      </c>
      <c r="D122" s="209" t="s">
        <v>189</v>
      </c>
      <c r="E122" s="210" t="s">
        <v>4493</v>
      </c>
      <c r="F122" s="211" t="s">
        <v>4494</v>
      </c>
      <c r="G122" s="212" t="s">
        <v>244</v>
      </c>
      <c r="H122" s="213">
        <v>1</v>
      </c>
      <c r="I122" s="214"/>
      <c r="J122" s="215">
        <f>ROUND(I122*H122,2)</f>
        <v>0</v>
      </c>
      <c r="K122" s="211" t="s">
        <v>32</v>
      </c>
      <c r="L122" s="48"/>
      <c r="M122" s="216" t="s">
        <v>32</v>
      </c>
      <c r="N122" s="217" t="s">
        <v>49</v>
      </c>
      <c r="O122" s="88"/>
      <c r="P122" s="218">
        <f>O122*H122</f>
        <v>0</v>
      </c>
      <c r="Q122" s="218">
        <v>0</v>
      </c>
      <c r="R122" s="218">
        <f>Q122*H122</f>
        <v>0</v>
      </c>
      <c r="S122" s="218">
        <v>0</v>
      </c>
      <c r="T122" s="219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20" t="s">
        <v>405</v>
      </c>
      <c r="AT122" s="220" t="s">
        <v>189</v>
      </c>
      <c r="AU122" s="220" t="s">
        <v>91</v>
      </c>
      <c r="AY122" s="20" t="s">
        <v>188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86</v>
      </c>
      <c r="BK122" s="221">
        <f>ROUND(I122*H122,2)</f>
        <v>0</v>
      </c>
      <c r="BL122" s="20" t="s">
        <v>405</v>
      </c>
      <c r="BM122" s="220" t="s">
        <v>457</v>
      </c>
    </row>
    <row r="123" s="2" customFormat="1">
      <c r="A123" s="42"/>
      <c r="B123" s="43"/>
      <c r="C123" s="44"/>
      <c r="D123" s="222" t="s">
        <v>194</v>
      </c>
      <c r="E123" s="44"/>
      <c r="F123" s="223" t="s">
        <v>4494</v>
      </c>
      <c r="G123" s="44"/>
      <c r="H123" s="44"/>
      <c r="I123" s="224"/>
      <c r="J123" s="44"/>
      <c r="K123" s="44"/>
      <c r="L123" s="48"/>
      <c r="M123" s="225"/>
      <c r="N123" s="226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194</v>
      </c>
      <c r="AU123" s="20" t="s">
        <v>91</v>
      </c>
    </row>
    <row r="124" s="2" customFormat="1" ht="16.5" customHeight="1">
      <c r="A124" s="42"/>
      <c r="B124" s="43"/>
      <c r="C124" s="209" t="s">
        <v>393</v>
      </c>
      <c r="D124" s="209" t="s">
        <v>189</v>
      </c>
      <c r="E124" s="210" t="s">
        <v>4495</v>
      </c>
      <c r="F124" s="211" t="s">
        <v>4496</v>
      </c>
      <c r="G124" s="212" t="s">
        <v>244</v>
      </c>
      <c r="H124" s="213">
        <v>1</v>
      </c>
      <c r="I124" s="214"/>
      <c r="J124" s="215">
        <f>ROUND(I124*H124,2)</f>
        <v>0</v>
      </c>
      <c r="K124" s="211" t="s">
        <v>32</v>
      </c>
      <c r="L124" s="48"/>
      <c r="M124" s="216" t="s">
        <v>32</v>
      </c>
      <c r="N124" s="217" t="s">
        <v>49</v>
      </c>
      <c r="O124" s="88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20" t="s">
        <v>405</v>
      </c>
      <c r="AT124" s="220" t="s">
        <v>189</v>
      </c>
      <c r="AU124" s="220" t="s">
        <v>91</v>
      </c>
      <c r="AY124" s="20" t="s">
        <v>188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0" t="s">
        <v>86</v>
      </c>
      <c r="BK124" s="221">
        <f>ROUND(I124*H124,2)</f>
        <v>0</v>
      </c>
      <c r="BL124" s="20" t="s">
        <v>405</v>
      </c>
      <c r="BM124" s="220" t="s">
        <v>466</v>
      </c>
    </row>
    <row r="125" s="2" customFormat="1">
      <c r="A125" s="42"/>
      <c r="B125" s="43"/>
      <c r="C125" s="44"/>
      <c r="D125" s="222" t="s">
        <v>194</v>
      </c>
      <c r="E125" s="44"/>
      <c r="F125" s="223" t="s">
        <v>4496</v>
      </c>
      <c r="G125" s="44"/>
      <c r="H125" s="44"/>
      <c r="I125" s="224"/>
      <c r="J125" s="44"/>
      <c r="K125" s="44"/>
      <c r="L125" s="48"/>
      <c r="M125" s="228"/>
      <c r="N125" s="229"/>
      <c r="O125" s="230"/>
      <c r="P125" s="230"/>
      <c r="Q125" s="230"/>
      <c r="R125" s="230"/>
      <c r="S125" s="230"/>
      <c r="T125" s="231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194</v>
      </c>
      <c r="AU125" s="20" t="s">
        <v>91</v>
      </c>
    </row>
    <row r="126" s="2" customFormat="1" ht="6.96" customHeight="1">
      <c r="A126" s="42"/>
      <c r="B126" s="63"/>
      <c r="C126" s="64"/>
      <c r="D126" s="64"/>
      <c r="E126" s="64"/>
      <c r="F126" s="64"/>
      <c r="G126" s="64"/>
      <c r="H126" s="64"/>
      <c r="I126" s="64"/>
      <c r="J126" s="64"/>
      <c r="K126" s="64"/>
      <c r="L126" s="48"/>
      <c r="M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</row>
  </sheetData>
  <sheetProtection sheet="1" autoFilter="0" formatColumns="0" formatRows="0" objects="1" scenarios="1" spinCount="100000" saltValue="wEc3z84lXbltvo+nUgTBARRm9I46VkocIg6WlFVTYR5rS9P50obcHNzOA8b9yLcTia21a+sTq77CPE6VungveQ==" hashValue="iI/1KZOYkV7zM2Ew23REdwi23bGRb/YtaABrBQfN3VLY2vrLEpqYueap+iRn9ZIUj5ZekHEUs3uDd81RhuK08g==" algorithmName="SHA-512" password="EC2B"/>
  <autoFilter ref="C86:K12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8" customWidth="1"/>
    <col min="2" max="2" width="1.667969" style="298" customWidth="1"/>
    <col min="3" max="4" width="5" style="298" customWidth="1"/>
    <col min="5" max="5" width="11.66016" style="298" customWidth="1"/>
    <col min="6" max="6" width="9.160156" style="298" customWidth="1"/>
    <col min="7" max="7" width="5" style="298" customWidth="1"/>
    <col min="8" max="8" width="77.83203" style="298" customWidth="1"/>
    <col min="9" max="10" width="20" style="298" customWidth="1"/>
    <col min="11" max="11" width="1.667969" style="298" customWidth="1"/>
  </cols>
  <sheetData>
    <row r="1" s="1" customFormat="1" ht="37.5" customHeight="1"/>
    <row r="2" s="1" customFormat="1" ht="7.5" customHeight="1">
      <c r="B2" s="299"/>
      <c r="C2" s="300"/>
      <c r="D2" s="300"/>
      <c r="E2" s="300"/>
      <c r="F2" s="300"/>
      <c r="G2" s="300"/>
      <c r="H2" s="300"/>
      <c r="I2" s="300"/>
      <c r="J2" s="300"/>
      <c r="K2" s="301"/>
    </row>
    <row r="3" s="17" customFormat="1" ht="45" customHeight="1">
      <c r="B3" s="302"/>
      <c r="C3" s="303" t="s">
        <v>4497</v>
      </c>
      <c r="D3" s="303"/>
      <c r="E3" s="303"/>
      <c r="F3" s="303"/>
      <c r="G3" s="303"/>
      <c r="H3" s="303"/>
      <c r="I3" s="303"/>
      <c r="J3" s="303"/>
      <c r="K3" s="304"/>
    </row>
    <row r="4" s="1" customFormat="1" ht="25.5" customHeight="1">
      <c r="B4" s="305"/>
      <c r="C4" s="306" t="s">
        <v>4498</v>
      </c>
      <c r="D4" s="306"/>
      <c r="E4" s="306"/>
      <c r="F4" s="306"/>
      <c r="G4" s="306"/>
      <c r="H4" s="306"/>
      <c r="I4" s="306"/>
      <c r="J4" s="306"/>
      <c r="K4" s="307"/>
    </row>
    <row r="5" s="1" customFormat="1" ht="5.25" customHeight="1">
      <c r="B5" s="305"/>
      <c r="C5" s="308"/>
      <c r="D5" s="308"/>
      <c r="E5" s="308"/>
      <c r="F5" s="308"/>
      <c r="G5" s="308"/>
      <c r="H5" s="308"/>
      <c r="I5" s="308"/>
      <c r="J5" s="308"/>
      <c r="K5" s="307"/>
    </row>
    <row r="6" s="1" customFormat="1" ht="15" customHeight="1">
      <c r="B6" s="305"/>
      <c r="C6" s="309" t="s">
        <v>4499</v>
      </c>
      <c r="D6" s="309"/>
      <c r="E6" s="309"/>
      <c r="F6" s="309"/>
      <c r="G6" s="309"/>
      <c r="H6" s="309"/>
      <c r="I6" s="309"/>
      <c r="J6" s="309"/>
      <c r="K6" s="307"/>
    </row>
    <row r="7" s="1" customFormat="1" ht="15" customHeight="1">
      <c r="B7" s="310"/>
      <c r="C7" s="309" t="s">
        <v>4500</v>
      </c>
      <c r="D7" s="309"/>
      <c r="E7" s="309"/>
      <c r="F7" s="309"/>
      <c r="G7" s="309"/>
      <c r="H7" s="309"/>
      <c r="I7" s="309"/>
      <c r="J7" s="309"/>
      <c r="K7" s="307"/>
    </row>
    <row r="8" s="1" customFormat="1" ht="12.75" customHeight="1">
      <c r="B8" s="310"/>
      <c r="C8" s="309"/>
      <c r="D8" s="309"/>
      <c r="E8" s="309"/>
      <c r="F8" s="309"/>
      <c r="G8" s="309"/>
      <c r="H8" s="309"/>
      <c r="I8" s="309"/>
      <c r="J8" s="309"/>
      <c r="K8" s="307"/>
    </row>
    <row r="9" s="1" customFormat="1" ht="15" customHeight="1">
      <c r="B9" s="310"/>
      <c r="C9" s="309" t="s">
        <v>4501</v>
      </c>
      <c r="D9" s="309"/>
      <c r="E9" s="309"/>
      <c r="F9" s="309"/>
      <c r="G9" s="309"/>
      <c r="H9" s="309"/>
      <c r="I9" s="309"/>
      <c r="J9" s="309"/>
      <c r="K9" s="307"/>
    </row>
    <row r="10" s="1" customFormat="1" ht="15" customHeight="1">
      <c r="B10" s="310"/>
      <c r="C10" s="309"/>
      <c r="D10" s="309" t="s">
        <v>4502</v>
      </c>
      <c r="E10" s="309"/>
      <c r="F10" s="309"/>
      <c r="G10" s="309"/>
      <c r="H10" s="309"/>
      <c r="I10" s="309"/>
      <c r="J10" s="309"/>
      <c r="K10" s="307"/>
    </row>
    <row r="11" s="1" customFormat="1" ht="15" customHeight="1">
      <c r="B11" s="310"/>
      <c r="C11" s="311"/>
      <c r="D11" s="309" t="s">
        <v>4503</v>
      </c>
      <c r="E11" s="309"/>
      <c r="F11" s="309"/>
      <c r="G11" s="309"/>
      <c r="H11" s="309"/>
      <c r="I11" s="309"/>
      <c r="J11" s="309"/>
      <c r="K11" s="307"/>
    </row>
    <row r="12" s="1" customFormat="1" ht="15" customHeight="1">
      <c r="B12" s="310"/>
      <c r="C12" s="311"/>
      <c r="D12" s="309"/>
      <c r="E12" s="309"/>
      <c r="F12" s="309"/>
      <c r="G12" s="309"/>
      <c r="H12" s="309"/>
      <c r="I12" s="309"/>
      <c r="J12" s="309"/>
      <c r="K12" s="307"/>
    </row>
    <row r="13" s="1" customFormat="1" ht="15" customHeight="1">
      <c r="B13" s="310"/>
      <c r="C13" s="311"/>
      <c r="D13" s="312" t="s">
        <v>4504</v>
      </c>
      <c r="E13" s="309"/>
      <c r="F13" s="309"/>
      <c r="G13" s="309"/>
      <c r="H13" s="309"/>
      <c r="I13" s="309"/>
      <c r="J13" s="309"/>
      <c r="K13" s="307"/>
    </row>
    <row r="14" s="1" customFormat="1" ht="12.75" customHeight="1">
      <c r="B14" s="310"/>
      <c r="C14" s="311"/>
      <c r="D14" s="311"/>
      <c r="E14" s="311"/>
      <c r="F14" s="311"/>
      <c r="G14" s="311"/>
      <c r="H14" s="311"/>
      <c r="I14" s="311"/>
      <c r="J14" s="311"/>
      <c r="K14" s="307"/>
    </row>
    <row r="15" s="1" customFormat="1" ht="15" customHeight="1">
      <c r="B15" s="310"/>
      <c r="C15" s="311"/>
      <c r="D15" s="309" t="s">
        <v>4505</v>
      </c>
      <c r="E15" s="309"/>
      <c r="F15" s="309"/>
      <c r="G15" s="309"/>
      <c r="H15" s="309"/>
      <c r="I15" s="309"/>
      <c r="J15" s="309"/>
      <c r="K15" s="307"/>
    </row>
    <row r="16" s="1" customFormat="1" ht="15" customHeight="1">
      <c r="B16" s="310"/>
      <c r="C16" s="311"/>
      <c r="D16" s="309" t="s">
        <v>4506</v>
      </c>
      <c r="E16" s="309"/>
      <c r="F16" s="309"/>
      <c r="G16" s="309"/>
      <c r="H16" s="309"/>
      <c r="I16" s="309"/>
      <c r="J16" s="309"/>
      <c r="K16" s="307"/>
    </row>
    <row r="17" s="1" customFormat="1" ht="15" customHeight="1">
      <c r="B17" s="310"/>
      <c r="C17" s="311"/>
      <c r="D17" s="309" t="s">
        <v>4507</v>
      </c>
      <c r="E17" s="309"/>
      <c r="F17" s="309"/>
      <c r="G17" s="309"/>
      <c r="H17" s="309"/>
      <c r="I17" s="309"/>
      <c r="J17" s="309"/>
      <c r="K17" s="307"/>
    </row>
    <row r="18" s="1" customFormat="1" ht="15" customHeight="1">
      <c r="B18" s="310"/>
      <c r="C18" s="311"/>
      <c r="D18" s="311"/>
      <c r="E18" s="313" t="s">
        <v>85</v>
      </c>
      <c r="F18" s="309" t="s">
        <v>4508</v>
      </c>
      <c r="G18" s="309"/>
      <c r="H18" s="309"/>
      <c r="I18" s="309"/>
      <c r="J18" s="309"/>
      <c r="K18" s="307"/>
    </row>
    <row r="19" s="1" customFormat="1" ht="15" customHeight="1">
      <c r="B19" s="310"/>
      <c r="C19" s="311"/>
      <c r="D19" s="311"/>
      <c r="E19" s="313" t="s">
        <v>4509</v>
      </c>
      <c r="F19" s="309" t="s">
        <v>4510</v>
      </c>
      <c r="G19" s="309"/>
      <c r="H19" s="309"/>
      <c r="I19" s="309"/>
      <c r="J19" s="309"/>
      <c r="K19" s="307"/>
    </row>
    <row r="20" s="1" customFormat="1" ht="15" customHeight="1">
      <c r="B20" s="310"/>
      <c r="C20" s="311"/>
      <c r="D20" s="311"/>
      <c r="E20" s="313" t="s">
        <v>120</v>
      </c>
      <c r="F20" s="309" t="s">
        <v>4511</v>
      </c>
      <c r="G20" s="309"/>
      <c r="H20" s="309"/>
      <c r="I20" s="309"/>
      <c r="J20" s="309"/>
      <c r="K20" s="307"/>
    </row>
    <row r="21" s="1" customFormat="1" ht="15" customHeight="1">
      <c r="B21" s="310"/>
      <c r="C21" s="311"/>
      <c r="D21" s="311"/>
      <c r="E21" s="313" t="s">
        <v>4512</v>
      </c>
      <c r="F21" s="309" t="s">
        <v>4513</v>
      </c>
      <c r="G21" s="309"/>
      <c r="H21" s="309"/>
      <c r="I21" s="309"/>
      <c r="J21" s="309"/>
      <c r="K21" s="307"/>
    </row>
    <row r="22" s="1" customFormat="1" ht="15" customHeight="1">
      <c r="B22" s="310"/>
      <c r="C22" s="311"/>
      <c r="D22" s="311"/>
      <c r="E22" s="313" t="s">
        <v>185</v>
      </c>
      <c r="F22" s="309" t="s">
        <v>186</v>
      </c>
      <c r="G22" s="309"/>
      <c r="H22" s="309"/>
      <c r="I22" s="309"/>
      <c r="J22" s="309"/>
      <c r="K22" s="307"/>
    </row>
    <row r="23" s="1" customFormat="1" ht="15" customHeight="1">
      <c r="B23" s="310"/>
      <c r="C23" s="311"/>
      <c r="D23" s="311"/>
      <c r="E23" s="313" t="s">
        <v>97</v>
      </c>
      <c r="F23" s="309" t="s">
        <v>4514</v>
      </c>
      <c r="G23" s="309"/>
      <c r="H23" s="309"/>
      <c r="I23" s="309"/>
      <c r="J23" s="309"/>
      <c r="K23" s="307"/>
    </row>
    <row r="24" s="1" customFormat="1" ht="12.75" customHeight="1">
      <c r="B24" s="310"/>
      <c r="C24" s="311"/>
      <c r="D24" s="311"/>
      <c r="E24" s="311"/>
      <c r="F24" s="311"/>
      <c r="G24" s="311"/>
      <c r="H24" s="311"/>
      <c r="I24" s="311"/>
      <c r="J24" s="311"/>
      <c r="K24" s="307"/>
    </row>
    <row r="25" s="1" customFormat="1" ht="15" customHeight="1">
      <c r="B25" s="310"/>
      <c r="C25" s="309" t="s">
        <v>4515</v>
      </c>
      <c r="D25" s="309"/>
      <c r="E25" s="309"/>
      <c r="F25" s="309"/>
      <c r="G25" s="309"/>
      <c r="H25" s="309"/>
      <c r="I25" s="309"/>
      <c r="J25" s="309"/>
      <c r="K25" s="307"/>
    </row>
    <row r="26" s="1" customFormat="1" ht="15" customHeight="1">
      <c r="B26" s="310"/>
      <c r="C26" s="309" t="s">
        <v>4516</v>
      </c>
      <c r="D26" s="309"/>
      <c r="E26" s="309"/>
      <c r="F26" s="309"/>
      <c r="G26" s="309"/>
      <c r="H26" s="309"/>
      <c r="I26" s="309"/>
      <c r="J26" s="309"/>
      <c r="K26" s="307"/>
    </row>
    <row r="27" s="1" customFormat="1" ht="15" customHeight="1">
      <c r="B27" s="310"/>
      <c r="C27" s="309"/>
      <c r="D27" s="309" t="s">
        <v>4517</v>
      </c>
      <c r="E27" s="309"/>
      <c r="F27" s="309"/>
      <c r="G27" s="309"/>
      <c r="H27" s="309"/>
      <c r="I27" s="309"/>
      <c r="J27" s="309"/>
      <c r="K27" s="307"/>
    </row>
    <row r="28" s="1" customFormat="1" ht="15" customHeight="1">
      <c r="B28" s="310"/>
      <c r="C28" s="311"/>
      <c r="D28" s="309" t="s">
        <v>4518</v>
      </c>
      <c r="E28" s="309"/>
      <c r="F28" s="309"/>
      <c r="G28" s="309"/>
      <c r="H28" s="309"/>
      <c r="I28" s="309"/>
      <c r="J28" s="309"/>
      <c r="K28" s="307"/>
    </row>
    <row r="29" s="1" customFormat="1" ht="12.75" customHeight="1">
      <c r="B29" s="310"/>
      <c r="C29" s="311"/>
      <c r="D29" s="311"/>
      <c r="E29" s="311"/>
      <c r="F29" s="311"/>
      <c r="G29" s="311"/>
      <c r="H29" s="311"/>
      <c r="I29" s="311"/>
      <c r="J29" s="311"/>
      <c r="K29" s="307"/>
    </row>
    <row r="30" s="1" customFormat="1" ht="15" customHeight="1">
      <c r="B30" s="310"/>
      <c r="C30" s="311"/>
      <c r="D30" s="309" t="s">
        <v>4519</v>
      </c>
      <c r="E30" s="309"/>
      <c r="F30" s="309"/>
      <c r="G30" s="309"/>
      <c r="H30" s="309"/>
      <c r="I30" s="309"/>
      <c r="J30" s="309"/>
      <c r="K30" s="307"/>
    </row>
    <row r="31" s="1" customFormat="1" ht="15" customHeight="1">
      <c r="B31" s="310"/>
      <c r="C31" s="311"/>
      <c r="D31" s="309" t="s">
        <v>4520</v>
      </c>
      <c r="E31" s="309"/>
      <c r="F31" s="309"/>
      <c r="G31" s="309"/>
      <c r="H31" s="309"/>
      <c r="I31" s="309"/>
      <c r="J31" s="309"/>
      <c r="K31" s="307"/>
    </row>
    <row r="32" s="1" customFormat="1" ht="12.75" customHeight="1">
      <c r="B32" s="310"/>
      <c r="C32" s="311"/>
      <c r="D32" s="311"/>
      <c r="E32" s="311"/>
      <c r="F32" s="311"/>
      <c r="G32" s="311"/>
      <c r="H32" s="311"/>
      <c r="I32" s="311"/>
      <c r="J32" s="311"/>
      <c r="K32" s="307"/>
    </row>
    <row r="33" s="1" customFormat="1" ht="15" customHeight="1">
      <c r="B33" s="310"/>
      <c r="C33" s="311"/>
      <c r="D33" s="309" t="s">
        <v>4521</v>
      </c>
      <c r="E33" s="309"/>
      <c r="F33" s="309"/>
      <c r="G33" s="309"/>
      <c r="H33" s="309"/>
      <c r="I33" s="309"/>
      <c r="J33" s="309"/>
      <c r="K33" s="307"/>
    </row>
    <row r="34" s="1" customFormat="1" ht="15" customHeight="1">
      <c r="B34" s="310"/>
      <c r="C34" s="311"/>
      <c r="D34" s="309" t="s">
        <v>4522</v>
      </c>
      <c r="E34" s="309"/>
      <c r="F34" s="309"/>
      <c r="G34" s="309"/>
      <c r="H34" s="309"/>
      <c r="I34" s="309"/>
      <c r="J34" s="309"/>
      <c r="K34" s="307"/>
    </row>
    <row r="35" s="1" customFormat="1" ht="15" customHeight="1">
      <c r="B35" s="310"/>
      <c r="C35" s="311"/>
      <c r="D35" s="309" t="s">
        <v>4523</v>
      </c>
      <c r="E35" s="309"/>
      <c r="F35" s="309"/>
      <c r="G35" s="309"/>
      <c r="H35" s="309"/>
      <c r="I35" s="309"/>
      <c r="J35" s="309"/>
      <c r="K35" s="307"/>
    </row>
    <row r="36" s="1" customFormat="1" ht="15" customHeight="1">
      <c r="B36" s="310"/>
      <c r="C36" s="311"/>
      <c r="D36" s="309"/>
      <c r="E36" s="312" t="s">
        <v>173</v>
      </c>
      <c r="F36" s="309"/>
      <c r="G36" s="309" t="s">
        <v>4524</v>
      </c>
      <c r="H36" s="309"/>
      <c r="I36" s="309"/>
      <c r="J36" s="309"/>
      <c r="K36" s="307"/>
    </row>
    <row r="37" s="1" customFormat="1" ht="30.75" customHeight="1">
      <c r="B37" s="310"/>
      <c r="C37" s="311"/>
      <c r="D37" s="309"/>
      <c r="E37" s="312" t="s">
        <v>4525</v>
      </c>
      <c r="F37" s="309"/>
      <c r="G37" s="309" t="s">
        <v>4526</v>
      </c>
      <c r="H37" s="309"/>
      <c r="I37" s="309"/>
      <c r="J37" s="309"/>
      <c r="K37" s="307"/>
    </row>
    <row r="38" s="1" customFormat="1" ht="15" customHeight="1">
      <c r="B38" s="310"/>
      <c r="C38" s="311"/>
      <c r="D38" s="309"/>
      <c r="E38" s="312" t="s">
        <v>59</v>
      </c>
      <c r="F38" s="309"/>
      <c r="G38" s="309" t="s">
        <v>4527</v>
      </c>
      <c r="H38" s="309"/>
      <c r="I38" s="309"/>
      <c r="J38" s="309"/>
      <c r="K38" s="307"/>
    </row>
    <row r="39" s="1" customFormat="1" ht="15" customHeight="1">
      <c r="B39" s="310"/>
      <c r="C39" s="311"/>
      <c r="D39" s="309"/>
      <c r="E39" s="312" t="s">
        <v>60</v>
      </c>
      <c r="F39" s="309"/>
      <c r="G39" s="309" t="s">
        <v>4528</v>
      </c>
      <c r="H39" s="309"/>
      <c r="I39" s="309"/>
      <c r="J39" s="309"/>
      <c r="K39" s="307"/>
    </row>
    <row r="40" s="1" customFormat="1" ht="15" customHeight="1">
      <c r="B40" s="310"/>
      <c r="C40" s="311"/>
      <c r="D40" s="309"/>
      <c r="E40" s="312" t="s">
        <v>174</v>
      </c>
      <c r="F40" s="309"/>
      <c r="G40" s="309" t="s">
        <v>4529</v>
      </c>
      <c r="H40" s="309"/>
      <c r="I40" s="309"/>
      <c r="J40" s="309"/>
      <c r="K40" s="307"/>
    </row>
    <row r="41" s="1" customFormat="1" ht="15" customHeight="1">
      <c r="B41" s="310"/>
      <c r="C41" s="311"/>
      <c r="D41" s="309"/>
      <c r="E41" s="312" t="s">
        <v>175</v>
      </c>
      <c r="F41" s="309"/>
      <c r="G41" s="309" t="s">
        <v>4530</v>
      </c>
      <c r="H41" s="309"/>
      <c r="I41" s="309"/>
      <c r="J41" s="309"/>
      <c r="K41" s="307"/>
    </row>
    <row r="42" s="1" customFormat="1" ht="15" customHeight="1">
      <c r="B42" s="310"/>
      <c r="C42" s="311"/>
      <c r="D42" s="309"/>
      <c r="E42" s="312" t="s">
        <v>4531</v>
      </c>
      <c r="F42" s="309"/>
      <c r="G42" s="309" t="s">
        <v>4532</v>
      </c>
      <c r="H42" s="309"/>
      <c r="I42" s="309"/>
      <c r="J42" s="309"/>
      <c r="K42" s="307"/>
    </row>
    <row r="43" s="1" customFormat="1" ht="15" customHeight="1">
      <c r="B43" s="310"/>
      <c r="C43" s="311"/>
      <c r="D43" s="309"/>
      <c r="E43" s="312"/>
      <c r="F43" s="309"/>
      <c r="G43" s="309" t="s">
        <v>4533</v>
      </c>
      <c r="H43" s="309"/>
      <c r="I43" s="309"/>
      <c r="J43" s="309"/>
      <c r="K43" s="307"/>
    </row>
    <row r="44" s="1" customFormat="1" ht="15" customHeight="1">
      <c r="B44" s="310"/>
      <c r="C44" s="311"/>
      <c r="D44" s="309"/>
      <c r="E44" s="312" t="s">
        <v>4534</v>
      </c>
      <c r="F44" s="309"/>
      <c r="G44" s="309" t="s">
        <v>4535</v>
      </c>
      <c r="H44" s="309"/>
      <c r="I44" s="309"/>
      <c r="J44" s="309"/>
      <c r="K44" s="307"/>
    </row>
    <row r="45" s="1" customFormat="1" ht="15" customHeight="1">
      <c r="B45" s="310"/>
      <c r="C45" s="311"/>
      <c r="D45" s="309"/>
      <c r="E45" s="312" t="s">
        <v>177</v>
      </c>
      <c r="F45" s="309"/>
      <c r="G45" s="309" t="s">
        <v>4536</v>
      </c>
      <c r="H45" s="309"/>
      <c r="I45" s="309"/>
      <c r="J45" s="309"/>
      <c r="K45" s="307"/>
    </row>
    <row r="46" s="1" customFormat="1" ht="12.75" customHeight="1">
      <c r="B46" s="310"/>
      <c r="C46" s="311"/>
      <c r="D46" s="309"/>
      <c r="E46" s="309"/>
      <c r="F46" s="309"/>
      <c r="G46" s="309"/>
      <c r="H46" s="309"/>
      <c r="I46" s="309"/>
      <c r="J46" s="309"/>
      <c r="K46" s="307"/>
    </row>
    <row r="47" s="1" customFormat="1" ht="15" customHeight="1">
      <c r="B47" s="310"/>
      <c r="C47" s="311"/>
      <c r="D47" s="309" t="s">
        <v>4537</v>
      </c>
      <c r="E47" s="309"/>
      <c r="F47" s="309"/>
      <c r="G47" s="309"/>
      <c r="H47" s="309"/>
      <c r="I47" s="309"/>
      <c r="J47" s="309"/>
      <c r="K47" s="307"/>
    </row>
    <row r="48" s="1" customFormat="1" ht="15" customHeight="1">
      <c r="B48" s="310"/>
      <c r="C48" s="311"/>
      <c r="D48" s="311"/>
      <c r="E48" s="309" t="s">
        <v>4538</v>
      </c>
      <c r="F48" s="309"/>
      <c r="G48" s="309"/>
      <c r="H48" s="309"/>
      <c r="I48" s="309"/>
      <c r="J48" s="309"/>
      <c r="K48" s="307"/>
    </row>
    <row r="49" s="1" customFormat="1" ht="15" customHeight="1">
      <c r="B49" s="310"/>
      <c r="C49" s="311"/>
      <c r="D49" s="311"/>
      <c r="E49" s="309" t="s">
        <v>4539</v>
      </c>
      <c r="F49" s="309"/>
      <c r="G49" s="309"/>
      <c r="H49" s="309"/>
      <c r="I49" s="309"/>
      <c r="J49" s="309"/>
      <c r="K49" s="307"/>
    </row>
    <row r="50" s="1" customFormat="1" ht="15" customHeight="1">
      <c r="B50" s="310"/>
      <c r="C50" s="311"/>
      <c r="D50" s="311"/>
      <c r="E50" s="309" t="s">
        <v>4540</v>
      </c>
      <c r="F50" s="309"/>
      <c r="G50" s="309"/>
      <c r="H50" s="309"/>
      <c r="I50" s="309"/>
      <c r="J50" s="309"/>
      <c r="K50" s="307"/>
    </row>
    <row r="51" s="1" customFormat="1" ht="15" customHeight="1">
      <c r="B51" s="310"/>
      <c r="C51" s="311"/>
      <c r="D51" s="309" t="s">
        <v>4541</v>
      </c>
      <c r="E51" s="309"/>
      <c r="F51" s="309"/>
      <c r="G51" s="309"/>
      <c r="H51" s="309"/>
      <c r="I51" s="309"/>
      <c r="J51" s="309"/>
      <c r="K51" s="307"/>
    </row>
    <row r="52" s="1" customFormat="1" ht="25.5" customHeight="1">
      <c r="B52" s="305"/>
      <c r="C52" s="306" t="s">
        <v>4542</v>
      </c>
      <c r="D52" s="306"/>
      <c r="E52" s="306"/>
      <c r="F52" s="306"/>
      <c r="G52" s="306"/>
      <c r="H52" s="306"/>
      <c r="I52" s="306"/>
      <c r="J52" s="306"/>
      <c r="K52" s="307"/>
    </row>
    <row r="53" s="1" customFormat="1" ht="5.25" customHeight="1">
      <c r="B53" s="305"/>
      <c r="C53" s="308"/>
      <c r="D53" s="308"/>
      <c r="E53" s="308"/>
      <c r="F53" s="308"/>
      <c r="G53" s="308"/>
      <c r="H53" s="308"/>
      <c r="I53" s="308"/>
      <c r="J53" s="308"/>
      <c r="K53" s="307"/>
    </row>
    <row r="54" s="1" customFormat="1" ht="15" customHeight="1">
      <c r="B54" s="305"/>
      <c r="C54" s="309" t="s">
        <v>4543</v>
      </c>
      <c r="D54" s="309"/>
      <c r="E54" s="309"/>
      <c r="F54" s="309"/>
      <c r="G54" s="309"/>
      <c r="H54" s="309"/>
      <c r="I54" s="309"/>
      <c r="J54" s="309"/>
      <c r="K54" s="307"/>
    </row>
    <row r="55" s="1" customFormat="1" ht="15" customHeight="1">
      <c r="B55" s="305"/>
      <c r="C55" s="309" t="s">
        <v>4544</v>
      </c>
      <c r="D55" s="309"/>
      <c r="E55" s="309"/>
      <c r="F55" s="309"/>
      <c r="G55" s="309"/>
      <c r="H55" s="309"/>
      <c r="I55" s="309"/>
      <c r="J55" s="309"/>
      <c r="K55" s="307"/>
    </row>
    <row r="56" s="1" customFormat="1" ht="12.75" customHeight="1">
      <c r="B56" s="305"/>
      <c r="C56" s="309"/>
      <c r="D56" s="309"/>
      <c r="E56" s="309"/>
      <c r="F56" s="309"/>
      <c r="G56" s="309"/>
      <c r="H56" s="309"/>
      <c r="I56" s="309"/>
      <c r="J56" s="309"/>
      <c r="K56" s="307"/>
    </row>
    <row r="57" s="1" customFormat="1" ht="15" customHeight="1">
      <c r="B57" s="305"/>
      <c r="C57" s="309" t="s">
        <v>4545</v>
      </c>
      <c r="D57" s="309"/>
      <c r="E57" s="309"/>
      <c r="F57" s="309"/>
      <c r="G57" s="309"/>
      <c r="H57" s="309"/>
      <c r="I57" s="309"/>
      <c r="J57" s="309"/>
      <c r="K57" s="307"/>
    </row>
    <row r="58" s="1" customFormat="1" ht="15" customHeight="1">
      <c r="B58" s="305"/>
      <c r="C58" s="311"/>
      <c r="D58" s="309" t="s">
        <v>4546</v>
      </c>
      <c r="E58" s="309"/>
      <c r="F58" s="309"/>
      <c r="G58" s="309"/>
      <c r="H58" s="309"/>
      <c r="I58" s="309"/>
      <c r="J58" s="309"/>
      <c r="K58" s="307"/>
    </row>
    <row r="59" s="1" customFormat="1" ht="15" customHeight="1">
      <c r="B59" s="305"/>
      <c r="C59" s="311"/>
      <c r="D59" s="309" t="s">
        <v>4547</v>
      </c>
      <c r="E59" s="309"/>
      <c r="F59" s="309"/>
      <c r="G59" s="309"/>
      <c r="H59" s="309"/>
      <c r="I59" s="309"/>
      <c r="J59" s="309"/>
      <c r="K59" s="307"/>
    </row>
    <row r="60" s="1" customFormat="1" ht="15" customHeight="1">
      <c r="B60" s="305"/>
      <c r="C60" s="311"/>
      <c r="D60" s="309" t="s">
        <v>4548</v>
      </c>
      <c r="E60" s="309"/>
      <c r="F60" s="309"/>
      <c r="G60" s="309"/>
      <c r="H60" s="309"/>
      <c r="I60" s="309"/>
      <c r="J60" s="309"/>
      <c r="K60" s="307"/>
    </row>
    <row r="61" s="1" customFormat="1" ht="15" customHeight="1">
      <c r="B61" s="305"/>
      <c r="C61" s="311"/>
      <c r="D61" s="309" t="s">
        <v>4549</v>
      </c>
      <c r="E61" s="309"/>
      <c r="F61" s="309"/>
      <c r="G61" s="309"/>
      <c r="H61" s="309"/>
      <c r="I61" s="309"/>
      <c r="J61" s="309"/>
      <c r="K61" s="307"/>
    </row>
    <row r="62" s="1" customFormat="1" ht="15" customHeight="1">
      <c r="B62" s="305"/>
      <c r="C62" s="311"/>
      <c r="D62" s="314" t="s">
        <v>4550</v>
      </c>
      <c r="E62" s="314"/>
      <c r="F62" s="314"/>
      <c r="G62" s="314"/>
      <c r="H62" s="314"/>
      <c r="I62" s="314"/>
      <c r="J62" s="314"/>
      <c r="K62" s="307"/>
    </row>
    <row r="63" s="1" customFormat="1" ht="15" customHeight="1">
      <c r="B63" s="305"/>
      <c r="C63" s="311"/>
      <c r="D63" s="309" t="s">
        <v>4551</v>
      </c>
      <c r="E63" s="309"/>
      <c r="F63" s="309"/>
      <c r="G63" s="309"/>
      <c r="H63" s="309"/>
      <c r="I63" s="309"/>
      <c r="J63" s="309"/>
      <c r="K63" s="307"/>
    </row>
    <row r="64" s="1" customFormat="1" ht="12.75" customHeight="1">
      <c r="B64" s="305"/>
      <c r="C64" s="311"/>
      <c r="D64" s="311"/>
      <c r="E64" s="315"/>
      <c r="F64" s="311"/>
      <c r="G64" s="311"/>
      <c r="H64" s="311"/>
      <c r="I64" s="311"/>
      <c r="J64" s="311"/>
      <c r="K64" s="307"/>
    </row>
    <row r="65" s="1" customFormat="1" ht="15" customHeight="1">
      <c r="B65" s="305"/>
      <c r="C65" s="311"/>
      <c r="D65" s="309" t="s">
        <v>4552</v>
      </c>
      <c r="E65" s="309"/>
      <c r="F65" s="309"/>
      <c r="G65" s="309"/>
      <c r="H65" s="309"/>
      <c r="I65" s="309"/>
      <c r="J65" s="309"/>
      <c r="K65" s="307"/>
    </row>
    <row r="66" s="1" customFormat="1" ht="15" customHeight="1">
      <c r="B66" s="305"/>
      <c r="C66" s="311"/>
      <c r="D66" s="314" t="s">
        <v>4553</v>
      </c>
      <c r="E66" s="314"/>
      <c r="F66" s="314"/>
      <c r="G66" s="314"/>
      <c r="H66" s="314"/>
      <c r="I66" s="314"/>
      <c r="J66" s="314"/>
      <c r="K66" s="307"/>
    </row>
    <row r="67" s="1" customFormat="1" ht="15" customHeight="1">
      <c r="B67" s="305"/>
      <c r="C67" s="311"/>
      <c r="D67" s="309" t="s">
        <v>4554</v>
      </c>
      <c r="E67" s="309"/>
      <c r="F67" s="309"/>
      <c r="G67" s="309"/>
      <c r="H67" s="309"/>
      <c r="I67" s="309"/>
      <c r="J67" s="309"/>
      <c r="K67" s="307"/>
    </row>
    <row r="68" s="1" customFormat="1" ht="15" customHeight="1">
      <c r="B68" s="305"/>
      <c r="C68" s="311"/>
      <c r="D68" s="309" t="s">
        <v>4555</v>
      </c>
      <c r="E68" s="309"/>
      <c r="F68" s="309"/>
      <c r="G68" s="309"/>
      <c r="H68" s="309"/>
      <c r="I68" s="309"/>
      <c r="J68" s="309"/>
      <c r="K68" s="307"/>
    </row>
    <row r="69" s="1" customFormat="1" ht="15" customHeight="1">
      <c r="B69" s="305"/>
      <c r="C69" s="311"/>
      <c r="D69" s="309" t="s">
        <v>4556</v>
      </c>
      <c r="E69" s="309"/>
      <c r="F69" s="309"/>
      <c r="G69" s="309"/>
      <c r="H69" s="309"/>
      <c r="I69" s="309"/>
      <c r="J69" s="309"/>
      <c r="K69" s="307"/>
    </row>
    <row r="70" s="1" customFormat="1" ht="15" customHeight="1">
      <c r="B70" s="305"/>
      <c r="C70" s="311"/>
      <c r="D70" s="309" t="s">
        <v>4557</v>
      </c>
      <c r="E70" s="309"/>
      <c r="F70" s="309"/>
      <c r="G70" s="309"/>
      <c r="H70" s="309"/>
      <c r="I70" s="309"/>
      <c r="J70" s="309"/>
      <c r="K70" s="307"/>
    </row>
    <row r="71" s="1" customFormat="1" ht="12.75" customHeight="1">
      <c r="B71" s="316"/>
      <c r="C71" s="317"/>
      <c r="D71" s="317"/>
      <c r="E71" s="317"/>
      <c r="F71" s="317"/>
      <c r="G71" s="317"/>
      <c r="H71" s="317"/>
      <c r="I71" s="317"/>
      <c r="J71" s="317"/>
      <c r="K71" s="318"/>
    </row>
    <row r="72" s="1" customFormat="1" ht="18.75" customHeight="1">
      <c r="B72" s="319"/>
      <c r="C72" s="319"/>
      <c r="D72" s="319"/>
      <c r="E72" s="319"/>
      <c r="F72" s="319"/>
      <c r="G72" s="319"/>
      <c r="H72" s="319"/>
      <c r="I72" s="319"/>
      <c r="J72" s="319"/>
      <c r="K72" s="320"/>
    </row>
    <row r="73" s="1" customFormat="1" ht="18.75" customHeight="1">
      <c r="B73" s="320"/>
      <c r="C73" s="320"/>
      <c r="D73" s="320"/>
      <c r="E73" s="320"/>
      <c r="F73" s="320"/>
      <c r="G73" s="320"/>
      <c r="H73" s="320"/>
      <c r="I73" s="320"/>
      <c r="J73" s="320"/>
      <c r="K73" s="320"/>
    </row>
    <row r="74" s="1" customFormat="1" ht="7.5" customHeight="1">
      <c r="B74" s="321"/>
      <c r="C74" s="322"/>
      <c r="D74" s="322"/>
      <c r="E74" s="322"/>
      <c r="F74" s="322"/>
      <c r="G74" s="322"/>
      <c r="H74" s="322"/>
      <c r="I74" s="322"/>
      <c r="J74" s="322"/>
      <c r="K74" s="323"/>
    </row>
    <row r="75" s="1" customFormat="1" ht="45" customHeight="1">
      <c r="B75" s="324"/>
      <c r="C75" s="325" t="s">
        <v>4558</v>
      </c>
      <c r="D75" s="325"/>
      <c r="E75" s="325"/>
      <c r="F75" s="325"/>
      <c r="G75" s="325"/>
      <c r="H75" s="325"/>
      <c r="I75" s="325"/>
      <c r="J75" s="325"/>
      <c r="K75" s="326"/>
    </row>
    <row r="76" s="1" customFormat="1" ht="17.25" customHeight="1">
      <c r="B76" s="324"/>
      <c r="C76" s="327" t="s">
        <v>4559</v>
      </c>
      <c r="D76" s="327"/>
      <c r="E76" s="327"/>
      <c r="F76" s="327" t="s">
        <v>4560</v>
      </c>
      <c r="G76" s="328"/>
      <c r="H76" s="327" t="s">
        <v>60</v>
      </c>
      <c r="I76" s="327" t="s">
        <v>63</v>
      </c>
      <c r="J76" s="327" t="s">
        <v>4561</v>
      </c>
      <c r="K76" s="326"/>
    </row>
    <row r="77" s="1" customFormat="1" ht="17.25" customHeight="1">
      <c r="B77" s="324"/>
      <c r="C77" s="329" t="s">
        <v>4562</v>
      </c>
      <c r="D77" s="329"/>
      <c r="E77" s="329"/>
      <c r="F77" s="330" t="s">
        <v>4563</v>
      </c>
      <c r="G77" s="331"/>
      <c r="H77" s="329"/>
      <c r="I77" s="329"/>
      <c r="J77" s="329" t="s">
        <v>4564</v>
      </c>
      <c r="K77" s="326"/>
    </row>
    <row r="78" s="1" customFormat="1" ht="5.25" customHeight="1">
      <c r="B78" s="324"/>
      <c r="C78" s="332"/>
      <c r="D78" s="332"/>
      <c r="E78" s="332"/>
      <c r="F78" s="332"/>
      <c r="G78" s="333"/>
      <c r="H78" s="332"/>
      <c r="I78" s="332"/>
      <c r="J78" s="332"/>
      <c r="K78" s="326"/>
    </row>
    <row r="79" s="1" customFormat="1" ht="15" customHeight="1">
      <c r="B79" s="324"/>
      <c r="C79" s="312" t="s">
        <v>59</v>
      </c>
      <c r="D79" s="334"/>
      <c r="E79" s="334"/>
      <c r="F79" s="335" t="s">
        <v>4565</v>
      </c>
      <c r="G79" s="336"/>
      <c r="H79" s="312" t="s">
        <v>4566</v>
      </c>
      <c r="I79" s="312" t="s">
        <v>4567</v>
      </c>
      <c r="J79" s="312">
        <v>20</v>
      </c>
      <c r="K79" s="326"/>
    </row>
    <row r="80" s="1" customFormat="1" ht="15" customHeight="1">
      <c r="B80" s="324"/>
      <c r="C80" s="312" t="s">
        <v>4568</v>
      </c>
      <c r="D80" s="312"/>
      <c r="E80" s="312"/>
      <c r="F80" s="335" t="s">
        <v>4565</v>
      </c>
      <c r="G80" s="336"/>
      <c r="H80" s="312" t="s">
        <v>4569</v>
      </c>
      <c r="I80" s="312" t="s">
        <v>4567</v>
      </c>
      <c r="J80" s="312">
        <v>120</v>
      </c>
      <c r="K80" s="326"/>
    </row>
    <row r="81" s="1" customFormat="1" ht="15" customHeight="1">
      <c r="B81" s="337"/>
      <c r="C81" s="312" t="s">
        <v>4570</v>
      </c>
      <c r="D81" s="312"/>
      <c r="E81" s="312"/>
      <c r="F81" s="335" t="s">
        <v>4571</v>
      </c>
      <c r="G81" s="336"/>
      <c r="H81" s="312" t="s">
        <v>4572</v>
      </c>
      <c r="I81" s="312" t="s">
        <v>4567</v>
      </c>
      <c r="J81" s="312">
        <v>50</v>
      </c>
      <c r="K81" s="326"/>
    </row>
    <row r="82" s="1" customFormat="1" ht="15" customHeight="1">
      <c r="B82" s="337"/>
      <c r="C82" s="312" t="s">
        <v>4573</v>
      </c>
      <c r="D82" s="312"/>
      <c r="E82" s="312"/>
      <c r="F82" s="335" t="s">
        <v>4565</v>
      </c>
      <c r="G82" s="336"/>
      <c r="H82" s="312" t="s">
        <v>4574</v>
      </c>
      <c r="I82" s="312" t="s">
        <v>4575</v>
      </c>
      <c r="J82" s="312"/>
      <c r="K82" s="326"/>
    </row>
    <row r="83" s="1" customFormat="1" ht="15" customHeight="1">
      <c r="B83" s="337"/>
      <c r="C83" s="338" t="s">
        <v>4576</v>
      </c>
      <c r="D83" s="338"/>
      <c r="E83" s="338"/>
      <c r="F83" s="339" t="s">
        <v>4571</v>
      </c>
      <c r="G83" s="338"/>
      <c r="H83" s="338" t="s">
        <v>4577</v>
      </c>
      <c r="I83" s="338" t="s">
        <v>4567</v>
      </c>
      <c r="J83" s="338">
        <v>15</v>
      </c>
      <c r="K83" s="326"/>
    </row>
    <row r="84" s="1" customFormat="1" ht="15" customHeight="1">
      <c r="B84" s="337"/>
      <c r="C84" s="338" t="s">
        <v>4578</v>
      </c>
      <c r="D84" s="338"/>
      <c r="E84" s="338"/>
      <c r="F84" s="339" t="s">
        <v>4571</v>
      </c>
      <c r="G84" s="338"/>
      <c r="H84" s="338" t="s">
        <v>4579</v>
      </c>
      <c r="I84" s="338" t="s">
        <v>4567</v>
      </c>
      <c r="J84" s="338">
        <v>15</v>
      </c>
      <c r="K84" s="326"/>
    </row>
    <row r="85" s="1" customFormat="1" ht="15" customHeight="1">
      <c r="B85" s="337"/>
      <c r="C85" s="338" t="s">
        <v>4580</v>
      </c>
      <c r="D85" s="338"/>
      <c r="E85" s="338"/>
      <c r="F85" s="339" t="s">
        <v>4571</v>
      </c>
      <c r="G85" s="338"/>
      <c r="H85" s="338" t="s">
        <v>4581</v>
      </c>
      <c r="I85" s="338" t="s">
        <v>4567</v>
      </c>
      <c r="J85" s="338">
        <v>20</v>
      </c>
      <c r="K85" s="326"/>
    </row>
    <row r="86" s="1" customFormat="1" ht="15" customHeight="1">
      <c r="B86" s="337"/>
      <c r="C86" s="338" t="s">
        <v>4582</v>
      </c>
      <c r="D86" s="338"/>
      <c r="E86" s="338"/>
      <c r="F86" s="339" t="s">
        <v>4571</v>
      </c>
      <c r="G86" s="338"/>
      <c r="H86" s="338" t="s">
        <v>4583</v>
      </c>
      <c r="I86" s="338" t="s">
        <v>4567</v>
      </c>
      <c r="J86" s="338">
        <v>20</v>
      </c>
      <c r="K86" s="326"/>
    </row>
    <row r="87" s="1" customFormat="1" ht="15" customHeight="1">
      <c r="B87" s="337"/>
      <c r="C87" s="312" t="s">
        <v>4584</v>
      </c>
      <c r="D87" s="312"/>
      <c r="E87" s="312"/>
      <c r="F87" s="335" t="s">
        <v>4571</v>
      </c>
      <c r="G87" s="336"/>
      <c r="H87" s="312" t="s">
        <v>4585</v>
      </c>
      <c r="I87" s="312" t="s">
        <v>4567</v>
      </c>
      <c r="J87" s="312">
        <v>50</v>
      </c>
      <c r="K87" s="326"/>
    </row>
    <row r="88" s="1" customFormat="1" ht="15" customHeight="1">
      <c r="B88" s="337"/>
      <c r="C88" s="312" t="s">
        <v>4586</v>
      </c>
      <c r="D88" s="312"/>
      <c r="E88" s="312"/>
      <c r="F88" s="335" t="s">
        <v>4571</v>
      </c>
      <c r="G88" s="336"/>
      <c r="H88" s="312" t="s">
        <v>4587</v>
      </c>
      <c r="I88" s="312" t="s">
        <v>4567</v>
      </c>
      <c r="J88" s="312">
        <v>20</v>
      </c>
      <c r="K88" s="326"/>
    </row>
    <row r="89" s="1" customFormat="1" ht="15" customHeight="1">
      <c r="B89" s="337"/>
      <c r="C89" s="312" t="s">
        <v>4588</v>
      </c>
      <c r="D89" s="312"/>
      <c r="E89" s="312"/>
      <c r="F89" s="335" t="s">
        <v>4571</v>
      </c>
      <c r="G89" s="336"/>
      <c r="H89" s="312" t="s">
        <v>4589</v>
      </c>
      <c r="I89" s="312" t="s">
        <v>4567</v>
      </c>
      <c r="J89" s="312">
        <v>20</v>
      </c>
      <c r="K89" s="326"/>
    </row>
    <row r="90" s="1" customFormat="1" ht="15" customHeight="1">
      <c r="B90" s="337"/>
      <c r="C90" s="312" t="s">
        <v>4590</v>
      </c>
      <c r="D90" s="312"/>
      <c r="E90" s="312"/>
      <c r="F90" s="335" t="s">
        <v>4571</v>
      </c>
      <c r="G90" s="336"/>
      <c r="H90" s="312" t="s">
        <v>4591</v>
      </c>
      <c r="I90" s="312" t="s">
        <v>4567</v>
      </c>
      <c r="J90" s="312">
        <v>50</v>
      </c>
      <c r="K90" s="326"/>
    </row>
    <row r="91" s="1" customFormat="1" ht="15" customHeight="1">
      <c r="B91" s="337"/>
      <c r="C91" s="312" t="s">
        <v>4592</v>
      </c>
      <c r="D91" s="312"/>
      <c r="E91" s="312"/>
      <c r="F91" s="335" t="s">
        <v>4571</v>
      </c>
      <c r="G91" s="336"/>
      <c r="H91" s="312" t="s">
        <v>4592</v>
      </c>
      <c r="I91" s="312" t="s">
        <v>4567</v>
      </c>
      <c r="J91" s="312">
        <v>50</v>
      </c>
      <c r="K91" s="326"/>
    </row>
    <row r="92" s="1" customFormat="1" ht="15" customHeight="1">
      <c r="B92" s="337"/>
      <c r="C92" s="312" t="s">
        <v>4593</v>
      </c>
      <c r="D92" s="312"/>
      <c r="E92" s="312"/>
      <c r="F92" s="335" t="s">
        <v>4571</v>
      </c>
      <c r="G92" s="336"/>
      <c r="H92" s="312" t="s">
        <v>4594</v>
      </c>
      <c r="I92" s="312" t="s">
        <v>4567</v>
      </c>
      <c r="J92" s="312">
        <v>255</v>
      </c>
      <c r="K92" s="326"/>
    </row>
    <row r="93" s="1" customFormat="1" ht="15" customHeight="1">
      <c r="B93" s="337"/>
      <c r="C93" s="312" t="s">
        <v>4595</v>
      </c>
      <c r="D93" s="312"/>
      <c r="E93" s="312"/>
      <c r="F93" s="335" t="s">
        <v>4565</v>
      </c>
      <c r="G93" s="336"/>
      <c r="H93" s="312" t="s">
        <v>4596</v>
      </c>
      <c r="I93" s="312" t="s">
        <v>4597</v>
      </c>
      <c r="J93" s="312"/>
      <c r="K93" s="326"/>
    </row>
    <row r="94" s="1" customFormat="1" ht="15" customHeight="1">
      <c r="B94" s="337"/>
      <c r="C94" s="312" t="s">
        <v>4598</v>
      </c>
      <c r="D94" s="312"/>
      <c r="E94" s="312"/>
      <c r="F94" s="335" t="s">
        <v>4565</v>
      </c>
      <c r="G94" s="336"/>
      <c r="H94" s="312" t="s">
        <v>4599</v>
      </c>
      <c r="I94" s="312" t="s">
        <v>4600</v>
      </c>
      <c r="J94" s="312"/>
      <c r="K94" s="326"/>
    </row>
    <row r="95" s="1" customFormat="1" ht="15" customHeight="1">
      <c r="B95" s="337"/>
      <c r="C95" s="312" t="s">
        <v>4601</v>
      </c>
      <c r="D95" s="312"/>
      <c r="E95" s="312"/>
      <c r="F95" s="335" t="s">
        <v>4565</v>
      </c>
      <c r="G95" s="336"/>
      <c r="H95" s="312" t="s">
        <v>4601</v>
      </c>
      <c r="I95" s="312" t="s">
        <v>4600</v>
      </c>
      <c r="J95" s="312"/>
      <c r="K95" s="326"/>
    </row>
    <row r="96" s="1" customFormat="1" ht="15" customHeight="1">
      <c r="B96" s="337"/>
      <c r="C96" s="312" t="s">
        <v>44</v>
      </c>
      <c r="D96" s="312"/>
      <c r="E96" s="312"/>
      <c r="F96" s="335" t="s">
        <v>4565</v>
      </c>
      <c r="G96" s="336"/>
      <c r="H96" s="312" t="s">
        <v>4602</v>
      </c>
      <c r="I96" s="312" t="s">
        <v>4600</v>
      </c>
      <c r="J96" s="312"/>
      <c r="K96" s="326"/>
    </row>
    <row r="97" s="1" customFormat="1" ht="15" customHeight="1">
      <c r="B97" s="337"/>
      <c r="C97" s="312" t="s">
        <v>54</v>
      </c>
      <c r="D97" s="312"/>
      <c r="E97" s="312"/>
      <c r="F97" s="335" t="s">
        <v>4565</v>
      </c>
      <c r="G97" s="336"/>
      <c r="H97" s="312" t="s">
        <v>4603</v>
      </c>
      <c r="I97" s="312" t="s">
        <v>4600</v>
      </c>
      <c r="J97" s="312"/>
      <c r="K97" s="326"/>
    </row>
    <row r="98" s="1" customFormat="1" ht="15" customHeight="1">
      <c r="B98" s="340"/>
      <c r="C98" s="341"/>
      <c r="D98" s="341"/>
      <c r="E98" s="341"/>
      <c r="F98" s="341"/>
      <c r="G98" s="341"/>
      <c r="H98" s="341"/>
      <c r="I98" s="341"/>
      <c r="J98" s="341"/>
      <c r="K98" s="342"/>
    </row>
    <row r="99" s="1" customFormat="1" ht="18.75" customHeight="1">
      <c r="B99" s="343"/>
      <c r="C99" s="344"/>
      <c r="D99" s="344"/>
      <c r="E99" s="344"/>
      <c r="F99" s="344"/>
      <c r="G99" s="344"/>
      <c r="H99" s="344"/>
      <c r="I99" s="344"/>
      <c r="J99" s="344"/>
      <c r="K99" s="343"/>
    </row>
    <row r="100" s="1" customFormat="1" ht="18.75" customHeight="1">
      <c r="B100" s="320"/>
      <c r="C100" s="320"/>
      <c r="D100" s="320"/>
      <c r="E100" s="320"/>
      <c r="F100" s="320"/>
      <c r="G100" s="320"/>
      <c r="H100" s="320"/>
      <c r="I100" s="320"/>
      <c r="J100" s="320"/>
      <c r="K100" s="320"/>
    </row>
    <row r="101" s="1" customFormat="1" ht="7.5" customHeight="1">
      <c r="B101" s="321"/>
      <c r="C101" s="322"/>
      <c r="D101" s="322"/>
      <c r="E101" s="322"/>
      <c r="F101" s="322"/>
      <c r="G101" s="322"/>
      <c r="H101" s="322"/>
      <c r="I101" s="322"/>
      <c r="J101" s="322"/>
      <c r="K101" s="323"/>
    </row>
    <row r="102" s="1" customFormat="1" ht="45" customHeight="1">
      <c r="B102" s="324"/>
      <c r="C102" s="325" t="s">
        <v>4604</v>
      </c>
      <c r="D102" s="325"/>
      <c r="E102" s="325"/>
      <c r="F102" s="325"/>
      <c r="G102" s="325"/>
      <c r="H102" s="325"/>
      <c r="I102" s="325"/>
      <c r="J102" s="325"/>
      <c r="K102" s="326"/>
    </row>
    <row r="103" s="1" customFormat="1" ht="17.25" customHeight="1">
      <c r="B103" s="324"/>
      <c r="C103" s="327" t="s">
        <v>4559</v>
      </c>
      <c r="D103" s="327"/>
      <c r="E103" s="327"/>
      <c r="F103" s="327" t="s">
        <v>4560</v>
      </c>
      <c r="G103" s="328"/>
      <c r="H103" s="327" t="s">
        <v>60</v>
      </c>
      <c r="I103" s="327" t="s">
        <v>63</v>
      </c>
      <c r="J103" s="327" t="s">
        <v>4561</v>
      </c>
      <c r="K103" s="326"/>
    </row>
    <row r="104" s="1" customFormat="1" ht="17.25" customHeight="1">
      <c r="B104" s="324"/>
      <c r="C104" s="329" t="s">
        <v>4562</v>
      </c>
      <c r="D104" s="329"/>
      <c r="E104" s="329"/>
      <c r="F104" s="330" t="s">
        <v>4563</v>
      </c>
      <c r="G104" s="331"/>
      <c r="H104" s="329"/>
      <c r="I104" s="329"/>
      <c r="J104" s="329" t="s">
        <v>4564</v>
      </c>
      <c r="K104" s="326"/>
    </row>
    <row r="105" s="1" customFormat="1" ht="5.25" customHeight="1">
      <c r="B105" s="324"/>
      <c r="C105" s="327"/>
      <c r="D105" s="327"/>
      <c r="E105" s="327"/>
      <c r="F105" s="327"/>
      <c r="G105" s="345"/>
      <c r="H105" s="327"/>
      <c r="I105" s="327"/>
      <c r="J105" s="327"/>
      <c r="K105" s="326"/>
    </row>
    <row r="106" s="1" customFormat="1" ht="15" customHeight="1">
      <c r="B106" s="324"/>
      <c r="C106" s="312" t="s">
        <v>59</v>
      </c>
      <c r="D106" s="334"/>
      <c r="E106" s="334"/>
      <c r="F106" s="335" t="s">
        <v>4565</v>
      </c>
      <c r="G106" s="312"/>
      <c r="H106" s="312" t="s">
        <v>4605</v>
      </c>
      <c r="I106" s="312" t="s">
        <v>4567</v>
      </c>
      <c r="J106" s="312">
        <v>20</v>
      </c>
      <c r="K106" s="326"/>
    </row>
    <row r="107" s="1" customFormat="1" ht="15" customHeight="1">
      <c r="B107" s="324"/>
      <c r="C107" s="312" t="s">
        <v>4568</v>
      </c>
      <c r="D107" s="312"/>
      <c r="E107" s="312"/>
      <c r="F107" s="335" t="s">
        <v>4565</v>
      </c>
      <c r="G107" s="312"/>
      <c r="H107" s="312" t="s">
        <v>4605</v>
      </c>
      <c r="I107" s="312" t="s">
        <v>4567</v>
      </c>
      <c r="J107" s="312">
        <v>120</v>
      </c>
      <c r="K107" s="326"/>
    </row>
    <row r="108" s="1" customFormat="1" ht="15" customHeight="1">
      <c r="B108" s="337"/>
      <c r="C108" s="312" t="s">
        <v>4570</v>
      </c>
      <c r="D108" s="312"/>
      <c r="E108" s="312"/>
      <c r="F108" s="335" t="s">
        <v>4571</v>
      </c>
      <c r="G108" s="312"/>
      <c r="H108" s="312" t="s">
        <v>4605</v>
      </c>
      <c r="I108" s="312" t="s">
        <v>4567</v>
      </c>
      <c r="J108" s="312">
        <v>50</v>
      </c>
      <c r="K108" s="326"/>
    </row>
    <row r="109" s="1" customFormat="1" ht="15" customHeight="1">
      <c r="B109" s="337"/>
      <c r="C109" s="312" t="s">
        <v>4573</v>
      </c>
      <c r="D109" s="312"/>
      <c r="E109" s="312"/>
      <c r="F109" s="335" t="s">
        <v>4565</v>
      </c>
      <c r="G109" s="312"/>
      <c r="H109" s="312" t="s">
        <v>4605</v>
      </c>
      <c r="I109" s="312" t="s">
        <v>4575</v>
      </c>
      <c r="J109" s="312"/>
      <c r="K109" s="326"/>
    </row>
    <row r="110" s="1" customFormat="1" ht="15" customHeight="1">
      <c r="B110" s="337"/>
      <c r="C110" s="312" t="s">
        <v>4584</v>
      </c>
      <c r="D110" s="312"/>
      <c r="E110" s="312"/>
      <c r="F110" s="335" t="s">
        <v>4571</v>
      </c>
      <c r="G110" s="312"/>
      <c r="H110" s="312" t="s">
        <v>4605</v>
      </c>
      <c r="I110" s="312" t="s">
        <v>4567</v>
      </c>
      <c r="J110" s="312">
        <v>50</v>
      </c>
      <c r="K110" s="326"/>
    </row>
    <row r="111" s="1" customFormat="1" ht="15" customHeight="1">
      <c r="B111" s="337"/>
      <c r="C111" s="312" t="s">
        <v>4592</v>
      </c>
      <c r="D111" s="312"/>
      <c r="E111" s="312"/>
      <c r="F111" s="335" t="s">
        <v>4571</v>
      </c>
      <c r="G111" s="312"/>
      <c r="H111" s="312" t="s">
        <v>4605</v>
      </c>
      <c r="I111" s="312" t="s">
        <v>4567</v>
      </c>
      <c r="J111" s="312">
        <v>50</v>
      </c>
      <c r="K111" s="326"/>
    </row>
    <row r="112" s="1" customFormat="1" ht="15" customHeight="1">
      <c r="B112" s="337"/>
      <c r="C112" s="312" t="s">
        <v>4590</v>
      </c>
      <c r="D112" s="312"/>
      <c r="E112" s="312"/>
      <c r="F112" s="335" t="s">
        <v>4571</v>
      </c>
      <c r="G112" s="312"/>
      <c r="H112" s="312" t="s">
        <v>4605</v>
      </c>
      <c r="I112" s="312" t="s">
        <v>4567</v>
      </c>
      <c r="J112" s="312">
        <v>50</v>
      </c>
      <c r="K112" s="326"/>
    </row>
    <row r="113" s="1" customFormat="1" ht="15" customHeight="1">
      <c r="B113" s="337"/>
      <c r="C113" s="312" t="s">
        <v>59</v>
      </c>
      <c r="D113" s="312"/>
      <c r="E113" s="312"/>
      <c r="F113" s="335" t="s">
        <v>4565</v>
      </c>
      <c r="G113" s="312"/>
      <c r="H113" s="312" t="s">
        <v>4606</v>
      </c>
      <c r="I113" s="312" t="s">
        <v>4567</v>
      </c>
      <c r="J113" s="312">
        <v>20</v>
      </c>
      <c r="K113" s="326"/>
    </row>
    <row r="114" s="1" customFormat="1" ht="15" customHeight="1">
      <c r="B114" s="337"/>
      <c r="C114" s="312" t="s">
        <v>4607</v>
      </c>
      <c r="D114" s="312"/>
      <c r="E114" s="312"/>
      <c r="F114" s="335" t="s">
        <v>4565</v>
      </c>
      <c r="G114" s="312"/>
      <c r="H114" s="312" t="s">
        <v>4608</v>
      </c>
      <c r="I114" s="312" t="s">
        <v>4567</v>
      </c>
      <c r="J114" s="312">
        <v>120</v>
      </c>
      <c r="K114" s="326"/>
    </row>
    <row r="115" s="1" customFormat="1" ht="15" customHeight="1">
      <c r="B115" s="337"/>
      <c r="C115" s="312" t="s">
        <v>44</v>
      </c>
      <c r="D115" s="312"/>
      <c r="E115" s="312"/>
      <c r="F115" s="335" t="s">
        <v>4565</v>
      </c>
      <c r="G115" s="312"/>
      <c r="H115" s="312" t="s">
        <v>4609</v>
      </c>
      <c r="I115" s="312" t="s">
        <v>4600</v>
      </c>
      <c r="J115" s="312"/>
      <c r="K115" s="326"/>
    </row>
    <row r="116" s="1" customFormat="1" ht="15" customHeight="1">
      <c r="B116" s="337"/>
      <c r="C116" s="312" t="s">
        <v>54</v>
      </c>
      <c r="D116" s="312"/>
      <c r="E116" s="312"/>
      <c r="F116" s="335" t="s">
        <v>4565</v>
      </c>
      <c r="G116" s="312"/>
      <c r="H116" s="312" t="s">
        <v>4610</v>
      </c>
      <c r="I116" s="312" t="s">
        <v>4600</v>
      </c>
      <c r="J116" s="312"/>
      <c r="K116" s="326"/>
    </row>
    <row r="117" s="1" customFormat="1" ht="15" customHeight="1">
      <c r="B117" s="337"/>
      <c r="C117" s="312" t="s">
        <v>63</v>
      </c>
      <c r="D117" s="312"/>
      <c r="E117" s="312"/>
      <c r="F117" s="335" t="s">
        <v>4565</v>
      </c>
      <c r="G117" s="312"/>
      <c r="H117" s="312" t="s">
        <v>4611</v>
      </c>
      <c r="I117" s="312" t="s">
        <v>4612</v>
      </c>
      <c r="J117" s="312"/>
      <c r="K117" s="326"/>
    </row>
    <row r="118" s="1" customFormat="1" ht="15" customHeight="1">
      <c r="B118" s="340"/>
      <c r="C118" s="346"/>
      <c r="D118" s="346"/>
      <c r="E118" s="346"/>
      <c r="F118" s="346"/>
      <c r="G118" s="346"/>
      <c r="H118" s="346"/>
      <c r="I118" s="346"/>
      <c r="J118" s="346"/>
      <c r="K118" s="342"/>
    </row>
    <row r="119" s="1" customFormat="1" ht="18.75" customHeight="1">
      <c r="B119" s="347"/>
      <c r="C119" s="348"/>
      <c r="D119" s="348"/>
      <c r="E119" s="348"/>
      <c r="F119" s="349"/>
      <c r="G119" s="348"/>
      <c r="H119" s="348"/>
      <c r="I119" s="348"/>
      <c r="J119" s="348"/>
      <c r="K119" s="347"/>
    </row>
    <row r="120" s="1" customFormat="1" ht="18.75" customHeight="1">
      <c r="B120" s="320"/>
      <c r="C120" s="320"/>
      <c r="D120" s="320"/>
      <c r="E120" s="320"/>
      <c r="F120" s="320"/>
      <c r="G120" s="320"/>
      <c r="H120" s="320"/>
      <c r="I120" s="320"/>
      <c r="J120" s="320"/>
      <c r="K120" s="320"/>
    </row>
    <row r="121" s="1" customFormat="1" ht="7.5" customHeight="1">
      <c r="B121" s="350"/>
      <c r="C121" s="351"/>
      <c r="D121" s="351"/>
      <c r="E121" s="351"/>
      <c r="F121" s="351"/>
      <c r="G121" s="351"/>
      <c r="H121" s="351"/>
      <c r="I121" s="351"/>
      <c r="J121" s="351"/>
      <c r="K121" s="352"/>
    </row>
    <row r="122" s="1" customFormat="1" ht="45" customHeight="1">
      <c r="B122" s="353"/>
      <c r="C122" s="303" t="s">
        <v>4613</v>
      </c>
      <c r="D122" s="303"/>
      <c r="E122" s="303"/>
      <c r="F122" s="303"/>
      <c r="G122" s="303"/>
      <c r="H122" s="303"/>
      <c r="I122" s="303"/>
      <c r="J122" s="303"/>
      <c r="K122" s="354"/>
    </row>
    <row r="123" s="1" customFormat="1" ht="17.25" customHeight="1">
      <c r="B123" s="355"/>
      <c r="C123" s="327" t="s">
        <v>4559</v>
      </c>
      <c r="D123" s="327"/>
      <c r="E123" s="327"/>
      <c r="F123" s="327" t="s">
        <v>4560</v>
      </c>
      <c r="G123" s="328"/>
      <c r="H123" s="327" t="s">
        <v>60</v>
      </c>
      <c r="I123" s="327" t="s">
        <v>63</v>
      </c>
      <c r="J123" s="327" t="s">
        <v>4561</v>
      </c>
      <c r="K123" s="356"/>
    </row>
    <row r="124" s="1" customFormat="1" ht="17.25" customHeight="1">
      <c r="B124" s="355"/>
      <c r="C124" s="329" t="s">
        <v>4562</v>
      </c>
      <c r="D124" s="329"/>
      <c r="E124" s="329"/>
      <c r="F124" s="330" t="s">
        <v>4563</v>
      </c>
      <c r="G124" s="331"/>
      <c r="H124" s="329"/>
      <c r="I124" s="329"/>
      <c r="J124" s="329" t="s">
        <v>4564</v>
      </c>
      <c r="K124" s="356"/>
    </row>
    <row r="125" s="1" customFormat="1" ht="5.25" customHeight="1">
      <c r="B125" s="357"/>
      <c r="C125" s="332"/>
      <c r="D125" s="332"/>
      <c r="E125" s="332"/>
      <c r="F125" s="332"/>
      <c r="G125" s="358"/>
      <c r="H125" s="332"/>
      <c r="I125" s="332"/>
      <c r="J125" s="332"/>
      <c r="K125" s="359"/>
    </row>
    <row r="126" s="1" customFormat="1" ht="15" customHeight="1">
      <c r="B126" s="357"/>
      <c r="C126" s="312" t="s">
        <v>4568</v>
      </c>
      <c r="D126" s="334"/>
      <c r="E126" s="334"/>
      <c r="F126" s="335" t="s">
        <v>4565</v>
      </c>
      <c r="G126" s="312"/>
      <c r="H126" s="312" t="s">
        <v>4605</v>
      </c>
      <c r="I126" s="312" t="s">
        <v>4567</v>
      </c>
      <c r="J126" s="312">
        <v>120</v>
      </c>
      <c r="K126" s="360"/>
    </row>
    <row r="127" s="1" customFormat="1" ht="15" customHeight="1">
      <c r="B127" s="357"/>
      <c r="C127" s="312" t="s">
        <v>4614</v>
      </c>
      <c r="D127" s="312"/>
      <c r="E127" s="312"/>
      <c r="F127" s="335" t="s">
        <v>4565</v>
      </c>
      <c r="G127" s="312"/>
      <c r="H127" s="312" t="s">
        <v>4615</v>
      </c>
      <c r="I127" s="312" t="s">
        <v>4567</v>
      </c>
      <c r="J127" s="312" t="s">
        <v>4616</v>
      </c>
      <c r="K127" s="360"/>
    </row>
    <row r="128" s="1" customFormat="1" ht="15" customHeight="1">
      <c r="B128" s="357"/>
      <c r="C128" s="312" t="s">
        <v>97</v>
      </c>
      <c r="D128" s="312"/>
      <c r="E128" s="312"/>
      <c r="F128" s="335" t="s">
        <v>4565</v>
      </c>
      <c r="G128" s="312"/>
      <c r="H128" s="312" t="s">
        <v>4617</v>
      </c>
      <c r="I128" s="312" t="s">
        <v>4567</v>
      </c>
      <c r="J128" s="312" t="s">
        <v>4616</v>
      </c>
      <c r="K128" s="360"/>
    </row>
    <row r="129" s="1" customFormat="1" ht="15" customHeight="1">
      <c r="B129" s="357"/>
      <c r="C129" s="312" t="s">
        <v>4576</v>
      </c>
      <c r="D129" s="312"/>
      <c r="E129" s="312"/>
      <c r="F129" s="335" t="s">
        <v>4571</v>
      </c>
      <c r="G129" s="312"/>
      <c r="H129" s="312" t="s">
        <v>4577</v>
      </c>
      <c r="I129" s="312" t="s">
        <v>4567</v>
      </c>
      <c r="J129" s="312">
        <v>15</v>
      </c>
      <c r="K129" s="360"/>
    </row>
    <row r="130" s="1" customFormat="1" ht="15" customHeight="1">
      <c r="B130" s="357"/>
      <c r="C130" s="338" t="s">
        <v>4578</v>
      </c>
      <c r="D130" s="338"/>
      <c r="E130" s="338"/>
      <c r="F130" s="339" t="s">
        <v>4571</v>
      </c>
      <c r="G130" s="338"/>
      <c r="H130" s="338" t="s">
        <v>4579</v>
      </c>
      <c r="I130" s="338" t="s">
        <v>4567</v>
      </c>
      <c r="J130" s="338">
        <v>15</v>
      </c>
      <c r="K130" s="360"/>
    </row>
    <row r="131" s="1" customFormat="1" ht="15" customHeight="1">
      <c r="B131" s="357"/>
      <c r="C131" s="338" t="s">
        <v>4580</v>
      </c>
      <c r="D131" s="338"/>
      <c r="E131" s="338"/>
      <c r="F131" s="339" t="s">
        <v>4571</v>
      </c>
      <c r="G131" s="338"/>
      <c r="H131" s="338" t="s">
        <v>4581</v>
      </c>
      <c r="I131" s="338" t="s">
        <v>4567</v>
      </c>
      <c r="J131" s="338">
        <v>20</v>
      </c>
      <c r="K131" s="360"/>
    </row>
    <row r="132" s="1" customFormat="1" ht="15" customHeight="1">
      <c r="B132" s="357"/>
      <c r="C132" s="338" t="s">
        <v>4582</v>
      </c>
      <c r="D132" s="338"/>
      <c r="E132" s="338"/>
      <c r="F132" s="339" t="s">
        <v>4571</v>
      </c>
      <c r="G132" s="338"/>
      <c r="H132" s="338" t="s">
        <v>4583</v>
      </c>
      <c r="I132" s="338" t="s">
        <v>4567</v>
      </c>
      <c r="J132" s="338">
        <v>20</v>
      </c>
      <c r="K132" s="360"/>
    </row>
    <row r="133" s="1" customFormat="1" ht="15" customHeight="1">
      <c r="B133" s="357"/>
      <c r="C133" s="312" t="s">
        <v>4570</v>
      </c>
      <c r="D133" s="312"/>
      <c r="E133" s="312"/>
      <c r="F133" s="335" t="s">
        <v>4571</v>
      </c>
      <c r="G133" s="312"/>
      <c r="H133" s="312" t="s">
        <v>4605</v>
      </c>
      <c r="I133" s="312" t="s">
        <v>4567</v>
      </c>
      <c r="J133" s="312">
        <v>50</v>
      </c>
      <c r="K133" s="360"/>
    </row>
    <row r="134" s="1" customFormat="1" ht="15" customHeight="1">
      <c r="B134" s="357"/>
      <c r="C134" s="312" t="s">
        <v>4584</v>
      </c>
      <c r="D134" s="312"/>
      <c r="E134" s="312"/>
      <c r="F134" s="335" t="s">
        <v>4571</v>
      </c>
      <c r="G134" s="312"/>
      <c r="H134" s="312" t="s">
        <v>4605</v>
      </c>
      <c r="I134" s="312" t="s">
        <v>4567</v>
      </c>
      <c r="J134" s="312">
        <v>50</v>
      </c>
      <c r="K134" s="360"/>
    </row>
    <row r="135" s="1" customFormat="1" ht="15" customHeight="1">
      <c r="B135" s="357"/>
      <c r="C135" s="312" t="s">
        <v>4590</v>
      </c>
      <c r="D135" s="312"/>
      <c r="E135" s="312"/>
      <c r="F135" s="335" t="s">
        <v>4571</v>
      </c>
      <c r="G135" s="312"/>
      <c r="H135" s="312" t="s">
        <v>4605</v>
      </c>
      <c r="I135" s="312" t="s">
        <v>4567</v>
      </c>
      <c r="J135" s="312">
        <v>50</v>
      </c>
      <c r="K135" s="360"/>
    </row>
    <row r="136" s="1" customFormat="1" ht="15" customHeight="1">
      <c r="B136" s="357"/>
      <c r="C136" s="312" t="s">
        <v>4592</v>
      </c>
      <c r="D136" s="312"/>
      <c r="E136" s="312"/>
      <c r="F136" s="335" t="s">
        <v>4571</v>
      </c>
      <c r="G136" s="312"/>
      <c r="H136" s="312" t="s">
        <v>4605</v>
      </c>
      <c r="I136" s="312" t="s">
        <v>4567</v>
      </c>
      <c r="J136" s="312">
        <v>50</v>
      </c>
      <c r="K136" s="360"/>
    </row>
    <row r="137" s="1" customFormat="1" ht="15" customHeight="1">
      <c r="B137" s="357"/>
      <c r="C137" s="312" t="s">
        <v>4593</v>
      </c>
      <c r="D137" s="312"/>
      <c r="E137" s="312"/>
      <c r="F137" s="335" t="s">
        <v>4571</v>
      </c>
      <c r="G137" s="312"/>
      <c r="H137" s="312" t="s">
        <v>4618</v>
      </c>
      <c r="I137" s="312" t="s">
        <v>4567</v>
      </c>
      <c r="J137" s="312">
        <v>255</v>
      </c>
      <c r="K137" s="360"/>
    </row>
    <row r="138" s="1" customFormat="1" ht="15" customHeight="1">
      <c r="B138" s="357"/>
      <c r="C138" s="312" t="s">
        <v>4595</v>
      </c>
      <c r="D138" s="312"/>
      <c r="E138" s="312"/>
      <c r="F138" s="335" t="s">
        <v>4565</v>
      </c>
      <c r="G138" s="312"/>
      <c r="H138" s="312" t="s">
        <v>4619</v>
      </c>
      <c r="I138" s="312" t="s">
        <v>4597</v>
      </c>
      <c r="J138" s="312"/>
      <c r="K138" s="360"/>
    </row>
    <row r="139" s="1" customFormat="1" ht="15" customHeight="1">
      <c r="B139" s="357"/>
      <c r="C139" s="312" t="s">
        <v>4598</v>
      </c>
      <c r="D139" s="312"/>
      <c r="E139" s="312"/>
      <c r="F139" s="335" t="s">
        <v>4565</v>
      </c>
      <c r="G139" s="312"/>
      <c r="H139" s="312" t="s">
        <v>4620</v>
      </c>
      <c r="I139" s="312" t="s">
        <v>4600</v>
      </c>
      <c r="J139" s="312"/>
      <c r="K139" s="360"/>
    </row>
    <row r="140" s="1" customFormat="1" ht="15" customHeight="1">
      <c r="B140" s="357"/>
      <c r="C140" s="312" t="s">
        <v>4601</v>
      </c>
      <c r="D140" s="312"/>
      <c r="E140" s="312"/>
      <c r="F140" s="335" t="s">
        <v>4565</v>
      </c>
      <c r="G140" s="312"/>
      <c r="H140" s="312" t="s">
        <v>4601</v>
      </c>
      <c r="I140" s="312" t="s">
        <v>4600</v>
      </c>
      <c r="J140" s="312"/>
      <c r="K140" s="360"/>
    </row>
    <row r="141" s="1" customFormat="1" ht="15" customHeight="1">
      <c r="B141" s="357"/>
      <c r="C141" s="312" t="s">
        <v>44</v>
      </c>
      <c r="D141" s="312"/>
      <c r="E141" s="312"/>
      <c r="F141" s="335" t="s">
        <v>4565</v>
      </c>
      <c r="G141" s="312"/>
      <c r="H141" s="312" t="s">
        <v>4621</v>
      </c>
      <c r="I141" s="312" t="s">
        <v>4600</v>
      </c>
      <c r="J141" s="312"/>
      <c r="K141" s="360"/>
    </row>
    <row r="142" s="1" customFormat="1" ht="15" customHeight="1">
      <c r="B142" s="357"/>
      <c r="C142" s="312" t="s">
        <v>4622</v>
      </c>
      <c r="D142" s="312"/>
      <c r="E142" s="312"/>
      <c r="F142" s="335" t="s">
        <v>4565</v>
      </c>
      <c r="G142" s="312"/>
      <c r="H142" s="312" t="s">
        <v>4623</v>
      </c>
      <c r="I142" s="312" t="s">
        <v>4600</v>
      </c>
      <c r="J142" s="312"/>
      <c r="K142" s="360"/>
    </row>
    <row r="143" s="1" customFormat="1" ht="15" customHeight="1">
      <c r="B143" s="361"/>
      <c r="C143" s="362"/>
      <c r="D143" s="362"/>
      <c r="E143" s="362"/>
      <c r="F143" s="362"/>
      <c r="G143" s="362"/>
      <c r="H143" s="362"/>
      <c r="I143" s="362"/>
      <c r="J143" s="362"/>
      <c r="K143" s="363"/>
    </row>
    <row r="144" s="1" customFormat="1" ht="18.75" customHeight="1">
      <c r="B144" s="348"/>
      <c r="C144" s="348"/>
      <c r="D144" s="348"/>
      <c r="E144" s="348"/>
      <c r="F144" s="349"/>
      <c r="G144" s="348"/>
      <c r="H144" s="348"/>
      <c r="I144" s="348"/>
      <c r="J144" s="348"/>
      <c r="K144" s="348"/>
    </row>
    <row r="145" s="1" customFormat="1" ht="18.75" customHeight="1">
      <c r="B145" s="320"/>
      <c r="C145" s="320"/>
      <c r="D145" s="320"/>
      <c r="E145" s="320"/>
      <c r="F145" s="320"/>
      <c r="G145" s="320"/>
      <c r="H145" s="320"/>
      <c r="I145" s="320"/>
      <c r="J145" s="320"/>
      <c r="K145" s="320"/>
    </row>
    <row r="146" s="1" customFormat="1" ht="7.5" customHeight="1">
      <c r="B146" s="321"/>
      <c r="C146" s="322"/>
      <c r="D146" s="322"/>
      <c r="E146" s="322"/>
      <c r="F146" s="322"/>
      <c r="G146" s="322"/>
      <c r="H146" s="322"/>
      <c r="I146" s="322"/>
      <c r="J146" s="322"/>
      <c r="K146" s="323"/>
    </row>
    <row r="147" s="1" customFormat="1" ht="45" customHeight="1">
      <c r="B147" s="324"/>
      <c r="C147" s="325" t="s">
        <v>4624</v>
      </c>
      <c r="D147" s="325"/>
      <c r="E147" s="325"/>
      <c r="F147" s="325"/>
      <c r="G147" s="325"/>
      <c r="H147" s="325"/>
      <c r="I147" s="325"/>
      <c r="J147" s="325"/>
      <c r="K147" s="326"/>
    </row>
    <row r="148" s="1" customFormat="1" ht="17.25" customHeight="1">
      <c r="B148" s="324"/>
      <c r="C148" s="327" t="s">
        <v>4559</v>
      </c>
      <c r="D148" s="327"/>
      <c r="E148" s="327"/>
      <c r="F148" s="327" t="s">
        <v>4560</v>
      </c>
      <c r="G148" s="328"/>
      <c r="H148" s="327" t="s">
        <v>60</v>
      </c>
      <c r="I148" s="327" t="s">
        <v>63</v>
      </c>
      <c r="J148" s="327" t="s">
        <v>4561</v>
      </c>
      <c r="K148" s="326"/>
    </row>
    <row r="149" s="1" customFormat="1" ht="17.25" customHeight="1">
      <c r="B149" s="324"/>
      <c r="C149" s="329" t="s">
        <v>4562</v>
      </c>
      <c r="D149" s="329"/>
      <c r="E149" s="329"/>
      <c r="F149" s="330" t="s">
        <v>4563</v>
      </c>
      <c r="G149" s="331"/>
      <c r="H149" s="329"/>
      <c r="I149" s="329"/>
      <c r="J149" s="329" t="s">
        <v>4564</v>
      </c>
      <c r="K149" s="326"/>
    </row>
    <row r="150" s="1" customFormat="1" ht="5.25" customHeight="1">
      <c r="B150" s="337"/>
      <c r="C150" s="332"/>
      <c r="D150" s="332"/>
      <c r="E150" s="332"/>
      <c r="F150" s="332"/>
      <c r="G150" s="333"/>
      <c r="H150" s="332"/>
      <c r="I150" s="332"/>
      <c r="J150" s="332"/>
      <c r="K150" s="360"/>
    </row>
    <row r="151" s="1" customFormat="1" ht="15" customHeight="1">
      <c r="B151" s="337"/>
      <c r="C151" s="364" t="s">
        <v>4568</v>
      </c>
      <c r="D151" s="312"/>
      <c r="E151" s="312"/>
      <c r="F151" s="365" t="s">
        <v>4565</v>
      </c>
      <c r="G151" s="312"/>
      <c r="H151" s="364" t="s">
        <v>4605</v>
      </c>
      <c r="I151" s="364" t="s">
        <v>4567</v>
      </c>
      <c r="J151" s="364">
        <v>120</v>
      </c>
      <c r="K151" s="360"/>
    </row>
    <row r="152" s="1" customFormat="1" ht="15" customHeight="1">
      <c r="B152" s="337"/>
      <c r="C152" s="364" t="s">
        <v>4614</v>
      </c>
      <c r="D152" s="312"/>
      <c r="E152" s="312"/>
      <c r="F152" s="365" t="s">
        <v>4565</v>
      </c>
      <c r="G152" s="312"/>
      <c r="H152" s="364" t="s">
        <v>4625</v>
      </c>
      <c r="I152" s="364" t="s">
        <v>4567</v>
      </c>
      <c r="J152" s="364" t="s">
        <v>4616</v>
      </c>
      <c r="K152" s="360"/>
    </row>
    <row r="153" s="1" customFormat="1" ht="15" customHeight="1">
      <c r="B153" s="337"/>
      <c r="C153" s="364" t="s">
        <v>97</v>
      </c>
      <c r="D153" s="312"/>
      <c r="E153" s="312"/>
      <c r="F153" s="365" t="s">
        <v>4565</v>
      </c>
      <c r="G153" s="312"/>
      <c r="H153" s="364" t="s">
        <v>4626</v>
      </c>
      <c r="I153" s="364" t="s">
        <v>4567</v>
      </c>
      <c r="J153" s="364" t="s">
        <v>4616</v>
      </c>
      <c r="K153" s="360"/>
    </row>
    <row r="154" s="1" customFormat="1" ht="15" customHeight="1">
      <c r="B154" s="337"/>
      <c r="C154" s="364" t="s">
        <v>4570</v>
      </c>
      <c r="D154" s="312"/>
      <c r="E154" s="312"/>
      <c r="F154" s="365" t="s">
        <v>4571</v>
      </c>
      <c r="G154" s="312"/>
      <c r="H154" s="364" t="s">
        <v>4605</v>
      </c>
      <c r="I154" s="364" t="s">
        <v>4567</v>
      </c>
      <c r="J154" s="364">
        <v>50</v>
      </c>
      <c r="K154" s="360"/>
    </row>
    <row r="155" s="1" customFormat="1" ht="15" customHeight="1">
      <c r="B155" s="337"/>
      <c r="C155" s="364" t="s">
        <v>4573</v>
      </c>
      <c r="D155" s="312"/>
      <c r="E155" s="312"/>
      <c r="F155" s="365" t="s">
        <v>4565</v>
      </c>
      <c r="G155" s="312"/>
      <c r="H155" s="364" t="s">
        <v>4605</v>
      </c>
      <c r="I155" s="364" t="s">
        <v>4575</v>
      </c>
      <c r="J155" s="364"/>
      <c r="K155" s="360"/>
    </row>
    <row r="156" s="1" customFormat="1" ht="15" customHeight="1">
      <c r="B156" s="337"/>
      <c r="C156" s="364" t="s">
        <v>4584</v>
      </c>
      <c r="D156" s="312"/>
      <c r="E156" s="312"/>
      <c r="F156" s="365" t="s">
        <v>4571</v>
      </c>
      <c r="G156" s="312"/>
      <c r="H156" s="364" t="s">
        <v>4605</v>
      </c>
      <c r="I156" s="364" t="s">
        <v>4567</v>
      </c>
      <c r="J156" s="364">
        <v>50</v>
      </c>
      <c r="K156" s="360"/>
    </row>
    <row r="157" s="1" customFormat="1" ht="15" customHeight="1">
      <c r="B157" s="337"/>
      <c r="C157" s="364" t="s">
        <v>4592</v>
      </c>
      <c r="D157" s="312"/>
      <c r="E157" s="312"/>
      <c r="F157" s="365" t="s">
        <v>4571</v>
      </c>
      <c r="G157" s="312"/>
      <c r="H157" s="364" t="s">
        <v>4605</v>
      </c>
      <c r="I157" s="364" t="s">
        <v>4567</v>
      </c>
      <c r="J157" s="364">
        <v>50</v>
      </c>
      <c r="K157" s="360"/>
    </row>
    <row r="158" s="1" customFormat="1" ht="15" customHeight="1">
      <c r="B158" s="337"/>
      <c r="C158" s="364" t="s">
        <v>4590</v>
      </c>
      <c r="D158" s="312"/>
      <c r="E158" s="312"/>
      <c r="F158" s="365" t="s">
        <v>4571</v>
      </c>
      <c r="G158" s="312"/>
      <c r="H158" s="364" t="s">
        <v>4605</v>
      </c>
      <c r="I158" s="364" t="s">
        <v>4567</v>
      </c>
      <c r="J158" s="364">
        <v>50</v>
      </c>
      <c r="K158" s="360"/>
    </row>
    <row r="159" s="1" customFormat="1" ht="15" customHeight="1">
      <c r="B159" s="337"/>
      <c r="C159" s="364" t="s">
        <v>168</v>
      </c>
      <c r="D159" s="312"/>
      <c r="E159" s="312"/>
      <c r="F159" s="365" t="s">
        <v>4565</v>
      </c>
      <c r="G159" s="312"/>
      <c r="H159" s="364" t="s">
        <v>4627</v>
      </c>
      <c r="I159" s="364" t="s">
        <v>4567</v>
      </c>
      <c r="J159" s="364" t="s">
        <v>4628</v>
      </c>
      <c r="K159" s="360"/>
    </row>
    <row r="160" s="1" customFormat="1" ht="15" customHeight="1">
      <c r="B160" s="337"/>
      <c r="C160" s="364" t="s">
        <v>4629</v>
      </c>
      <c r="D160" s="312"/>
      <c r="E160" s="312"/>
      <c r="F160" s="365" t="s">
        <v>4565</v>
      </c>
      <c r="G160" s="312"/>
      <c r="H160" s="364" t="s">
        <v>4630</v>
      </c>
      <c r="I160" s="364" t="s">
        <v>4600</v>
      </c>
      <c r="J160" s="364"/>
      <c r="K160" s="360"/>
    </row>
    <row r="161" s="1" customFormat="1" ht="15" customHeight="1">
      <c r="B161" s="366"/>
      <c r="C161" s="346"/>
      <c r="D161" s="346"/>
      <c r="E161" s="346"/>
      <c r="F161" s="346"/>
      <c r="G161" s="346"/>
      <c r="H161" s="346"/>
      <c r="I161" s="346"/>
      <c r="J161" s="346"/>
      <c r="K161" s="367"/>
    </row>
    <row r="162" s="1" customFormat="1" ht="18.75" customHeight="1">
      <c r="B162" s="348"/>
      <c r="C162" s="358"/>
      <c r="D162" s="358"/>
      <c r="E162" s="358"/>
      <c r="F162" s="368"/>
      <c r="G162" s="358"/>
      <c r="H162" s="358"/>
      <c r="I162" s="358"/>
      <c r="J162" s="358"/>
      <c r="K162" s="348"/>
    </row>
    <row r="163" s="1" customFormat="1" ht="18.75" customHeight="1">
      <c r="B163" s="320"/>
      <c r="C163" s="320"/>
      <c r="D163" s="320"/>
      <c r="E163" s="320"/>
      <c r="F163" s="320"/>
      <c r="G163" s="320"/>
      <c r="H163" s="320"/>
      <c r="I163" s="320"/>
      <c r="J163" s="320"/>
      <c r="K163" s="320"/>
    </row>
    <row r="164" s="1" customFormat="1" ht="7.5" customHeight="1">
      <c r="B164" s="299"/>
      <c r="C164" s="300"/>
      <c r="D164" s="300"/>
      <c r="E164" s="300"/>
      <c r="F164" s="300"/>
      <c r="G164" s="300"/>
      <c r="H164" s="300"/>
      <c r="I164" s="300"/>
      <c r="J164" s="300"/>
      <c r="K164" s="301"/>
    </row>
    <row r="165" s="1" customFormat="1" ht="45" customHeight="1">
      <c r="B165" s="302"/>
      <c r="C165" s="303" t="s">
        <v>4631</v>
      </c>
      <c r="D165" s="303"/>
      <c r="E165" s="303"/>
      <c r="F165" s="303"/>
      <c r="G165" s="303"/>
      <c r="H165" s="303"/>
      <c r="I165" s="303"/>
      <c r="J165" s="303"/>
      <c r="K165" s="304"/>
    </row>
    <row r="166" s="1" customFormat="1" ht="17.25" customHeight="1">
      <c r="B166" s="302"/>
      <c r="C166" s="327" t="s">
        <v>4559</v>
      </c>
      <c r="D166" s="327"/>
      <c r="E166" s="327"/>
      <c r="F166" s="327" t="s">
        <v>4560</v>
      </c>
      <c r="G166" s="369"/>
      <c r="H166" s="370" t="s">
        <v>60</v>
      </c>
      <c r="I166" s="370" t="s">
        <v>63</v>
      </c>
      <c r="J166" s="327" t="s">
        <v>4561</v>
      </c>
      <c r="K166" s="304"/>
    </row>
    <row r="167" s="1" customFormat="1" ht="17.25" customHeight="1">
      <c r="B167" s="305"/>
      <c r="C167" s="329" t="s">
        <v>4562</v>
      </c>
      <c r="D167" s="329"/>
      <c r="E167" s="329"/>
      <c r="F167" s="330" t="s">
        <v>4563</v>
      </c>
      <c r="G167" s="371"/>
      <c r="H167" s="372"/>
      <c r="I167" s="372"/>
      <c r="J167" s="329" t="s">
        <v>4564</v>
      </c>
      <c r="K167" s="307"/>
    </row>
    <row r="168" s="1" customFormat="1" ht="5.25" customHeight="1">
      <c r="B168" s="337"/>
      <c r="C168" s="332"/>
      <c r="D168" s="332"/>
      <c r="E168" s="332"/>
      <c r="F168" s="332"/>
      <c r="G168" s="333"/>
      <c r="H168" s="332"/>
      <c r="I168" s="332"/>
      <c r="J168" s="332"/>
      <c r="K168" s="360"/>
    </row>
    <row r="169" s="1" customFormat="1" ht="15" customHeight="1">
      <c r="B169" s="337"/>
      <c r="C169" s="312" t="s">
        <v>4568</v>
      </c>
      <c r="D169" s="312"/>
      <c r="E169" s="312"/>
      <c r="F169" s="335" t="s">
        <v>4565</v>
      </c>
      <c r="G169" s="312"/>
      <c r="H169" s="312" t="s">
        <v>4605</v>
      </c>
      <c r="I169" s="312" t="s">
        <v>4567</v>
      </c>
      <c r="J169" s="312">
        <v>120</v>
      </c>
      <c r="K169" s="360"/>
    </row>
    <row r="170" s="1" customFormat="1" ht="15" customHeight="1">
      <c r="B170" s="337"/>
      <c r="C170" s="312" t="s">
        <v>4614</v>
      </c>
      <c r="D170" s="312"/>
      <c r="E170" s="312"/>
      <c r="F170" s="335" t="s">
        <v>4565</v>
      </c>
      <c r="G170" s="312"/>
      <c r="H170" s="312" t="s">
        <v>4615</v>
      </c>
      <c r="I170" s="312" t="s">
        <v>4567</v>
      </c>
      <c r="J170" s="312" t="s">
        <v>4616</v>
      </c>
      <c r="K170" s="360"/>
    </row>
    <row r="171" s="1" customFormat="1" ht="15" customHeight="1">
      <c r="B171" s="337"/>
      <c r="C171" s="312" t="s">
        <v>97</v>
      </c>
      <c r="D171" s="312"/>
      <c r="E171" s="312"/>
      <c r="F171" s="335" t="s">
        <v>4565</v>
      </c>
      <c r="G171" s="312"/>
      <c r="H171" s="312" t="s">
        <v>4632</v>
      </c>
      <c r="I171" s="312" t="s">
        <v>4567</v>
      </c>
      <c r="J171" s="312" t="s">
        <v>4616</v>
      </c>
      <c r="K171" s="360"/>
    </row>
    <row r="172" s="1" customFormat="1" ht="15" customHeight="1">
      <c r="B172" s="337"/>
      <c r="C172" s="312" t="s">
        <v>4570</v>
      </c>
      <c r="D172" s="312"/>
      <c r="E172" s="312"/>
      <c r="F172" s="335" t="s">
        <v>4571</v>
      </c>
      <c r="G172" s="312"/>
      <c r="H172" s="312" t="s">
        <v>4632</v>
      </c>
      <c r="I172" s="312" t="s">
        <v>4567</v>
      </c>
      <c r="J172" s="312">
        <v>50</v>
      </c>
      <c r="K172" s="360"/>
    </row>
    <row r="173" s="1" customFormat="1" ht="15" customHeight="1">
      <c r="B173" s="337"/>
      <c r="C173" s="312" t="s">
        <v>4573</v>
      </c>
      <c r="D173" s="312"/>
      <c r="E173" s="312"/>
      <c r="F173" s="335" t="s">
        <v>4565</v>
      </c>
      <c r="G173" s="312"/>
      <c r="H173" s="312" t="s">
        <v>4632</v>
      </c>
      <c r="I173" s="312" t="s">
        <v>4575</v>
      </c>
      <c r="J173" s="312"/>
      <c r="K173" s="360"/>
    </row>
    <row r="174" s="1" customFormat="1" ht="15" customHeight="1">
      <c r="B174" s="337"/>
      <c r="C174" s="312" t="s">
        <v>4584</v>
      </c>
      <c r="D174" s="312"/>
      <c r="E174" s="312"/>
      <c r="F174" s="335" t="s">
        <v>4571</v>
      </c>
      <c r="G174" s="312"/>
      <c r="H174" s="312" t="s">
        <v>4632</v>
      </c>
      <c r="I174" s="312" t="s">
        <v>4567</v>
      </c>
      <c r="J174" s="312">
        <v>50</v>
      </c>
      <c r="K174" s="360"/>
    </row>
    <row r="175" s="1" customFormat="1" ht="15" customHeight="1">
      <c r="B175" s="337"/>
      <c r="C175" s="312" t="s">
        <v>4592</v>
      </c>
      <c r="D175" s="312"/>
      <c r="E175" s="312"/>
      <c r="F175" s="335" t="s">
        <v>4571</v>
      </c>
      <c r="G175" s="312"/>
      <c r="H175" s="312" t="s">
        <v>4632</v>
      </c>
      <c r="I175" s="312" t="s">
        <v>4567</v>
      </c>
      <c r="J175" s="312">
        <v>50</v>
      </c>
      <c r="K175" s="360"/>
    </row>
    <row r="176" s="1" customFormat="1" ht="15" customHeight="1">
      <c r="B176" s="337"/>
      <c r="C176" s="312" t="s">
        <v>4590</v>
      </c>
      <c r="D176" s="312"/>
      <c r="E176" s="312"/>
      <c r="F176" s="335" t="s">
        <v>4571</v>
      </c>
      <c r="G176" s="312"/>
      <c r="H176" s="312" t="s">
        <v>4632</v>
      </c>
      <c r="I176" s="312" t="s">
        <v>4567</v>
      </c>
      <c r="J176" s="312">
        <v>50</v>
      </c>
      <c r="K176" s="360"/>
    </row>
    <row r="177" s="1" customFormat="1" ht="15" customHeight="1">
      <c r="B177" s="337"/>
      <c r="C177" s="312" t="s">
        <v>173</v>
      </c>
      <c r="D177" s="312"/>
      <c r="E177" s="312"/>
      <c r="F177" s="335" t="s">
        <v>4565</v>
      </c>
      <c r="G177" s="312"/>
      <c r="H177" s="312" t="s">
        <v>4633</v>
      </c>
      <c r="I177" s="312" t="s">
        <v>4634</v>
      </c>
      <c r="J177" s="312"/>
      <c r="K177" s="360"/>
    </row>
    <row r="178" s="1" customFormat="1" ht="15" customHeight="1">
      <c r="B178" s="337"/>
      <c r="C178" s="312" t="s">
        <v>63</v>
      </c>
      <c r="D178" s="312"/>
      <c r="E178" s="312"/>
      <c r="F178" s="335" t="s">
        <v>4565</v>
      </c>
      <c r="G178" s="312"/>
      <c r="H178" s="312" t="s">
        <v>4635</v>
      </c>
      <c r="I178" s="312" t="s">
        <v>4636</v>
      </c>
      <c r="J178" s="312">
        <v>1</v>
      </c>
      <c r="K178" s="360"/>
    </row>
    <row r="179" s="1" customFormat="1" ht="15" customHeight="1">
      <c r="B179" s="337"/>
      <c r="C179" s="312" t="s">
        <v>59</v>
      </c>
      <c r="D179" s="312"/>
      <c r="E179" s="312"/>
      <c r="F179" s="335" t="s">
        <v>4565</v>
      </c>
      <c r="G179" s="312"/>
      <c r="H179" s="312" t="s">
        <v>4637</v>
      </c>
      <c r="I179" s="312" t="s">
        <v>4567</v>
      </c>
      <c r="J179" s="312">
        <v>20</v>
      </c>
      <c r="K179" s="360"/>
    </row>
    <row r="180" s="1" customFormat="1" ht="15" customHeight="1">
      <c r="B180" s="337"/>
      <c r="C180" s="312" t="s">
        <v>60</v>
      </c>
      <c r="D180" s="312"/>
      <c r="E180" s="312"/>
      <c r="F180" s="335" t="s">
        <v>4565</v>
      </c>
      <c r="G180" s="312"/>
      <c r="H180" s="312" t="s">
        <v>4638</v>
      </c>
      <c r="I180" s="312" t="s">
        <v>4567</v>
      </c>
      <c r="J180" s="312">
        <v>255</v>
      </c>
      <c r="K180" s="360"/>
    </row>
    <row r="181" s="1" customFormat="1" ht="15" customHeight="1">
      <c r="B181" s="337"/>
      <c r="C181" s="312" t="s">
        <v>174</v>
      </c>
      <c r="D181" s="312"/>
      <c r="E181" s="312"/>
      <c r="F181" s="335" t="s">
        <v>4565</v>
      </c>
      <c r="G181" s="312"/>
      <c r="H181" s="312" t="s">
        <v>4529</v>
      </c>
      <c r="I181" s="312" t="s">
        <v>4567</v>
      </c>
      <c r="J181" s="312">
        <v>10</v>
      </c>
      <c r="K181" s="360"/>
    </row>
    <row r="182" s="1" customFormat="1" ht="15" customHeight="1">
      <c r="B182" s="337"/>
      <c r="C182" s="312" t="s">
        <v>175</v>
      </c>
      <c r="D182" s="312"/>
      <c r="E182" s="312"/>
      <c r="F182" s="335" t="s">
        <v>4565</v>
      </c>
      <c r="G182" s="312"/>
      <c r="H182" s="312" t="s">
        <v>4639</v>
      </c>
      <c r="I182" s="312" t="s">
        <v>4600</v>
      </c>
      <c r="J182" s="312"/>
      <c r="K182" s="360"/>
    </row>
    <row r="183" s="1" customFormat="1" ht="15" customHeight="1">
      <c r="B183" s="337"/>
      <c r="C183" s="312" t="s">
        <v>4640</v>
      </c>
      <c r="D183" s="312"/>
      <c r="E183" s="312"/>
      <c r="F183" s="335" t="s">
        <v>4565</v>
      </c>
      <c r="G183" s="312"/>
      <c r="H183" s="312" t="s">
        <v>4641</v>
      </c>
      <c r="I183" s="312" t="s">
        <v>4600</v>
      </c>
      <c r="J183" s="312"/>
      <c r="K183" s="360"/>
    </row>
    <row r="184" s="1" customFormat="1" ht="15" customHeight="1">
      <c r="B184" s="337"/>
      <c r="C184" s="312" t="s">
        <v>4629</v>
      </c>
      <c r="D184" s="312"/>
      <c r="E184" s="312"/>
      <c r="F184" s="335" t="s">
        <v>4565</v>
      </c>
      <c r="G184" s="312"/>
      <c r="H184" s="312" t="s">
        <v>4642</v>
      </c>
      <c r="I184" s="312" t="s">
        <v>4600</v>
      </c>
      <c r="J184" s="312"/>
      <c r="K184" s="360"/>
    </row>
    <row r="185" s="1" customFormat="1" ht="15" customHeight="1">
      <c r="B185" s="337"/>
      <c r="C185" s="312" t="s">
        <v>177</v>
      </c>
      <c r="D185" s="312"/>
      <c r="E185" s="312"/>
      <c r="F185" s="335" t="s">
        <v>4571</v>
      </c>
      <c r="G185" s="312"/>
      <c r="H185" s="312" t="s">
        <v>4643</v>
      </c>
      <c r="I185" s="312" t="s">
        <v>4567</v>
      </c>
      <c r="J185" s="312">
        <v>50</v>
      </c>
      <c r="K185" s="360"/>
    </row>
    <row r="186" s="1" customFormat="1" ht="15" customHeight="1">
      <c r="B186" s="337"/>
      <c r="C186" s="312" t="s">
        <v>4644</v>
      </c>
      <c r="D186" s="312"/>
      <c r="E186" s="312"/>
      <c r="F186" s="335" t="s">
        <v>4571</v>
      </c>
      <c r="G186" s="312"/>
      <c r="H186" s="312" t="s">
        <v>4645</v>
      </c>
      <c r="I186" s="312" t="s">
        <v>4646</v>
      </c>
      <c r="J186" s="312"/>
      <c r="K186" s="360"/>
    </row>
    <row r="187" s="1" customFormat="1" ht="15" customHeight="1">
      <c r="B187" s="337"/>
      <c r="C187" s="312" t="s">
        <v>4647</v>
      </c>
      <c r="D187" s="312"/>
      <c r="E187" s="312"/>
      <c r="F187" s="335" t="s">
        <v>4571</v>
      </c>
      <c r="G187" s="312"/>
      <c r="H187" s="312" t="s">
        <v>4648</v>
      </c>
      <c r="I187" s="312" t="s">
        <v>4646</v>
      </c>
      <c r="J187" s="312"/>
      <c r="K187" s="360"/>
    </row>
    <row r="188" s="1" customFormat="1" ht="15" customHeight="1">
      <c r="B188" s="337"/>
      <c r="C188" s="312" t="s">
        <v>4649</v>
      </c>
      <c r="D188" s="312"/>
      <c r="E188" s="312"/>
      <c r="F188" s="335" t="s">
        <v>4571</v>
      </c>
      <c r="G188" s="312"/>
      <c r="H188" s="312" t="s">
        <v>4650</v>
      </c>
      <c r="I188" s="312" t="s">
        <v>4646</v>
      </c>
      <c r="J188" s="312"/>
      <c r="K188" s="360"/>
    </row>
    <row r="189" s="1" customFormat="1" ht="15" customHeight="1">
      <c r="B189" s="337"/>
      <c r="C189" s="373" t="s">
        <v>4651</v>
      </c>
      <c r="D189" s="312"/>
      <c r="E189" s="312"/>
      <c r="F189" s="335" t="s">
        <v>4571</v>
      </c>
      <c r="G189" s="312"/>
      <c r="H189" s="312" t="s">
        <v>4652</v>
      </c>
      <c r="I189" s="312" t="s">
        <v>4653</v>
      </c>
      <c r="J189" s="374" t="s">
        <v>4654</v>
      </c>
      <c r="K189" s="360"/>
    </row>
    <row r="190" s="18" customFormat="1" ht="15" customHeight="1">
      <c r="B190" s="375"/>
      <c r="C190" s="376" t="s">
        <v>4655</v>
      </c>
      <c r="D190" s="377"/>
      <c r="E190" s="377"/>
      <c r="F190" s="378" t="s">
        <v>4571</v>
      </c>
      <c r="G190" s="377"/>
      <c r="H190" s="377" t="s">
        <v>4656</v>
      </c>
      <c r="I190" s="377" t="s">
        <v>4653</v>
      </c>
      <c r="J190" s="379" t="s">
        <v>4654</v>
      </c>
      <c r="K190" s="380"/>
    </row>
    <row r="191" s="1" customFormat="1" ht="15" customHeight="1">
      <c r="B191" s="337"/>
      <c r="C191" s="373" t="s">
        <v>48</v>
      </c>
      <c r="D191" s="312"/>
      <c r="E191" s="312"/>
      <c r="F191" s="335" t="s">
        <v>4565</v>
      </c>
      <c r="G191" s="312"/>
      <c r="H191" s="309" t="s">
        <v>4657</v>
      </c>
      <c r="I191" s="312" t="s">
        <v>4658</v>
      </c>
      <c r="J191" s="312"/>
      <c r="K191" s="360"/>
    </row>
    <row r="192" s="1" customFormat="1" ht="15" customHeight="1">
      <c r="B192" s="337"/>
      <c r="C192" s="373" t="s">
        <v>4659</v>
      </c>
      <c r="D192" s="312"/>
      <c r="E192" s="312"/>
      <c r="F192" s="335" t="s">
        <v>4565</v>
      </c>
      <c r="G192" s="312"/>
      <c r="H192" s="312" t="s">
        <v>4660</v>
      </c>
      <c r="I192" s="312" t="s">
        <v>4600</v>
      </c>
      <c r="J192" s="312"/>
      <c r="K192" s="360"/>
    </row>
    <row r="193" s="1" customFormat="1" ht="15" customHeight="1">
      <c r="B193" s="337"/>
      <c r="C193" s="373" t="s">
        <v>4661</v>
      </c>
      <c r="D193" s="312"/>
      <c r="E193" s="312"/>
      <c r="F193" s="335" t="s">
        <v>4565</v>
      </c>
      <c r="G193" s="312"/>
      <c r="H193" s="312" t="s">
        <v>4662</v>
      </c>
      <c r="I193" s="312" t="s">
        <v>4600</v>
      </c>
      <c r="J193" s="312"/>
      <c r="K193" s="360"/>
    </row>
    <row r="194" s="1" customFormat="1" ht="15" customHeight="1">
      <c r="B194" s="337"/>
      <c r="C194" s="373" t="s">
        <v>4663</v>
      </c>
      <c r="D194" s="312"/>
      <c r="E194" s="312"/>
      <c r="F194" s="335" t="s">
        <v>4571</v>
      </c>
      <c r="G194" s="312"/>
      <c r="H194" s="312" t="s">
        <v>4664</v>
      </c>
      <c r="I194" s="312" t="s">
        <v>4600</v>
      </c>
      <c r="J194" s="312"/>
      <c r="K194" s="360"/>
    </row>
    <row r="195" s="1" customFormat="1" ht="15" customHeight="1">
      <c r="B195" s="366"/>
      <c r="C195" s="381"/>
      <c r="D195" s="346"/>
      <c r="E195" s="346"/>
      <c r="F195" s="346"/>
      <c r="G195" s="346"/>
      <c r="H195" s="346"/>
      <c r="I195" s="346"/>
      <c r="J195" s="346"/>
      <c r="K195" s="367"/>
    </row>
    <row r="196" s="1" customFormat="1" ht="18.75" customHeight="1">
      <c r="B196" s="348"/>
      <c r="C196" s="358"/>
      <c r="D196" s="358"/>
      <c r="E196" s="358"/>
      <c r="F196" s="368"/>
      <c r="G196" s="358"/>
      <c r="H196" s="358"/>
      <c r="I196" s="358"/>
      <c r="J196" s="358"/>
      <c r="K196" s="348"/>
    </row>
    <row r="197" s="1" customFormat="1" ht="18.75" customHeight="1">
      <c r="B197" s="348"/>
      <c r="C197" s="358"/>
      <c r="D197" s="358"/>
      <c r="E197" s="358"/>
      <c r="F197" s="368"/>
      <c r="G197" s="358"/>
      <c r="H197" s="358"/>
      <c r="I197" s="358"/>
      <c r="J197" s="358"/>
      <c r="K197" s="348"/>
    </row>
    <row r="198" s="1" customFormat="1" ht="18.75" customHeight="1">
      <c r="B198" s="320"/>
      <c r="C198" s="320"/>
      <c r="D198" s="320"/>
      <c r="E198" s="320"/>
      <c r="F198" s="320"/>
      <c r="G198" s="320"/>
      <c r="H198" s="320"/>
      <c r="I198" s="320"/>
      <c r="J198" s="320"/>
      <c r="K198" s="320"/>
    </row>
    <row r="199" s="1" customFormat="1" ht="13.5">
      <c r="B199" s="299"/>
      <c r="C199" s="300"/>
      <c r="D199" s="300"/>
      <c r="E199" s="300"/>
      <c r="F199" s="300"/>
      <c r="G199" s="300"/>
      <c r="H199" s="300"/>
      <c r="I199" s="300"/>
      <c r="J199" s="300"/>
      <c r="K199" s="301"/>
    </row>
    <row r="200" s="1" customFormat="1" ht="21">
      <c r="B200" s="302"/>
      <c r="C200" s="303" t="s">
        <v>4665</v>
      </c>
      <c r="D200" s="303"/>
      <c r="E200" s="303"/>
      <c r="F200" s="303"/>
      <c r="G200" s="303"/>
      <c r="H200" s="303"/>
      <c r="I200" s="303"/>
      <c r="J200" s="303"/>
      <c r="K200" s="304"/>
    </row>
    <row r="201" s="1" customFormat="1" ht="25.5" customHeight="1">
      <c r="B201" s="302"/>
      <c r="C201" s="382" t="s">
        <v>4666</v>
      </c>
      <c r="D201" s="382"/>
      <c r="E201" s="382"/>
      <c r="F201" s="382" t="s">
        <v>4667</v>
      </c>
      <c r="G201" s="383"/>
      <c r="H201" s="382" t="s">
        <v>4668</v>
      </c>
      <c r="I201" s="382"/>
      <c r="J201" s="382"/>
      <c r="K201" s="304"/>
    </row>
    <row r="202" s="1" customFormat="1" ht="5.25" customHeight="1">
      <c r="B202" s="337"/>
      <c r="C202" s="332"/>
      <c r="D202" s="332"/>
      <c r="E202" s="332"/>
      <c r="F202" s="332"/>
      <c r="G202" s="358"/>
      <c r="H202" s="332"/>
      <c r="I202" s="332"/>
      <c r="J202" s="332"/>
      <c r="K202" s="360"/>
    </row>
    <row r="203" s="1" customFormat="1" ht="15" customHeight="1">
      <c r="B203" s="337"/>
      <c r="C203" s="312" t="s">
        <v>4658</v>
      </c>
      <c r="D203" s="312"/>
      <c r="E203" s="312"/>
      <c r="F203" s="335" t="s">
        <v>49</v>
      </c>
      <c r="G203" s="312"/>
      <c r="H203" s="312" t="s">
        <v>4669</v>
      </c>
      <c r="I203" s="312"/>
      <c r="J203" s="312"/>
      <c r="K203" s="360"/>
    </row>
    <row r="204" s="1" customFormat="1" ht="15" customHeight="1">
      <c r="B204" s="337"/>
      <c r="C204" s="312"/>
      <c r="D204" s="312"/>
      <c r="E204" s="312"/>
      <c r="F204" s="335" t="s">
        <v>50</v>
      </c>
      <c r="G204" s="312"/>
      <c r="H204" s="312" t="s">
        <v>4670</v>
      </c>
      <c r="I204" s="312"/>
      <c r="J204" s="312"/>
      <c r="K204" s="360"/>
    </row>
    <row r="205" s="1" customFormat="1" ht="15" customHeight="1">
      <c r="B205" s="337"/>
      <c r="C205" s="312"/>
      <c r="D205" s="312"/>
      <c r="E205" s="312"/>
      <c r="F205" s="335" t="s">
        <v>53</v>
      </c>
      <c r="G205" s="312"/>
      <c r="H205" s="312" t="s">
        <v>4671</v>
      </c>
      <c r="I205" s="312"/>
      <c r="J205" s="312"/>
      <c r="K205" s="360"/>
    </row>
    <row r="206" s="1" customFormat="1" ht="15" customHeight="1">
      <c r="B206" s="337"/>
      <c r="C206" s="312"/>
      <c r="D206" s="312"/>
      <c r="E206" s="312"/>
      <c r="F206" s="335" t="s">
        <v>51</v>
      </c>
      <c r="G206" s="312"/>
      <c r="H206" s="312" t="s">
        <v>4672</v>
      </c>
      <c r="I206" s="312"/>
      <c r="J206" s="312"/>
      <c r="K206" s="360"/>
    </row>
    <row r="207" s="1" customFormat="1" ht="15" customHeight="1">
      <c r="B207" s="337"/>
      <c r="C207" s="312"/>
      <c r="D207" s="312"/>
      <c r="E207" s="312"/>
      <c r="F207" s="335" t="s">
        <v>52</v>
      </c>
      <c r="G207" s="312"/>
      <c r="H207" s="312" t="s">
        <v>4673</v>
      </c>
      <c r="I207" s="312"/>
      <c r="J207" s="312"/>
      <c r="K207" s="360"/>
    </row>
    <row r="208" s="1" customFormat="1" ht="15" customHeight="1">
      <c r="B208" s="337"/>
      <c r="C208" s="312"/>
      <c r="D208" s="312"/>
      <c r="E208" s="312"/>
      <c r="F208" s="335"/>
      <c r="G208" s="312"/>
      <c r="H208" s="312"/>
      <c r="I208" s="312"/>
      <c r="J208" s="312"/>
      <c r="K208" s="360"/>
    </row>
    <row r="209" s="1" customFormat="1" ht="15" customHeight="1">
      <c r="B209" s="337"/>
      <c r="C209" s="312" t="s">
        <v>4612</v>
      </c>
      <c r="D209" s="312"/>
      <c r="E209" s="312"/>
      <c r="F209" s="335" t="s">
        <v>85</v>
      </c>
      <c r="G209" s="312"/>
      <c r="H209" s="312" t="s">
        <v>4674</v>
      </c>
      <c r="I209" s="312"/>
      <c r="J209" s="312"/>
      <c r="K209" s="360"/>
    </row>
    <row r="210" s="1" customFormat="1" ht="15" customHeight="1">
      <c r="B210" s="337"/>
      <c r="C210" s="312"/>
      <c r="D210" s="312"/>
      <c r="E210" s="312"/>
      <c r="F210" s="335" t="s">
        <v>120</v>
      </c>
      <c r="G210" s="312"/>
      <c r="H210" s="312" t="s">
        <v>4511</v>
      </c>
      <c r="I210" s="312"/>
      <c r="J210" s="312"/>
      <c r="K210" s="360"/>
    </row>
    <row r="211" s="1" customFormat="1" ht="15" customHeight="1">
      <c r="B211" s="337"/>
      <c r="C211" s="312"/>
      <c r="D211" s="312"/>
      <c r="E211" s="312"/>
      <c r="F211" s="335" t="s">
        <v>4509</v>
      </c>
      <c r="G211" s="312"/>
      <c r="H211" s="312" t="s">
        <v>4675</v>
      </c>
      <c r="I211" s="312"/>
      <c r="J211" s="312"/>
      <c r="K211" s="360"/>
    </row>
    <row r="212" s="1" customFormat="1" ht="15" customHeight="1">
      <c r="B212" s="384"/>
      <c r="C212" s="312"/>
      <c r="D212" s="312"/>
      <c r="E212" s="312"/>
      <c r="F212" s="335" t="s">
        <v>4512</v>
      </c>
      <c r="G212" s="373"/>
      <c r="H212" s="364" t="s">
        <v>4513</v>
      </c>
      <c r="I212" s="364"/>
      <c r="J212" s="364"/>
      <c r="K212" s="385"/>
    </row>
    <row r="213" s="1" customFormat="1" ht="15" customHeight="1">
      <c r="B213" s="384"/>
      <c r="C213" s="312"/>
      <c r="D213" s="312"/>
      <c r="E213" s="312"/>
      <c r="F213" s="335" t="s">
        <v>185</v>
      </c>
      <c r="G213" s="373"/>
      <c r="H213" s="364" t="s">
        <v>4676</v>
      </c>
      <c r="I213" s="364"/>
      <c r="J213" s="364"/>
      <c r="K213" s="385"/>
    </row>
    <row r="214" s="1" customFormat="1" ht="15" customHeight="1">
      <c r="B214" s="384"/>
      <c r="C214" s="312"/>
      <c r="D214" s="312"/>
      <c r="E214" s="312"/>
      <c r="F214" s="335"/>
      <c r="G214" s="373"/>
      <c r="H214" s="364"/>
      <c r="I214" s="364"/>
      <c r="J214" s="364"/>
      <c r="K214" s="385"/>
    </row>
    <row r="215" s="1" customFormat="1" ht="15" customHeight="1">
      <c r="B215" s="384"/>
      <c r="C215" s="312" t="s">
        <v>4636</v>
      </c>
      <c r="D215" s="312"/>
      <c r="E215" s="312"/>
      <c r="F215" s="335">
        <v>1</v>
      </c>
      <c r="G215" s="373"/>
      <c r="H215" s="364" t="s">
        <v>4677</v>
      </c>
      <c r="I215" s="364"/>
      <c r="J215" s="364"/>
      <c r="K215" s="385"/>
    </row>
    <row r="216" s="1" customFormat="1" ht="15" customHeight="1">
      <c r="B216" s="384"/>
      <c r="C216" s="312"/>
      <c r="D216" s="312"/>
      <c r="E216" s="312"/>
      <c r="F216" s="335">
        <v>2</v>
      </c>
      <c r="G216" s="373"/>
      <c r="H216" s="364" t="s">
        <v>4678</v>
      </c>
      <c r="I216" s="364"/>
      <c r="J216" s="364"/>
      <c r="K216" s="385"/>
    </row>
    <row r="217" s="1" customFormat="1" ht="15" customHeight="1">
      <c r="B217" s="384"/>
      <c r="C217" s="312"/>
      <c r="D217" s="312"/>
      <c r="E217" s="312"/>
      <c r="F217" s="335">
        <v>3</v>
      </c>
      <c r="G217" s="373"/>
      <c r="H217" s="364" t="s">
        <v>4679</v>
      </c>
      <c r="I217" s="364"/>
      <c r="J217" s="364"/>
      <c r="K217" s="385"/>
    </row>
    <row r="218" s="1" customFormat="1" ht="15" customHeight="1">
      <c r="B218" s="384"/>
      <c r="C218" s="312"/>
      <c r="D218" s="312"/>
      <c r="E218" s="312"/>
      <c r="F218" s="335">
        <v>4</v>
      </c>
      <c r="G218" s="373"/>
      <c r="H218" s="364" t="s">
        <v>4680</v>
      </c>
      <c r="I218" s="364"/>
      <c r="J218" s="364"/>
      <c r="K218" s="385"/>
    </row>
    <row r="219" s="1" customFormat="1" ht="12.75" customHeight="1">
      <c r="B219" s="386"/>
      <c r="C219" s="387"/>
      <c r="D219" s="387"/>
      <c r="E219" s="387"/>
      <c r="F219" s="387"/>
      <c r="G219" s="387"/>
      <c r="H219" s="387"/>
      <c r="I219" s="387"/>
      <c r="J219" s="387"/>
      <c r="K219" s="38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Jakub Vilingr</dc:creator>
  <cp:lastModifiedBy>Jakub Vilingr</cp:lastModifiedBy>
  <dcterms:created xsi:type="dcterms:W3CDTF">2024-03-25T20:11:11Z</dcterms:created>
  <dcterms:modified xsi:type="dcterms:W3CDTF">2024-03-25T20:11:50Z</dcterms:modified>
</cp:coreProperties>
</file>