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DIO" sheetId="2" r:id="rId2"/>
    <sheet name="SO 101 - Komunikace" sheetId="3" r:id="rId3"/>
    <sheet name="SO 431 - VO" sheetId="4" r:id="rId4"/>
    <sheet name="SO 801 - Vegetační úpravy" sheetId="5" r:id="rId5"/>
    <sheet name="VRN - VRN" sheetId="6" r:id="rId6"/>
    <sheet name="Seznam figur" sheetId="7" r:id="rId7"/>
  </sheets>
  <definedNames>
    <definedName name="_xlnm.Print_Area" localSheetId="0">'Rekapitulace stavby'!$D$4:$AO$76,'Rekapitulace stavby'!$C$82:$AQ$100</definedName>
    <definedName name="_xlnm._FilterDatabase" localSheetId="1" hidden="1">'SO 001 - DIO'!$C$117:$K$135</definedName>
    <definedName name="_xlnm.Print_Area" localSheetId="1">'SO 001 - DIO'!$C$4:$J$76,'SO 001 - DIO'!$C$82:$J$99,'SO 001 - DIO'!$C$105:$K$135</definedName>
    <definedName name="_xlnm._FilterDatabase" localSheetId="2" hidden="1">'SO 101 - Komunikace'!$C$127:$K$431</definedName>
    <definedName name="_xlnm.Print_Area" localSheetId="2">'SO 101 - Komunikace'!$C$4:$J$76,'SO 101 - Komunikace'!$C$82:$J$109,'SO 101 - Komunikace'!$C$115:$K$431</definedName>
    <definedName name="_xlnm._FilterDatabase" localSheetId="3" hidden="1">'SO 431 - VO'!$C$124:$K$209</definedName>
    <definedName name="_xlnm.Print_Area" localSheetId="3">'SO 431 - VO'!$C$4:$J$76,'SO 431 - VO'!$C$82:$J$106,'SO 431 - VO'!$C$112:$K$209</definedName>
    <definedName name="_xlnm._FilterDatabase" localSheetId="4" hidden="1">'SO 801 - Vegetační úpravy'!$C$120:$K$170</definedName>
    <definedName name="_xlnm.Print_Area" localSheetId="4">'SO 801 - Vegetační úpravy'!$C$4:$J$76,'SO 801 - Vegetační úpravy'!$C$82:$J$102,'SO 801 - Vegetační úpravy'!$C$108:$K$170</definedName>
    <definedName name="_xlnm._FilterDatabase" localSheetId="5" hidden="1">'VRN - VRN'!$C$118:$K$130</definedName>
    <definedName name="_xlnm.Print_Area" localSheetId="5">'VRN - VRN'!$C$4:$J$76,'VRN - VRN'!$C$82:$J$100,'VRN - VRN'!$C$106:$K$130</definedName>
    <definedName name="_xlnm.Print_Area" localSheetId="6">'Seznam figur'!$C$4:$G$400</definedName>
    <definedName name="_xlnm.Print_Titles" localSheetId="0">'Rekapitulace stavby'!$92:$92</definedName>
    <definedName name="_xlnm.Print_Titles" localSheetId="1">'SO 001 - DIO'!$117:$117</definedName>
    <definedName name="_xlnm.Print_Titles" localSheetId="2">'SO 101 - Komunikace'!$127:$127</definedName>
    <definedName name="_xlnm.Print_Titles" localSheetId="3">'SO 431 - VO'!$124:$124</definedName>
    <definedName name="_xlnm.Print_Titles" localSheetId="4">'SO 801 - Vegetační úpravy'!$120:$120</definedName>
    <definedName name="_xlnm.Print_Titles" localSheetId="5">'VRN - VRN'!$118:$118</definedName>
    <definedName name="_xlnm.Print_Titles" localSheetId="6">'Seznam figur'!$9:$9</definedName>
  </definedNames>
  <calcPr fullCalcOnLoad="1"/>
</workbook>
</file>

<file path=xl/sharedStrings.xml><?xml version="1.0" encoding="utf-8"?>
<sst xmlns="http://schemas.openxmlformats.org/spreadsheetml/2006/main" count="6355" uniqueCount="949">
  <si>
    <t>Export Komplet</t>
  </si>
  <si>
    <t/>
  </si>
  <si>
    <t>2.0</t>
  </si>
  <si>
    <t>ZAMOK</t>
  </si>
  <si>
    <t>False</t>
  </si>
  <si>
    <t>{7c2cfb7b-72a0-4621-b98b-5cc98c06e4fa}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</si>
  <si>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</si>
  <si>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</si>
  <si>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</si>
  <si>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</si>
  <si>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</si>
  <si>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</si>
  <si>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</si>
  <si>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</si>
  <si>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23-019_3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</si>
  <si>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</si>
  <si>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</si>
  <si>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Ostrov, Rekonstrukce vnitrobloku 4. etapy - Šafaříkova ulice SEKCE 3</t>
  </si>
  <si>
    <t>KSO:</t>
  </si>
  <si>
    <t>CC-CZ:</t>
  </si>
  <si>
    <t>Místo:</t>
  </si>
  <si>
    <t>Ostrov</t>
  </si>
  <si>
    <t>Datum:</t>
  </si>
  <si>
    <t>26. 10. 2023</t>
  </si>
  <si>
    <t>Zadavatel:</t>
  </si>
  <si>
    <t>IČ:</t>
  </si>
  <si>
    <t>00254843</t>
  </si>
  <si>
    <t>Město Ostrov</t>
  </si>
  <si>
    <t>DIČ:</t>
  </si>
  <si>
    <t>CZ00254843</t>
  </si>
  <si>
    <t>Uchazeč:</t>
  </si>
  <si>
    <t>Vyplň údaj</t>
  </si>
  <si>
    <t>Projektant:</t>
  </si>
  <si>
    <t>10343237</t>
  </si>
  <si>
    <t>Ing. Igor Hrazdil</t>
  </si>
  <si>
    <t>CZ5802180043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</si>
  <si>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</si>
  <si>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</si>
  <si>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</si>
  <si>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</si>
  <si>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</si>
  <si>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</si>
  <si>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</si>
  <si>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</si>
  <si>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</si>
  <si>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</si>
  <si>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</si>
  <si>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</si>
  <si>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</si>
  <si>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</si>
  <si>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</si>
  <si>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</si>
  <si>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</si>
  <si>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</si>
  <si>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</si>
  <si>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</si>
  <si>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</si>
  <si>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</si>
  <si>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</si>
  <si>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</si>
  <si>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</si>
  <si>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</si>
  <si>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</si>
  <si>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</si>
  <si>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</si>
  <si>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</si>
  <si>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</si>
  <si>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</si>
  <si>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</si>
  <si>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</si>
  <si>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</si>
  <si>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</si>
  <si>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</si>
  <si>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</si>
  <si>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</si>
  <si>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</si>
  <si>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</si>
  <si>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</si>
  <si>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</si>
  <si>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</si>
  <si>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</si>
  <si>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</si>
  <si>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</si>
  <si>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</si>
  <si>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</si>
  <si>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DIO</t>
  </si>
  <si>
    <t>STA</t>
  </si>
  <si>
    <t>1</t>
  </si>
  <si>
    <t>{f408afdb-6888-45bd-ae6c-75aaad226244}</t>
  </si>
  <si>
    <t>2</t>
  </si>
  <si>
    <t>SO 101</t>
  </si>
  <si>
    <t>Komunikace</t>
  </si>
  <si>
    <t>{9f8e41e6-9e11-4496-9af9-2ece2bea74a0}</t>
  </si>
  <si>
    <t>SO 431</t>
  </si>
  <si>
    <t>VO</t>
  </si>
  <si>
    <t>{45513497-2c9f-4a26-958e-5be5cf6f8859}</t>
  </si>
  <si>
    <t>SO 801</t>
  </si>
  <si>
    <t>Vegetační úpravy</t>
  </si>
  <si>
    <t>{71828031-f611-455c-86d5-ef013ce584b5}</t>
  </si>
  <si>
    <t>VRN</t>
  </si>
  <si>
    <t>{0a08c726-fb79-4c84-a240-577d821f09a1}</t>
  </si>
  <si>
    <t>B1</t>
  </si>
  <si>
    <t>E13</t>
  </si>
  <si>
    <t>KRYCÍ LIST SOUPISU PRACÍ</t>
  </si>
  <si>
    <t>IP10a</t>
  </si>
  <si>
    <t>Z4a</t>
  </si>
  <si>
    <t>Z2</t>
  </si>
  <si>
    <t>A15</t>
  </si>
  <si>
    <t>Objekt:</t>
  </si>
  <si>
    <t>A6b</t>
  </si>
  <si>
    <t>SO 001 - DIO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</si>
  <si>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</si>
  <si>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</si>
  <si>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</si>
  <si>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</si>
  <si>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</si>
  <si>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</si>
  <si>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</si>
  <si>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</si>
  <si>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</si>
  <si>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</si>
  <si>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</si>
  <si>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</si>
  <si>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</si>
  <si>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</si>
  <si>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</si>
  <si>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</si>
  <si>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</si>
  <si>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</si>
  <si>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</si>
  <si>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</si>
  <si>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</si>
  <si>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</si>
  <si>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</si>
  <si>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</si>
  <si>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</si>
  <si>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</si>
  <si>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913121111</t>
  </si>
  <si>
    <t>Montáž a demontáž dočasné dopravní značky kompletní základní</t>
  </si>
  <si>
    <t>kus</t>
  </si>
  <si>
    <t>CS ÚRS 2023 02</t>
  </si>
  <si>
    <t>4</t>
  </si>
  <si>
    <t>-1865038538</t>
  </si>
  <si>
    <t>PP</t>
  </si>
  <si>
    <t>Montáž a demontáž dočasných dopravních značek kompletních značek vč. podstavce a sloupku základních</t>
  </si>
  <si>
    <t>VV</t>
  </si>
  <si>
    <t>Součet</t>
  </si>
  <si>
    <t>913121211</t>
  </si>
  <si>
    <t>Příplatek k dočasné dopravní značce kompletní základní za první a ZKD den použití</t>
  </si>
  <si>
    <t>1100913120</t>
  </si>
  <si>
    <t>Montáž a demontáž dočasných dopravních značek Příplatek za první a každý další den použití dočasných dopravních značek k ceně 12-1111</t>
  </si>
  <si>
    <t>(B1+E13+IP10a+Z4a+Z2)*60</t>
  </si>
  <si>
    <t>(A15+A6b)*7</t>
  </si>
  <si>
    <t>dl_sil_80</t>
  </si>
  <si>
    <t>503,239</t>
  </si>
  <si>
    <t>dl_ch_80</t>
  </si>
  <si>
    <t>8</t>
  </si>
  <si>
    <t>dl_slep_80</t>
  </si>
  <si>
    <t>4,8</t>
  </si>
  <si>
    <t>dl_80</t>
  </si>
  <si>
    <t>516,039</t>
  </si>
  <si>
    <t>zivice</t>
  </si>
  <si>
    <t>23,071</t>
  </si>
  <si>
    <t>dl_ch_prir</t>
  </si>
  <si>
    <t>33,932</t>
  </si>
  <si>
    <t>dl_60</t>
  </si>
  <si>
    <t>37,554</t>
  </si>
  <si>
    <t>SO 101 - Komunikace</t>
  </si>
  <si>
    <t>odvoz_zem</t>
  </si>
  <si>
    <t>72,429</t>
  </si>
  <si>
    <t>sut_bet</t>
  </si>
  <si>
    <t>54,117</t>
  </si>
  <si>
    <t>sut_ziv</t>
  </si>
  <si>
    <t>175,34</t>
  </si>
  <si>
    <t>dlazba</t>
  </si>
  <si>
    <t>5</t>
  </si>
  <si>
    <t>znacky</t>
  </si>
  <si>
    <t>odkop</t>
  </si>
  <si>
    <t>71,994</t>
  </si>
  <si>
    <t>sut_kam</t>
  </si>
  <si>
    <t>167,441</t>
  </si>
  <si>
    <t>rez</t>
  </si>
  <si>
    <t>12,54</t>
  </si>
  <si>
    <t>bedneni</t>
  </si>
  <si>
    <t>1,8</t>
  </si>
  <si>
    <t>prel_TLF</t>
  </si>
  <si>
    <t>60</t>
  </si>
  <si>
    <t>dl_ch_okr</t>
  </si>
  <si>
    <t>3,622</t>
  </si>
  <si>
    <t>dlazdice</t>
  </si>
  <si>
    <t>26</t>
  </si>
  <si>
    <t>obr_sil_300</t>
  </si>
  <si>
    <t>88,107</t>
  </si>
  <si>
    <t>obr_sil_250</t>
  </si>
  <si>
    <t>38,518</t>
  </si>
  <si>
    <t>obr_sil_P</t>
  </si>
  <si>
    <t>obr_sil_N</t>
  </si>
  <si>
    <t>5,182</t>
  </si>
  <si>
    <t>obr_sil_R10</t>
  </si>
  <si>
    <t>4,708</t>
  </si>
  <si>
    <t>obr_zul</t>
  </si>
  <si>
    <t>obr_ch_500</t>
  </si>
  <si>
    <t>98,861</t>
  </si>
  <si>
    <t>obr_ch_R05</t>
  </si>
  <si>
    <t>0,785</t>
  </si>
  <si>
    <t>lista</t>
  </si>
  <si>
    <t>64,301</t>
  </si>
  <si>
    <t>nopova</t>
  </si>
  <si>
    <t>96,452</t>
  </si>
  <si>
    <t>sondy</t>
  </si>
  <si>
    <t>10</t>
  </si>
  <si>
    <t>dem_dl_sil</t>
  </si>
  <si>
    <t>25,905</t>
  </si>
  <si>
    <t>dem_ziv_voz</t>
  </si>
  <si>
    <t>533,37</t>
  </si>
  <si>
    <t>dem_ziv_ch</t>
  </si>
  <si>
    <t>30,888</t>
  </si>
  <si>
    <t>UV</t>
  </si>
  <si>
    <t>UV_vykop</t>
  </si>
  <si>
    <t>1,792</t>
  </si>
  <si>
    <t>PVC160</t>
  </si>
  <si>
    <t>KO15</t>
  </si>
  <si>
    <t>KO45</t>
  </si>
  <si>
    <t>loze</t>
  </si>
  <si>
    <t>0,45</t>
  </si>
  <si>
    <t>obsyp</t>
  </si>
  <si>
    <t>0,49</t>
  </si>
  <si>
    <t>ryha_vykop</t>
  </si>
  <si>
    <t>9,2</t>
  </si>
  <si>
    <t>zasyp</t>
  </si>
  <si>
    <t>8,765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</si>
  <si>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</si>
  <si>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</si>
  <si>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</si>
  <si>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</si>
  <si>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</si>
  <si>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</si>
  <si>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</si>
  <si>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</si>
  <si>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</si>
  <si>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</si>
  <si>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Zemní práce</t>
  </si>
  <si>
    <t>113106171</t>
  </si>
  <si>
    <t>Rozebrání dlažeb vozovek ze zámkové dlažby s ložem z kameniva ručně</t>
  </si>
  <si>
    <t>m2</t>
  </si>
  <si>
    <t>-490522358</t>
  </si>
  <si>
    <t>Rozebrání dlažeb vozovek a ploch s přemístěním hmot na skládku na vzdálenost do 3 m nebo s naložením na dopravní prostředek, s jakoukoliv výplní spár ručně ze zámkové dlažby s ložem z kameniva</t>
  </si>
  <si>
    <t>23,621+1,464+0,820</t>
  </si>
  <si>
    <t>113107131</t>
  </si>
  <si>
    <t>Odstranění nebo krytu podkladu z betonu prostého tl přes 100 do 150 mm ručně</t>
  </si>
  <si>
    <t>-860285960</t>
  </si>
  <si>
    <t>Odstranění podkladů nebo krytů ručně s přemístěním hmot na skládku na vzdálenost do 3 m nebo s naložením na dopravní prostředek z betonu prostého, o tl. vrstvy přes 100 do 150 mm</t>
  </si>
  <si>
    <t>dem_bet</t>
  </si>
  <si>
    <t>(36,048+25,845)*0,5</t>
  </si>
  <si>
    <t>3</t>
  </si>
  <si>
    <t>113107221</t>
  </si>
  <si>
    <t>Odstranění podkladu z kameniva drceného tl do 100 mm strojně pl přes 200 m2</t>
  </si>
  <si>
    <t>-1680784080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</si>
  <si>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</si>
  <si>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113107222.1</t>
  </si>
  <si>
    <t>Odstranění podkladu z kameniva drceného tl přes 100 do 150 mm strojně pl přes 200 m2</t>
  </si>
  <si>
    <t>R-pol.</t>
  </si>
  <si>
    <t>-1271222364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</si>
  <si>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</si>
  <si>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dem_dl_sil+dem_ziv_voz</t>
  </si>
  <si>
    <t>113107342</t>
  </si>
  <si>
    <t>Odstranění podkladu nebo krytu živičného tl přes 50 do 100 mm strojně pl do 50 m2</t>
  </si>
  <si>
    <t>-1167929034</t>
  </si>
  <si>
    <t>Odstranění podkladů nebo krytů strojně plochy jednotlivě do 50 m2 s přemístěním hmot na skládku na vzdálenost do 3 m nebo s naložením na dopravní prostředek živičných, o tl. vrstvy přes 50 do 100 mm</t>
  </si>
  <si>
    <t>6</t>
  </si>
  <si>
    <t>113107343</t>
  </si>
  <si>
    <t>Odstranění podkladu nebo krytu živičného tl přes 100 do 150 mm strojně pl do 50 m2</t>
  </si>
  <si>
    <t>-140147959</t>
  </si>
  <si>
    <t>Odstranění podkladů nebo krytů strojně plochy jednotlivě do 50 m2 s přemístěním hmot na skládku na vzdálenost do 3 m nebo s naložením na dopravní prostředek živičných, o tl. vrstvy přes 100 do 150 mm</t>
  </si>
  <si>
    <t>551,394-36,048*0,5</t>
  </si>
  <si>
    <t>7</t>
  </si>
  <si>
    <t>113202111</t>
  </si>
  <si>
    <t>Vytrhání obrub krajníků obrubníků stojatých</t>
  </si>
  <si>
    <t>m</t>
  </si>
  <si>
    <t>-1644248705</t>
  </si>
  <si>
    <t>Vytrhání obrub s vybouráním lože, s přemístěním hmot na skládku na vzdálenost do 3 m nebo s naložením na dopravní prostředek z krajníků nebo obrubníků stojatých</t>
  </si>
  <si>
    <t>113204111</t>
  </si>
  <si>
    <t>Vytrhání obrub záhonových</t>
  </si>
  <si>
    <t>-788609383</t>
  </si>
  <si>
    <t>Vytrhání obrub s vybouráním lože, s přemístěním hmot na skládku na vzdálenost do 3 m nebo s naložením na dopravní prostředek záhonových</t>
  </si>
  <si>
    <t>27,295+2*(44+47)+3,625</t>
  </si>
  <si>
    <t>122452204</t>
  </si>
  <si>
    <t>Odkopávky a prokopávky nezapažené pro silnice a dálnice v hornině třídy těžitelnosti II objem do 500 m3 strojně</t>
  </si>
  <si>
    <t>m3</t>
  </si>
  <si>
    <t>1229332736</t>
  </si>
  <si>
    <t>Odkopávky a prokopávky nezapažené pro silnice a dálnice strojně v hornině třídy těžitelnosti II přes 100 do 500 m3</t>
  </si>
  <si>
    <t>dl_80*0,13+zivice*0,1+dl_ch_prir*0,05+dl_ch_okr*0,25</t>
  </si>
  <si>
    <t>132251101</t>
  </si>
  <si>
    <t>Hloubení rýh nezapažených š do 800 mm v hornině třídy těžitelnosti I skupiny 3 objem do 20 m3 strojně</t>
  </si>
  <si>
    <t>-1948384712</t>
  </si>
  <si>
    <t>Hloubení nezapažených rýh šířky do 800 mm strojně s urovnáním dna do předepsaného profilu a spádu v hornině třídy těžitelnosti I skupiny 3 do 20 m3</t>
  </si>
  <si>
    <t>PVC160*0,6*2+UV*0,8*0,5*1,5+2</t>
  </si>
  <si>
    <t>11</t>
  </si>
  <si>
    <t>162751117</t>
  </si>
  <si>
    <t>Vodorovné přemístění přes 9 000 do 10000 m výkopku/sypaniny z horniny třídy těžitelnosti I skupiny 1 až 3 (RC Sadov 11 km)</t>
  </si>
  <si>
    <t>-1758749301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</si>
  <si>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</si>
  <si>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ryha_vykop-zasyp+odkop</t>
  </si>
  <si>
    <t>12</t>
  </si>
  <si>
    <t>162751119</t>
  </si>
  <si>
    <t>Příplatek k vodorovnému přemístění výkopku/sypaniny z horniny třídy těžitelnosti I skupiny 1 až 3 ZKD 1000 m přes 10000 m (další 1 km)</t>
  </si>
  <si>
    <t>775328141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</si>
  <si>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</si>
  <si>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odvoz_zem*1</t>
  </si>
  <si>
    <t>13</t>
  </si>
  <si>
    <t>174151101</t>
  </si>
  <si>
    <t>Zásyp jam, šachet rýh nebo kolem objektů sypaninou se zhutněním</t>
  </si>
  <si>
    <t>397234223</t>
  </si>
  <si>
    <t>Zásyp sypaninou z jakékoliv horniny strojně s uložením výkopku ve vrstvách se zhutněním jam, šachet, rýh nebo kolem objektů v těchto vykopávkách</t>
  </si>
  <si>
    <t>ryha_vykop-loze-PVC160*0,6*0,26-UV*0,25*0,25*3,14*1,4+UV_vykop/2*1,5</t>
  </si>
  <si>
    <t>14</t>
  </si>
  <si>
    <t>175151101</t>
  </si>
  <si>
    <t>Obsypání potrubí strojně sypaninou bez prohození, uloženou do 3 m</t>
  </si>
  <si>
    <t>1506021173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</si>
  <si>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</si>
  <si>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PVC160*0,0979</t>
  </si>
  <si>
    <t>M</t>
  </si>
  <si>
    <t>58344121</t>
  </si>
  <si>
    <t>štěrkodrť frakce 0/8</t>
  </si>
  <si>
    <t>t</t>
  </si>
  <si>
    <t>1612151525</t>
  </si>
  <si>
    <t>obsyp*2,0</t>
  </si>
  <si>
    <t>Vodorovné konstrukce</t>
  </si>
  <si>
    <t>16</t>
  </si>
  <si>
    <t>430321616</t>
  </si>
  <si>
    <t>Schodišťová konstrukce a rampa ze ŽB tř. C 30/37</t>
  </si>
  <si>
    <t>-1392836306</t>
  </si>
  <si>
    <t>Schodišťové konstrukce a rampy z betonu železového (bez výztuže) stupně, schodnice, ramena, podesty s nosníky tř. C 30/37</t>
  </si>
  <si>
    <t>17</t>
  </si>
  <si>
    <t>434351141</t>
  </si>
  <si>
    <t>Zřízení bednění stupňů přímočarých schodišť</t>
  </si>
  <si>
    <t>-1452253364</t>
  </si>
  <si>
    <t>Bednění stupňů betonovaných na podstupňové desce nebo na terénu půdorysně přímočarých zřízení</t>
  </si>
  <si>
    <t>0,2*9</t>
  </si>
  <si>
    <t>18</t>
  </si>
  <si>
    <t>434351142</t>
  </si>
  <si>
    <t>Odstranění bednění stupňů přímočarých schodišť</t>
  </si>
  <si>
    <t>-715071014</t>
  </si>
  <si>
    <t>Bednění stupňů betonovaných na podstupňové desce nebo na terénu půdorysně přímočarých odstranění</t>
  </si>
  <si>
    <t>19</t>
  </si>
  <si>
    <t>451572111</t>
  </si>
  <si>
    <t>Lože pod potrubí otevřený výkop z kameniva drobného těženého</t>
  </si>
  <si>
    <t>-574610178</t>
  </si>
  <si>
    <t>Lože pod potrubí, stoky a drobné objekty v otevřeném výkopu z kameniva drobného těženého 0 až 4 mm</t>
  </si>
  <si>
    <t>PVC160*0,6*0,15</t>
  </si>
  <si>
    <t>Komunikace pozemní</t>
  </si>
  <si>
    <t>20</t>
  </si>
  <si>
    <t>564851111</t>
  </si>
  <si>
    <t>Podklad ze štěrkodrtě ŠD plochy přes 100 m2 tl 150 mm</t>
  </si>
  <si>
    <t>358659187</t>
  </si>
  <si>
    <t>Podklad ze štěrkodrti ŠD s rozprostřením a zhutněním plochy přes 100 m2, po zhutnění tl. 150 mm</t>
  </si>
  <si>
    <t>zivice+dl_80+dl_60+dlazdice</t>
  </si>
  <si>
    <t>564851113</t>
  </si>
  <si>
    <t>Podklad ze štěrkodrtě ŠD plochy přes 100 m2 tl 170 mm</t>
  </si>
  <si>
    <t>1857060607</t>
  </si>
  <si>
    <t>Podklad ze štěrkodrti ŠD s rozprostřením a zhutněním plochy přes 100 m2, po zhutnění tl. 170 mm</t>
  </si>
  <si>
    <t>22</t>
  </si>
  <si>
    <t>567122111</t>
  </si>
  <si>
    <t>Podklad ze směsi stmelené cementem SC C 8/10 (KSC I) tl 120 mm</t>
  </si>
  <si>
    <t>562001218</t>
  </si>
  <si>
    <t>Podklad ze směsi stmelené cementem SC bez dilatačních spár, s rozprostřením a zhutněním SC C 8/10 (KSC I), po zhutnění tl. 120 mm</t>
  </si>
  <si>
    <t>dl_80+zivice</t>
  </si>
  <si>
    <t>23</t>
  </si>
  <si>
    <t>573191111</t>
  </si>
  <si>
    <t>Postřik infiltrační kationaktivní emulzí v množství 1 kg/m2</t>
  </si>
  <si>
    <t>1303647113</t>
  </si>
  <si>
    <t>Postřik infiltrační kationaktivní emulzí v množství 1,00 kg/m2</t>
  </si>
  <si>
    <t>24</t>
  </si>
  <si>
    <t>577134221</t>
  </si>
  <si>
    <t>Asfaltový beton vrstva obrusná ACO 11 (ABS) tř. II tl 40 mm š přes 3 m z nemodifikovaného asfaltu</t>
  </si>
  <si>
    <t>380706754</t>
  </si>
  <si>
    <t>Asfaltový beton vrstva obrusná ACO 11 (ABS) s rozprostřením a se zhutněním z nemodifikovaného asfaltu v pruhu šířky přes 3 m tř. II, po zhutnění tl. 40 mm</t>
  </si>
  <si>
    <t>25</t>
  </si>
  <si>
    <t>577154221</t>
  </si>
  <si>
    <t>Asfaltový beton vrstva obrusná ACO 11 (ABS) tř. II tl 60 mm š přes 3 m z nemodifikovaného asfaltu</t>
  </si>
  <si>
    <t>169845908</t>
  </si>
  <si>
    <t>Asfaltový beton vrstva obrusná ACO 11 (ABS) s rozprostřením a se zhutněním z nemodifikovaného asfaltu v pruhu šířky přes 3 m tř. II, po zhutnění tl. 60 mm</t>
  </si>
  <si>
    <t>596211110</t>
  </si>
  <si>
    <t>Kladení zámkové dlažby komunikací pro pěší ručně tl 60 mm skupiny A pl do 50 m2</t>
  </si>
  <si>
    <t>-564640493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</si>
  <si>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</si>
  <si>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27</t>
  </si>
  <si>
    <t>59245018</t>
  </si>
  <si>
    <t>dlažba tvar obdélník betonová 200x100x60mm přírodní</t>
  </si>
  <si>
    <t>520337397</t>
  </si>
  <si>
    <t>dl_ch_prir*1,02</t>
  </si>
  <si>
    <t>28</t>
  </si>
  <si>
    <t>59245008</t>
  </si>
  <si>
    <t>dlažba tvar obdélník betonová 200x100x60mm barevná OKR</t>
  </si>
  <si>
    <t>1398799669</t>
  </si>
  <si>
    <t>dlažba tvar obdélník betonová 200x100x60mm barevná</t>
  </si>
  <si>
    <t>dl_ch_okr*1,02</t>
  </si>
  <si>
    <t>29</t>
  </si>
  <si>
    <t>596212213</t>
  </si>
  <si>
    <t>Kladení zámkové dlažby pozemních komunikací ručně tl 80 mm skupiny A pl přes 300 m2</t>
  </si>
  <si>
    <t>1531121013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</si>
  <si>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</si>
  <si>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1,6+3,2</t>
  </si>
  <si>
    <t>30</t>
  </si>
  <si>
    <t>59245030</t>
  </si>
  <si>
    <t>dlažba tvar čtverec betonová 200x200x80mm přírodní</t>
  </si>
  <si>
    <t>-1226724619</t>
  </si>
  <si>
    <t>dl_sil_80*1,02</t>
  </si>
  <si>
    <t>31</t>
  </si>
  <si>
    <t>59245020</t>
  </si>
  <si>
    <t>dlažba tvar obdélník betonová 200x100x80mm přírodní</t>
  </si>
  <si>
    <t>88562326</t>
  </si>
  <si>
    <t>dl_ch_80*1,02</t>
  </si>
  <si>
    <t>32</t>
  </si>
  <si>
    <t>59245226</t>
  </si>
  <si>
    <t>dlažba tvar obdélník betonová pro nevidomé 200x100x80mm barevná</t>
  </si>
  <si>
    <t>-518578217</t>
  </si>
  <si>
    <t>dl_slep_80*1,02</t>
  </si>
  <si>
    <t>33</t>
  </si>
  <si>
    <t>596811220</t>
  </si>
  <si>
    <t>Kladení betonové dlažby komunikací pro pěší do lože z kameniva velikosti přes 0,09 do 0,25 m2 pl do 50 m2</t>
  </si>
  <si>
    <t>429970766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</si>
  <si>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</si>
  <si>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34</t>
  </si>
  <si>
    <t>59245320</t>
  </si>
  <si>
    <t>dlažba plošná betonová 400x400x45mm přírodní</t>
  </si>
  <si>
    <t>1021466365</t>
  </si>
  <si>
    <t>dlazdice*1,05</t>
  </si>
  <si>
    <t>35</t>
  </si>
  <si>
    <t>596841220</t>
  </si>
  <si>
    <t>Kladení betonové dlažby komunikací pro pěší do lože z cement malty velikosti přes 0,09 do 0,25 m2 pl do 50 m2</t>
  </si>
  <si>
    <t>-2046553731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</si>
  <si>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</si>
  <si>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2*5*0,32</t>
  </si>
  <si>
    <t>36</t>
  </si>
  <si>
    <t>59245321</t>
  </si>
  <si>
    <t>dlažba plošná betonová 400x400x50mm protiskluzová včetně řezání do potřebného rozměru</t>
  </si>
  <si>
    <t>-235883454</t>
  </si>
  <si>
    <t>dlažba plošná betonová 400x400x50mm barevná</t>
  </si>
  <si>
    <t>2*5*0,4</t>
  </si>
  <si>
    <t>Trubní vedení</t>
  </si>
  <si>
    <t>37</t>
  </si>
  <si>
    <t>871315221</t>
  </si>
  <si>
    <t>Kanalizační potrubí z tvrdého PVC jednovrstvé tuhost třídy SN8 DN 160</t>
  </si>
  <si>
    <t>1084536787</t>
  </si>
  <si>
    <t>Kanalizační potrubí z tvrdého PVC v otevřeném výkopu ve sklonu do 20 %, hladkého plnostěnného jednovrstvého, tuhost třídy SN 8 DN 160</t>
  </si>
  <si>
    <t>4+1</t>
  </si>
  <si>
    <t>38</t>
  </si>
  <si>
    <t>877310310</t>
  </si>
  <si>
    <t>Montáž kolen na kanalizačním potrubí z PP nebo tvrdého PVC trub hladkých plnostěnných DN 150</t>
  </si>
  <si>
    <t>311153693</t>
  </si>
  <si>
    <t>Montáž tvarovek na kanalizačním plastovém potrubí z polypropylenu PP nebo tvrdého PVC hladkého plnostěnného kolen, víček nebo hrdlových uzávěrů DN 150</t>
  </si>
  <si>
    <t>UV*2</t>
  </si>
  <si>
    <t>KO30</t>
  </si>
  <si>
    <t>39</t>
  </si>
  <si>
    <t>28611359</t>
  </si>
  <si>
    <t>koleno kanalizační PVC KG 160x15°</t>
  </si>
  <si>
    <t>-228560126</t>
  </si>
  <si>
    <t>40</t>
  </si>
  <si>
    <t>28611360</t>
  </si>
  <si>
    <t>koleno kanalizační PVC KG 160x30°</t>
  </si>
  <si>
    <t>687819005</t>
  </si>
  <si>
    <t>41</t>
  </si>
  <si>
    <t>28611361</t>
  </si>
  <si>
    <t>koleno kanalizační PVC KG 160x45°</t>
  </si>
  <si>
    <t>1449767245</t>
  </si>
  <si>
    <t>42</t>
  </si>
  <si>
    <t>890411811</t>
  </si>
  <si>
    <t>Bourání šachet z prefabrikovaných skruží ručně obestavěného prostoru do 1,5 m3</t>
  </si>
  <si>
    <t>1423182271</t>
  </si>
  <si>
    <t>Bourání šachet a jímek ručně velikosti obestavěného prostoru do 1,5 m3 z prefabrikovaných skruží</t>
  </si>
  <si>
    <t>UV*0,8*0,8*1,4</t>
  </si>
  <si>
    <t>43</t>
  </si>
  <si>
    <t>895941302</t>
  </si>
  <si>
    <t>Osazení vpusti uliční DN 450 z betonových dílců dno s kalištěm</t>
  </si>
  <si>
    <t>958541361</t>
  </si>
  <si>
    <t>Osazení vpusti uliční z betonových dílců DN 450 dno s kalištěm</t>
  </si>
  <si>
    <t>44</t>
  </si>
  <si>
    <t>59224495</t>
  </si>
  <si>
    <t>vpusť uliční DN 450 kaliště nízké 450/240x50mm</t>
  </si>
  <si>
    <t>7709559</t>
  </si>
  <si>
    <t>45</t>
  </si>
  <si>
    <t>895941314</t>
  </si>
  <si>
    <t>Osazení vpusti uliční DN 450 z betonových dílců skruž horní 570 mm</t>
  </si>
  <si>
    <t>-1815426627</t>
  </si>
  <si>
    <t>Osazení vpusti uliční z betonových dílců DN 450 skruž horní 570 mm</t>
  </si>
  <si>
    <t>46</t>
  </si>
  <si>
    <t>59223858</t>
  </si>
  <si>
    <t>skruž betonová horní pro uliční vpusť 450x570x50mm</t>
  </si>
  <si>
    <t>11256973</t>
  </si>
  <si>
    <t>47</t>
  </si>
  <si>
    <t>895941331</t>
  </si>
  <si>
    <t>Osazení vpusti uliční DN 450 z betonových dílců skruž průběžná s výtokem</t>
  </si>
  <si>
    <t>1105642475</t>
  </si>
  <si>
    <t>Osazení vpusti uliční z betonových dílců DN 450 skruž průběžná s výtokem</t>
  </si>
  <si>
    <t>48</t>
  </si>
  <si>
    <t>59224490</t>
  </si>
  <si>
    <t>skruž betonová s odtokem 150mm PVC pro uliční vpusť 450x450x50mm</t>
  </si>
  <si>
    <t>1755209075</t>
  </si>
  <si>
    <t>49</t>
  </si>
  <si>
    <t>899204112</t>
  </si>
  <si>
    <t>Osazení mříží litinových včetně rámů BEZ košů na bahno pro třídu zatížení D400, E600</t>
  </si>
  <si>
    <t>-188387354</t>
  </si>
  <si>
    <t>Osazení mříží litinových včetně rámů a košů na bahno pro třídu zatížení D400, E600</t>
  </si>
  <si>
    <t>50</t>
  </si>
  <si>
    <t>59224481</t>
  </si>
  <si>
    <t>mříž vtoková s rámem pro uliční vpusť 500x500, zatížení 40 tun</t>
  </si>
  <si>
    <t>-2073835483</t>
  </si>
  <si>
    <t>51</t>
  </si>
  <si>
    <t>59223864</t>
  </si>
  <si>
    <t>prstenec pro uliční vpusť vyrovnávací betonový 390x60x130mm</t>
  </si>
  <si>
    <t>1008562208</t>
  </si>
  <si>
    <t>52</t>
  </si>
  <si>
    <t>899301811</t>
  </si>
  <si>
    <t>Demontáž poklopů betonových nebo ŽB včetně rámu hmotnosti do 50 kg</t>
  </si>
  <si>
    <t>-1021634980</t>
  </si>
  <si>
    <t>Demontáž poklopů betonových a železobetonových včetně rámu, hmotnosti jednotlivě do 50 kg</t>
  </si>
  <si>
    <t>53</t>
  </si>
  <si>
    <t>899331111</t>
  </si>
  <si>
    <t>Výšková úprava uličního vstupu nebo vpusti do 200 mm zvýšením poklopu</t>
  </si>
  <si>
    <t>880826163</t>
  </si>
  <si>
    <t>54</t>
  </si>
  <si>
    <t>899623141</t>
  </si>
  <si>
    <t>Obetonování potrubí nebo zdiva stok betonem prostým tř. C 12/15 v otevřeném výkopu</t>
  </si>
  <si>
    <t>-1761763856</t>
  </si>
  <si>
    <t>Obetonování potrubí nebo zdiva stok betonem prostým v otevřeném výkopu, betonem tř. C 12/15</t>
  </si>
  <si>
    <t>obeton</t>
  </si>
  <si>
    <t>PVC160*0,038</t>
  </si>
  <si>
    <t>55</t>
  </si>
  <si>
    <t>914511112</t>
  </si>
  <si>
    <t>Montáž sloupku dopravních značek délky do 3,5 m s betonovým základem a patkou D 60 mm</t>
  </si>
  <si>
    <t>24342740</t>
  </si>
  <si>
    <t>Montáž sloupku dopravních značek délky do 3,5 m do hliníkové patky pro sloupek D 60 mm</t>
  </si>
  <si>
    <t>56</t>
  </si>
  <si>
    <t>915111112</t>
  </si>
  <si>
    <t>Vodorovné dopravní značení dělící čáry souvislé š 125 mm retroreflexní bílá barva</t>
  </si>
  <si>
    <t>1783567088</t>
  </si>
  <si>
    <t>Vodorovné dopravní značení stříkané barvou dělící čára šířky 125 mm souvislá bílá retroreflexní</t>
  </si>
  <si>
    <t>57</t>
  </si>
  <si>
    <t>915131112</t>
  </si>
  <si>
    <t>Vodorovné dopravní značení přechody pro chodce, šipky, symboly retroreflexní bílá barva</t>
  </si>
  <si>
    <t>1746641474</t>
  </si>
  <si>
    <t>Vodorovné dopravní značení stříkané barvou přechody pro chodce, šipky, symboly bílé retroreflexní</t>
  </si>
  <si>
    <t>V10f</t>
  </si>
  <si>
    <t>58</t>
  </si>
  <si>
    <t>916131213</t>
  </si>
  <si>
    <t>Osazení silničního obrubníku betonového stojatého s boční opěrou do lože z betonu prostého</t>
  </si>
  <si>
    <t>-1895651411</t>
  </si>
  <si>
    <t>Osazení silničního obrubníku betonového se zřízením lože, s vyplněním a zatřením spár cementovou maltou stojatého s boční opěrou z betonu prostého, do lože z betonu prostého</t>
  </si>
  <si>
    <t>88.107</t>
  </si>
  <si>
    <t>59</t>
  </si>
  <si>
    <t>59217034</t>
  </si>
  <si>
    <t>obrubník betonový silniční 1000x150x300mm</t>
  </si>
  <si>
    <t>200832044</t>
  </si>
  <si>
    <t>obr_sil_300*1,02</t>
  </si>
  <si>
    <t>59217026</t>
  </si>
  <si>
    <t>obrubník betonový silniční 500x150x250mm</t>
  </si>
  <si>
    <t>548797047</t>
  </si>
  <si>
    <t>obr_sil_250*1,02</t>
  </si>
  <si>
    <t>61</t>
  </si>
  <si>
    <t>59217030</t>
  </si>
  <si>
    <t>obrubník betonový silniční přechodový 1000x150x150-250mm</t>
  </si>
  <si>
    <t>-2083118248</t>
  </si>
  <si>
    <t>obr_sil_P*1,02</t>
  </si>
  <si>
    <t>62</t>
  </si>
  <si>
    <t>59217029</t>
  </si>
  <si>
    <t>obrubník betonový silniční nájezdový 1000x150x150mm</t>
  </si>
  <si>
    <t>776591400</t>
  </si>
  <si>
    <t>obr_sil_N*1,02</t>
  </si>
  <si>
    <t>63</t>
  </si>
  <si>
    <t>59217035.2</t>
  </si>
  <si>
    <t>obrubník betonový obloukový vnější 780x150x250mm R=1,0 m</t>
  </si>
  <si>
    <t>-414420584</t>
  </si>
  <si>
    <t>obrubník betonový obloukový vnější 780x150x250mm</t>
  </si>
  <si>
    <t>obr_sil_R10/0,78*1,02</t>
  </si>
  <si>
    <t>64</t>
  </si>
  <si>
    <t>59217035.4</t>
  </si>
  <si>
    <t>obrubník betonový roh vnitřní 150x150x250mm</t>
  </si>
  <si>
    <t>1601853933</t>
  </si>
  <si>
    <t>65</t>
  </si>
  <si>
    <t>916231213</t>
  </si>
  <si>
    <t>Osazení chodníkového obrubníku betonového stojatého s boční opěrou do lože z betonu prostého</t>
  </si>
  <si>
    <t>1236248633</t>
  </si>
  <si>
    <t>Osazení chodníkového obrubníku betonového se zřízením lože, s vyplněním a zatřením spár cementovou maltou stojatého s boční opěrou z betonu prostého, do lože z betonu prostého</t>
  </si>
  <si>
    <t>66</t>
  </si>
  <si>
    <t>59217036</t>
  </si>
  <si>
    <t>obrubník betonový parkový přírodní 500x80x250mm</t>
  </si>
  <si>
    <t>197213418</t>
  </si>
  <si>
    <t>obr_ch_500*1,02</t>
  </si>
  <si>
    <t>67</t>
  </si>
  <si>
    <t>59217036.1</t>
  </si>
  <si>
    <t>obrubník betonový parkový přírodní oblouk vnější 780x80x250mm R=0,5 m</t>
  </si>
  <si>
    <t>-621956292</t>
  </si>
  <si>
    <t>obr_ch_R05/0,78*1,02</t>
  </si>
  <si>
    <t>68</t>
  </si>
  <si>
    <t>916241113</t>
  </si>
  <si>
    <t>Osazení obrubníku kamenného ležatého s boční opěrou do lože z betonu prostého</t>
  </si>
  <si>
    <t>941574804</t>
  </si>
  <si>
    <t>Osazení obrubníku kamenného se zřízením lože, s vyplněním a zatřením spár cementovou maltou ležatého s boční opěrou z betonu prostého, do lože z betonu prostého</t>
  </si>
  <si>
    <t>69</t>
  </si>
  <si>
    <t>58380005</t>
  </si>
  <si>
    <t>obrubník kamenný žulový přímý 1000x200x250mm</t>
  </si>
  <si>
    <t>137558215</t>
  </si>
  <si>
    <t>70</t>
  </si>
  <si>
    <t>919112212</t>
  </si>
  <si>
    <t>Řezání spár pro vytvoření komůrky š 10 mm hl 20 mm pro těsnící zálivku v živičném krytu</t>
  </si>
  <si>
    <t>927713736</t>
  </si>
  <si>
    <t>Řezání dilatačních spár v živičném krytu vytvoření komůrky pro těsnící zálivku šířky 10 mm, hloubky 20 mm</t>
  </si>
  <si>
    <t>71</t>
  </si>
  <si>
    <t>919122111</t>
  </si>
  <si>
    <t>Těsnění spár zálivkou za tepla pro komůrky š 10 mm hl 20 mm s těsnicím profilem</t>
  </si>
  <si>
    <t>819349337</t>
  </si>
  <si>
    <t>Utěsnění dilatačních spár zálivkou za tepla v cementobetonovém nebo živičném krytu včetně adhezního nátěru s těsnicím profilem pod zálivkou, pro komůrky šířky 10 mm, hloubky 20 mm</t>
  </si>
  <si>
    <t>72</t>
  </si>
  <si>
    <t>919735113</t>
  </si>
  <si>
    <t>Řezání stávajícího živičného krytu hl přes 100 do 150 mm</t>
  </si>
  <si>
    <t>1733898471</t>
  </si>
  <si>
    <t>Řezání stávajícího živičného krytu nebo podkladu hloubky přes 100 do 150 mm</t>
  </si>
  <si>
    <t>73</t>
  </si>
  <si>
    <t>966006132</t>
  </si>
  <si>
    <t>Odstranění značek dopravních nebo orientačních se sloupky s betonovými patkami</t>
  </si>
  <si>
    <t>-980057866</t>
  </si>
  <si>
    <t>Odstranění dopravních nebo orientačních značek se sloupkem s uložením hmot na vzdálenost do 20 m nebo s naložením na dopravní prostředek, se zásypem jam a jeho zhutněním s betonovou patkou</t>
  </si>
  <si>
    <t>IZ5</t>
  </si>
  <si>
    <t>IP12</t>
  </si>
  <si>
    <t>997</t>
  </si>
  <si>
    <t>Přesun sutě</t>
  </si>
  <si>
    <t>74</t>
  </si>
  <si>
    <t>997013873</t>
  </si>
  <si>
    <t>Poplatek za uložení stavebního odpadu na recyklační skládce (skládkovné) zeminy a kamení zatříděného do Katalogu odpadů pod kódem 17 05 04</t>
  </si>
  <si>
    <t>5991587</t>
  </si>
  <si>
    <t>odvoz_zem*1,7+sut_kam</t>
  </si>
  <si>
    <t>75</t>
  </si>
  <si>
    <t>997013875</t>
  </si>
  <si>
    <t>Poplatek za uložení stavebního odpadu na recyklační skládce (skládkovné) asfaltového bez obsahu dehtu zatříděného do Katalogu odpadů pod kódem 17 03 02</t>
  </si>
  <si>
    <t>-964399386</t>
  </si>
  <si>
    <t>76</t>
  </si>
  <si>
    <t>997221551</t>
  </si>
  <si>
    <t>Vodorovná doprava suti ze sypkých materiálů do 1 km (RC Sadov 11 km)</t>
  </si>
  <si>
    <t>-1197936291</t>
  </si>
  <si>
    <t>Vodorovná doprava suti bez naložení, ale se složením a s hrubým urovnáním ze sypkých materiálů, na vzdálenost do 1 km</t>
  </si>
  <si>
    <t>5,251+162,190</t>
  </si>
  <si>
    <t>77</t>
  </si>
  <si>
    <t>997221559</t>
  </si>
  <si>
    <t>Příplatek ZKD 1 km u vodorovné dopravy suti ze sypkých materiálů (dalších 10 km)</t>
  </si>
  <si>
    <t>-1783977442</t>
  </si>
  <si>
    <t>Vodorovná doprava suti bez naložení, ale se složením a s hrubým urovnáním Příplatek k ceně za každý další i započatý 1 km přes 1 km</t>
  </si>
  <si>
    <t>sut_kam*10</t>
  </si>
  <si>
    <t>78</t>
  </si>
  <si>
    <t>997221561</t>
  </si>
  <si>
    <t>Vodorovná doprava suti z kusových materiálů do 1 km (betony deponie města 3 km, zivice RC Sadov 11 km)</t>
  </si>
  <si>
    <t>-1005506201</t>
  </si>
  <si>
    <t>Vodorovná doprava suti bez naložení, ale se složením a s hrubým urovnáním z kusových materiálů, na vzdálenost do 1 km</t>
  </si>
  <si>
    <t>7,642-5+10,058+29,195+8,517+3,441+0,1+0,164</t>
  </si>
  <si>
    <t>6,795+168,545</t>
  </si>
  <si>
    <t>sut_kus</t>
  </si>
  <si>
    <t>79</t>
  </si>
  <si>
    <t>997221569</t>
  </si>
  <si>
    <t>Příplatek ZKD 1 km u vodorovné dopravy suti z kusových materiálů (další 2 km resp. 10 km)</t>
  </si>
  <si>
    <t>-1383767380</t>
  </si>
  <si>
    <t>(sut_bet+dlazba)*2</t>
  </si>
  <si>
    <t>sut_ziv*10</t>
  </si>
  <si>
    <t>80</t>
  </si>
  <si>
    <t>997221611</t>
  </si>
  <si>
    <t>Nakládání suti na dopravní prostředky pro vodorovnou dopravu</t>
  </si>
  <si>
    <t>-1308660142</t>
  </si>
  <si>
    <t>Nakládání na dopravní prostředky pro vodorovnou dopravu suti</t>
  </si>
  <si>
    <t>81</t>
  </si>
  <si>
    <t>997221612</t>
  </si>
  <si>
    <t>Nakládání vybouraných hmot na dopravní prostředky pro vodorovnou dopravu (použitelná dlažba na palety)</t>
  </si>
  <si>
    <t>1606627593</t>
  </si>
  <si>
    <t>Nakládání na dopravní prostředky pro vodorovnou dopravu vybouraných hmot</t>
  </si>
  <si>
    <t>998</t>
  </si>
  <si>
    <t>Přesun hmot</t>
  </si>
  <si>
    <t>82</t>
  </si>
  <si>
    <t>998223011</t>
  </si>
  <si>
    <t>Přesun hmot pro pozemní komunikace s krytem dlážděným</t>
  </si>
  <si>
    <t>1286855651</t>
  </si>
  <si>
    <t>Přesun hmot pro pozemní komunikace s krytem dlážděným dopravní vzdálenost do 200 m jakékoliv délky objektu</t>
  </si>
  <si>
    <t>PSV</t>
  </si>
  <si>
    <t>Práce a dodávky PSV</t>
  </si>
  <si>
    <t>711</t>
  </si>
  <si>
    <t>Izolace proti vodě, vlhkosti a plynům</t>
  </si>
  <si>
    <t>83</t>
  </si>
  <si>
    <t>711161383</t>
  </si>
  <si>
    <t>Izolace proti zemní vlhkosti nopovou fólií ukončení horní lištou</t>
  </si>
  <si>
    <t>348739216</t>
  </si>
  <si>
    <t>Izolace proti zemní vlhkosti a beztlakové vodě nopovými fóliemi ostatní ukončení izolace lištou</t>
  </si>
  <si>
    <t>6,365+11,711+11,639+6,333+6,675+12,633+6,545+4*0,6</t>
  </si>
  <si>
    <t>84</t>
  </si>
  <si>
    <t>28323018</t>
  </si>
  <si>
    <t>lišta ukončovací pro drenážní fólie profilované tl 20mm</t>
  </si>
  <si>
    <t>73774892</t>
  </si>
  <si>
    <t>lista*1,05</t>
  </si>
  <si>
    <t>85</t>
  </si>
  <si>
    <t>711471053</t>
  </si>
  <si>
    <t>Provedení vodorovné izolace proti tlakové vodě termoplasty volně položenou fólií z nízkolehčeného PE</t>
  </si>
  <si>
    <t>1533675022</t>
  </si>
  <si>
    <t>Provedení izolace proti povrchové a podpovrchové tlakové vodě termoplasty na ploše vodorovné V folií z nízkolehčeného PE položenou volně</t>
  </si>
  <si>
    <t>lista*1,5</t>
  </si>
  <si>
    <t>86</t>
  </si>
  <si>
    <t>GTA.1750168.1</t>
  </si>
  <si>
    <t>Guttabeta N  1,5x20m nopy 8 mm</t>
  </si>
  <si>
    <t>440362068</t>
  </si>
  <si>
    <t>Guttabeta N  2,0x20m</t>
  </si>
  <si>
    <t>nopova*1,05</t>
  </si>
  <si>
    <t>Práce a dodávky M</t>
  </si>
  <si>
    <t>46-M</t>
  </si>
  <si>
    <t>Zemní práce při extr.mont.pracích</t>
  </si>
  <si>
    <t>87</t>
  </si>
  <si>
    <t>460010024</t>
  </si>
  <si>
    <t>Vytyčení trasy vedení kabelového podzemního v zastavěném prostoru</t>
  </si>
  <si>
    <t>km</t>
  </si>
  <si>
    <t>-2048938753</t>
  </si>
  <si>
    <t>Vytyčení trasy vedení kabelového (podzemního) v zastavěném prostoru</t>
  </si>
  <si>
    <t>88</t>
  </si>
  <si>
    <t>460161142</t>
  </si>
  <si>
    <t>Hloubení kabelových rýh ručně š 35 cm hl 50 cm v hornině tř I skupiny 3</t>
  </si>
  <si>
    <t>-1882262260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</si>
  <si>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3</t>
  </si>
  <si>
    <t>2*(12+18)</t>
  </si>
  <si>
    <t>89</t>
  </si>
  <si>
    <t>460161162</t>
  </si>
  <si>
    <t>Hloubení kabelových rýh ručně š 35 cm hl 70 cm v hornině tř I skupiny 3</t>
  </si>
  <si>
    <t>187365835</t>
  </si>
  <si>
    <t>Hloubení zapažených i nezapažených kabelových rýh ručně včetně urovnání dna s přemístěním výkopku do vzdálenosti 3 m od okraje jámy nebo s naložením na dopravní prostředek šířky 35 cm hloubky 70 cm v hornině třídy těžitelnosti I skupiny 3</t>
  </si>
  <si>
    <t>90</t>
  </si>
  <si>
    <t>460431152</t>
  </si>
  <si>
    <t>Zásyp kabelových rýh ručně se zhutněním š 35 cm hl 50 cm z horniny tř I skupiny 3</t>
  </si>
  <si>
    <t>-1396345925</t>
  </si>
  <si>
    <t>Zásyp kabelových rýh ručně s přemístění sypaniny ze vzdálenosti do 10 m, s uložením výkopku ve vrstvách včetně zhutnění a úpravy povrchu šířky 35 cm hloubky 50 cm z hornině třídy těžitelnosti I skupiny 3</t>
  </si>
  <si>
    <t>91</t>
  </si>
  <si>
    <t>460431172</t>
  </si>
  <si>
    <t>Zásyp kabelových rýh ručně se zhutněním š 35 cm hl 70 cm z horniny tř I skupiny 3</t>
  </si>
  <si>
    <t>-1610020980</t>
  </si>
  <si>
    <t>Zásyp kabelových rýh ručně s přemístění sypaniny ze vzdálenosti do 10 m, s uložením výkopku ve vrstvách včetně zhutnění a úpravy povrchu šířky 35 cm hloubky 70 cm z horniny třídy těžitelnosti I skupiny 3</t>
  </si>
  <si>
    <t>92</t>
  </si>
  <si>
    <t>460671113</t>
  </si>
  <si>
    <t>Výstražná fólie pro krytí kabelů šířky 34 cm</t>
  </si>
  <si>
    <t>-64779938</t>
  </si>
  <si>
    <t>Výstražná fólie z PVC pro krytí kabelů včetně vyrovnání povrchu rýhy, rozvinutí a uložení fólie šířky do 34 cm</t>
  </si>
  <si>
    <t>sondy+prel_TLF/2</t>
  </si>
  <si>
    <t>ryha</t>
  </si>
  <si>
    <t>jama</t>
  </si>
  <si>
    <t>0,288</t>
  </si>
  <si>
    <t>HDPE</t>
  </si>
  <si>
    <t>CYKY</t>
  </si>
  <si>
    <t>FeZn</t>
  </si>
  <si>
    <t>1,28</t>
  </si>
  <si>
    <t>SO 431 - VO</t>
  </si>
  <si>
    <t xml:space="preserve">    741 - Elektroinstalace - silnoproud</t>
  </si>
  <si>
    <t xml:space="preserve">    21-M - Elektromontáže</t>
  </si>
  <si>
    <t xml:space="preserve">    22-M - Montáže technologických zařízení pro dopravní stavby</t>
  </si>
  <si>
    <t>961044111</t>
  </si>
  <si>
    <t>Bourání základů z betonu prostého</t>
  </si>
  <si>
    <t>714828426</t>
  </si>
  <si>
    <t>Bourání základů z betonu prostého</t>
  </si>
  <si>
    <t>VO*0,8*0,8*1,0</t>
  </si>
  <si>
    <t>Vodorovná doprava suti z kusových materiálů do 1 km (deponie města 3 km)</t>
  </si>
  <si>
    <t>-659689697</t>
  </si>
  <si>
    <t>Příplatek ZKD 1 km u vodorovné dopravy suti z kusových materiálů (další 2 km)</t>
  </si>
  <si>
    <t>-1534467128</t>
  </si>
  <si>
    <t>2*sut_bet</t>
  </si>
  <si>
    <t>-1426704739</t>
  </si>
  <si>
    <t>741</t>
  </si>
  <si>
    <t>Elektroinstalace - silnoproud</t>
  </si>
  <si>
    <t>741122133</t>
  </si>
  <si>
    <t>Montáž kabel Cu plný kulatý žíla 4x10 mm2 zatažený v trubkách (např. CYKY)</t>
  </si>
  <si>
    <t>-396627139</t>
  </si>
  <si>
    <t>Montáž kabelů měděných bez ukončení uložených v trubkách zatažených plných kulatých nebo bezhalogenových (např. CYKY) počtu a průřezu žil 4x10 mm2</t>
  </si>
  <si>
    <t>34111076</t>
  </si>
  <si>
    <t>kabel instalační jádro Cu plné izolace PVC plášť PVC 450/750V (CYKY) 4x10mm2</t>
  </si>
  <si>
    <t>-1972513099</t>
  </si>
  <si>
    <t>741410041</t>
  </si>
  <si>
    <t>Montáž vodič uzemňovací drát nebo lano D do 10 mm v městské zástavbě</t>
  </si>
  <si>
    <t>-715928023</t>
  </si>
  <si>
    <t>Montáž uzemňovacího vedení s upevněním, propojením a připojením pomocí svorek v zemi s izolací spojů drátu nebo lana Ø do 10 mm v městské zástavbě</t>
  </si>
  <si>
    <t>35441072</t>
  </si>
  <si>
    <t>drát D 8mm FeZn pro hromosvod</t>
  </si>
  <si>
    <t>kg</t>
  </si>
  <si>
    <t>1086157377</t>
  </si>
  <si>
    <t>FeZn/2,5</t>
  </si>
  <si>
    <t>21-M</t>
  </si>
  <si>
    <t>Elektromontáže</t>
  </si>
  <si>
    <t>210202016</t>
  </si>
  <si>
    <t>Montáž svítidlo výbojkové průmyslové nebo venkovní na sloupek parkový</t>
  </si>
  <si>
    <t>1624734128</t>
  </si>
  <si>
    <t>Montáž svítidel výbojkových se zapojením vodičů průmyslových nebo venkovních na sloupek parkových</t>
  </si>
  <si>
    <t>210204002</t>
  </si>
  <si>
    <t>Montáž stožárů osvětlení parkových ocelových</t>
  </si>
  <si>
    <t>-187677349</t>
  </si>
  <si>
    <t>210280001</t>
  </si>
  <si>
    <t>Zkoušky a prohlídky el rozvodů a zařízení celková prohlídka pro objem montážních prací do 100 tis Kč</t>
  </si>
  <si>
    <t>1198939924</t>
  </si>
  <si>
    <t>Zkoušky a prohlídky elektrických rozvodů a zařízení celková prohlídka, zkoušení, měření a vyhotovení revizní zprávy pro objem montážních prací do 100 tisíc Kč</t>
  </si>
  <si>
    <t>218202016</t>
  </si>
  <si>
    <t>Demontáž svítidla výbojkového průmyslového nebo venkovního ze sloupku parkového</t>
  </si>
  <si>
    <t>-1724998665</t>
  </si>
  <si>
    <t>Demontáž svítidel výbojkových s odpojením vodičů průmyslových nebo venkovních ze sloupku parkového</t>
  </si>
  <si>
    <t>218204002</t>
  </si>
  <si>
    <t>Demontáž stožárů osvětlení parkových ocelových</t>
  </si>
  <si>
    <t>1516923741</t>
  </si>
  <si>
    <t>22-M</t>
  </si>
  <si>
    <t>Montáže technologických zařízení pro dopravní stavby</t>
  </si>
  <si>
    <t>220080891</t>
  </si>
  <si>
    <t>Montáž spojky [GELSNAP] pro celoplastové kabely bez pancíře do 6 žil</t>
  </si>
  <si>
    <t>1404537870</t>
  </si>
  <si>
    <t>Montáž spojky [GELSNAP] pro kabely celoplastové bez pancíře do 6 žil</t>
  </si>
  <si>
    <t>35436021</t>
  </si>
  <si>
    <t>spojka kabelová smršťovaná přímé do 1kV 91ah-21s 4x6-25mm</t>
  </si>
  <si>
    <t>256</t>
  </si>
  <si>
    <t>-1836791790</t>
  </si>
  <si>
    <t>-359078152</t>
  </si>
  <si>
    <t>460131113</t>
  </si>
  <si>
    <t>Hloubení nezapažených jam při elektromontážích ručně v hornině tř I skupiny 3</t>
  </si>
  <si>
    <t>-484280190</t>
  </si>
  <si>
    <t>Hloubení nezapažených jam ručně včetně urovnání dna s přemístěním výkopku do vzdálenosti 3 m od okraje jámy nebo s naložením na dopravní prostředek v hornině třídy těžitelnosti I skupiny 3</t>
  </si>
  <si>
    <t>0,6*0,6*0,8</t>
  </si>
  <si>
    <t>-1020268338</t>
  </si>
  <si>
    <t>460391123</t>
  </si>
  <si>
    <t>Zásyp jam při elektromontážích ručně se zhutněním z hornin třídy I skupiny 3</t>
  </si>
  <si>
    <t>1726322040</t>
  </si>
  <si>
    <t>Zásyp jam ručně s uložením výkopku ve vrstvách a úpravou povrchu s přemístění sypaniny ze vzdálenosti do 10 m se zhutněním z horniny třídy těžitelnosti I skupiny 3</t>
  </si>
  <si>
    <t>-695211143</t>
  </si>
  <si>
    <t>460641124</t>
  </si>
  <si>
    <t>Základové konstrukce při elektromontážích ze ŽB tř. C 20/25 bez zvláštních nároků na prostředí</t>
  </si>
  <si>
    <t>571990993</t>
  </si>
  <si>
    <t>Základové konstrukce základ bez bednění do rostlé zeminy z monolitického železobetonu bez výztuže bez zvláštních nároků na prostředí tř. C 20/25</t>
  </si>
  <si>
    <t>jama-VO*0,0565</t>
  </si>
  <si>
    <t>514633757</t>
  </si>
  <si>
    <t>460742121</t>
  </si>
  <si>
    <t>Osazení kabelových prostupů z trub plastových do rýhy s obsypem z písku průměru do 10 cm</t>
  </si>
  <si>
    <t>-1522114857</t>
  </si>
  <si>
    <t>Osazení kabelových prostupů včetně utěsnění a spárování z trub plastových do rýhy, bez výkopových prací s obsypem z písku, vnitřního průměru do 10 cm</t>
  </si>
  <si>
    <t>34571350</t>
  </si>
  <si>
    <t>trubka elektroinstalační ohebná dvouplášťová korugovaná (chránička) D 32/40mm, HDPE+LDPE</t>
  </si>
  <si>
    <t>-562498841</t>
  </si>
  <si>
    <t>460841818</t>
  </si>
  <si>
    <t>Osazení a ukotvení stožárového pouzdra před provedením základu, průměru 25-30 cm včetně dodání pouzdra délky do 1,0 m</t>
  </si>
  <si>
    <t>1533149736</t>
  </si>
  <si>
    <t>Osazení kabelové komory z plastů vyříznutí otvoru ve stěně kabelové komory HDPE</t>
  </si>
  <si>
    <t>469981111</t>
  </si>
  <si>
    <t>Přesun hmot pro pomocné stavební práce při elektromotážích</t>
  </si>
  <si>
    <t>-781996986</t>
  </si>
  <si>
    <t>Přesun hmot pro pomocné stavební práce při elektromontážích dopravní vzdálenost do 1 000 m</t>
  </si>
  <si>
    <t>travnik</t>
  </si>
  <si>
    <t>120</t>
  </si>
  <si>
    <t>zemina</t>
  </si>
  <si>
    <t>28,197</t>
  </si>
  <si>
    <t>voda</t>
  </si>
  <si>
    <t>kamen</t>
  </si>
  <si>
    <t>16,6</t>
  </si>
  <si>
    <t>tvar_veget</t>
  </si>
  <si>
    <t>svah</t>
  </si>
  <si>
    <t>7,589</t>
  </si>
  <si>
    <t>SO 801 - Vegetační úpravy</t>
  </si>
  <si>
    <t>181111111</t>
  </si>
  <si>
    <t>Plošná úprava terénu do 500 m2 zemina skupiny 1 až 4 nerovnosti přes 50 do 100 mm v rovinně a svahu do 1:5</t>
  </si>
  <si>
    <t>2057097166</t>
  </si>
  <si>
    <t>Plošná úprava terénu v zemině skupiny 1 až 4 s urovnáním povrchu bez doplnění ornice souvislé plochy do 500 m2 při nerovnostech terénu přes 50 do 100 mm v rovině nebo na svahu do 1:5</t>
  </si>
  <si>
    <t>181411131</t>
  </si>
  <si>
    <t>Založení parkového trávníku výsevem pl do 1000 m2 v rovině a ve svahu do 1:5</t>
  </si>
  <si>
    <t>-628647948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</si>
  <si>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</si>
  <si>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</si>
  <si>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</si>
  <si>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1260413468</t>
  </si>
  <si>
    <t>travnik*0,025</t>
  </si>
  <si>
    <t>182303111</t>
  </si>
  <si>
    <t>Doplnění zeminy nebo substrátu na travnatých plochách tl do 50 mm rovina v rovinně a svahu do 1:5</t>
  </si>
  <si>
    <t>-10259772</t>
  </si>
  <si>
    <t>Doplnění zeminy nebo substrátu na travnatých plochách tloušťky do 50 mm v rovině nebo na svahu do 1:5</t>
  </si>
  <si>
    <t>10371500</t>
  </si>
  <si>
    <t>substrát pro trávníky VL</t>
  </si>
  <si>
    <t>-150215776</t>
  </si>
  <si>
    <t>travnik*0,05</t>
  </si>
  <si>
    <t>182303111.1</t>
  </si>
  <si>
    <t>Doplnění zeminy nebo substrátu na travnatých plochách tl do 100mm rovina v rovinně a svahu do 1:5</t>
  </si>
  <si>
    <t>-1813888831</t>
  </si>
  <si>
    <t>1,837+19,895+3,178+3,287</t>
  </si>
  <si>
    <t>10371500.1</t>
  </si>
  <si>
    <t>zemina pro trávníky</t>
  </si>
  <si>
    <t>1441980583</t>
  </si>
  <si>
    <t>zemina*0,1</t>
  </si>
  <si>
    <t>185804312</t>
  </si>
  <si>
    <t>Zalití rostlin vodou plocha přes 20 m2 (3x 5 l/m2)</t>
  </si>
  <si>
    <t>1917392509</t>
  </si>
  <si>
    <t>Zalití rostlin vodou plochy záhonů jednotlivě přes 20 m2</t>
  </si>
  <si>
    <t>travnik*0,005*3</t>
  </si>
  <si>
    <t>185851121</t>
  </si>
  <si>
    <t>Dovoz vody pro zálivku rostlin za vzdálenost do 1000 m</t>
  </si>
  <si>
    <t>-722098698</t>
  </si>
  <si>
    <t>Dovoz vody pro zálivku rostlin na vzdálenost do 1000 m</t>
  </si>
  <si>
    <t>185851129</t>
  </si>
  <si>
    <t>Příplatek k dovozu vody pro zálivku rostlin do 1000 m ZKD 1000 m</t>
  </si>
  <si>
    <t>2061496046</t>
  </si>
  <si>
    <t>Dovoz vody pro zálivku rostlin Příplatek k ceně za každých dalších i započatých 1000 m</t>
  </si>
  <si>
    <t>2*voda</t>
  </si>
  <si>
    <t>564751101.1</t>
  </si>
  <si>
    <t>Podklad nebo kryt z kameniva hrubého drceného SVĚTLÁ ŽULA vel. 32-125 mm plochy do 100 m2 tl 150 mm</t>
  </si>
  <si>
    <t>1639042789</t>
  </si>
  <si>
    <t>Podklad nebo kryt z kameniva hrubého drceného vel. 32-63 mm s ručním rozprostřením plochy jednotlivě do 100 m2, bez zhutnění tl. 150 mm</t>
  </si>
  <si>
    <t>919726201</t>
  </si>
  <si>
    <t>Geotextilie pro vyztužení, separaci a filtraci tkaná z PP podélná pevnost v tahu do 15 kN/m</t>
  </si>
  <si>
    <t>893110493</t>
  </si>
  <si>
    <t>Geotextilie tkaná pro vyztužení, separaci nebo filtraci z polypropylenu, podélná pevnost v tahu do 15 kN/m</t>
  </si>
  <si>
    <t>svah+kamen*1,1</t>
  </si>
  <si>
    <t>935112112.1</t>
  </si>
  <si>
    <t>Zpevnění svahu z betonových zatravňovacích tvárnic tl. 80 mm s výplní drenážním štěrkem</t>
  </si>
  <si>
    <t>-1907861228</t>
  </si>
  <si>
    <t>tvar_veget*0,4*0,6*1,02</t>
  </si>
  <si>
    <t>59246016.1</t>
  </si>
  <si>
    <t>dlažba plošná betonová vegetační 600x400x80mm</t>
  </si>
  <si>
    <t>788299193</t>
  </si>
  <si>
    <t>998231411</t>
  </si>
  <si>
    <t>Ruční přesun hmot pro sadovnické a krajinářské úpravy do 100 m</t>
  </si>
  <si>
    <t>-997096938</t>
  </si>
  <si>
    <t>Přesun hmot pro sadovnické a krajinářské úpravy - ručně bez užití mechanizace vodorovná dopravní vzdálenost do 100 m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</si>
  <si>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</si>
  <si>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</si>
  <si>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</si>
  <si>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</si>
  <si>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</si>
  <si>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</si>
  <si>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</si>
  <si>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</si>
  <si>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</si>
  <si>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Kč</t>
  </si>
  <si>
    <t>1024</t>
  </si>
  <si>
    <t>-1655684309</t>
  </si>
  <si>
    <t>012303000</t>
  </si>
  <si>
    <t>Geodetické práce po výstavbě</t>
  </si>
  <si>
    <t>281277509</t>
  </si>
  <si>
    <t>013254000</t>
  </si>
  <si>
    <t>Dokumentace skutečného provedení stavby</t>
  </si>
  <si>
    <t>-1634839677</t>
  </si>
  <si>
    <t>VRN3</t>
  </si>
  <si>
    <t>Zařízení staveniště</t>
  </si>
  <si>
    <t>032103000</t>
  </si>
  <si>
    <t>Náklady na stavební buňky</t>
  </si>
  <si>
    <t>863208817</t>
  </si>
  <si>
    <t>SEZNAM FIGUR</t>
  </si>
  <si>
    <t>Výměra</t>
  </si>
  <si>
    <t xml:space="preserve"> SO 001</t>
  </si>
  <si>
    <t>Použití figury:</t>
  </si>
  <si>
    <t xml:space="preserve"> SO 101</t>
  </si>
  <si>
    <t>IZ5a</t>
  </si>
  <si>
    <t xml:space="preserve"> SO 431</t>
  </si>
  <si>
    <t xml:space="preserve"> SO 801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</si>
</sst>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 wrapText="1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23-019_3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Ostrov, Rekonstrukce vnitrobloku 4. etapy - Šafaříkova ulice SEKCE 3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Ostrov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26. 10. 2023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Ostrov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Ing. Igor Hrazdil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Ing. Igor Hrazdil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ROUND(SUM(AG95:AG99),2)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ROUND(SUM(AS95:AS99),2)</f>
        <v>0</v>
      </c>
      <c r="AT94" s="113">
        <f>ROUND(SUM(AV94:AW94),2)</f>
        <v>0</v>
      </c>
      <c r="AU94" s="114">
        <f>ROUND(SUM(AU95:AU99),5)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ROUND(SUM(AZ95:AZ99),2)</f>
        <v>0</v>
      </c>
      <c r="BA94" s="113">
        <f>ROUND(SUM(BA95:BA99),2)</f>
        <v>0</v>
      </c>
      <c r="BB94" s="113">
        <f>ROUND(SUM(BB95:BB99),2)</f>
        <v>0</v>
      </c>
      <c r="BC94" s="113">
        <f>ROUND(SUM(BC95:BC99),2)</f>
        <v>0</v>
      </c>
      <c r="BD94" s="115">
        <f>ROUND(SUM(BD95:BD99),2)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16.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001 - DIO'!J30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'SO 001 - DIO'!P118</f>
        <v>0</v>
      </c>
      <c r="AV95" s="127">
        <f>'SO 001 - DIO'!J33</f>
        <v>0</v>
      </c>
      <c r="AW95" s="127">
        <f>'SO 001 - DIO'!J34</f>
        <v>0</v>
      </c>
      <c r="AX95" s="127">
        <f>'SO 001 - DIO'!J35</f>
        <v>0</v>
      </c>
      <c r="AY95" s="127">
        <f>'SO 001 - DIO'!J36</f>
        <v>0</v>
      </c>
      <c r="AZ95" s="127">
        <f>'SO 001 - DIO'!F33</f>
        <v>0</v>
      </c>
      <c r="BA95" s="127">
        <f>'SO 001 - DIO'!F34</f>
        <v>0</v>
      </c>
      <c r="BB95" s="127">
        <f>'SO 001 - DIO'!F35</f>
        <v>0</v>
      </c>
      <c r="BC95" s="127">
        <f>'SO 001 - DIO'!F36</f>
        <v>0</v>
      </c>
      <c r="BD95" s="129">
        <f>'SO 001 - DIO'!F37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pans="1:91" s="7" customFormat="1" ht="16.5" customHeight="1">
      <c r="A96" s="118" t="s">
        <v>83</v>
      </c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101 - Komunikace'!J30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26">
        <v>0</v>
      </c>
      <c r="AT96" s="127">
        <f>ROUND(SUM(AV96:AW96),2)</f>
        <v>0</v>
      </c>
      <c r="AU96" s="128">
        <f>'SO 101 - Komunikace'!P128</f>
        <v>0</v>
      </c>
      <c r="AV96" s="127">
        <f>'SO 101 - Komunikace'!J33</f>
        <v>0</v>
      </c>
      <c r="AW96" s="127">
        <f>'SO 101 - Komunikace'!J34</f>
        <v>0</v>
      </c>
      <c r="AX96" s="127">
        <f>'SO 101 - Komunikace'!J35</f>
        <v>0</v>
      </c>
      <c r="AY96" s="127">
        <f>'SO 101 - Komunikace'!J36</f>
        <v>0</v>
      </c>
      <c r="AZ96" s="127">
        <f>'SO 101 - Komunikace'!F33</f>
        <v>0</v>
      </c>
      <c r="BA96" s="127">
        <f>'SO 101 - Komunikace'!F34</f>
        <v>0</v>
      </c>
      <c r="BB96" s="127">
        <f>'SO 101 - Komunikace'!F35</f>
        <v>0</v>
      </c>
      <c r="BC96" s="127">
        <f>'SO 101 - Komunikace'!F36</f>
        <v>0</v>
      </c>
      <c r="BD96" s="129">
        <f>'SO 101 - Komunikace'!F37</f>
        <v>0</v>
      </c>
      <c r="BE96" s="7"/>
      <c r="BT96" s="130" t="s">
        <v>87</v>
      </c>
      <c r="BV96" s="130" t="s">
        <v>81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pans="1:91" s="7" customFormat="1" ht="16.5" customHeight="1">
      <c r="A97" s="118" t="s">
        <v>83</v>
      </c>
      <c r="B97" s="119"/>
      <c r="C97" s="120"/>
      <c r="D97" s="121" t="s">
        <v>93</v>
      </c>
      <c r="E97" s="121"/>
      <c r="F97" s="121"/>
      <c r="G97" s="121"/>
      <c r="H97" s="121"/>
      <c r="I97" s="122"/>
      <c r="J97" s="121" t="s">
        <v>94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431 - VO'!J30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86</v>
      </c>
      <c r="AR97" s="125"/>
      <c r="AS97" s="126">
        <v>0</v>
      </c>
      <c r="AT97" s="127">
        <f>ROUND(SUM(AV97:AW97),2)</f>
        <v>0</v>
      </c>
      <c r="AU97" s="128">
        <f>'SO 431 - VO'!P125</f>
        <v>0</v>
      </c>
      <c r="AV97" s="127">
        <f>'SO 431 - VO'!J33</f>
        <v>0</v>
      </c>
      <c r="AW97" s="127">
        <f>'SO 431 - VO'!J34</f>
        <v>0</v>
      </c>
      <c r="AX97" s="127">
        <f>'SO 431 - VO'!J35</f>
        <v>0</v>
      </c>
      <c r="AY97" s="127">
        <f>'SO 431 - VO'!J36</f>
        <v>0</v>
      </c>
      <c r="AZ97" s="127">
        <f>'SO 431 - VO'!F33</f>
        <v>0</v>
      </c>
      <c r="BA97" s="127">
        <f>'SO 431 - VO'!F34</f>
        <v>0</v>
      </c>
      <c r="BB97" s="127">
        <f>'SO 431 - VO'!F35</f>
        <v>0</v>
      </c>
      <c r="BC97" s="127">
        <f>'SO 431 - VO'!F36</f>
        <v>0</v>
      </c>
      <c r="BD97" s="129">
        <f>'SO 431 - VO'!F37</f>
        <v>0</v>
      </c>
      <c r="BE97" s="7"/>
      <c r="BT97" s="130" t="s">
        <v>87</v>
      </c>
      <c r="BV97" s="130" t="s">
        <v>81</v>
      </c>
      <c r="BW97" s="130" t="s">
        <v>95</v>
      </c>
      <c r="BX97" s="130" t="s">
        <v>5</v>
      </c>
      <c r="CL97" s="130" t="s">
        <v>1</v>
      </c>
      <c r="CM97" s="130" t="s">
        <v>89</v>
      </c>
    </row>
    <row r="98" spans="1:91" s="7" customFormat="1" ht="16.5" customHeight="1">
      <c r="A98" s="118" t="s">
        <v>83</v>
      </c>
      <c r="B98" s="119"/>
      <c r="C98" s="120"/>
      <c r="D98" s="121" t="s">
        <v>96</v>
      </c>
      <c r="E98" s="121"/>
      <c r="F98" s="121"/>
      <c r="G98" s="121"/>
      <c r="H98" s="121"/>
      <c r="I98" s="122"/>
      <c r="J98" s="121" t="s">
        <v>97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 801 - Vegetační úpravy'!J30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86</v>
      </c>
      <c r="AR98" s="125"/>
      <c r="AS98" s="126">
        <v>0</v>
      </c>
      <c r="AT98" s="127">
        <f>ROUND(SUM(AV98:AW98),2)</f>
        <v>0</v>
      </c>
      <c r="AU98" s="128">
        <f>'SO 801 - Vegetační úpravy'!P121</f>
        <v>0</v>
      </c>
      <c r="AV98" s="127">
        <f>'SO 801 - Vegetační úpravy'!J33</f>
        <v>0</v>
      </c>
      <c r="AW98" s="127">
        <f>'SO 801 - Vegetační úpravy'!J34</f>
        <v>0</v>
      </c>
      <c r="AX98" s="127">
        <f>'SO 801 - Vegetační úpravy'!J35</f>
        <v>0</v>
      </c>
      <c r="AY98" s="127">
        <f>'SO 801 - Vegetační úpravy'!J36</f>
        <v>0</v>
      </c>
      <c r="AZ98" s="127">
        <f>'SO 801 - Vegetační úpravy'!F33</f>
        <v>0</v>
      </c>
      <c r="BA98" s="127">
        <f>'SO 801 - Vegetační úpravy'!F34</f>
        <v>0</v>
      </c>
      <c r="BB98" s="127">
        <f>'SO 801 - Vegetační úpravy'!F35</f>
        <v>0</v>
      </c>
      <c r="BC98" s="127">
        <f>'SO 801 - Vegetační úpravy'!F36</f>
        <v>0</v>
      </c>
      <c r="BD98" s="129">
        <f>'SO 801 - Vegetační úpravy'!F37</f>
        <v>0</v>
      </c>
      <c r="BE98" s="7"/>
      <c r="BT98" s="130" t="s">
        <v>87</v>
      </c>
      <c r="BV98" s="130" t="s">
        <v>81</v>
      </c>
      <c r="BW98" s="130" t="s">
        <v>98</v>
      </c>
      <c r="BX98" s="130" t="s">
        <v>5</v>
      </c>
      <c r="CL98" s="130" t="s">
        <v>1</v>
      </c>
      <c r="CM98" s="130" t="s">
        <v>89</v>
      </c>
    </row>
    <row r="99" spans="1:91" s="7" customFormat="1" ht="16.5" customHeight="1">
      <c r="A99" s="118" t="s">
        <v>83</v>
      </c>
      <c r="B99" s="119"/>
      <c r="C99" s="120"/>
      <c r="D99" s="121" t="s">
        <v>99</v>
      </c>
      <c r="E99" s="121"/>
      <c r="F99" s="121"/>
      <c r="G99" s="121"/>
      <c r="H99" s="121"/>
      <c r="I99" s="122"/>
      <c r="J99" s="121" t="s">
        <v>99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'VRN - VRN'!J30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86</v>
      </c>
      <c r="AR99" s="125"/>
      <c r="AS99" s="131">
        <v>0</v>
      </c>
      <c r="AT99" s="132">
        <f>ROUND(SUM(AV99:AW99),2)</f>
        <v>0</v>
      </c>
      <c r="AU99" s="133">
        <f>'VRN - VRN'!P119</f>
        <v>0</v>
      </c>
      <c r="AV99" s="132">
        <f>'VRN - VRN'!J33</f>
        <v>0</v>
      </c>
      <c r="AW99" s="132">
        <f>'VRN - VRN'!J34</f>
        <v>0</v>
      </c>
      <c r="AX99" s="132">
        <f>'VRN - VRN'!J35</f>
        <v>0</v>
      </c>
      <c r="AY99" s="132">
        <f>'VRN - VRN'!J36</f>
        <v>0</v>
      </c>
      <c r="AZ99" s="132">
        <f>'VRN - VRN'!F33</f>
        <v>0</v>
      </c>
      <c r="BA99" s="132">
        <f>'VRN - VRN'!F34</f>
        <v>0</v>
      </c>
      <c r="BB99" s="132">
        <f>'VRN - VRN'!F35</f>
        <v>0</v>
      </c>
      <c r="BC99" s="132">
        <f>'VRN - VRN'!F36</f>
        <v>0</v>
      </c>
      <c r="BD99" s="134">
        <f>'VRN - VRN'!F37</f>
        <v>0</v>
      </c>
      <c r="BE99" s="7"/>
      <c r="BT99" s="130" t="s">
        <v>87</v>
      </c>
      <c r="BV99" s="130" t="s">
        <v>81</v>
      </c>
      <c r="BW99" s="130" t="s">
        <v>100</v>
      </c>
      <c r="BX99" s="130" t="s">
        <v>5</v>
      </c>
      <c r="CL99" s="130" t="s">
        <v>1</v>
      </c>
      <c r="CM99" s="130" t="s">
        <v>89</v>
      </c>
    </row>
    <row r="100" spans="1:57" s="2" customFormat="1" ht="30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</sheetData>
  <sheetProtection password="CC35" sheet="1" objects="1" scenarios="1" formatColumns="0" formatRows="0"/>
  <mergeCells count="58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DIO'!C2" display="/"/>
    <hyperlink ref="A96" location="'SO 101 - Komunikace'!C2" display="/"/>
    <hyperlink ref="A97" location="'SO 431 - VO'!C2" display="/"/>
    <hyperlink ref="A98" location="'SO 801 - Vegetační úpravy'!C2" display="/"/>
    <hyperlink ref="A99" location="'VRN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  <c r="AZ2" s="135" t="s">
        <v>101</v>
      </c>
      <c r="BA2" s="135" t="s">
        <v>1</v>
      </c>
      <c r="BB2" s="135" t="s">
        <v>1</v>
      </c>
      <c r="BC2" s="135" t="s">
        <v>89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102</v>
      </c>
      <c r="BA3" s="135" t="s">
        <v>1</v>
      </c>
      <c r="BB3" s="135" t="s">
        <v>1</v>
      </c>
      <c r="BC3" s="135" t="s">
        <v>89</v>
      </c>
      <c r="BD3" s="135" t="s">
        <v>89</v>
      </c>
    </row>
    <row r="4" spans="2:56" s="1" customFormat="1" ht="24.95" customHeight="1">
      <c r="B4" s="19"/>
      <c r="D4" s="138" t="s">
        <v>103</v>
      </c>
      <c r="L4" s="19"/>
      <c r="M4" s="139" t="s">
        <v>10</v>
      </c>
      <c r="AT4" s="16" t="s">
        <v>4</v>
      </c>
      <c r="AZ4" s="135" t="s">
        <v>104</v>
      </c>
      <c r="BA4" s="135" t="s">
        <v>1</v>
      </c>
      <c r="BB4" s="135" t="s">
        <v>1</v>
      </c>
      <c r="BC4" s="135" t="s">
        <v>87</v>
      </c>
      <c r="BD4" s="135" t="s">
        <v>89</v>
      </c>
    </row>
    <row r="5" spans="2:56" s="1" customFormat="1" ht="6.95" customHeight="1">
      <c r="B5" s="19"/>
      <c r="L5" s="19"/>
      <c r="AZ5" s="135" t="s">
        <v>105</v>
      </c>
      <c r="BA5" s="135" t="s">
        <v>1</v>
      </c>
      <c r="BB5" s="135" t="s">
        <v>1</v>
      </c>
      <c r="BC5" s="135" t="s">
        <v>87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106</v>
      </c>
      <c r="BA6" s="135" t="s">
        <v>1</v>
      </c>
      <c r="BB6" s="135" t="s">
        <v>1</v>
      </c>
      <c r="BC6" s="135" t="s">
        <v>89</v>
      </c>
      <c r="BD6" s="135" t="s">
        <v>89</v>
      </c>
    </row>
    <row r="7" spans="2:56" s="1" customFormat="1" ht="26.25" customHeight="1">
      <c r="B7" s="19"/>
      <c r="E7" s="141" t="str">
        <f>'Rekapitulace stavby'!K6</f>
        <v>Ostrov, Rekonstrukce vnitrobloku 4. etapy - Šafaříkova ulice SEKCE 3</v>
      </c>
      <c r="F7" s="140"/>
      <c r="G7" s="140"/>
      <c r="H7" s="140"/>
      <c r="L7" s="19"/>
      <c r="AZ7" s="135" t="s">
        <v>107</v>
      </c>
      <c r="BA7" s="135" t="s">
        <v>1</v>
      </c>
      <c r="BB7" s="135" t="s">
        <v>1</v>
      </c>
      <c r="BC7" s="135" t="s">
        <v>87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109</v>
      </c>
      <c r="BA8" s="135" t="s">
        <v>1</v>
      </c>
      <c r="BB8" s="135" t="s">
        <v>1</v>
      </c>
      <c r="BC8" s="135" t="s">
        <v>87</v>
      </c>
      <c r="BD8" s="135" t="s">
        <v>89</v>
      </c>
    </row>
    <row r="9" spans="1:31" s="2" customFormat="1" ht="16.5" customHeight="1">
      <c r="A9" s="37"/>
      <c r="B9" s="43"/>
      <c r="C9" s="37"/>
      <c r="D9" s="37"/>
      <c r="E9" s="142" t="s">
        <v>110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26. 10. 2023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ROUND((SUM(BE118:BE135)),2)</f>
        <v>0</v>
      </c>
      <c r="G33" s="37"/>
      <c r="H33" s="37"/>
      <c r="I33" s="155">
        <v>0.21</v>
      </c>
      <c r="J33" s="154">
        <f>ROUND(((SUM(BE118:BE135))*I33),2)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ROUND((SUM(BF118:BF135)),2)</f>
        <v>0</v>
      </c>
      <c r="G34" s="37"/>
      <c r="H34" s="37"/>
      <c r="I34" s="155">
        <v>0.15</v>
      </c>
      <c r="J34" s="154">
        <f>ROUND(((SUM(BF118:BF135))*I34),2)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ROUND((SUM(BG118:BG135)),2)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ROUND((SUM(BH118:BH135)),2)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ROUND((SUM(BI118:BI135)),2)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4" t="str">
        <f>E7</f>
        <v>Ostrov, Rekonstrukce vnitrobloku 4. etapy - Šafaříkova ulice SEKCE 3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001 - DIO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26. 10. 2023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112</v>
      </c>
      <c r="D94" s="176"/>
      <c r="E94" s="176"/>
      <c r="F94" s="176"/>
      <c r="G94" s="176"/>
      <c r="H94" s="176"/>
      <c r="I94" s="176"/>
      <c r="J94" s="177" t="s">
        <v>113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114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pans="1:31" s="9" customFormat="1" ht="24.95" customHeight="1">
      <c r="A97" s="9"/>
      <c r="B97" s="179"/>
      <c r="C97" s="180"/>
      <c r="D97" s="181" t="s">
        <v>116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117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118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6.25" customHeight="1">
      <c r="A108" s="37"/>
      <c r="B108" s="38"/>
      <c r="C108" s="39"/>
      <c r="D108" s="39"/>
      <c r="E108" s="174" t="str">
        <f>E7</f>
        <v>Ostrov, Rekonstrukce vnitrobloku 4. etapy - Šafaříkova ulice SEKCE 3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108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SO 001 - DIO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Ostrov</v>
      </c>
      <c r="G112" s="39"/>
      <c r="H112" s="39"/>
      <c r="I112" s="31" t="s">
        <v>22</v>
      </c>
      <c r="J112" s="78" t="str">
        <f>IF(J12="","",J12)</f>
        <v>26. 10. 2023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Město Ostrov</v>
      </c>
      <c r="G114" s="39"/>
      <c r="H114" s="39"/>
      <c r="I114" s="31" t="s">
        <v>32</v>
      </c>
      <c r="J114" s="35" t="str">
        <f>E21</f>
        <v>Ing. Igor Hrazdil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Ing. Igor Hrazdil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1"/>
      <c r="B117" s="192"/>
      <c r="C117" s="193" t="s">
        <v>119</v>
      </c>
      <c r="D117" s="194" t="s">
        <v>64</v>
      </c>
      <c r="E117" s="194" t="s">
        <v>60</v>
      </c>
      <c r="F117" s="194" t="s">
        <v>61</v>
      </c>
      <c r="G117" s="194" t="s">
        <v>120</v>
      </c>
      <c r="H117" s="194" t="s">
        <v>121</v>
      </c>
      <c r="I117" s="194" t="s">
        <v>122</v>
      </c>
      <c r="J117" s="194" t="s">
        <v>113</v>
      </c>
      <c r="K117" s="195" t="s">
        <v>123</v>
      </c>
      <c r="L117" s="196"/>
      <c r="M117" s="99" t="s">
        <v>1</v>
      </c>
      <c r="N117" s="100" t="s">
        <v>43</v>
      </c>
      <c r="O117" s="100" t="s">
        <v>124</v>
      </c>
      <c r="P117" s="100" t="s">
        <v>125</v>
      </c>
      <c r="Q117" s="100" t="s">
        <v>126</v>
      </c>
      <c r="R117" s="100" t="s">
        <v>127</v>
      </c>
      <c r="S117" s="100" t="s">
        <v>128</v>
      </c>
      <c r="T117" s="101" t="s">
        <v>129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7"/>
      <c r="B118" s="38"/>
      <c r="C118" s="106" t="s">
        <v>130</v>
      </c>
      <c r="D118" s="39"/>
      <c r="E118" s="39"/>
      <c r="F118" s="39"/>
      <c r="G118" s="39"/>
      <c r="H118" s="39"/>
      <c r="I118" s="39"/>
      <c r="J118" s="197">
        <f>BK118</f>
        <v>0</v>
      </c>
      <c r="K118" s="39"/>
      <c r="L118" s="43"/>
      <c r="M118" s="102"/>
      <c r="N118" s="198"/>
      <c r="O118" s="103"/>
      <c r="P118" s="199">
        <f>P119</f>
        <v>0</v>
      </c>
      <c r="Q118" s="103"/>
      <c r="R118" s="199">
        <f>R119</f>
        <v>0</v>
      </c>
      <c r="S118" s="103"/>
      <c r="T118" s="200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115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78</v>
      </c>
      <c r="E119" s="205" t="s">
        <v>131</v>
      </c>
      <c r="F119" s="205" t="s">
        <v>132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87</v>
      </c>
      <c r="AT119" s="214" t="s">
        <v>78</v>
      </c>
      <c r="AU119" s="214" t="s">
        <v>79</v>
      </c>
      <c r="AY119" s="213" t="s">
        <v>133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78</v>
      </c>
      <c r="E120" s="216" t="s">
        <v>134</v>
      </c>
      <c r="F120" s="216" t="s">
        <v>135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SUM(P121:P135)</f>
        <v>0</v>
      </c>
      <c r="Q120" s="210"/>
      <c r="R120" s="211">
        <f>SUM(R121:R135)</f>
        <v>0</v>
      </c>
      <c r="S120" s="210"/>
      <c r="T120" s="212">
        <f>SUM(T121:T135)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87</v>
      </c>
      <c r="AT120" s="214" t="s">
        <v>78</v>
      </c>
      <c r="AU120" s="214" t="s">
        <v>87</v>
      </c>
      <c r="AY120" s="213" t="s">
        <v>133</v>
      </c>
      <c r="BK120" s="215">
        <f>SUM(BK121:BK135)</f>
        <v>0</v>
      </c>
    </row>
    <row r="121" spans="1:65" s="2" customFormat="1" ht="24.15" customHeight="1">
      <c r="A121" s="37"/>
      <c r="B121" s="38"/>
      <c r="C121" s="218" t="s">
        <v>87</v>
      </c>
      <c r="D121" s="218" t="s">
        <v>136</v>
      </c>
      <c r="E121" s="219" t="s">
        <v>137</v>
      </c>
      <c r="F121" s="220" t="s">
        <v>138</v>
      </c>
      <c r="G121" s="221" t="s">
        <v>139</v>
      </c>
      <c r="H121" s="222">
        <v>10</v>
      </c>
      <c r="I121" s="223"/>
      <c r="J121" s="224">
        <f>ROUND(I121*H121,2)</f>
        <v>0</v>
      </c>
      <c r="K121" s="220" t="s">
        <v>140</v>
      </c>
      <c r="L121" s="43"/>
      <c r="M121" s="225" t="s">
        <v>1</v>
      </c>
      <c r="N121" s="226" t="s">
        <v>44</v>
      </c>
      <c r="O121" s="90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9" t="s">
        <v>141</v>
      </c>
      <c r="AT121" s="229" t="s">
        <v>136</v>
      </c>
      <c r="AU121" s="229" t="s">
        <v>89</v>
      </c>
      <c r="AY121" s="16" t="s">
        <v>133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6" t="s">
        <v>87</v>
      </c>
      <c r="BK121" s="230">
        <f>ROUND(I121*H121,2)</f>
        <v>0</v>
      </c>
      <c r="BL121" s="16" t="s">
        <v>141</v>
      </c>
      <c r="BM121" s="229" t="s">
        <v>142</v>
      </c>
    </row>
    <row r="122" spans="1:47" s="2" customFormat="1" ht="12">
      <c r="A122" s="37"/>
      <c r="B122" s="38"/>
      <c r="C122" s="39"/>
      <c r="D122" s="231" t="s">
        <v>143</v>
      </c>
      <c r="E122" s="39"/>
      <c r="F122" s="232" t="s">
        <v>144</v>
      </c>
      <c r="G122" s="39"/>
      <c r="H122" s="39"/>
      <c r="I122" s="233"/>
      <c r="J122" s="39"/>
      <c r="K122" s="39"/>
      <c r="L122" s="43"/>
      <c r="M122" s="234"/>
      <c r="N122" s="235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143</v>
      </c>
      <c r="AU122" s="16" t="s">
        <v>89</v>
      </c>
    </row>
    <row r="123" spans="1:51" s="13" customFormat="1" ht="12">
      <c r="A123" s="13"/>
      <c r="B123" s="236"/>
      <c r="C123" s="237"/>
      <c r="D123" s="231" t="s">
        <v>145</v>
      </c>
      <c r="E123" s="238" t="s">
        <v>101</v>
      </c>
      <c r="F123" s="239" t="s">
        <v>89</v>
      </c>
      <c r="G123" s="237"/>
      <c r="H123" s="240">
        <v>2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145</v>
      </c>
      <c r="AU123" s="246" t="s">
        <v>89</v>
      </c>
      <c r="AV123" s="13" t="s">
        <v>89</v>
      </c>
      <c r="AW123" s="13" t="s">
        <v>36</v>
      </c>
      <c r="AX123" s="13" t="s">
        <v>79</v>
      </c>
      <c r="AY123" s="246" t="s">
        <v>133</v>
      </c>
    </row>
    <row r="124" spans="1:51" s="13" customFormat="1" ht="12">
      <c r="A124" s="13"/>
      <c r="B124" s="236"/>
      <c r="C124" s="237"/>
      <c r="D124" s="231" t="s">
        <v>145</v>
      </c>
      <c r="E124" s="238" t="s">
        <v>102</v>
      </c>
      <c r="F124" s="239" t="s">
        <v>89</v>
      </c>
      <c r="G124" s="237"/>
      <c r="H124" s="240">
        <v>2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145</v>
      </c>
      <c r="AU124" s="246" t="s">
        <v>89</v>
      </c>
      <c r="AV124" s="13" t="s">
        <v>89</v>
      </c>
      <c r="AW124" s="13" t="s">
        <v>36</v>
      </c>
      <c r="AX124" s="13" t="s">
        <v>79</v>
      </c>
      <c r="AY124" s="246" t="s">
        <v>133</v>
      </c>
    </row>
    <row r="125" spans="1:51" s="13" customFormat="1" ht="12">
      <c r="A125" s="13"/>
      <c r="B125" s="236"/>
      <c r="C125" s="237"/>
      <c r="D125" s="231" t="s">
        <v>145</v>
      </c>
      <c r="E125" s="238" t="s">
        <v>104</v>
      </c>
      <c r="F125" s="239" t="s">
        <v>87</v>
      </c>
      <c r="G125" s="237"/>
      <c r="H125" s="240">
        <v>1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145</v>
      </c>
      <c r="AU125" s="246" t="s">
        <v>89</v>
      </c>
      <c r="AV125" s="13" t="s">
        <v>89</v>
      </c>
      <c r="AW125" s="13" t="s">
        <v>36</v>
      </c>
      <c r="AX125" s="13" t="s">
        <v>79</v>
      </c>
      <c r="AY125" s="246" t="s">
        <v>133</v>
      </c>
    </row>
    <row r="126" spans="1:51" s="13" customFormat="1" ht="12">
      <c r="A126" s="13"/>
      <c r="B126" s="236"/>
      <c r="C126" s="237"/>
      <c r="D126" s="231" t="s">
        <v>145</v>
      </c>
      <c r="E126" s="238" t="s">
        <v>105</v>
      </c>
      <c r="F126" s="239" t="s">
        <v>87</v>
      </c>
      <c r="G126" s="237"/>
      <c r="H126" s="240">
        <v>1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145</v>
      </c>
      <c r="AU126" s="246" t="s">
        <v>89</v>
      </c>
      <c r="AV126" s="13" t="s">
        <v>89</v>
      </c>
      <c r="AW126" s="13" t="s">
        <v>36</v>
      </c>
      <c r="AX126" s="13" t="s">
        <v>79</v>
      </c>
      <c r="AY126" s="246" t="s">
        <v>133</v>
      </c>
    </row>
    <row r="127" spans="1:51" s="13" customFormat="1" ht="12">
      <c r="A127" s="13"/>
      <c r="B127" s="236"/>
      <c r="C127" s="237"/>
      <c r="D127" s="231" t="s">
        <v>145</v>
      </c>
      <c r="E127" s="238" t="s">
        <v>106</v>
      </c>
      <c r="F127" s="239" t="s">
        <v>89</v>
      </c>
      <c r="G127" s="237"/>
      <c r="H127" s="240">
        <v>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145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133</v>
      </c>
    </row>
    <row r="128" spans="1:51" s="13" customFormat="1" ht="12">
      <c r="A128" s="13"/>
      <c r="B128" s="236"/>
      <c r="C128" s="237"/>
      <c r="D128" s="231" t="s">
        <v>145</v>
      </c>
      <c r="E128" s="238" t="s">
        <v>107</v>
      </c>
      <c r="F128" s="239" t="s">
        <v>87</v>
      </c>
      <c r="G128" s="237"/>
      <c r="H128" s="240">
        <v>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145</v>
      </c>
      <c r="AU128" s="246" t="s">
        <v>89</v>
      </c>
      <c r="AV128" s="13" t="s">
        <v>89</v>
      </c>
      <c r="AW128" s="13" t="s">
        <v>36</v>
      </c>
      <c r="AX128" s="13" t="s">
        <v>79</v>
      </c>
      <c r="AY128" s="246" t="s">
        <v>133</v>
      </c>
    </row>
    <row r="129" spans="1:51" s="13" customFormat="1" ht="12">
      <c r="A129" s="13"/>
      <c r="B129" s="236"/>
      <c r="C129" s="237"/>
      <c r="D129" s="231" t="s">
        <v>145</v>
      </c>
      <c r="E129" s="238" t="s">
        <v>109</v>
      </c>
      <c r="F129" s="239" t="s">
        <v>87</v>
      </c>
      <c r="G129" s="237"/>
      <c r="H129" s="240">
        <v>1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145</v>
      </c>
      <c r="AU129" s="246" t="s">
        <v>89</v>
      </c>
      <c r="AV129" s="13" t="s">
        <v>89</v>
      </c>
      <c r="AW129" s="13" t="s">
        <v>36</v>
      </c>
      <c r="AX129" s="13" t="s">
        <v>79</v>
      </c>
      <c r="AY129" s="246" t="s">
        <v>133</v>
      </c>
    </row>
    <row r="130" spans="1:51" s="14" customFormat="1" ht="12">
      <c r="A130" s="14"/>
      <c r="B130" s="247"/>
      <c r="C130" s="248"/>
      <c r="D130" s="231" t="s">
        <v>145</v>
      </c>
      <c r="E130" s="249" t="s">
        <v>1</v>
      </c>
      <c r="F130" s="250" t="s">
        <v>146</v>
      </c>
      <c r="G130" s="248"/>
      <c r="H130" s="251">
        <v>10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145</v>
      </c>
      <c r="AU130" s="257" t="s">
        <v>89</v>
      </c>
      <c r="AV130" s="14" t="s">
        <v>141</v>
      </c>
      <c r="AW130" s="14" t="s">
        <v>36</v>
      </c>
      <c r="AX130" s="14" t="s">
        <v>87</v>
      </c>
      <c r="AY130" s="257" t="s">
        <v>133</v>
      </c>
    </row>
    <row r="131" spans="1:65" s="2" customFormat="1" ht="24.15" customHeight="1">
      <c r="A131" s="37"/>
      <c r="B131" s="38"/>
      <c r="C131" s="218" t="s">
        <v>89</v>
      </c>
      <c r="D131" s="218" t="s">
        <v>136</v>
      </c>
      <c r="E131" s="219" t="s">
        <v>147</v>
      </c>
      <c r="F131" s="220" t="s">
        <v>148</v>
      </c>
      <c r="G131" s="221" t="s">
        <v>139</v>
      </c>
      <c r="H131" s="222">
        <v>494</v>
      </c>
      <c r="I131" s="223"/>
      <c r="J131" s="224">
        <f>ROUND(I131*H131,2)</f>
        <v>0</v>
      </c>
      <c r="K131" s="220" t="s">
        <v>140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141</v>
      </c>
      <c r="AT131" s="229" t="s">
        <v>136</v>
      </c>
      <c r="AU131" s="229" t="s">
        <v>89</v>
      </c>
      <c r="AY131" s="16" t="s">
        <v>133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141</v>
      </c>
      <c r="BM131" s="229" t="s">
        <v>149</v>
      </c>
    </row>
    <row r="132" spans="1:47" s="2" customFormat="1" ht="12">
      <c r="A132" s="37"/>
      <c r="B132" s="38"/>
      <c r="C132" s="39"/>
      <c r="D132" s="231" t="s">
        <v>143</v>
      </c>
      <c r="E132" s="39"/>
      <c r="F132" s="232" t="s">
        <v>150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143</v>
      </c>
      <c r="AU132" s="16" t="s">
        <v>89</v>
      </c>
    </row>
    <row r="133" spans="1:51" s="13" customFormat="1" ht="12">
      <c r="A133" s="13"/>
      <c r="B133" s="236"/>
      <c r="C133" s="237"/>
      <c r="D133" s="231" t="s">
        <v>145</v>
      </c>
      <c r="E133" s="238" t="s">
        <v>1</v>
      </c>
      <c r="F133" s="239" t="s">
        <v>151</v>
      </c>
      <c r="G133" s="237"/>
      <c r="H133" s="240">
        <v>480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145</v>
      </c>
      <c r="AU133" s="246" t="s">
        <v>89</v>
      </c>
      <c r="AV133" s="13" t="s">
        <v>89</v>
      </c>
      <c r="AW133" s="13" t="s">
        <v>36</v>
      </c>
      <c r="AX133" s="13" t="s">
        <v>79</v>
      </c>
      <c r="AY133" s="246" t="s">
        <v>133</v>
      </c>
    </row>
    <row r="134" spans="1:51" s="13" customFormat="1" ht="12">
      <c r="A134" s="13"/>
      <c r="B134" s="236"/>
      <c r="C134" s="237"/>
      <c r="D134" s="231" t="s">
        <v>145</v>
      </c>
      <c r="E134" s="238" t="s">
        <v>1</v>
      </c>
      <c r="F134" s="239" t="s">
        <v>152</v>
      </c>
      <c r="G134" s="237"/>
      <c r="H134" s="240">
        <v>14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145</v>
      </c>
      <c r="AU134" s="246" t="s">
        <v>89</v>
      </c>
      <c r="AV134" s="13" t="s">
        <v>89</v>
      </c>
      <c r="AW134" s="13" t="s">
        <v>36</v>
      </c>
      <c r="AX134" s="13" t="s">
        <v>79</v>
      </c>
      <c r="AY134" s="246" t="s">
        <v>133</v>
      </c>
    </row>
    <row r="135" spans="1:51" s="14" customFormat="1" ht="12">
      <c r="A135" s="14"/>
      <c r="B135" s="247"/>
      <c r="C135" s="248"/>
      <c r="D135" s="231" t="s">
        <v>145</v>
      </c>
      <c r="E135" s="249" t="s">
        <v>1</v>
      </c>
      <c r="F135" s="250" t="s">
        <v>146</v>
      </c>
      <c r="G135" s="248"/>
      <c r="H135" s="251">
        <v>494</v>
      </c>
      <c r="I135" s="252"/>
      <c r="J135" s="248"/>
      <c r="K135" s="248"/>
      <c r="L135" s="253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145</v>
      </c>
      <c r="AU135" s="257" t="s">
        <v>89</v>
      </c>
      <c r="AV135" s="14" t="s">
        <v>141</v>
      </c>
      <c r="AW135" s="14" t="s">
        <v>36</v>
      </c>
      <c r="AX135" s="14" t="s">
        <v>87</v>
      </c>
      <c r="AY135" s="257" t="s">
        <v>133</v>
      </c>
    </row>
    <row r="136" spans="1:31" s="2" customFormat="1" ht="6.95" customHeight="1">
      <c r="A136" s="37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43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sheetProtection password="CC35" sheet="1" objects="1" scenarios="1" formatColumns="0" formatRows="0" autoFilter="0"/>
  <autoFilter ref="C117:K13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  <c r="AZ2" s="135" t="s">
        <v>153</v>
      </c>
      <c r="BA2" s="135" t="s">
        <v>1</v>
      </c>
      <c r="BB2" s="135" t="s">
        <v>1</v>
      </c>
      <c r="BC2" s="135" t="s">
        <v>154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155</v>
      </c>
      <c r="BA3" s="135" t="s">
        <v>1</v>
      </c>
      <c r="BB3" s="135" t="s">
        <v>1</v>
      </c>
      <c r="BC3" s="135" t="s">
        <v>156</v>
      </c>
      <c r="BD3" s="135" t="s">
        <v>89</v>
      </c>
    </row>
    <row r="4" spans="2:56" s="1" customFormat="1" ht="24.95" customHeight="1">
      <c r="B4" s="19"/>
      <c r="D4" s="138" t="s">
        <v>103</v>
      </c>
      <c r="L4" s="19"/>
      <c r="M4" s="139" t="s">
        <v>10</v>
      </c>
      <c r="AT4" s="16" t="s">
        <v>4</v>
      </c>
      <c r="AZ4" s="135" t="s">
        <v>157</v>
      </c>
      <c r="BA4" s="135" t="s">
        <v>1</v>
      </c>
      <c r="BB4" s="135" t="s">
        <v>1</v>
      </c>
      <c r="BC4" s="135" t="s">
        <v>158</v>
      </c>
      <c r="BD4" s="135" t="s">
        <v>89</v>
      </c>
    </row>
    <row r="5" spans="2:56" s="1" customFormat="1" ht="6.95" customHeight="1">
      <c r="B5" s="19"/>
      <c r="L5" s="19"/>
      <c r="AZ5" s="135" t="s">
        <v>159</v>
      </c>
      <c r="BA5" s="135" t="s">
        <v>1</v>
      </c>
      <c r="BB5" s="135" t="s">
        <v>1</v>
      </c>
      <c r="BC5" s="135" t="s">
        <v>160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161</v>
      </c>
      <c r="BA6" s="135" t="s">
        <v>1</v>
      </c>
      <c r="BB6" s="135" t="s">
        <v>1</v>
      </c>
      <c r="BC6" s="135" t="s">
        <v>162</v>
      </c>
      <c r="BD6" s="135" t="s">
        <v>89</v>
      </c>
    </row>
    <row r="7" spans="2:56" s="1" customFormat="1" ht="26.25" customHeight="1">
      <c r="B7" s="19"/>
      <c r="E7" s="141" t="str">
        <f>'Rekapitulace stavby'!K6</f>
        <v>Ostrov, Rekonstrukce vnitrobloku 4. etapy - Šafaříkova ulice SEKCE 3</v>
      </c>
      <c r="F7" s="140"/>
      <c r="G7" s="140"/>
      <c r="H7" s="140"/>
      <c r="L7" s="19"/>
      <c r="AZ7" s="135" t="s">
        <v>163</v>
      </c>
      <c r="BA7" s="135" t="s">
        <v>1</v>
      </c>
      <c r="BB7" s="135" t="s">
        <v>1</v>
      </c>
      <c r="BC7" s="135" t="s">
        <v>164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165</v>
      </c>
      <c r="BA8" s="135" t="s">
        <v>1</v>
      </c>
      <c r="BB8" s="135" t="s">
        <v>1</v>
      </c>
      <c r="BC8" s="135" t="s">
        <v>166</v>
      </c>
      <c r="BD8" s="135" t="s">
        <v>89</v>
      </c>
    </row>
    <row r="9" spans="1:56" s="2" customFormat="1" ht="16.5" customHeight="1">
      <c r="A9" s="37"/>
      <c r="B9" s="43"/>
      <c r="C9" s="37"/>
      <c r="D9" s="37"/>
      <c r="E9" s="142" t="s">
        <v>167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168</v>
      </c>
      <c r="BA9" s="135" t="s">
        <v>1</v>
      </c>
      <c r="BB9" s="135" t="s">
        <v>1</v>
      </c>
      <c r="BC9" s="135" t="s">
        <v>169</v>
      </c>
      <c r="BD9" s="135" t="s">
        <v>89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170</v>
      </c>
      <c r="BA10" s="135" t="s">
        <v>1</v>
      </c>
      <c r="BB10" s="135" t="s">
        <v>1</v>
      </c>
      <c r="BC10" s="135" t="s">
        <v>171</v>
      </c>
      <c r="BD10" s="135" t="s">
        <v>89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172</v>
      </c>
      <c r="BA11" s="135" t="s">
        <v>1</v>
      </c>
      <c r="BB11" s="135" t="s">
        <v>1</v>
      </c>
      <c r="BC11" s="135" t="s">
        <v>173</v>
      </c>
      <c r="BD11" s="135" t="s">
        <v>89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26. 10. 2023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174</v>
      </c>
      <c r="BA12" s="135" t="s">
        <v>1</v>
      </c>
      <c r="BB12" s="135" t="s">
        <v>1</v>
      </c>
      <c r="BC12" s="135" t="s">
        <v>175</v>
      </c>
      <c r="BD12" s="135" t="s">
        <v>89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176</v>
      </c>
      <c r="BA13" s="135" t="s">
        <v>1</v>
      </c>
      <c r="BB13" s="135" t="s">
        <v>1</v>
      </c>
      <c r="BC13" s="135" t="s">
        <v>89</v>
      </c>
      <c r="BD13" s="135" t="s">
        <v>89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177</v>
      </c>
      <c r="BA14" s="135" t="s">
        <v>1</v>
      </c>
      <c r="BB14" s="135" t="s">
        <v>1</v>
      </c>
      <c r="BC14" s="135" t="s">
        <v>178</v>
      </c>
      <c r="BD14" s="135" t="s">
        <v>89</v>
      </c>
    </row>
    <row r="15" spans="1:56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179</v>
      </c>
      <c r="BA15" s="135" t="s">
        <v>1</v>
      </c>
      <c r="BB15" s="135" t="s">
        <v>1</v>
      </c>
      <c r="BC15" s="135" t="s">
        <v>180</v>
      </c>
      <c r="BD15" s="135" t="s">
        <v>89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181</v>
      </c>
      <c r="BA16" s="135" t="s">
        <v>1</v>
      </c>
      <c r="BB16" s="135" t="s">
        <v>1</v>
      </c>
      <c r="BC16" s="135" t="s">
        <v>182</v>
      </c>
      <c r="BD16" s="135" t="s">
        <v>89</v>
      </c>
    </row>
    <row r="17" spans="1:56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183</v>
      </c>
      <c r="BA17" s="135" t="s">
        <v>1</v>
      </c>
      <c r="BB17" s="135" t="s">
        <v>1</v>
      </c>
      <c r="BC17" s="135" t="s">
        <v>184</v>
      </c>
      <c r="BD17" s="135" t="s">
        <v>89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185</v>
      </c>
      <c r="BA18" s="135" t="s">
        <v>1</v>
      </c>
      <c r="BB18" s="135" t="s">
        <v>1</v>
      </c>
      <c r="BC18" s="135" t="s">
        <v>186</v>
      </c>
      <c r="BD18" s="135" t="s">
        <v>89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187</v>
      </c>
      <c r="BA19" s="135" t="s">
        <v>1</v>
      </c>
      <c r="BB19" s="135" t="s">
        <v>1</v>
      </c>
      <c r="BC19" s="135" t="s">
        <v>188</v>
      </c>
      <c r="BD19" s="135" t="s">
        <v>89</v>
      </c>
    </row>
    <row r="20" spans="1:56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5" t="s">
        <v>189</v>
      </c>
      <c r="BA20" s="135" t="s">
        <v>1</v>
      </c>
      <c r="BB20" s="135" t="s">
        <v>1</v>
      </c>
      <c r="BC20" s="135" t="s">
        <v>190</v>
      </c>
      <c r="BD20" s="135" t="s">
        <v>89</v>
      </c>
    </row>
    <row r="21" spans="1:56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5" t="s">
        <v>191</v>
      </c>
      <c r="BA21" s="135" t="s">
        <v>1</v>
      </c>
      <c r="BB21" s="135" t="s">
        <v>1</v>
      </c>
      <c r="BC21" s="135" t="s">
        <v>192</v>
      </c>
      <c r="BD21" s="135" t="s">
        <v>89</v>
      </c>
    </row>
    <row r="22" spans="1:56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5" t="s">
        <v>193</v>
      </c>
      <c r="BA22" s="135" t="s">
        <v>1</v>
      </c>
      <c r="BB22" s="135" t="s">
        <v>1</v>
      </c>
      <c r="BC22" s="135" t="s">
        <v>194</v>
      </c>
      <c r="BD22" s="135" t="s">
        <v>89</v>
      </c>
    </row>
    <row r="23" spans="1:56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5" t="s">
        <v>195</v>
      </c>
      <c r="BA23" s="135" t="s">
        <v>1</v>
      </c>
      <c r="BB23" s="135" t="s">
        <v>1</v>
      </c>
      <c r="BC23" s="135" t="s">
        <v>175</v>
      </c>
      <c r="BD23" s="135" t="s">
        <v>89</v>
      </c>
    </row>
    <row r="24" spans="1:56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Z24" s="135" t="s">
        <v>196</v>
      </c>
      <c r="BA24" s="135" t="s">
        <v>1</v>
      </c>
      <c r="BB24" s="135" t="s">
        <v>1</v>
      </c>
      <c r="BC24" s="135" t="s">
        <v>197</v>
      </c>
      <c r="BD24" s="135" t="s">
        <v>89</v>
      </c>
    </row>
    <row r="25" spans="1:56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Z25" s="135" t="s">
        <v>198</v>
      </c>
      <c r="BA25" s="135" t="s">
        <v>1</v>
      </c>
      <c r="BB25" s="135" t="s">
        <v>1</v>
      </c>
      <c r="BC25" s="135" t="s">
        <v>199</v>
      </c>
      <c r="BD25" s="135" t="s">
        <v>89</v>
      </c>
    </row>
    <row r="26" spans="1:56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Z26" s="135" t="s">
        <v>200</v>
      </c>
      <c r="BA26" s="135" t="s">
        <v>1</v>
      </c>
      <c r="BB26" s="135" t="s">
        <v>1</v>
      </c>
      <c r="BC26" s="135" t="s">
        <v>141</v>
      </c>
      <c r="BD26" s="135" t="s">
        <v>89</v>
      </c>
    </row>
    <row r="27" spans="1:56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Z27" s="261" t="s">
        <v>201</v>
      </c>
      <c r="BA27" s="261" t="s">
        <v>1</v>
      </c>
      <c r="BB27" s="261" t="s">
        <v>1</v>
      </c>
      <c r="BC27" s="261" t="s">
        <v>202</v>
      </c>
      <c r="BD27" s="261" t="s">
        <v>89</v>
      </c>
    </row>
    <row r="28" spans="1:56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Z28" s="135" t="s">
        <v>203</v>
      </c>
      <c r="BA28" s="135" t="s">
        <v>1</v>
      </c>
      <c r="BB28" s="135" t="s">
        <v>1</v>
      </c>
      <c r="BC28" s="135" t="s">
        <v>204</v>
      </c>
      <c r="BD28" s="135" t="s">
        <v>89</v>
      </c>
    </row>
    <row r="29" spans="1:56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Z29" s="135" t="s">
        <v>205</v>
      </c>
      <c r="BA29" s="135" t="s">
        <v>1</v>
      </c>
      <c r="BB29" s="135" t="s">
        <v>1</v>
      </c>
      <c r="BC29" s="135" t="s">
        <v>206</v>
      </c>
      <c r="BD29" s="135" t="s">
        <v>89</v>
      </c>
    </row>
    <row r="30" spans="1:56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Z30" s="135" t="s">
        <v>207</v>
      </c>
      <c r="BA30" s="135" t="s">
        <v>1</v>
      </c>
      <c r="BB30" s="135" t="s">
        <v>1</v>
      </c>
      <c r="BC30" s="135" t="s">
        <v>208</v>
      </c>
      <c r="BD30" s="135" t="s">
        <v>89</v>
      </c>
    </row>
    <row r="31" spans="1:56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Z31" s="135" t="s">
        <v>209</v>
      </c>
      <c r="BA31" s="135" t="s">
        <v>1</v>
      </c>
      <c r="BB31" s="135" t="s">
        <v>1</v>
      </c>
      <c r="BC31" s="135" t="s">
        <v>210</v>
      </c>
      <c r="BD31" s="135" t="s">
        <v>89</v>
      </c>
    </row>
    <row r="32" spans="1:56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Z32" s="135" t="s">
        <v>211</v>
      </c>
      <c r="BA32" s="135" t="s">
        <v>1</v>
      </c>
      <c r="BB32" s="135" t="s">
        <v>1</v>
      </c>
      <c r="BC32" s="135" t="s">
        <v>212</v>
      </c>
      <c r="BD32" s="135" t="s">
        <v>89</v>
      </c>
    </row>
    <row r="33" spans="1:56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ROUND((SUM(BE128:BE431)),2)</f>
        <v>0</v>
      </c>
      <c r="G33" s="37"/>
      <c r="H33" s="37"/>
      <c r="I33" s="155">
        <v>0.21</v>
      </c>
      <c r="J33" s="154">
        <f>ROUND(((SUM(BE128:BE431))*I33),2)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Z33" s="135" t="s">
        <v>213</v>
      </c>
      <c r="BA33" s="135" t="s">
        <v>1</v>
      </c>
      <c r="BB33" s="135" t="s">
        <v>1</v>
      </c>
      <c r="BC33" s="135" t="s">
        <v>214</v>
      </c>
      <c r="BD33" s="135" t="s">
        <v>89</v>
      </c>
    </row>
    <row r="34" spans="1:56" s="2" customFormat="1" ht="14.4" customHeight="1">
      <c r="A34" s="37"/>
      <c r="B34" s="43"/>
      <c r="C34" s="37"/>
      <c r="D34" s="37"/>
      <c r="E34" s="140" t="s">
        <v>45</v>
      </c>
      <c r="F34" s="154">
        <f>ROUND((SUM(BF128:BF431)),2)</f>
        <v>0</v>
      </c>
      <c r="G34" s="37"/>
      <c r="H34" s="37"/>
      <c r="I34" s="155">
        <v>0.15</v>
      </c>
      <c r="J34" s="154">
        <f>ROUND(((SUM(BF128:BF431))*I34),2)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Z34" s="135" t="s">
        <v>215</v>
      </c>
      <c r="BA34" s="135" t="s">
        <v>1</v>
      </c>
      <c r="BB34" s="135" t="s">
        <v>1</v>
      </c>
      <c r="BC34" s="135" t="s">
        <v>216</v>
      </c>
      <c r="BD34" s="135" t="s">
        <v>89</v>
      </c>
    </row>
    <row r="35" spans="1:56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ROUND((SUM(BG128:BG431)),2)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Z35" s="135" t="s">
        <v>217</v>
      </c>
      <c r="BA35" s="135" t="s">
        <v>1</v>
      </c>
      <c r="BB35" s="135" t="s">
        <v>1</v>
      </c>
      <c r="BC35" s="135" t="s">
        <v>89</v>
      </c>
      <c r="BD35" s="135" t="s">
        <v>89</v>
      </c>
    </row>
    <row r="36" spans="1:56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ROUND((SUM(BH128:BH431)),2)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Z36" s="135" t="s">
        <v>218</v>
      </c>
      <c r="BA36" s="135" t="s">
        <v>1</v>
      </c>
      <c r="BB36" s="135" t="s">
        <v>1</v>
      </c>
      <c r="BC36" s="135" t="s">
        <v>219</v>
      </c>
      <c r="BD36" s="135" t="s">
        <v>89</v>
      </c>
    </row>
    <row r="37" spans="1:56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ROUND((SUM(BI128:BI431)),2)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Z37" s="135" t="s">
        <v>220</v>
      </c>
      <c r="BA37" s="135" t="s">
        <v>1</v>
      </c>
      <c r="BB37" s="135" t="s">
        <v>1</v>
      </c>
      <c r="BC37" s="135" t="s">
        <v>175</v>
      </c>
      <c r="BD37" s="135" t="s">
        <v>89</v>
      </c>
    </row>
    <row r="38" spans="1:56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Z38" s="135" t="s">
        <v>221</v>
      </c>
      <c r="BA38" s="135" t="s">
        <v>1</v>
      </c>
      <c r="BB38" s="135" t="s">
        <v>1</v>
      </c>
      <c r="BC38" s="135" t="s">
        <v>141</v>
      </c>
      <c r="BD38" s="135" t="s">
        <v>89</v>
      </c>
    </row>
    <row r="39" spans="1:56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Z39" s="135" t="s">
        <v>222</v>
      </c>
      <c r="BA39" s="135" t="s">
        <v>1</v>
      </c>
      <c r="BB39" s="135" t="s">
        <v>1</v>
      </c>
      <c r="BC39" s="135" t="s">
        <v>87</v>
      </c>
      <c r="BD39" s="135" t="s">
        <v>89</v>
      </c>
    </row>
    <row r="40" spans="1:56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Z40" s="135" t="s">
        <v>223</v>
      </c>
      <c r="BA40" s="135" t="s">
        <v>1</v>
      </c>
      <c r="BB40" s="135" t="s">
        <v>1</v>
      </c>
      <c r="BC40" s="135" t="s">
        <v>224</v>
      </c>
      <c r="BD40" s="135" t="s">
        <v>89</v>
      </c>
    </row>
    <row r="41" spans="2:56" s="1" customFormat="1" ht="14.4" customHeight="1">
      <c r="B41" s="19"/>
      <c r="L41" s="19"/>
      <c r="AZ41" s="135" t="s">
        <v>225</v>
      </c>
      <c r="BA41" s="135" t="s">
        <v>1</v>
      </c>
      <c r="BB41" s="135" t="s">
        <v>1</v>
      </c>
      <c r="BC41" s="135" t="s">
        <v>226</v>
      </c>
      <c r="BD41" s="135" t="s">
        <v>89</v>
      </c>
    </row>
    <row r="42" spans="2:56" s="1" customFormat="1" ht="14.4" customHeight="1">
      <c r="B42" s="19"/>
      <c r="L42" s="19"/>
      <c r="AZ42" s="135" t="s">
        <v>227</v>
      </c>
      <c r="BA42" s="135" t="s">
        <v>1</v>
      </c>
      <c r="BB42" s="135" t="s">
        <v>1</v>
      </c>
      <c r="BC42" s="135" t="s">
        <v>228</v>
      </c>
      <c r="BD42" s="135" t="s">
        <v>89</v>
      </c>
    </row>
    <row r="43" spans="2:56" s="1" customFormat="1" ht="14.4" customHeight="1">
      <c r="B43" s="19"/>
      <c r="L43" s="19"/>
      <c r="AZ43" s="135" t="s">
        <v>229</v>
      </c>
      <c r="BA43" s="135" t="s">
        <v>1</v>
      </c>
      <c r="BB43" s="135" t="s">
        <v>1</v>
      </c>
      <c r="BC43" s="135" t="s">
        <v>230</v>
      </c>
      <c r="BD43" s="135" t="s">
        <v>89</v>
      </c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4" t="str">
        <f>E7</f>
        <v>Ostrov, Rekonstrukce vnitrobloku 4. etapy - Šafaříkova ulice SEKCE 3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101 - Komunikace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26. 10. 2023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112</v>
      </c>
      <c r="D94" s="176"/>
      <c r="E94" s="176"/>
      <c r="F94" s="176"/>
      <c r="G94" s="176"/>
      <c r="H94" s="176"/>
      <c r="I94" s="176"/>
      <c r="J94" s="177" t="s">
        <v>113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114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pans="1:31" s="9" customFormat="1" ht="24.95" customHeight="1">
      <c r="A97" s="9"/>
      <c r="B97" s="179"/>
      <c r="C97" s="180"/>
      <c r="D97" s="181" t="s">
        <v>116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231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232</v>
      </c>
      <c r="E99" s="188"/>
      <c r="F99" s="188"/>
      <c r="G99" s="188"/>
      <c r="H99" s="188"/>
      <c r="I99" s="188"/>
      <c r="J99" s="189">
        <f>J175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233</v>
      </c>
      <c r="E100" s="188"/>
      <c r="F100" s="188"/>
      <c r="G100" s="188"/>
      <c r="H100" s="188"/>
      <c r="I100" s="188"/>
      <c r="J100" s="189">
        <f>J187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234</v>
      </c>
      <c r="E101" s="188"/>
      <c r="F101" s="188"/>
      <c r="G101" s="188"/>
      <c r="H101" s="188"/>
      <c r="I101" s="188"/>
      <c r="J101" s="189">
        <f>J244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117</v>
      </c>
      <c r="E102" s="188"/>
      <c r="F102" s="188"/>
      <c r="G102" s="188"/>
      <c r="H102" s="188"/>
      <c r="I102" s="188"/>
      <c r="J102" s="189">
        <f>J301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235</v>
      </c>
      <c r="E103" s="188"/>
      <c r="F103" s="188"/>
      <c r="G103" s="188"/>
      <c r="H103" s="188"/>
      <c r="I103" s="188"/>
      <c r="J103" s="189">
        <f>J366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236</v>
      </c>
      <c r="E104" s="188"/>
      <c r="F104" s="188"/>
      <c r="G104" s="188"/>
      <c r="H104" s="188"/>
      <c r="I104" s="188"/>
      <c r="J104" s="189">
        <f>J396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237</v>
      </c>
      <c r="E105" s="182"/>
      <c r="F105" s="182"/>
      <c r="G105" s="182"/>
      <c r="H105" s="182"/>
      <c r="I105" s="182"/>
      <c r="J105" s="183">
        <f>J399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238</v>
      </c>
      <c r="E106" s="188"/>
      <c r="F106" s="188"/>
      <c r="G106" s="188"/>
      <c r="H106" s="188"/>
      <c r="I106" s="188"/>
      <c r="J106" s="189">
        <f>J400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239</v>
      </c>
      <c r="E107" s="182"/>
      <c r="F107" s="182"/>
      <c r="G107" s="182"/>
      <c r="H107" s="182"/>
      <c r="I107" s="182"/>
      <c r="J107" s="183">
        <f>J413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240</v>
      </c>
      <c r="E108" s="188"/>
      <c r="F108" s="188"/>
      <c r="G108" s="188"/>
      <c r="H108" s="188"/>
      <c r="I108" s="188"/>
      <c r="J108" s="189">
        <f>J414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118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6.25" customHeight="1">
      <c r="A118" s="37"/>
      <c r="B118" s="38"/>
      <c r="C118" s="39"/>
      <c r="D118" s="39"/>
      <c r="E118" s="174" t="str">
        <f>E7</f>
        <v>Ostrov, Rekonstrukce vnitrobloku 4. etapy - Šafaříkova ulice SEKCE 3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108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E9</f>
        <v>SO 101 - Komunikace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F12</f>
        <v>Ostrov</v>
      </c>
      <c r="G122" s="39"/>
      <c r="H122" s="39"/>
      <c r="I122" s="31" t="s">
        <v>22</v>
      </c>
      <c r="J122" s="78" t="str">
        <f>IF(J12="","",J12)</f>
        <v>26. 10. 2023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E15</f>
        <v>Město Ostrov</v>
      </c>
      <c r="G124" s="39"/>
      <c r="H124" s="39"/>
      <c r="I124" s="31" t="s">
        <v>32</v>
      </c>
      <c r="J124" s="35" t="str">
        <f>E21</f>
        <v>Ing. Igor Hrazdil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30</v>
      </c>
      <c r="D125" s="39"/>
      <c r="E125" s="39"/>
      <c r="F125" s="26" t="str">
        <f>IF(E18="","",E18)</f>
        <v>Vyplň údaj</v>
      </c>
      <c r="G125" s="39"/>
      <c r="H125" s="39"/>
      <c r="I125" s="31" t="s">
        <v>37</v>
      </c>
      <c r="J125" s="35" t="str">
        <f>E24</f>
        <v>Ing. Igor Hrazdil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191"/>
      <c r="B127" s="192"/>
      <c r="C127" s="193" t="s">
        <v>119</v>
      </c>
      <c r="D127" s="194" t="s">
        <v>64</v>
      </c>
      <c r="E127" s="194" t="s">
        <v>60</v>
      </c>
      <c r="F127" s="194" t="s">
        <v>61</v>
      </c>
      <c r="G127" s="194" t="s">
        <v>120</v>
      </c>
      <c r="H127" s="194" t="s">
        <v>121</v>
      </c>
      <c r="I127" s="194" t="s">
        <v>122</v>
      </c>
      <c r="J127" s="194" t="s">
        <v>113</v>
      </c>
      <c r="K127" s="195" t="s">
        <v>123</v>
      </c>
      <c r="L127" s="196"/>
      <c r="M127" s="99" t="s">
        <v>1</v>
      </c>
      <c r="N127" s="100" t="s">
        <v>43</v>
      </c>
      <c r="O127" s="100" t="s">
        <v>124</v>
      </c>
      <c r="P127" s="100" t="s">
        <v>125</v>
      </c>
      <c r="Q127" s="100" t="s">
        <v>126</v>
      </c>
      <c r="R127" s="100" t="s">
        <v>127</v>
      </c>
      <c r="S127" s="100" t="s">
        <v>128</v>
      </c>
      <c r="T127" s="101" t="s">
        <v>129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7"/>
      <c r="B128" s="38"/>
      <c r="C128" s="106" t="s">
        <v>130</v>
      </c>
      <c r="D128" s="39"/>
      <c r="E128" s="39"/>
      <c r="F128" s="39"/>
      <c r="G128" s="39"/>
      <c r="H128" s="39"/>
      <c r="I128" s="39"/>
      <c r="J128" s="197">
        <f>BK128</f>
        <v>0</v>
      </c>
      <c r="K128" s="39"/>
      <c r="L128" s="43"/>
      <c r="M128" s="102"/>
      <c r="N128" s="198"/>
      <c r="O128" s="103"/>
      <c r="P128" s="199">
        <f>P129+P399+P413</f>
        <v>0</v>
      </c>
      <c r="Q128" s="103"/>
      <c r="R128" s="199">
        <f>R129+R399+R413</f>
        <v>210.27025159999997</v>
      </c>
      <c r="S128" s="103"/>
      <c r="T128" s="200">
        <f>T129+T399+T413</f>
        <v>401.8974599999999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78</v>
      </c>
      <c r="AU128" s="16" t="s">
        <v>115</v>
      </c>
      <c r="BK128" s="201">
        <f>BK129+BK399+BK413</f>
        <v>0</v>
      </c>
    </row>
    <row r="129" spans="1:63" s="12" customFormat="1" ht="25.9" customHeight="1">
      <c r="A129" s="12"/>
      <c r="B129" s="202"/>
      <c r="C129" s="203"/>
      <c r="D129" s="204" t="s">
        <v>78</v>
      </c>
      <c r="E129" s="205" t="s">
        <v>131</v>
      </c>
      <c r="F129" s="205" t="s">
        <v>132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P130+P175+P187+P244+P301+P366+P396</f>
        <v>0</v>
      </c>
      <c r="Q129" s="210"/>
      <c r="R129" s="211">
        <f>R130+R175+R187+R244+R301+R366+R396</f>
        <v>210.17597305999996</v>
      </c>
      <c r="S129" s="210"/>
      <c r="T129" s="212">
        <f>T130+T175+T187+T244+T301+T366+T396</f>
        <v>401.8974599999999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87</v>
      </c>
      <c r="AT129" s="214" t="s">
        <v>78</v>
      </c>
      <c r="AU129" s="214" t="s">
        <v>79</v>
      </c>
      <c r="AY129" s="213" t="s">
        <v>133</v>
      </c>
      <c r="BK129" s="215">
        <f>BK130+BK175+BK187+BK244+BK301+BK366+BK396</f>
        <v>0</v>
      </c>
    </row>
    <row r="130" spans="1:63" s="12" customFormat="1" ht="22.8" customHeight="1">
      <c r="A130" s="12"/>
      <c r="B130" s="202"/>
      <c r="C130" s="203"/>
      <c r="D130" s="204" t="s">
        <v>78</v>
      </c>
      <c r="E130" s="216" t="s">
        <v>87</v>
      </c>
      <c r="F130" s="216" t="s">
        <v>241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SUM(P131:P174)</f>
        <v>0</v>
      </c>
      <c r="Q130" s="210"/>
      <c r="R130" s="211">
        <f>SUM(R131:R174)</f>
        <v>0.98</v>
      </c>
      <c r="S130" s="210"/>
      <c r="T130" s="212">
        <f>SUM(T131:T174)</f>
        <v>398.1928199999999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87</v>
      </c>
      <c r="AT130" s="214" t="s">
        <v>78</v>
      </c>
      <c r="AU130" s="214" t="s">
        <v>87</v>
      </c>
      <c r="AY130" s="213" t="s">
        <v>133</v>
      </c>
      <c r="BK130" s="215">
        <f>SUM(BK131:BK174)</f>
        <v>0</v>
      </c>
    </row>
    <row r="131" spans="1:65" s="2" customFormat="1" ht="24.15" customHeight="1">
      <c r="A131" s="37"/>
      <c r="B131" s="38"/>
      <c r="C131" s="218" t="s">
        <v>87</v>
      </c>
      <c r="D131" s="218" t="s">
        <v>136</v>
      </c>
      <c r="E131" s="219" t="s">
        <v>242</v>
      </c>
      <c r="F131" s="220" t="s">
        <v>243</v>
      </c>
      <c r="G131" s="221" t="s">
        <v>244</v>
      </c>
      <c r="H131" s="222">
        <v>25.905</v>
      </c>
      <c r="I131" s="223"/>
      <c r="J131" s="224">
        <f>ROUND(I131*H131,2)</f>
        <v>0</v>
      </c>
      <c r="K131" s="220" t="s">
        <v>140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0.295</v>
      </c>
      <c r="T131" s="228">
        <f>S131*H131</f>
        <v>7.6419749999999995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141</v>
      </c>
      <c r="AT131" s="229" t="s">
        <v>136</v>
      </c>
      <c r="AU131" s="229" t="s">
        <v>89</v>
      </c>
      <c r="AY131" s="16" t="s">
        <v>133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141</v>
      </c>
      <c r="BM131" s="229" t="s">
        <v>245</v>
      </c>
    </row>
    <row r="132" spans="1:47" s="2" customFormat="1" ht="12">
      <c r="A132" s="37"/>
      <c r="B132" s="38"/>
      <c r="C132" s="39"/>
      <c r="D132" s="231" t="s">
        <v>143</v>
      </c>
      <c r="E132" s="39"/>
      <c r="F132" s="232" t="s">
        <v>246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143</v>
      </c>
      <c r="AU132" s="16" t="s">
        <v>89</v>
      </c>
    </row>
    <row r="133" spans="1:51" s="13" customFormat="1" ht="12">
      <c r="A133" s="13"/>
      <c r="B133" s="236"/>
      <c r="C133" s="237"/>
      <c r="D133" s="231" t="s">
        <v>145</v>
      </c>
      <c r="E133" s="238" t="s">
        <v>211</v>
      </c>
      <c r="F133" s="239" t="s">
        <v>247</v>
      </c>
      <c r="G133" s="237"/>
      <c r="H133" s="240">
        <v>25.905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145</v>
      </c>
      <c r="AU133" s="246" t="s">
        <v>89</v>
      </c>
      <c r="AV133" s="13" t="s">
        <v>89</v>
      </c>
      <c r="AW133" s="13" t="s">
        <v>36</v>
      </c>
      <c r="AX133" s="13" t="s">
        <v>87</v>
      </c>
      <c r="AY133" s="246" t="s">
        <v>133</v>
      </c>
    </row>
    <row r="134" spans="1:65" s="2" customFormat="1" ht="24.15" customHeight="1">
      <c r="A134" s="37"/>
      <c r="B134" s="38"/>
      <c r="C134" s="218" t="s">
        <v>89</v>
      </c>
      <c r="D134" s="218" t="s">
        <v>136</v>
      </c>
      <c r="E134" s="219" t="s">
        <v>248</v>
      </c>
      <c r="F134" s="220" t="s">
        <v>249</v>
      </c>
      <c r="G134" s="221" t="s">
        <v>244</v>
      </c>
      <c r="H134" s="222">
        <v>30.947</v>
      </c>
      <c r="I134" s="223"/>
      <c r="J134" s="224">
        <f>ROUND(I134*H134,2)</f>
        <v>0</v>
      </c>
      <c r="K134" s="220" t="s">
        <v>140</v>
      </c>
      <c r="L134" s="43"/>
      <c r="M134" s="225" t="s">
        <v>1</v>
      </c>
      <c r="N134" s="226" t="s">
        <v>44</v>
      </c>
      <c r="O134" s="90"/>
      <c r="P134" s="227">
        <f>O134*H134</f>
        <v>0</v>
      </c>
      <c r="Q134" s="227">
        <v>0</v>
      </c>
      <c r="R134" s="227">
        <f>Q134*H134</f>
        <v>0</v>
      </c>
      <c r="S134" s="227">
        <v>0.325</v>
      </c>
      <c r="T134" s="228">
        <f>S134*H134</f>
        <v>10.057775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9" t="s">
        <v>141</v>
      </c>
      <c r="AT134" s="229" t="s">
        <v>136</v>
      </c>
      <c r="AU134" s="229" t="s">
        <v>89</v>
      </c>
      <c r="AY134" s="16" t="s">
        <v>133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6" t="s">
        <v>87</v>
      </c>
      <c r="BK134" s="230">
        <f>ROUND(I134*H134,2)</f>
        <v>0</v>
      </c>
      <c r="BL134" s="16" t="s">
        <v>141</v>
      </c>
      <c r="BM134" s="229" t="s">
        <v>250</v>
      </c>
    </row>
    <row r="135" spans="1:47" s="2" customFormat="1" ht="12">
      <c r="A135" s="37"/>
      <c r="B135" s="38"/>
      <c r="C135" s="39"/>
      <c r="D135" s="231" t="s">
        <v>143</v>
      </c>
      <c r="E135" s="39"/>
      <c r="F135" s="232" t="s">
        <v>251</v>
      </c>
      <c r="G135" s="39"/>
      <c r="H135" s="39"/>
      <c r="I135" s="233"/>
      <c r="J135" s="39"/>
      <c r="K135" s="39"/>
      <c r="L135" s="43"/>
      <c r="M135" s="234"/>
      <c r="N135" s="23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143</v>
      </c>
      <c r="AU135" s="16" t="s">
        <v>89</v>
      </c>
    </row>
    <row r="136" spans="1:51" s="13" customFormat="1" ht="12">
      <c r="A136" s="13"/>
      <c r="B136" s="236"/>
      <c r="C136" s="237"/>
      <c r="D136" s="231" t="s">
        <v>145</v>
      </c>
      <c r="E136" s="238" t="s">
        <v>252</v>
      </c>
      <c r="F136" s="239" t="s">
        <v>253</v>
      </c>
      <c r="G136" s="237"/>
      <c r="H136" s="240">
        <v>30.947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145</v>
      </c>
      <c r="AU136" s="246" t="s">
        <v>89</v>
      </c>
      <c r="AV136" s="13" t="s">
        <v>89</v>
      </c>
      <c r="AW136" s="13" t="s">
        <v>36</v>
      </c>
      <c r="AX136" s="13" t="s">
        <v>87</v>
      </c>
      <c r="AY136" s="246" t="s">
        <v>133</v>
      </c>
    </row>
    <row r="137" spans="1:65" s="2" customFormat="1" ht="24.15" customHeight="1">
      <c r="A137" s="37"/>
      <c r="B137" s="38"/>
      <c r="C137" s="218" t="s">
        <v>254</v>
      </c>
      <c r="D137" s="218" t="s">
        <v>136</v>
      </c>
      <c r="E137" s="219" t="s">
        <v>255</v>
      </c>
      <c r="F137" s="220" t="s">
        <v>256</v>
      </c>
      <c r="G137" s="221" t="s">
        <v>244</v>
      </c>
      <c r="H137" s="222">
        <v>30.888</v>
      </c>
      <c r="I137" s="223"/>
      <c r="J137" s="224">
        <f>ROUND(I137*H137,2)</f>
        <v>0</v>
      </c>
      <c r="K137" s="220" t="s">
        <v>140</v>
      </c>
      <c r="L137" s="43"/>
      <c r="M137" s="225" t="s">
        <v>1</v>
      </c>
      <c r="N137" s="226" t="s">
        <v>44</v>
      </c>
      <c r="O137" s="90"/>
      <c r="P137" s="227">
        <f>O137*H137</f>
        <v>0</v>
      </c>
      <c r="Q137" s="227">
        <v>0</v>
      </c>
      <c r="R137" s="227">
        <f>Q137*H137</f>
        <v>0</v>
      </c>
      <c r="S137" s="227">
        <v>0.17</v>
      </c>
      <c r="T137" s="228">
        <f>S137*H137</f>
        <v>5.250960000000001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141</v>
      </c>
      <c r="AT137" s="229" t="s">
        <v>136</v>
      </c>
      <c r="AU137" s="229" t="s">
        <v>89</v>
      </c>
      <c r="AY137" s="16" t="s">
        <v>133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87</v>
      </c>
      <c r="BK137" s="230">
        <f>ROUND(I137*H137,2)</f>
        <v>0</v>
      </c>
      <c r="BL137" s="16" t="s">
        <v>141</v>
      </c>
      <c r="BM137" s="229" t="s">
        <v>257</v>
      </c>
    </row>
    <row r="138" spans="1:47" s="2" customFormat="1" ht="12">
      <c r="A138" s="37"/>
      <c r="B138" s="38"/>
      <c r="C138" s="39"/>
      <c r="D138" s="231" t="s">
        <v>143</v>
      </c>
      <c r="E138" s="39"/>
      <c r="F138" s="232" t="s">
        <v>258</v>
      </c>
      <c r="G138" s="39"/>
      <c r="H138" s="39"/>
      <c r="I138" s="233"/>
      <c r="J138" s="39"/>
      <c r="K138" s="39"/>
      <c r="L138" s="43"/>
      <c r="M138" s="234"/>
      <c r="N138" s="235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143</v>
      </c>
      <c r="AU138" s="16" t="s">
        <v>89</v>
      </c>
    </row>
    <row r="139" spans="1:51" s="13" customFormat="1" ht="12">
      <c r="A139" s="13"/>
      <c r="B139" s="236"/>
      <c r="C139" s="237"/>
      <c r="D139" s="231" t="s">
        <v>145</v>
      </c>
      <c r="E139" s="238" t="s">
        <v>1</v>
      </c>
      <c r="F139" s="239" t="s">
        <v>215</v>
      </c>
      <c r="G139" s="237"/>
      <c r="H139" s="240">
        <v>30.888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145</v>
      </c>
      <c r="AU139" s="246" t="s">
        <v>89</v>
      </c>
      <c r="AV139" s="13" t="s">
        <v>89</v>
      </c>
      <c r="AW139" s="13" t="s">
        <v>36</v>
      </c>
      <c r="AX139" s="13" t="s">
        <v>87</v>
      </c>
      <c r="AY139" s="246" t="s">
        <v>133</v>
      </c>
    </row>
    <row r="140" spans="1:65" s="2" customFormat="1" ht="24.15" customHeight="1">
      <c r="A140" s="37"/>
      <c r="B140" s="38"/>
      <c r="C140" s="218" t="s">
        <v>141</v>
      </c>
      <c r="D140" s="218" t="s">
        <v>136</v>
      </c>
      <c r="E140" s="219" t="s">
        <v>259</v>
      </c>
      <c r="F140" s="220" t="s">
        <v>260</v>
      </c>
      <c r="G140" s="221" t="s">
        <v>244</v>
      </c>
      <c r="H140" s="222">
        <v>559.275</v>
      </c>
      <c r="I140" s="223"/>
      <c r="J140" s="224">
        <f>ROUND(I140*H140,2)</f>
        <v>0</v>
      </c>
      <c r="K140" s="220" t="s">
        <v>261</v>
      </c>
      <c r="L140" s="43"/>
      <c r="M140" s="225" t="s">
        <v>1</v>
      </c>
      <c r="N140" s="226" t="s">
        <v>44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0.29</v>
      </c>
      <c r="T140" s="228">
        <f>S140*H140</f>
        <v>162.18974999999998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141</v>
      </c>
      <c r="AT140" s="229" t="s">
        <v>136</v>
      </c>
      <c r="AU140" s="229" t="s">
        <v>89</v>
      </c>
      <c r="AY140" s="16" t="s">
        <v>133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87</v>
      </c>
      <c r="BK140" s="230">
        <f>ROUND(I140*H140,2)</f>
        <v>0</v>
      </c>
      <c r="BL140" s="16" t="s">
        <v>141</v>
      </c>
      <c r="BM140" s="229" t="s">
        <v>262</v>
      </c>
    </row>
    <row r="141" spans="1:47" s="2" customFormat="1" ht="12">
      <c r="A141" s="37"/>
      <c r="B141" s="38"/>
      <c r="C141" s="39"/>
      <c r="D141" s="231" t="s">
        <v>143</v>
      </c>
      <c r="E141" s="39"/>
      <c r="F141" s="232" t="s">
        <v>263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143</v>
      </c>
      <c r="AU141" s="16" t="s">
        <v>89</v>
      </c>
    </row>
    <row r="142" spans="1:51" s="13" customFormat="1" ht="12">
      <c r="A142" s="13"/>
      <c r="B142" s="236"/>
      <c r="C142" s="237"/>
      <c r="D142" s="231" t="s">
        <v>145</v>
      </c>
      <c r="E142" s="238" t="s">
        <v>1</v>
      </c>
      <c r="F142" s="239" t="s">
        <v>264</v>
      </c>
      <c r="G142" s="237"/>
      <c r="H142" s="240">
        <v>559.275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145</v>
      </c>
      <c r="AU142" s="246" t="s">
        <v>89</v>
      </c>
      <c r="AV142" s="13" t="s">
        <v>89</v>
      </c>
      <c r="AW142" s="13" t="s">
        <v>36</v>
      </c>
      <c r="AX142" s="13" t="s">
        <v>87</v>
      </c>
      <c r="AY142" s="246" t="s">
        <v>133</v>
      </c>
    </row>
    <row r="143" spans="1:65" s="2" customFormat="1" ht="24.15" customHeight="1">
      <c r="A143" s="37"/>
      <c r="B143" s="38"/>
      <c r="C143" s="218" t="s">
        <v>175</v>
      </c>
      <c r="D143" s="218" t="s">
        <v>136</v>
      </c>
      <c r="E143" s="219" t="s">
        <v>265</v>
      </c>
      <c r="F143" s="220" t="s">
        <v>266</v>
      </c>
      <c r="G143" s="221" t="s">
        <v>244</v>
      </c>
      <c r="H143" s="222">
        <v>30.888</v>
      </c>
      <c r="I143" s="223"/>
      <c r="J143" s="224">
        <f>ROUND(I143*H143,2)</f>
        <v>0</v>
      </c>
      <c r="K143" s="220" t="s">
        <v>140</v>
      </c>
      <c r="L143" s="43"/>
      <c r="M143" s="225" t="s">
        <v>1</v>
      </c>
      <c r="N143" s="226" t="s">
        <v>44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0.22</v>
      </c>
      <c r="T143" s="228">
        <f>S143*H143</f>
        <v>6.7953600000000005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141</v>
      </c>
      <c r="AT143" s="229" t="s">
        <v>136</v>
      </c>
      <c r="AU143" s="229" t="s">
        <v>89</v>
      </c>
      <c r="AY143" s="16" t="s">
        <v>133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141</v>
      </c>
      <c r="BM143" s="229" t="s">
        <v>267</v>
      </c>
    </row>
    <row r="144" spans="1:47" s="2" customFormat="1" ht="12">
      <c r="A144" s="37"/>
      <c r="B144" s="38"/>
      <c r="C144" s="39"/>
      <c r="D144" s="231" t="s">
        <v>143</v>
      </c>
      <c r="E144" s="39"/>
      <c r="F144" s="232" t="s">
        <v>268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143</v>
      </c>
      <c r="AU144" s="16" t="s">
        <v>89</v>
      </c>
    </row>
    <row r="145" spans="1:51" s="13" customFormat="1" ht="12">
      <c r="A145" s="13"/>
      <c r="B145" s="236"/>
      <c r="C145" s="237"/>
      <c r="D145" s="231" t="s">
        <v>145</v>
      </c>
      <c r="E145" s="238" t="s">
        <v>215</v>
      </c>
      <c r="F145" s="239" t="s">
        <v>216</v>
      </c>
      <c r="G145" s="237"/>
      <c r="H145" s="240">
        <v>30.888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145</v>
      </c>
      <c r="AU145" s="246" t="s">
        <v>89</v>
      </c>
      <c r="AV145" s="13" t="s">
        <v>89</v>
      </c>
      <c r="AW145" s="13" t="s">
        <v>36</v>
      </c>
      <c r="AX145" s="13" t="s">
        <v>87</v>
      </c>
      <c r="AY145" s="246" t="s">
        <v>133</v>
      </c>
    </row>
    <row r="146" spans="1:65" s="2" customFormat="1" ht="24.15" customHeight="1">
      <c r="A146" s="37"/>
      <c r="B146" s="38"/>
      <c r="C146" s="218" t="s">
        <v>269</v>
      </c>
      <c r="D146" s="218" t="s">
        <v>136</v>
      </c>
      <c r="E146" s="219" t="s">
        <v>270</v>
      </c>
      <c r="F146" s="220" t="s">
        <v>271</v>
      </c>
      <c r="G146" s="221" t="s">
        <v>244</v>
      </c>
      <c r="H146" s="222">
        <v>533.37</v>
      </c>
      <c r="I146" s="223"/>
      <c r="J146" s="224">
        <f>ROUND(I146*H146,2)</f>
        <v>0</v>
      </c>
      <c r="K146" s="220" t="s">
        <v>140</v>
      </c>
      <c r="L146" s="43"/>
      <c r="M146" s="225" t="s">
        <v>1</v>
      </c>
      <c r="N146" s="226" t="s">
        <v>44</v>
      </c>
      <c r="O146" s="90"/>
      <c r="P146" s="227">
        <f>O146*H146</f>
        <v>0</v>
      </c>
      <c r="Q146" s="227">
        <v>0</v>
      </c>
      <c r="R146" s="227">
        <f>Q146*H146</f>
        <v>0</v>
      </c>
      <c r="S146" s="227">
        <v>0.316</v>
      </c>
      <c r="T146" s="228">
        <f>S146*H146</f>
        <v>168.54492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141</v>
      </c>
      <c r="AT146" s="229" t="s">
        <v>136</v>
      </c>
      <c r="AU146" s="229" t="s">
        <v>89</v>
      </c>
      <c r="AY146" s="16" t="s">
        <v>133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87</v>
      </c>
      <c r="BK146" s="230">
        <f>ROUND(I146*H146,2)</f>
        <v>0</v>
      </c>
      <c r="BL146" s="16" t="s">
        <v>141</v>
      </c>
      <c r="BM146" s="229" t="s">
        <v>272</v>
      </c>
    </row>
    <row r="147" spans="1:47" s="2" customFormat="1" ht="12">
      <c r="A147" s="37"/>
      <c r="B147" s="38"/>
      <c r="C147" s="39"/>
      <c r="D147" s="231" t="s">
        <v>143</v>
      </c>
      <c r="E147" s="39"/>
      <c r="F147" s="232" t="s">
        <v>273</v>
      </c>
      <c r="G147" s="39"/>
      <c r="H147" s="39"/>
      <c r="I147" s="233"/>
      <c r="J147" s="39"/>
      <c r="K147" s="39"/>
      <c r="L147" s="43"/>
      <c r="M147" s="234"/>
      <c r="N147" s="23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143</v>
      </c>
      <c r="AU147" s="16" t="s">
        <v>89</v>
      </c>
    </row>
    <row r="148" spans="1:51" s="13" customFormat="1" ht="12">
      <c r="A148" s="13"/>
      <c r="B148" s="236"/>
      <c r="C148" s="237"/>
      <c r="D148" s="231" t="s">
        <v>145</v>
      </c>
      <c r="E148" s="238" t="s">
        <v>213</v>
      </c>
      <c r="F148" s="239" t="s">
        <v>274</v>
      </c>
      <c r="G148" s="237"/>
      <c r="H148" s="240">
        <v>533.37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145</v>
      </c>
      <c r="AU148" s="246" t="s">
        <v>89</v>
      </c>
      <c r="AV148" s="13" t="s">
        <v>89</v>
      </c>
      <c r="AW148" s="13" t="s">
        <v>36</v>
      </c>
      <c r="AX148" s="13" t="s">
        <v>87</v>
      </c>
      <c r="AY148" s="246" t="s">
        <v>133</v>
      </c>
    </row>
    <row r="149" spans="1:65" s="2" customFormat="1" ht="16.5" customHeight="1">
      <c r="A149" s="37"/>
      <c r="B149" s="38"/>
      <c r="C149" s="218" t="s">
        <v>275</v>
      </c>
      <c r="D149" s="218" t="s">
        <v>136</v>
      </c>
      <c r="E149" s="219" t="s">
        <v>276</v>
      </c>
      <c r="F149" s="220" t="s">
        <v>277</v>
      </c>
      <c r="G149" s="221" t="s">
        <v>278</v>
      </c>
      <c r="H149" s="222">
        <v>142.416</v>
      </c>
      <c r="I149" s="223"/>
      <c r="J149" s="224">
        <f>ROUND(I149*H149,2)</f>
        <v>0</v>
      </c>
      <c r="K149" s="220" t="s">
        <v>140</v>
      </c>
      <c r="L149" s="43"/>
      <c r="M149" s="225" t="s">
        <v>1</v>
      </c>
      <c r="N149" s="226" t="s">
        <v>44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0.205</v>
      </c>
      <c r="T149" s="228">
        <f>S149*H149</f>
        <v>29.195279999999997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141</v>
      </c>
      <c r="AT149" s="229" t="s">
        <v>136</v>
      </c>
      <c r="AU149" s="229" t="s">
        <v>89</v>
      </c>
      <c r="AY149" s="16" t="s">
        <v>133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87</v>
      </c>
      <c r="BK149" s="230">
        <f>ROUND(I149*H149,2)</f>
        <v>0</v>
      </c>
      <c r="BL149" s="16" t="s">
        <v>141</v>
      </c>
      <c r="BM149" s="229" t="s">
        <v>279</v>
      </c>
    </row>
    <row r="150" spans="1:47" s="2" customFormat="1" ht="12">
      <c r="A150" s="37"/>
      <c r="B150" s="38"/>
      <c r="C150" s="39"/>
      <c r="D150" s="231" t="s">
        <v>143</v>
      </c>
      <c r="E150" s="39"/>
      <c r="F150" s="232" t="s">
        <v>280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143</v>
      </c>
      <c r="AU150" s="16" t="s">
        <v>89</v>
      </c>
    </row>
    <row r="151" spans="1:65" s="2" customFormat="1" ht="16.5" customHeight="1">
      <c r="A151" s="37"/>
      <c r="B151" s="38"/>
      <c r="C151" s="218" t="s">
        <v>156</v>
      </c>
      <c r="D151" s="218" t="s">
        <v>136</v>
      </c>
      <c r="E151" s="219" t="s">
        <v>281</v>
      </c>
      <c r="F151" s="220" t="s">
        <v>282</v>
      </c>
      <c r="G151" s="221" t="s">
        <v>278</v>
      </c>
      <c r="H151" s="222">
        <v>212.92</v>
      </c>
      <c r="I151" s="223"/>
      <c r="J151" s="224">
        <f>ROUND(I151*H151,2)</f>
        <v>0</v>
      </c>
      <c r="K151" s="220" t="s">
        <v>140</v>
      </c>
      <c r="L151" s="43"/>
      <c r="M151" s="225" t="s">
        <v>1</v>
      </c>
      <c r="N151" s="226" t="s">
        <v>44</v>
      </c>
      <c r="O151" s="90"/>
      <c r="P151" s="227">
        <f>O151*H151</f>
        <v>0</v>
      </c>
      <c r="Q151" s="227">
        <v>0</v>
      </c>
      <c r="R151" s="227">
        <f>Q151*H151</f>
        <v>0</v>
      </c>
      <c r="S151" s="227">
        <v>0.04</v>
      </c>
      <c r="T151" s="228">
        <f>S151*H151</f>
        <v>8.5168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141</v>
      </c>
      <c r="AT151" s="229" t="s">
        <v>136</v>
      </c>
      <c r="AU151" s="229" t="s">
        <v>89</v>
      </c>
      <c r="AY151" s="16" t="s">
        <v>133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87</v>
      </c>
      <c r="BK151" s="230">
        <f>ROUND(I151*H151,2)</f>
        <v>0</v>
      </c>
      <c r="BL151" s="16" t="s">
        <v>141</v>
      </c>
      <c r="BM151" s="229" t="s">
        <v>283</v>
      </c>
    </row>
    <row r="152" spans="1:47" s="2" customFormat="1" ht="12">
      <c r="A152" s="37"/>
      <c r="B152" s="38"/>
      <c r="C152" s="39"/>
      <c r="D152" s="231" t="s">
        <v>143</v>
      </c>
      <c r="E152" s="39"/>
      <c r="F152" s="232" t="s">
        <v>284</v>
      </c>
      <c r="G152" s="39"/>
      <c r="H152" s="39"/>
      <c r="I152" s="233"/>
      <c r="J152" s="39"/>
      <c r="K152" s="39"/>
      <c r="L152" s="43"/>
      <c r="M152" s="234"/>
      <c r="N152" s="23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143</v>
      </c>
      <c r="AU152" s="16" t="s">
        <v>89</v>
      </c>
    </row>
    <row r="153" spans="1:51" s="13" customFormat="1" ht="12">
      <c r="A153" s="13"/>
      <c r="B153" s="236"/>
      <c r="C153" s="237"/>
      <c r="D153" s="231" t="s">
        <v>145</v>
      </c>
      <c r="E153" s="238" t="s">
        <v>1</v>
      </c>
      <c r="F153" s="239" t="s">
        <v>285</v>
      </c>
      <c r="G153" s="237"/>
      <c r="H153" s="240">
        <v>212.92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145</v>
      </c>
      <c r="AU153" s="246" t="s">
        <v>89</v>
      </c>
      <c r="AV153" s="13" t="s">
        <v>89</v>
      </c>
      <c r="AW153" s="13" t="s">
        <v>36</v>
      </c>
      <c r="AX153" s="13" t="s">
        <v>87</v>
      </c>
      <c r="AY153" s="246" t="s">
        <v>133</v>
      </c>
    </row>
    <row r="154" spans="1:65" s="2" customFormat="1" ht="37.8" customHeight="1">
      <c r="A154" s="37"/>
      <c r="B154" s="38"/>
      <c r="C154" s="218" t="s">
        <v>134</v>
      </c>
      <c r="D154" s="218" t="s">
        <v>136</v>
      </c>
      <c r="E154" s="219" t="s">
        <v>286</v>
      </c>
      <c r="F154" s="220" t="s">
        <v>287</v>
      </c>
      <c r="G154" s="221" t="s">
        <v>288</v>
      </c>
      <c r="H154" s="222">
        <v>71.994</v>
      </c>
      <c r="I154" s="223"/>
      <c r="J154" s="224">
        <f>ROUND(I154*H154,2)</f>
        <v>0</v>
      </c>
      <c r="K154" s="220" t="s">
        <v>140</v>
      </c>
      <c r="L154" s="43"/>
      <c r="M154" s="225" t="s">
        <v>1</v>
      </c>
      <c r="N154" s="226" t="s">
        <v>44</v>
      </c>
      <c r="O154" s="90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141</v>
      </c>
      <c r="AT154" s="229" t="s">
        <v>136</v>
      </c>
      <c r="AU154" s="229" t="s">
        <v>89</v>
      </c>
      <c r="AY154" s="16" t="s">
        <v>133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87</v>
      </c>
      <c r="BK154" s="230">
        <f>ROUND(I154*H154,2)</f>
        <v>0</v>
      </c>
      <c r="BL154" s="16" t="s">
        <v>141</v>
      </c>
      <c r="BM154" s="229" t="s">
        <v>289</v>
      </c>
    </row>
    <row r="155" spans="1:47" s="2" customFormat="1" ht="12">
      <c r="A155" s="37"/>
      <c r="B155" s="38"/>
      <c r="C155" s="39"/>
      <c r="D155" s="231" t="s">
        <v>143</v>
      </c>
      <c r="E155" s="39"/>
      <c r="F155" s="232" t="s">
        <v>290</v>
      </c>
      <c r="G155" s="39"/>
      <c r="H155" s="39"/>
      <c r="I155" s="233"/>
      <c r="J155" s="39"/>
      <c r="K155" s="39"/>
      <c r="L155" s="43"/>
      <c r="M155" s="234"/>
      <c r="N155" s="235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143</v>
      </c>
      <c r="AU155" s="16" t="s">
        <v>89</v>
      </c>
    </row>
    <row r="156" spans="1:51" s="13" customFormat="1" ht="12">
      <c r="A156" s="13"/>
      <c r="B156" s="236"/>
      <c r="C156" s="237"/>
      <c r="D156" s="231" t="s">
        <v>145</v>
      </c>
      <c r="E156" s="238" t="s">
        <v>177</v>
      </c>
      <c r="F156" s="239" t="s">
        <v>291</v>
      </c>
      <c r="G156" s="237"/>
      <c r="H156" s="240">
        <v>71.994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145</v>
      </c>
      <c r="AU156" s="246" t="s">
        <v>89</v>
      </c>
      <c r="AV156" s="13" t="s">
        <v>89</v>
      </c>
      <c r="AW156" s="13" t="s">
        <v>36</v>
      </c>
      <c r="AX156" s="13" t="s">
        <v>87</v>
      </c>
      <c r="AY156" s="246" t="s">
        <v>133</v>
      </c>
    </row>
    <row r="157" spans="1:65" s="2" customFormat="1" ht="33" customHeight="1">
      <c r="A157" s="37"/>
      <c r="B157" s="38"/>
      <c r="C157" s="218" t="s">
        <v>210</v>
      </c>
      <c r="D157" s="218" t="s">
        <v>136</v>
      </c>
      <c r="E157" s="219" t="s">
        <v>292</v>
      </c>
      <c r="F157" s="220" t="s">
        <v>293</v>
      </c>
      <c r="G157" s="221" t="s">
        <v>288</v>
      </c>
      <c r="H157" s="222">
        <v>9.2</v>
      </c>
      <c r="I157" s="223"/>
      <c r="J157" s="224">
        <f>ROUND(I157*H157,2)</f>
        <v>0</v>
      </c>
      <c r="K157" s="220" t="s">
        <v>140</v>
      </c>
      <c r="L157" s="43"/>
      <c r="M157" s="225" t="s">
        <v>1</v>
      </c>
      <c r="N157" s="226" t="s">
        <v>44</v>
      </c>
      <c r="O157" s="90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141</v>
      </c>
      <c r="AT157" s="229" t="s">
        <v>136</v>
      </c>
      <c r="AU157" s="229" t="s">
        <v>89</v>
      </c>
      <c r="AY157" s="16" t="s">
        <v>133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87</v>
      </c>
      <c r="BK157" s="230">
        <f>ROUND(I157*H157,2)</f>
        <v>0</v>
      </c>
      <c r="BL157" s="16" t="s">
        <v>141</v>
      </c>
      <c r="BM157" s="229" t="s">
        <v>294</v>
      </c>
    </row>
    <row r="158" spans="1:47" s="2" customFormat="1" ht="12">
      <c r="A158" s="37"/>
      <c r="B158" s="38"/>
      <c r="C158" s="39"/>
      <c r="D158" s="231" t="s">
        <v>143</v>
      </c>
      <c r="E158" s="39"/>
      <c r="F158" s="232" t="s">
        <v>295</v>
      </c>
      <c r="G158" s="39"/>
      <c r="H158" s="39"/>
      <c r="I158" s="233"/>
      <c r="J158" s="39"/>
      <c r="K158" s="39"/>
      <c r="L158" s="43"/>
      <c r="M158" s="234"/>
      <c r="N158" s="235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143</v>
      </c>
      <c r="AU158" s="16" t="s">
        <v>89</v>
      </c>
    </row>
    <row r="159" spans="1:51" s="13" customFormat="1" ht="12">
      <c r="A159" s="13"/>
      <c r="B159" s="236"/>
      <c r="C159" s="237"/>
      <c r="D159" s="231" t="s">
        <v>145</v>
      </c>
      <c r="E159" s="238" t="s">
        <v>227</v>
      </c>
      <c r="F159" s="239" t="s">
        <v>296</v>
      </c>
      <c r="G159" s="237"/>
      <c r="H159" s="240">
        <v>9.2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145</v>
      </c>
      <c r="AU159" s="246" t="s">
        <v>89</v>
      </c>
      <c r="AV159" s="13" t="s">
        <v>89</v>
      </c>
      <c r="AW159" s="13" t="s">
        <v>36</v>
      </c>
      <c r="AX159" s="13" t="s">
        <v>87</v>
      </c>
      <c r="AY159" s="246" t="s">
        <v>133</v>
      </c>
    </row>
    <row r="160" spans="1:65" s="2" customFormat="1" ht="37.8" customHeight="1">
      <c r="A160" s="37"/>
      <c r="B160" s="38"/>
      <c r="C160" s="218" t="s">
        <v>297</v>
      </c>
      <c r="D160" s="218" t="s">
        <v>136</v>
      </c>
      <c r="E160" s="219" t="s">
        <v>298</v>
      </c>
      <c r="F160" s="220" t="s">
        <v>299</v>
      </c>
      <c r="G160" s="221" t="s">
        <v>288</v>
      </c>
      <c r="H160" s="222">
        <v>72.429</v>
      </c>
      <c r="I160" s="223"/>
      <c r="J160" s="224">
        <f>ROUND(I160*H160,2)</f>
        <v>0</v>
      </c>
      <c r="K160" s="220" t="s">
        <v>140</v>
      </c>
      <c r="L160" s="43"/>
      <c r="M160" s="225" t="s">
        <v>1</v>
      </c>
      <c r="N160" s="226" t="s">
        <v>44</v>
      </c>
      <c r="O160" s="90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141</v>
      </c>
      <c r="AT160" s="229" t="s">
        <v>136</v>
      </c>
      <c r="AU160" s="229" t="s">
        <v>89</v>
      </c>
      <c r="AY160" s="16" t="s">
        <v>133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87</v>
      </c>
      <c r="BK160" s="230">
        <f>ROUND(I160*H160,2)</f>
        <v>0</v>
      </c>
      <c r="BL160" s="16" t="s">
        <v>141</v>
      </c>
      <c r="BM160" s="229" t="s">
        <v>300</v>
      </c>
    </row>
    <row r="161" spans="1:47" s="2" customFormat="1" ht="12">
      <c r="A161" s="37"/>
      <c r="B161" s="38"/>
      <c r="C161" s="39"/>
      <c r="D161" s="231" t="s">
        <v>143</v>
      </c>
      <c r="E161" s="39"/>
      <c r="F161" s="232" t="s">
        <v>301</v>
      </c>
      <c r="G161" s="39"/>
      <c r="H161" s="39"/>
      <c r="I161" s="233"/>
      <c r="J161" s="39"/>
      <c r="K161" s="39"/>
      <c r="L161" s="43"/>
      <c r="M161" s="234"/>
      <c r="N161" s="235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143</v>
      </c>
      <c r="AU161" s="16" t="s">
        <v>89</v>
      </c>
    </row>
    <row r="162" spans="1:51" s="13" customFormat="1" ht="12">
      <c r="A162" s="13"/>
      <c r="B162" s="236"/>
      <c r="C162" s="237"/>
      <c r="D162" s="231" t="s">
        <v>145</v>
      </c>
      <c r="E162" s="238" t="s">
        <v>168</v>
      </c>
      <c r="F162" s="239" t="s">
        <v>302</v>
      </c>
      <c r="G162" s="237"/>
      <c r="H162" s="240">
        <v>72.429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145</v>
      </c>
      <c r="AU162" s="246" t="s">
        <v>89</v>
      </c>
      <c r="AV162" s="13" t="s">
        <v>89</v>
      </c>
      <c r="AW162" s="13" t="s">
        <v>36</v>
      </c>
      <c r="AX162" s="13" t="s">
        <v>87</v>
      </c>
      <c r="AY162" s="246" t="s">
        <v>133</v>
      </c>
    </row>
    <row r="163" spans="1:65" s="2" customFormat="1" ht="44.25" customHeight="1">
      <c r="A163" s="37"/>
      <c r="B163" s="38"/>
      <c r="C163" s="218" t="s">
        <v>303</v>
      </c>
      <c r="D163" s="218" t="s">
        <v>136</v>
      </c>
      <c r="E163" s="219" t="s">
        <v>304</v>
      </c>
      <c r="F163" s="220" t="s">
        <v>305</v>
      </c>
      <c r="G163" s="221" t="s">
        <v>288</v>
      </c>
      <c r="H163" s="222">
        <v>72.429</v>
      </c>
      <c r="I163" s="223"/>
      <c r="J163" s="224">
        <f>ROUND(I163*H163,2)</f>
        <v>0</v>
      </c>
      <c r="K163" s="220" t="s">
        <v>140</v>
      </c>
      <c r="L163" s="43"/>
      <c r="M163" s="225" t="s">
        <v>1</v>
      </c>
      <c r="N163" s="226" t="s">
        <v>44</v>
      </c>
      <c r="O163" s="90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9" t="s">
        <v>141</v>
      </c>
      <c r="AT163" s="229" t="s">
        <v>136</v>
      </c>
      <c r="AU163" s="229" t="s">
        <v>89</v>
      </c>
      <c r="AY163" s="16" t="s">
        <v>133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87</v>
      </c>
      <c r="BK163" s="230">
        <f>ROUND(I163*H163,2)</f>
        <v>0</v>
      </c>
      <c r="BL163" s="16" t="s">
        <v>141</v>
      </c>
      <c r="BM163" s="229" t="s">
        <v>306</v>
      </c>
    </row>
    <row r="164" spans="1:47" s="2" customFormat="1" ht="12">
      <c r="A164" s="37"/>
      <c r="B164" s="38"/>
      <c r="C164" s="39"/>
      <c r="D164" s="231" t="s">
        <v>143</v>
      </c>
      <c r="E164" s="39"/>
      <c r="F164" s="232" t="s">
        <v>307</v>
      </c>
      <c r="G164" s="39"/>
      <c r="H164" s="39"/>
      <c r="I164" s="233"/>
      <c r="J164" s="39"/>
      <c r="K164" s="39"/>
      <c r="L164" s="43"/>
      <c r="M164" s="234"/>
      <c r="N164" s="235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143</v>
      </c>
      <c r="AU164" s="16" t="s">
        <v>89</v>
      </c>
    </row>
    <row r="165" spans="1:51" s="13" customFormat="1" ht="12">
      <c r="A165" s="13"/>
      <c r="B165" s="236"/>
      <c r="C165" s="237"/>
      <c r="D165" s="231" t="s">
        <v>145</v>
      </c>
      <c r="E165" s="238" t="s">
        <v>1</v>
      </c>
      <c r="F165" s="239" t="s">
        <v>308</v>
      </c>
      <c r="G165" s="237"/>
      <c r="H165" s="240">
        <v>72.429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145</v>
      </c>
      <c r="AU165" s="246" t="s">
        <v>89</v>
      </c>
      <c r="AV165" s="13" t="s">
        <v>89</v>
      </c>
      <c r="AW165" s="13" t="s">
        <v>36</v>
      </c>
      <c r="AX165" s="13" t="s">
        <v>87</v>
      </c>
      <c r="AY165" s="246" t="s">
        <v>133</v>
      </c>
    </row>
    <row r="166" spans="1:65" s="2" customFormat="1" ht="24.15" customHeight="1">
      <c r="A166" s="37"/>
      <c r="B166" s="38"/>
      <c r="C166" s="218" t="s">
        <v>309</v>
      </c>
      <c r="D166" s="218" t="s">
        <v>136</v>
      </c>
      <c r="E166" s="219" t="s">
        <v>310</v>
      </c>
      <c r="F166" s="220" t="s">
        <v>311</v>
      </c>
      <c r="G166" s="221" t="s">
        <v>288</v>
      </c>
      <c r="H166" s="222">
        <v>8.765</v>
      </c>
      <c r="I166" s="223"/>
      <c r="J166" s="224">
        <f>ROUND(I166*H166,2)</f>
        <v>0</v>
      </c>
      <c r="K166" s="220" t="s">
        <v>140</v>
      </c>
      <c r="L166" s="43"/>
      <c r="M166" s="225" t="s">
        <v>1</v>
      </c>
      <c r="N166" s="226" t="s">
        <v>44</v>
      </c>
      <c r="O166" s="90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9" t="s">
        <v>141</v>
      </c>
      <c r="AT166" s="229" t="s">
        <v>136</v>
      </c>
      <c r="AU166" s="229" t="s">
        <v>89</v>
      </c>
      <c r="AY166" s="16" t="s">
        <v>133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6" t="s">
        <v>87</v>
      </c>
      <c r="BK166" s="230">
        <f>ROUND(I166*H166,2)</f>
        <v>0</v>
      </c>
      <c r="BL166" s="16" t="s">
        <v>141</v>
      </c>
      <c r="BM166" s="229" t="s">
        <v>312</v>
      </c>
    </row>
    <row r="167" spans="1:47" s="2" customFormat="1" ht="12">
      <c r="A167" s="37"/>
      <c r="B167" s="38"/>
      <c r="C167" s="39"/>
      <c r="D167" s="231" t="s">
        <v>143</v>
      </c>
      <c r="E167" s="39"/>
      <c r="F167" s="232" t="s">
        <v>313</v>
      </c>
      <c r="G167" s="39"/>
      <c r="H167" s="39"/>
      <c r="I167" s="233"/>
      <c r="J167" s="39"/>
      <c r="K167" s="39"/>
      <c r="L167" s="43"/>
      <c r="M167" s="234"/>
      <c r="N167" s="235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143</v>
      </c>
      <c r="AU167" s="16" t="s">
        <v>89</v>
      </c>
    </row>
    <row r="168" spans="1:51" s="13" customFormat="1" ht="12">
      <c r="A168" s="13"/>
      <c r="B168" s="236"/>
      <c r="C168" s="237"/>
      <c r="D168" s="231" t="s">
        <v>145</v>
      </c>
      <c r="E168" s="238" t="s">
        <v>229</v>
      </c>
      <c r="F168" s="239" t="s">
        <v>314</v>
      </c>
      <c r="G168" s="237"/>
      <c r="H168" s="240">
        <v>8.765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145</v>
      </c>
      <c r="AU168" s="246" t="s">
        <v>89</v>
      </c>
      <c r="AV168" s="13" t="s">
        <v>89</v>
      </c>
      <c r="AW168" s="13" t="s">
        <v>36</v>
      </c>
      <c r="AX168" s="13" t="s">
        <v>87</v>
      </c>
      <c r="AY168" s="246" t="s">
        <v>133</v>
      </c>
    </row>
    <row r="169" spans="1:65" s="2" customFormat="1" ht="24.15" customHeight="1">
      <c r="A169" s="37"/>
      <c r="B169" s="38"/>
      <c r="C169" s="218" t="s">
        <v>315</v>
      </c>
      <c r="D169" s="218" t="s">
        <v>136</v>
      </c>
      <c r="E169" s="219" t="s">
        <v>316</v>
      </c>
      <c r="F169" s="220" t="s">
        <v>317</v>
      </c>
      <c r="G169" s="221" t="s">
        <v>288</v>
      </c>
      <c r="H169" s="222">
        <v>0.49</v>
      </c>
      <c r="I169" s="223"/>
      <c r="J169" s="224">
        <f>ROUND(I169*H169,2)</f>
        <v>0</v>
      </c>
      <c r="K169" s="220" t="s">
        <v>140</v>
      </c>
      <c r="L169" s="43"/>
      <c r="M169" s="225" t="s">
        <v>1</v>
      </c>
      <c r="N169" s="226" t="s">
        <v>44</v>
      </c>
      <c r="O169" s="90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141</v>
      </c>
      <c r="AT169" s="229" t="s">
        <v>136</v>
      </c>
      <c r="AU169" s="229" t="s">
        <v>89</v>
      </c>
      <c r="AY169" s="16" t="s">
        <v>133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87</v>
      </c>
      <c r="BK169" s="230">
        <f>ROUND(I169*H169,2)</f>
        <v>0</v>
      </c>
      <c r="BL169" s="16" t="s">
        <v>141</v>
      </c>
      <c r="BM169" s="229" t="s">
        <v>318</v>
      </c>
    </row>
    <row r="170" spans="1:47" s="2" customFormat="1" ht="12">
      <c r="A170" s="37"/>
      <c r="B170" s="38"/>
      <c r="C170" s="39"/>
      <c r="D170" s="231" t="s">
        <v>143</v>
      </c>
      <c r="E170" s="39"/>
      <c r="F170" s="232" t="s">
        <v>319</v>
      </c>
      <c r="G170" s="39"/>
      <c r="H170" s="39"/>
      <c r="I170" s="233"/>
      <c r="J170" s="39"/>
      <c r="K170" s="39"/>
      <c r="L170" s="43"/>
      <c r="M170" s="234"/>
      <c r="N170" s="235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143</v>
      </c>
      <c r="AU170" s="16" t="s">
        <v>89</v>
      </c>
    </row>
    <row r="171" spans="1:51" s="13" customFormat="1" ht="12">
      <c r="A171" s="13"/>
      <c r="B171" s="236"/>
      <c r="C171" s="237"/>
      <c r="D171" s="231" t="s">
        <v>145</v>
      </c>
      <c r="E171" s="238" t="s">
        <v>225</v>
      </c>
      <c r="F171" s="239" t="s">
        <v>320</v>
      </c>
      <c r="G171" s="237"/>
      <c r="H171" s="240">
        <v>0.49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145</v>
      </c>
      <c r="AU171" s="246" t="s">
        <v>89</v>
      </c>
      <c r="AV171" s="13" t="s">
        <v>89</v>
      </c>
      <c r="AW171" s="13" t="s">
        <v>36</v>
      </c>
      <c r="AX171" s="13" t="s">
        <v>87</v>
      </c>
      <c r="AY171" s="246" t="s">
        <v>133</v>
      </c>
    </row>
    <row r="172" spans="1:65" s="2" customFormat="1" ht="16.5" customHeight="1">
      <c r="A172" s="37"/>
      <c r="B172" s="38"/>
      <c r="C172" s="262" t="s">
        <v>8</v>
      </c>
      <c r="D172" s="262" t="s">
        <v>321</v>
      </c>
      <c r="E172" s="263" t="s">
        <v>322</v>
      </c>
      <c r="F172" s="264" t="s">
        <v>323</v>
      </c>
      <c r="G172" s="265" t="s">
        <v>324</v>
      </c>
      <c r="H172" s="266">
        <v>0.98</v>
      </c>
      <c r="I172" s="267"/>
      <c r="J172" s="268">
        <f>ROUND(I172*H172,2)</f>
        <v>0</v>
      </c>
      <c r="K172" s="264" t="s">
        <v>140</v>
      </c>
      <c r="L172" s="269"/>
      <c r="M172" s="270" t="s">
        <v>1</v>
      </c>
      <c r="N172" s="271" t="s">
        <v>44</v>
      </c>
      <c r="O172" s="90"/>
      <c r="P172" s="227">
        <f>O172*H172</f>
        <v>0</v>
      </c>
      <c r="Q172" s="227">
        <v>1</v>
      </c>
      <c r="R172" s="227">
        <f>Q172*H172</f>
        <v>0.98</v>
      </c>
      <c r="S172" s="227">
        <v>0</v>
      </c>
      <c r="T172" s="22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9" t="s">
        <v>156</v>
      </c>
      <c r="AT172" s="229" t="s">
        <v>321</v>
      </c>
      <c r="AU172" s="229" t="s">
        <v>89</v>
      </c>
      <c r="AY172" s="16" t="s">
        <v>133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87</v>
      </c>
      <c r="BK172" s="230">
        <f>ROUND(I172*H172,2)</f>
        <v>0</v>
      </c>
      <c r="BL172" s="16" t="s">
        <v>141</v>
      </c>
      <c r="BM172" s="229" t="s">
        <v>325</v>
      </c>
    </row>
    <row r="173" spans="1:47" s="2" customFormat="1" ht="12">
      <c r="A173" s="37"/>
      <c r="B173" s="38"/>
      <c r="C173" s="39"/>
      <c r="D173" s="231" t="s">
        <v>143</v>
      </c>
      <c r="E173" s="39"/>
      <c r="F173" s="232" t="s">
        <v>323</v>
      </c>
      <c r="G173" s="39"/>
      <c r="H173" s="39"/>
      <c r="I173" s="233"/>
      <c r="J173" s="39"/>
      <c r="K173" s="39"/>
      <c r="L173" s="43"/>
      <c r="M173" s="234"/>
      <c r="N173" s="235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143</v>
      </c>
      <c r="AU173" s="16" t="s">
        <v>89</v>
      </c>
    </row>
    <row r="174" spans="1:51" s="13" customFormat="1" ht="12">
      <c r="A174" s="13"/>
      <c r="B174" s="236"/>
      <c r="C174" s="237"/>
      <c r="D174" s="231" t="s">
        <v>145</v>
      </c>
      <c r="E174" s="238" t="s">
        <v>1</v>
      </c>
      <c r="F174" s="239" t="s">
        <v>326</v>
      </c>
      <c r="G174" s="237"/>
      <c r="H174" s="240">
        <v>0.98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145</v>
      </c>
      <c r="AU174" s="246" t="s">
        <v>89</v>
      </c>
      <c r="AV174" s="13" t="s">
        <v>89</v>
      </c>
      <c r="AW174" s="13" t="s">
        <v>36</v>
      </c>
      <c r="AX174" s="13" t="s">
        <v>87</v>
      </c>
      <c r="AY174" s="246" t="s">
        <v>133</v>
      </c>
    </row>
    <row r="175" spans="1:63" s="12" customFormat="1" ht="22.8" customHeight="1">
      <c r="A175" s="12"/>
      <c r="B175" s="202"/>
      <c r="C175" s="203"/>
      <c r="D175" s="204" t="s">
        <v>78</v>
      </c>
      <c r="E175" s="216" t="s">
        <v>141</v>
      </c>
      <c r="F175" s="216" t="s">
        <v>327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SUM(P176:P186)</f>
        <v>0</v>
      </c>
      <c r="Q175" s="210"/>
      <c r="R175" s="211">
        <f>SUM(R176:R186)</f>
        <v>1.265231</v>
      </c>
      <c r="S175" s="210"/>
      <c r="T175" s="212">
        <f>SUM(T176:T186)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87</v>
      </c>
      <c r="AT175" s="214" t="s">
        <v>78</v>
      </c>
      <c r="AU175" s="214" t="s">
        <v>87</v>
      </c>
      <c r="AY175" s="213" t="s">
        <v>133</v>
      </c>
      <c r="BK175" s="215">
        <f>SUM(BK176:BK186)</f>
        <v>0</v>
      </c>
    </row>
    <row r="176" spans="1:65" s="2" customFormat="1" ht="21.75" customHeight="1">
      <c r="A176" s="37"/>
      <c r="B176" s="38"/>
      <c r="C176" s="218" t="s">
        <v>328</v>
      </c>
      <c r="D176" s="218" t="s">
        <v>136</v>
      </c>
      <c r="E176" s="219" t="s">
        <v>329</v>
      </c>
      <c r="F176" s="220" t="s">
        <v>330</v>
      </c>
      <c r="G176" s="221" t="s">
        <v>288</v>
      </c>
      <c r="H176" s="222">
        <v>0.5</v>
      </c>
      <c r="I176" s="223"/>
      <c r="J176" s="224">
        <f>ROUND(I176*H176,2)</f>
        <v>0</v>
      </c>
      <c r="K176" s="220" t="s">
        <v>140</v>
      </c>
      <c r="L176" s="43"/>
      <c r="M176" s="225" t="s">
        <v>1</v>
      </c>
      <c r="N176" s="226" t="s">
        <v>44</v>
      </c>
      <c r="O176" s="90"/>
      <c r="P176" s="227">
        <f>O176*H176</f>
        <v>0</v>
      </c>
      <c r="Q176" s="227">
        <v>2.50195</v>
      </c>
      <c r="R176" s="227">
        <f>Q176*H176</f>
        <v>1.250975</v>
      </c>
      <c r="S176" s="227">
        <v>0</v>
      </c>
      <c r="T176" s="22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141</v>
      </c>
      <c r="AT176" s="229" t="s">
        <v>136</v>
      </c>
      <c r="AU176" s="229" t="s">
        <v>89</v>
      </c>
      <c r="AY176" s="16" t="s">
        <v>133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87</v>
      </c>
      <c r="BK176" s="230">
        <f>ROUND(I176*H176,2)</f>
        <v>0</v>
      </c>
      <c r="BL176" s="16" t="s">
        <v>141</v>
      </c>
      <c r="BM176" s="229" t="s">
        <v>331</v>
      </c>
    </row>
    <row r="177" spans="1:47" s="2" customFormat="1" ht="12">
      <c r="A177" s="37"/>
      <c r="B177" s="38"/>
      <c r="C177" s="39"/>
      <c r="D177" s="231" t="s">
        <v>143</v>
      </c>
      <c r="E177" s="39"/>
      <c r="F177" s="232" t="s">
        <v>332</v>
      </c>
      <c r="G177" s="39"/>
      <c r="H177" s="39"/>
      <c r="I177" s="233"/>
      <c r="J177" s="39"/>
      <c r="K177" s="39"/>
      <c r="L177" s="43"/>
      <c r="M177" s="234"/>
      <c r="N177" s="235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143</v>
      </c>
      <c r="AU177" s="16" t="s">
        <v>89</v>
      </c>
    </row>
    <row r="178" spans="1:65" s="2" customFormat="1" ht="16.5" customHeight="1">
      <c r="A178" s="37"/>
      <c r="B178" s="38"/>
      <c r="C178" s="218" t="s">
        <v>333</v>
      </c>
      <c r="D178" s="218" t="s">
        <v>136</v>
      </c>
      <c r="E178" s="219" t="s">
        <v>334</v>
      </c>
      <c r="F178" s="220" t="s">
        <v>335</v>
      </c>
      <c r="G178" s="221" t="s">
        <v>244</v>
      </c>
      <c r="H178" s="222">
        <v>1.8</v>
      </c>
      <c r="I178" s="223"/>
      <c r="J178" s="224">
        <f>ROUND(I178*H178,2)</f>
        <v>0</v>
      </c>
      <c r="K178" s="220" t="s">
        <v>140</v>
      </c>
      <c r="L178" s="43"/>
      <c r="M178" s="225" t="s">
        <v>1</v>
      </c>
      <c r="N178" s="226" t="s">
        <v>44</v>
      </c>
      <c r="O178" s="90"/>
      <c r="P178" s="227">
        <f>O178*H178</f>
        <v>0</v>
      </c>
      <c r="Q178" s="227">
        <v>0.00792</v>
      </c>
      <c r="R178" s="227">
        <f>Q178*H178</f>
        <v>0.014256</v>
      </c>
      <c r="S178" s="227">
        <v>0</v>
      </c>
      <c r="T178" s="228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9" t="s">
        <v>141</v>
      </c>
      <c r="AT178" s="229" t="s">
        <v>136</v>
      </c>
      <c r="AU178" s="229" t="s">
        <v>89</v>
      </c>
      <c r="AY178" s="16" t="s">
        <v>133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6" t="s">
        <v>87</v>
      </c>
      <c r="BK178" s="230">
        <f>ROUND(I178*H178,2)</f>
        <v>0</v>
      </c>
      <c r="BL178" s="16" t="s">
        <v>141</v>
      </c>
      <c r="BM178" s="229" t="s">
        <v>336</v>
      </c>
    </row>
    <row r="179" spans="1:47" s="2" customFormat="1" ht="12">
      <c r="A179" s="37"/>
      <c r="B179" s="38"/>
      <c r="C179" s="39"/>
      <c r="D179" s="231" t="s">
        <v>143</v>
      </c>
      <c r="E179" s="39"/>
      <c r="F179" s="232" t="s">
        <v>337</v>
      </c>
      <c r="G179" s="39"/>
      <c r="H179" s="39"/>
      <c r="I179" s="233"/>
      <c r="J179" s="39"/>
      <c r="K179" s="39"/>
      <c r="L179" s="43"/>
      <c r="M179" s="234"/>
      <c r="N179" s="235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143</v>
      </c>
      <c r="AU179" s="16" t="s">
        <v>89</v>
      </c>
    </row>
    <row r="180" spans="1:51" s="13" customFormat="1" ht="12">
      <c r="A180" s="13"/>
      <c r="B180" s="236"/>
      <c r="C180" s="237"/>
      <c r="D180" s="231" t="s">
        <v>145</v>
      </c>
      <c r="E180" s="238" t="s">
        <v>183</v>
      </c>
      <c r="F180" s="239" t="s">
        <v>338</v>
      </c>
      <c r="G180" s="237"/>
      <c r="H180" s="240">
        <v>1.8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145</v>
      </c>
      <c r="AU180" s="246" t="s">
        <v>89</v>
      </c>
      <c r="AV180" s="13" t="s">
        <v>89</v>
      </c>
      <c r="AW180" s="13" t="s">
        <v>36</v>
      </c>
      <c r="AX180" s="13" t="s">
        <v>87</v>
      </c>
      <c r="AY180" s="246" t="s">
        <v>133</v>
      </c>
    </row>
    <row r="181" spans="1:65" s="2" customFormat="1" ht="16.5" customHeight="1">
      <c r="A181" s="37"/>
      <c r="B181" s="38"/>
      <c r="C181" s="218" t="s">
        <v>339</v>
      </c>
      <c r="D181" s="218" t="s">
        <v>136</v>
      </c>
      <c r="E181" s="219" t="s">
        <v>340</v>
      </c>
      <c r="F181" s="220" t="s">
        <v>341</v>
      </c>
      <c r="G181" s="221" t="s">
        <v>244</v>
      </c>
      <c r="H181" s="222">
        <v>1.8</v>
      </c>
      <c r="I181" s="223"/>
      <c r="J181" s="224">
        <f>ROUND(I181*H181,2)</f>
        <v>0</v>
      </c>
      <c r="K181" s="220" t="s">
        <v>140</v>
      </c>
      <c r="L181" s="43"/>
      <c r="M181" s="225" t="s">
        <v>1</v>
      </c>
      <c r="N181" s="226" t="s">
        <v>44</v>
      </c>
      <c r="O181" s="90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9" t="s">
        <v>141</v>
      </c>
      <c r="AT181" s="229" t="s">
        <v>136</v>
      </c>
      <c r="AU181" s="229" t="s">
        <v>89</v>
      </c>
      <c r="AY181" s="16" t="s">
        <v>133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6" t="s">
        <v>87</v>
      </c>
      <c r="BK181" s="230">
        <f>ROUND(I181*H181,2)</f>
        <v>0</v>
      </c>
      <c r="BL181" s="16" t="s">
        <v>141</v>
      </c>
      <c r="BM181" s="229" t="s">
        <v>342</v>
      </c>
    </row>
    <row r="182" spans="1:47" s="2" customFormat="1" ht="12">
      <c r="A182" s="37"/>
      <c r="B182" s="38"/>
      <c r="C182" s="39"/>
      <c r="D182" s="231" t="s">
        <v>143</v>
      </c>
      <c r="E182" s="39"/>
      <c r="F182" s="232" t="s">
        <v>343</v>
      </c>
      <c r="G182" s="39"/>
      <c r="H182" s="39"/>
      <c r="I182" s="233"/>
      <c r="J182" s="39"/>
      <c r="K182" s="39"/>
      <c r="L182" s="43"/>
      <c r="M182" s="234"/>
      <c r="N182" s="235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143</v>
      </c>
      <c r="AU182" s="16" t="s">
        <v>89</v>
      </c>
    </row>
    <row r="183" spans="1:51" s="13" customFormat="1" ht="12">
      <c r="A183" s="13"/>
      <c r="B183" s="236"/>
      <c r="C183" s="237"/>
      <c r="D183" s="231" t="s">
        <v>145</v>
      </c>
      <c r="E183" s="238" t="s">
        <v>1</v>
      </c>
      <c r="F183" s="239" t="s">
        <v>183</v>
      </c>
      <c r="G183" s="237"/>
      <c r="H183" s="240">
        <v>1.8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145</v>
      </c>
      <c r="AU183" s="246" t="s">
        <v>89</v>
      </c>
      <c r="AV183" s="13" t="s">
        <v>89</v>
      </c>
      <c r="AW183" s="13" t="s">
        <v>36</v>
      </c>
      <c r="AX183" s="13" t="s">
        <v>87</v>
      </c>
      <c r="AY183" s="246" t="s">
        <v>133</v>
      </c>
    </row>
    <row r="184" spans="1:65" s="2" customFormat="1" ht="24.15" customHeight="1">
      <c r="A184" s="37"/>
      <c r="B184" s="38"/>
      <c r="C184" s="218" t="s">
        <v>344</v>
      </c>
      <c r="D184" s="218" t="s">
        <v>136</v>
      </c>
      <c r="E184" s="219" t="s">
        <v>345</v>
      </c>
      <c r="F184" s="220" t="s">
        <v>346</v>
      </c>
      <c r="G184" s="221" t="s">
        <v>288</v>
      </c>
      <c r="H184" s="222">
        <v>0.45</v>
      </c>
      <c r="I184" s="223"/>
      <c r="J184" s="224">
        <f>ROUND(I184*H184,2)</f>
        <v>0</v>
      </c>
      <c r="K184" s="220" t="s">
        <v>140</v>
      </c>
      <c r="L184" s="43"/>
      <c r="M184" s="225" t="s">
        <v>1</v>
      </c>
      <c r="N184" s="226" t="s">
        <v>44</v>
      </c>
      <c r="O184" s="90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141</v>
      </c>
      <c r="AT184" s="229" t="s">
        <v>136</v>
      </c>
      <c r="AU184" s="229" t="s">
        <v>89</v>
      </c>
      <c r="AY184" s="16" t="s">
        <v>133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87</v>
      </c>
      <c r="BK184" s="230">
        <f>ROUND(I184*H184,2)</f>
        <v>0</v>
      </c>
      <c r="BL184" s="16" t="s">
        <v>141</v>
      </c>
      <c r="BM184" s="229" t="s">
        <v>347</v>
      </c>
    </row>
    <row r="185" spans="1:47" s="2" customFormat="1" ht="12">
      <c r="A185" s="37"/>
      <c r="B185" s="38"/>
      <c r="C185" s="39"/>
      <c r="D185" s="231" t="s">
        <v>143</v>
      </c>
      <c r="E185" s="39"/>
      <c r="F185" s="232" t="s">
        <v>348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143</v>
      </c>
      <c r="AU185" s="16" t="s">
        <v>89</v>
      </c>
    </row>
    <row r="186" spans="1:51" s="13" customFormat="1" ht="12">
      <c r="A186" s="13"/>
      <c r="B186" s="236"/>
      <c r="C186" s="237"/>
      <c r="D186" s="231" t="s">
        <v>145</v>
      </c>
      <c r="E186" s="238" t="s">
        <v>223</v>
      </c>
      <c r="F186" s="239" t="s">
        <v>349</v>
      </c>
      <c r="G186" s="237"/>
      <c r="H186" s="240">
        <v>0.45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145</v>
      </c>
      <c r="AU186" s="246" t="s">
        <v>89</v>
      </c>
      <c r="AV186" s="13" t="s">
        <v>89</v>
      </c>
      <c r="AW186" s="13" t="s">
        <v>36</v>
      </c>
      <c r="AX186" s="13" t="s">
        <v>87</v>
      </c>
      <c r="AY186" s="246" t="s">
        <v>133</v>
      </c>
    </row>
    <row r="187" spans="1:63" s="12" customFormat="1" ht="22.8" customHeight="1">
      <c r="A187" s="12"/>
      <c r="B187" s="202"/>
      <c r="C187" s="203"/>
      <c r="D187" s="204" t="s">
        <v>78</v>
      </c>
      <c r="E187" s="216" t="s">
        <v>175</v>
      </c>
      <c r="F187" s="216" t="s">
        <v>350</v>
      </c>
      <c r="G187" s="203"/>
      <c r="H187" s="203"/>
      <c r="I187" s="206"/>
      <c r="J187" s="217">
        <f>BK187</f>
        <v>0</v>
      </c>
      <c r="K187" s="203"/>
      <c r="L187" s="208"/>
      <c r="M187" s="209"/>
      <c r="N187" s="210"/>
      <c r="O187" s="210"/>
      <c r="P187" s="211">
        <f>SUM(P188:P243)</f>
        <v>0</v>
      </c>
      <c r="Q187" s="210"/>
      <c r="R187" s="211">
        <f>SUM(R188:R243)</f>
        <v>152.57637605999997</v>
      </c>
      <c r="S187" s="210"/>
      <c r="T187" s="212">
        <f>SUM(T188:T243)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87</v>
      </c>
      <c r="AT187" s="214" t="s">
        <v>78</v>
      </c>
      <c r="AU187" s="214" t="s">
        <v>87</v>
      </c>
      <c r="AY187" s="213" t="s">
        <v>133</v>
      </c>
      <c r="BK187" s="215">
        <f>SUM(BK188:BK243)</f>
        <v>0</v>
      </c>
    </row>
    <row r="188" spans="1:65" s="2" customFormat="1" ht="24.15" customHeight="1">
      <c r="A188" s="37"/>
      <c r="B188" s="38"/>
      <c r="C188" s="218" t="s">
        <v>351</v>
      </c>
      <c r="D188" s="218" t="s">
        <v>136</v>
      </c>
      <c r="E188" s="219" t="s">
        <v>352</v>
      </c>
      <c r="F188" s="220" t="s">
        <v>353</v>
      </c>
      <c r="G188" s="221" t="s">
        <v>244</v>
      </c>
      <c r="H188" s="222">
        <v>602.664</v>
      </c>
      <c r="I188" s="223"/>
      <c r="J188" s="224">
        <f>ROUND(I188*H188,2)</f>
        <v>0</v>
      </c>
      <c r="K188" s="220" t="s">
        <v>140</v>
      </c>
      <c r="L188" s="43"/>
      <c r="M188" s="225" t="s">
        <v>1</v>
      </c>
      <c r="N188" s="226" t="s">
        <v>44</v>
      </c>
      <c r="O188" s="90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141</v>
      </c>
      <c r="AT188" s="229" t="s">
        <v>136</v>
      </c>
      <c r="AU188" s="229" t="s">
        <v>89</v>
      </c>
      <c r="AY188" s="16" t="s">
        <v>133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87</v>
      </c>
      <c r="BK188" s="230">
        <f>ROUND(I188*H188,2)</f>
        <v>0</v>
      </c>
      <c r="BL188" s="16" t="s">
        <v>141</v>
      </c>
      <c r="BM188" s="229" t="s">
        <v>354</v>
      </c>
    </row>
    <row r="189" spans="1:47" s="2" customFormat="1" ht="12">
      <c r="A189" s="37"/>
      <c r="B189" s="38"/>
      <c r="C189" s="39"/>
      <c r="D189" s="231" t="s">
        <v>143</v>
      </c>
      <c r="E189" s="39"/>
      <c r="F189" s="232" t="s">
        <v>355</v>
      </c>
      <c r="G189" s="39"/>
      <c r="H189" s="39"/>
      <c r="I189" s="233"/>
      <c r="J189" s="39"/>
      <c r="K189" s="39"/>
      <c r="L189" s="43"/>
      <c r="M189" s="234"/>
      <c r="N189" s="235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143</v>
      </c>
      <c r="AU189" s="16" t="s">
        <v>89</v>
      </c>
    </row>
    <row r="190" spans="1:51" s="13" customFormat="1" ht="12">
      <c r="A190" s="13"/>
      <c r="B190" s="236"/>
      <c r="C190" s="237"/>
      <c r="D190" s="231" t="s">
        <v>145</v>
      </c>
      <c r="E190" s="238" t="s">
        <v>1</v>
      </c>
      <c r="F190" s="239" t="s">
        <v>356</v>
      </c>
      <c r="G190" s="237"/>
      <c r="H190" s="240">
        <v>602.664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145</v>
      </c>
      <c r="AU190" s="246" t="s">
        <v>89</v>
      </c>
      <c r="AV190" s="13" t="s">
        <v>89</v>
      </c>
      <c r="AW190" s="13" t="s">
        <v>36</v>
      </c>
      <c r="AX190" s="13" t="s">
        <v>87</v>
      </c>
      <c r="AY190" s="246" t="s">
        <v>133</v>
      </c>
    </row>
    <row r="191" spans="1:65" s="2" customFormat="1" ht="24.15" customHeight="1">
      <c r="A191" s="37"/>
      <c r="B191" s="38"/>
      <c r="C191" s="218" t="s">
        <v>7</v>
      </c>
      <c r="D191" s="218" t="s">
        <v>136</v>
      </c>
      <c r="E191" s="219" t="s">
        <v>357</v>
      </c>
      <c r="F191" s="220" t="s">
        <v>358</v>
      </c>
      <c r="G191" s="221" t="s">
        <v>244</v>
      </c>
      <c r="H191" s="222">
        <v>26</v>
      </c>
      <c r="I191" s="223"/>
      <c r="J191" s="224">
        <f>ROUND(I191*H191,2)</f>
        <v>0</v>
      </c>
      <c r="K191" s="220" t="s">
        <v>140</v>
      </c>
      <c r="L191" s="43"/>
      <c r="M191" s="225" t="s">
        <v>1</v>
      </c>
      <c r="N191" s="226" t="s">
        <v>44</v>
      </c>
      <c r="O191" s="90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141</v>
      </c>
      <c r="AT191" s="229" t="s">
        <v>136</v>
      </c>
      <c r="AU191" s="229" t="s">
        <v>89</v>
      </c>
      <c r="AY191" s="16" t="s">
        <v>133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87</v>
      </c>
      <c r="BK191" s="230">
        <f>ROUND(I191*H191,2)</f>
        <v>0</v>
      </c>
      <c r="BL191" s="16" t="s">
        <v>141</v>
      </c>
      <c r="BM191" s="229" t="s">
        <v>359</v>
      </c>
    </row>
    <row r="192" spans="1:47" s="2" customFormat="1" ht="12">
      <c r="A192" s="37"/>
      <c r="B192" s="38"/>
      <c r="C192" s="39"/>
      <c r="D192" s="231" t="s">
        <v>143</v>
      </c>
      <c r="E192" s="39"/>
      <c r="F192" s="232" t="s">
        <v>360</v>
      </c>
      <c r="G192" s="39"/>
      <c r="H192" s="39"/>
      <c r="I192" s="233"/>
      <c r="J192" s="39"/>
      <c r="K192" s="39"/>
      <c r="L192" s="43"/>
      <c r="M192" s="234"/>
      <c r="N192" s="235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143</v>
      </c>
      <c r="AU192" s="16" t="s">
        <v>89</v>
      </c>
    </row>
    <row r="193" spans="1:51" s="13" customFormat="1" ht="12">
      <c r="A193" s="13"/>
      <c r="B193" s="236"/>
      <c r="C193" s="237"/>
      <c r="D193" s="231" t="s">
        <v>145</v>
      </c>
      <c r="E193" s="238" t="s">
        <v>1</v>
      </c>
      <c r="F193" s="239" t="s">
        <v>189</v>
      </c>
      <c r="G193" s="237"/>
      <c r="H193" s="240">
        <v>26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145</v>
      </c>
      <c r="AU193" s="246" t="s">
        <v>89</v>
      </c>
      <c r="AV193" s="13" t="s">
        <v>89</v>
      </c>
      <c r="AW193" s="13" t="s">
        <v>36</v>
      </c>
      <c r="AX193" s="13" t="s">
        <v>87</v>
      </c>
      <c r="AY193" s="246" t="s">
        <v>133</v>
      </c>
    </row>
    <row r="194" spans="1:65" s="2" customFormat="1" ht="24.15" customHeight="1">
      <c r="A194" s="37"/>
      <c r="B194" s="38"/>
      <c r="C194" s="218" t="s">
        <v>361</v>
      </c>
      <c r="D194" s="218" t="s">
        <v>136</v>
      </c>
      <c r="E194" s="219" t="s">
        <v>362</v>
      </c>
      <c r="F194" s="220" t="s">
        <v>363</v>
      </c>
      <c r="G194" s="221" t="s">
        <v>244</v>
      </c>
      <c r="H194" s="222">
        <v>539.11</v>
      </c>
      <c r="I194" s="223"/>
      <c r="J194" s="224">
        <f>ROUND(I194*H194,2)</f>
        <v>0</v>
      </c>
      <c r="K194" s="220" t="s">
        <v>140</v>
      </c>
      <c r="L194" s="43"/>
      <c r="M194" s="225" t="s">
        <v>1</v>
      </c>
      <c r="N194" s="226" t="s">
        <v>44</v>
      </c>
      <c r="O194" s="90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9" t="s">
        <v>141</v>
      </c>
      <c r="AT194" s="229" t="s">
        <v>136</v>
      </c>
      <c r="AU194" s="229" t="s">
        <v>89</v>
      </c>
      <c r="AY194" s="16" t="s">
        <v>133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6" t="s">
        <v>87</v>
      </c>
      <c r="BK194" s="230">
        <f>ROUND(I194*H194,2)</f>
        <v>0</v>
      </c>
      <c r="BL194" s="16" t="s">
        <v>141</v>
      </c>
      <c r="BM194" s="229" t="s">
        <v>364</v>
      </c>
    </row>
    <row r="195" spans="1:47" s="2" customFormat="1" ht="12">
      <c r="A195" s="37"/>
      <c r="B195" s="38"/>
      <c r="C195" s="39"/>
      <c r="D195" s="231" t="s">
        <v>143</v>
      </c>
      <c r="E195" s="39"/>
      <c r="F195" s="232" t="s">
        <v>365</v>
      </c>
      <c r="G195" s="39"/>
      <c r="H195" s="39"/>
      <c r="I195" s="233"/>
      <c r="J195" s="39"/>
      <c r="K195" s="39"/>
      <c r="L195" s="43"/>
      <c r="M195" s="234"/>
      <c r="N195" s="235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143</v>
      </c>
      <c r="AU195" s="16" t="s">
        <v>89</v>
      </c>
    </row>
    <row r="196" spans="1:51" s="13" customFormat="1" ht="12">
      <c r="A196" s="13"/>
      <c r="B196" s="236"/>
      <c r="C196" s="237"/>
      <c r="D196" s="231" t="s">
        <v>145</v>
      </c>
      <c r="E196" s="238" t="s">
        <v>1</v>
      </c>
      <c r="F196" s="239" t="s">
        <v>366</v>
      </c>
      <c r="G196" s="237"/>
      <c r="H196" s="240">
        <v>539.11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145</v>
      </c>
      <c r="AU196" s="246" t="s">
        <v>89</v>
      </c>
      <c r="AV196" s="13" t="s">
        <v>89</v>
      </c>
      <c r="AW196" s="13" t="s">
        <v>36</v>
      </c>
      <c r="AX196" s="13" t="s">
        <v>87</v>
      </c>
      <c r="AY196" s="246" t="s">
        <v>133</v>
      </c>
    </row>
    <row r="197" spans="1:65" s="2" customFormat="1" ht="24.15" customHeight="1">
      <c r="A197" s="37"/>
      <c r="B197" s="38"/>
      <c r="C197" s="218" t="s">
        <v>367</v>
      </c>
      <c r="D197" s="218" t="s">
        <v>136</v>
      </c>
      <c r="E197" s="219" t="s">
        <v>368</v>
      </c>
      <c r="F197" s="220" t="s">
        <v>369</v>
      </c>
      <c r="G197" s="221" t="s">
        <v>244</v>
      </c>
      <c r="H197" s="222">
        <v>23.071</v>
      </c>
      <c r="I197" s="223"/>
      <c r="J197" s="224">
        <f>ROUND(I197*H197,2)</f>
        <v>0</v>
      </c>
      <c r="K197" s="220" t="s">
        <v>140</v>
      </c>
      <c r="L197" s="43"/>
      <c r="M197" s="225" t="s">
        <v>1</v>
      </c>
      <c r="N197" s="226" t="s">
        <v>44</v>
      </c>
      <c r="O197" s="90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141</v>
      </c>
      <c r="AT197" s="229" t="s">
        <v>136</v>
      </c>
      <c r="AU197" s="229" t="s">
        <v>89</v>
      </c>
      <c r="AY197" s="16" t="s">
        <v>133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87</v>
      </c>
      <c r="BK197" s="230">
        <f>ROUND(I197*H197,2)</f>
        <v>0</v>
      </c>
      <c r="BL197" s="16" t="s">
        <v>141</v>
      </c>
      <c r="BM197" s="229" t="s">
        <v>370</v>
      </c>
    </row>
    <row r="198" spans="1:47" s="2" customFormat="1" ht="12">
      <c r="A198" s="37"/>
      <c r="B198" s="38"/>
      <c r="C198" s="39"/>
      <c r="D198" s="231" t="s">
        <v>143</v>
      </c>
      <c r="E198" s="39"/>
      <c r="F198" s="232" t="s">
        <v>371</v>
      </c>
      <c r="G198" s="39"/>
      <c r="H198" s="39"/>
      <c r="I198" s="233"/>
      <c r="J198" s="39"/>
      <c r="K198" s="39"/>
      <c r="L198" s="43"/>
      <c r="M198" s="234"/>
      <c r="N198" s="235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143</v>
      </c>
      <c r="AU198" s="16" t="s">
        <v>89</v>
      </c>
    </row>
    <row r="199" spans="1:51" s="13" customFormat="1" ht="12">
      <c r="A199" s="13"/>
      <c r="B199" s="236"/>
      <c r="C199" s="237"/>
      <c r="D199" s="231" t="s">
        <v>145</v>
      </c>
      <c r="E199" s="238" t="s">
        <v>1</v>
      </c>
      <c r="F199" s="239" t="s">
        <v>161</v>
      </c>
      <c r="G199" s="237"/>
      <c r="H199" s="240">
        <v>23.071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145</v>
      </c>
      <c r="AU199" s="246" t="s">
        <v>89</v>
      </c>
      <c r="AV199" s="13" t="s">
        <v>89</v>
      </c>
      <c r="AW199" s="13" t="s">
        <v>36</v>
      </c>
      <c r="AX199" s="13" t="s">
        <v>87</v>
      </c>
      <c r="AY199" s="246" t="s">
        <v>133</v>
      </c>
    </row>
    <row r="200" spans="1:65" s="2" customFormat="1" ht="33" customHeight="1">
      <c r="A200" s="37"/>
      <c r="B200" s="38"/>
      <c r="C200" s="218" t="s">
        <v>372</v>
      </c>
      <c r="D200" s="218" t="s">
        <v>136</v>
      </c>
      <c r="E200" s="219" t="s">
        <v>373</v>
      </c>
      <c r="F200" s="220" t="s">
        <v>374</v>
      </c>
      <c r="G200" s="221" t="s">
        <v>244</v>
      </c>
      <c r="H200" s="222">
        <v>23.071</v>
      </c>
      <c r="I200" s="223"/>
      <c r="J200" s="224">
        <f>ROUND(I200*H200,2)</f>
        <v>0</v>
      </c>
      <c r="K200" s="220" t="s">
        <v>140</v>
      </c>
      <c r="L200" s="43"/>
      <c r="M200" s="225" t="s">
        <v>1</v>
      </c>
      <c r="N200" s="226" t="s">
        <v>44</v>
      </c>
      <c r="O200" s="90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141</v>
      </c>
      <c r="AT200" s="229" t="s">
        <v>136</v>
      </c>
      <c r="AU200" s="229" t="s">
        <v>89</v>
      </c>
      <c r="AY200" s="16" t="s">
        <v>133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87</v>
      </c>
      <c r="BK200" s="230">
        <f>ROUND(I200*H200,2)</f>
        <v>0</v>
      </c>
      <c r="BL200" s="16" t="s">
        <v>141</v>
      </c>
      <c r="BM200" s="229" t="s">
        <v>375</v>
      </c>
    </row>
    <row r="201" spans="1:47" s="2" customFormat="1" ht="12">
      <c r="A201" s="37"/>
      <c r="B201" s="38"/>
      <c r="C201" s="39"/>
      <c r="D201" s="231" t="s">
        <v>143</v>
      </c>
      <c r="E201" s="39"/>
      <c r="F201" s="232" t="s">
        <v>376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143</v>
      </c>
      <c r="AU201" s="16" t="s">
        <v>89</v>
      </c>
    </row>
    <row r="202" spans="1:51" s="13" customFormat="1" ht="12">
      <c r="A202" s="13"/>
      <c r="B202" s="236"/>
      <c r="C202" s="237"/>
      <c r="D202" s="231" t="s">
        <v>145</v>
      </c>
      <c r="E202" s="238" t="s">
        <v>161</v>
      </c>
      <c r="F202" s="239" t="s">
        <v>162</v>
      </c>
      <c r="G202" s="237"/>
      <c r="H202" s="240">
        <v>23.071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145</v>
      </c>
      <c r="AU202" s="246" t="s">
        <v>89</v>
      </c>
      <c r="AV202" s="13" t="s">
        <v>89</v>
      </c>
      <c r="AW202" s="13" t="s">
        <v>36</v>
      </c>
      <c r="AX202" s="13" t="s">
        <v>87</v>
      </c>
      <c r="AY202" s="246" t="s">
        <v>133</v>
      </c>
    </row>
    <row r="203" spans="1:65" s="2" customFormat="1" ht="33" customHeight="1">
      <c r="A203" s="37"/>
      <c r="B203" s="38"/>
      <c r="C203" s="218" t="s">
        <v>377</v>
      </c>
      <c r="D203" s="218" t="s">
        <v>136</v>
      </c>
      <c r="E203" s="219" t="s">
        <v>378</v>
      </c>
      <c r="F203" s="220" t="s">
        <v>379</v>
      </c>
      <c r="G203" s="221" t="s">
        <v>244</v>
      </c>
      <c r="H203" s="222">
        <v>23.071</v>
      </c>
      <c r="I203" s="223"/>
      <c r="J203" s="224">
        <f>ROUND(I203*H203,2)</f>
        <v>0</v>
      </c>
      <c r="K203" s="220" t="s">
        <v>140</v>
      </c>
      <c r="L203" s="43"/>
      <c r="M203" s="225" t="s">
        <v>1</v>
      </c>
      <c r="N203" s="226" t="s">
        <v>44</v>
      </c>
      <c r="O203" s="90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141</v>
      </c>
      <c r="AT203" s="229" t="s">
        <v>136</v>
      </c>
      <c r="AU203" s="229" t="s">
        <v>89</v>
      </c>
      <c r="AY203" s="16" t="s">
        <v>133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87</v>
      </c>
      <c r="BK203" s="230">
        <f>ROUND(I203*H203,2)</f>
        <v>0</v>
      </c>
      <c r="BL203" s="16" t="s">
        <v>141</v>
      </c>
      <c r="BM203" s="229" t="s">
        <v>380</v>
      </c>
    </row>
    <row r="204" spans="1:47" s="2" customFormat="1" ht="12">
      <c r="A204" s="37"/>
      <c r="B204" s="38"/>
      <c r="C204" s="39"/>
      <c r="D204" s="231" t="s">
        <v>143</v>
      </c>
      <c r="E204" s="39"/>
      <c r="F204" s="232" t="s">
        <v>381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143</v>
      </c>
      <c r="AU204" s="16" t="s">
        <v>89</v>
      </c>
    </row>
    <row r="205" spans="1:51" s="13" customFormat="1" ht="12">
      <c r="A205" s="13"/>
      <c r="B205" s="236"/>
      <c r="C205" s="237"/>
      <c r="D205" s="231" t="s">
        <v>145</v>
      </c>
      <c r="E205" s="238" t="s">
        <v>1</v>
      </c>
      <c r="F205" s="239" t="s">
        <v>161</v>
      </c>
      <c r="G205" s="237"/>
      <c r="H205" s="240">
        <v>23.071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145</v>
      </c>
      <c r="AU205" s="246" t="s">
        <v>89</v>
      </c>
      <c r="AV205" s="13" t="s">
        <v>89</v>
      </c>
      <c r="AW205" s="13" t="s">
        <v>36</v>
      </c>
      <c r="AX205" s="13" t="s">
        <v>87</v>
      </c>
      <c r="AY205" s="246" t="s">
        <v>133</v>
      </c>
    </row>
    <row r="206" spans="1:65" s="2" customFormat="1" ht="24.15" customHeight="1">
      <c r="A206" s="37"/>
      <c r="B206" s="38"/>
      <c r="C206" s="218" t="s">
        <v>190</v>
      </c>
      <c r="D206" s="218" t="s">
        <v>136</v>
      </c>
      <c r="E206" s="219" t="s">
        <v>382</v>
      </c>
      <c r="F206" s="220" t="s">
        <v>383</v>
      </c>
      <c r="G206" s="221" t="s">
        <v>244</v>
      </c>
      <c r="H206" s="222">
        <v>37.554</v>
      </c>
      <c r="I206" s="223"/>
      <c r="J206" s="224">
        <f>ROUND(I206*H206,2)</f>
        <v>0</v>
      </c>
      <c r="K206" s="220" t="s">
        <v>140</v>
      </c>
      <c r="L206" s="43"/>
      <c r="M206" s="225" t="s">
        <v>1</v>
      </c>
      <c r="N206" s="226" t="s">
        <v>44</v>
      </c>
      <c r="O206" s="90"/>
      <c r="P206" s="227">
        <f>O206*H206</f>
        <v>0</v>
      </c>
      <c r="Q206" s="227">
        <v>0.08922</v>
      </c>
      <c r="R206" s="227">
        <f>Q206*H206</f>
        <v>3.35056788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141</v>
      </c>
      <c r="AT206" s="229" t="s">
        <v>136</v>
      </c>
      <c r="AU206" s="229" t="s">
        <v>89</v>
      </c>
      <c r="AY206" s="16" t="s">
        <v>133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87</v>
      </c>
      <c r="BK206" s="230">
        <f>ROUND(I206*H206,2)</f>
        <v>0</v>
      </c>
      <c r="BL206" s="16" t="s">
        <v>141</v>
      </c>
      <c r="BM206" s="229" t="s">
        <v>384</v>
      </c>
    </row>
    <row r="207" spans="1:47" s="2" customFormat="1" ht="12">
      <c r="A207" s="37"/>
      <c r="B207" s="38"/>
      <c r="C207" s="39"/>
      <c r="D207" s="231" t="s">
        <v>143</v>
      </c>
      <c r="E207" s="39"/>
      <c r="F207" s="232" t="s">
        <v>385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143</v>
      </c>
      <c r="AU207" s="16" t="s">
        <v>89</v>
      </c>
    </row>
    <row r="208" spans="1:51" s="13" customFormat="1" ht="12">
      <c r="A208" s="13"/>
      <c r="B208" s="236"/>
      <c r="C208" s="237"/>
      <c r="D208" s="231" t="s">
        <v>145</v>
      </c>
      <c r="E208" s="238" t="s">
        <v>163</v>
      </c>
      <c r="F208" s="239" t="s">
        <v>164</v>
      </c>
      <c r="G208" s="237"/>
      <c r="H208" s="240">
        <v>33.932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145</v>
      </c>
      <c r="AU208" s="246" t="s">
        <v>89</v>
      </c>
      <c r="AV208" s="13" t="s">
        <v>89</v>
      </c>
      <c r="AW208" s="13" t="s">
        <v>36</v>
      </c>
      <c r="AX208" s="13" t="s">
        <v>79</v>
      </c>
      <c r="AY208" s="246" t="s">
        <v>133</v>
      </c>
    </row>
    <row r="209" spans="1:51" s="13" customFormat="1" ht="12">
      <c r="A209" s="13"/>
      <c r="B209" s="236"/>
      <c r="C209" s="237"/>
      <c r="D209" s="231" t="s">
        <v>145</v>
      </c>
      <c r="E209" s="238" t="s">
        <v>187</v>
      </c>
      <c r="F209" s="239" t="s">
        <v>188</v>
      </c>
      <c r="G209" s="237"/>
      <c r="H209" s="240">
        <v>3.622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145</v>
      </c>
      <c r="AU209" s="246" t="s">
        <v>89</v>
      </c>
      <c r="AV209" s="13" t="s">
        <v>89</v>
      </c>
      <c r="AW209" s="13" t="s">
        <v>36</v>
      </c>
      <c r="AX209" s="13" t="s">
        <v>79</v>
      </c>
      <c r="AY209" s="246" t="s">
        <v>133</v>
      </c>
    </row>
    <row r="210" spans="1:51" s="14" customFormat="1" ht="12">
      <c r="A210" s="14"/>
      <c r="B210" s="247"/>
      <c r="C210" s="248"/>
      <c r="D210" s="231" t="s">
        <v>145</v>
      </c>
      <c r="E210" s="249" t="s">
        <v>165</v>
      </c>
      <c r="F210" s="250" t="s">
        <v>146</v>
      </c>
      <c r="G210" s="248"/>
      <c r="H210" s="251">
        <v>37.554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145</v>
      </c>
      <c r="AU210" s="257" t="s">
        <v>89</v>
      </c>
      <c r="AV210" s="14" t="s">
        <v>141</v>
      </c>
      <c r="AW210" s="14" t="s">
        <v>36</v>
      </c>
      <c r="AX210" s="14" t="s">
        <v>87</v>
      </c>
      <c r="AY210" s="257" t="s">
        <v>133</v>
      </c>
    </row>
    <row r="211" spans="1:65" s="2" customFormat="1" ht="21.75" customHeight="1">
      <c r="A211" s="37"/>
      <c r="B211" s="38"/>
      <c r="C211" s="262" t="s">
        <v>386</v>
      </c>
      <c r="D211" s="262" t="s">
        <v>321</v>
      </c>
      <c r="E211" s="263" t="s">
        <v>387</v>
      </c>
      <c r="F211" s="264" t="s">
        <v>388</v>
      </c>
      <c r="G211" s="265" t="s">
        <v>244</v>
      </c>
      <c r="H211" s="266">
        <v>34.611</v>
      </c>
      <c r="I211" s="267"/>
      <c r="J211" s="268">
        <f>ROUND(I211*H211,2)</f>
        <v>0</v>
      </c>
      <c r="K211" s="264" t="s">
        <v>140</v>
      </c>
      <c r="L211" s="269"/>
      <c r="M211" s="270" t="s">
        <v>1</v>
      </c>
      <c r="N211" s="271" t="s">
        <v>44</v>
      </c>
      <c r="O211" s="90"/>
      <c r="P211" s="227">
        <f>O211*H211</f>
        <v>0</v>
      </c>
      <c r="Q211" s="227">
        <v>0.131</v>
      </c>
      <c r="R211" s="227">
        <f>Q211*H211</f>
        <v>4.534041</v>
      </c>
      <c r="S211" s="227">
        <v>0</v>
      </c>
      <c r="T211" s="228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9" t="s">
        <v>156</v>
      </c>
      <c r="AT211" s="229" t="s">
        <v>321</v>
      </c>
      <c r="AU211" s="229" t="s">
        <v>89</v>
      </c>
      <c r="AY211" s="16" t="s">
        <v>133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6" t="s">
        <v>87</v>
      </c>
      <c r="BK211" s="230">
        <f>ROUND(I211*H211,2)</f>
        <v>0</v>
      </c>
      <c r="BL211" s="16" t="s">
        <v>141</v>
      </c>
      <c r="BM211" s="229" t="s">
        <v>389</v>
      </c>
    </row>
    <row r="212" spans="1:47" s="2" customFormat="1" ht="12">
      <c r="A212" s="37"/>
      <c r="B212" s="38"/>
      <c r="C212" s="39"/>
      <c r="D212" s="231" t="s">
        <v>143</v>
      </c>
      <c r="E212" s="39"/>
      <c r="F212" s="232" t="s">
        <v>388</v>
      </c>
      <c r="G212" s="39"/>
      <c r="H212" s="39"/>
      <c r="I212" s="233"/>
      <c r="J212" s="39"/>
      <c r="K212" s="39"/>
      <c r="L212" s="43"/>
      <c r="M212" s="234"/>
      <c r="N212" s="235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143</v>
      </c>
      <c r="AU212" s="16" t="s">
        <v>89</v>
      </c>
    </row>
    <row r="213" spans="1:51" s="13" customFormat="1" ht="12">
      <c r="A213" s="13"/>
      <c r="B213" s="236"/>
      <c r="C213" s="237"/>
      <c r="D213" s="231" t="s">
        <v>145</v>
      </c>
      <c r="E213" s="238" t="s">
        <v>1</v>
      </c>
      <c r="F213" s="239" t="s">
        <v>390</v>
      </c>
      <c r="G213" s="237"/>
      <c r="H213" s="240">
        <v>34.611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145</v>
      </c>
      <c r="AU213" s="246" t="s">
        <v>89</v>
      </c>
      <c r="AV213" s="13" t="s">
        <v>89</v>
      </c>
      <c r="AW213" s="13" t="s">
        <v>36</v>
      </c>
      <c r="AX213" s="13" t="s">
        <v>87</v>
      </c>
      <c r="AY213" s="246" t="s">
        <v>133</v>
      </c>
    </row>
    <row r="214" spans="1:65" s="2" customFormat="1" ht="24.15" customHeight="1">
      <c r="A214" s="37"/>
      <c r="B214" s="38"/>
      <c r="C214" s="262" t="s">
        <v>391</v>
      </c>
      <c r="D214" s="262" t="s">
        <v>321</v>
      </c>
      <c r="E214" s="263" t="s">
        <v>392</v>
      </c>
      <c r="F214" s="264" t="s">
        <v>393</v>
      </c>
      <c r="G214" s="265" t="s">
        <v>244</v>
      </c>
      <c r="H214" s="266">
        <v>3.694</v>
      </c>
      <c r="I214" s="267"/>
      <c r="J214" s="268">
        <f>ROUND(I214*H214,2)</f>
        <v>0</v>
      </c>
      <c r="K214" s="264" t="s">
        <v>140</v>
      </c>
      <c r="L214" s="269"/>
      <c r="M214" s="270" t="s">
        <v>1</v>
      </c>
      <c r="N214" s="271" t="s">
        <v>44</v>
      </c>
      <c r="O214" s="90"/>
      <c r="P214" s="227">
        <f>O214*H214</f>
        <v>0</v>
      </c>
      <c r="Q214" s="227">
        <v>0.131</v>
      </c>
      <c r="R214" s="227">
        <f>Q214*H214</f>
        <v>0.483914</v>
      </c>
      <c r="S214" s="227">
        <v>0</v>
      </c>
      <c r="T214" s="22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9" t="s">
        <v>156</v>
      </c>
      <c r="AT214" s="229" t="s">
        <v>321</v>
      </c>
      <c r="AU214" s="229" t="s">
        <v>89</v>
      </c>
      <c r="AY214" s="16" t="s">
        <v>133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87</v>
      </c>
      <c r="BK214" s="230">
        <f>ROUND(I214*H214,2)</f>
        <v>0</v>
      </c>
      <c r="BL214" s="16" t="s">
        <v>141</v>
      </c>
      <c r="BM214" s="229" t="s">
        <v>394</v>
      </c>
    </row>
    <row r="215" spans="1:47" s="2" customFormat="1" ht="12">
      <c r="A215" s="37"/>
      <c r="B215" s="38"/>
      <c r="C215" s="39"/>
      <c r="D215" s="231" t="s">
        <v>143</v>
      </c>
      <c r="E215" s="39"/>
      <c r="F215" s="232" t="s">
        <v>395</v>
      </c>
      <c r="G215" s="39"/>
      <c r="H215" s="39"/>
      <c r="I215" s="233"/>
      <c r="J215" s="39"/>
      <c r="K215" s="39"/>
      <c r="L215" s="43"/>
      <c r="M215" s="234"/>
      <c r="N215" s="23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143</v>
      </c>
      <c r="AU215" s="16" t="s">
        <v>89</v>
      </c>
    </row>
    <row r="216" spans="1:51" s="13" customFormat="1" ht="12">
      <c r="A216" s="13"/>
      <c r="B216" s="236"/>
      <c r="C216" s="237"/>
      <c r="D216" s="231" t="s">
        <v>145</v>
      </c>
      <c r="E216" s="238" t="s">
        <v>1</v>
      </c>
      <c r="F216" s="239" t="s">
        <v>396</v>
      </c>
      <c r="G216" s="237"/>
      <c r="H216" s="240">
        <v>3.694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145</v>
      </c>
      <c r="AU216" s="246" t="s">
        <v>89</v>
      </c>
      <c r="AV216" s="13" t="s">
        <v>89</v>
      </c>
      <c r="AW216" s="13" t="s">
        <v>36</v>
      </c>
      <c r="AX216" s="13" t="s">
        <v>87</v>
      </c>
      <c r="AY216" s="246" t="s">
        <v>133</v>
      </c>
    </row>
    <row r="217" spans="1:65" s="2" customFormat="1" ht="24.15" customHeight="1">
      <c r="A217" s="37"/>
      <c r="B217" s="38"/>
      <c r="C217" s="218" t="s">
        <v>397</v>
      </c>
      <c r="D217" s="218" t="s">
        <v>136</v>
      </c>
      <c r="E217" s="219" t="s">
        <v>398</v>
      </c>
      <c r="F217" s="220" t="s">
        <v>399</v>
      </c>
      <c r="G217" s="221" t="s">
        <v>244</v>
      </c>
      <c r="H217" s="222">
        <v>516.039</v>
      </c>
      <c r="I217" s="223"/>
      <c r="J217" s="224">
        <f>ROUND(I217*H217,2)</f>
        <v>0</v>
      </c>
      <c r="K217" s="220" t="s">
        <v>140</v>
      </c>
      <c r="L217" s="43"/>
      <c r="M217" s="225" t="s">
        <v>1</v>
      </c>
      <c r="N217" s="226" t="s">
        <v>44</v>
      </c>
      <c r="O217" s="90"/>
      <c r="P217" s="227">
        <f>O217*H217</f>
        <v>0</v>
      </c>
      <c r="Q217" s="227">
        <v>0.11162</v>
      </c>
      <c r="R217" s="227">
        <f>Q217*H217</f>
        <v>57.600273179999995</v>
      </c>
      <c r="S217" s="227">
        <v>0</v>
      </c>
      <c r="T217" s="228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9" t="s">
        <v>141</v>
      </c>
      <c r="AT217" s="229" t="s">
        <v>136</v>
      </c>
      <c r="AU217" s="229" t="s">
        <v>89</v>
      </c>
      <c r="AY217" s="16" t="s">
        <v>133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6" t="s">
        <v>87</v>
      </c>
      <c r="BK217" s="230">
        <f>ROUND(I217*H217,2)</f>
        <v>0</v>
      </c>
      <c r="BL217" s="16" t="s">
        <v>141</v>
      </c>
      <c r="BM217" s="229" t="s">
        <v>400</v>
      </c>
    </row>
    <row r="218" spans="1:47" s="2" customFormat="1" ht="12">
      <c r="A218" s="37"/>
      <c r="B218" s="38"/>
      <c r="C218" s="39"/>
      <c r="D218" s="231" t="s">
        <v>143</v>
      </c>
      <c r="E218" s="39"/>
      <c r="F218" s="232" t="s">
        <v>401</v>
      </c>
      <c r="G218" s="39"/>
      <c r="H218" s="39"/>
      <c r="I218" s="233"/>
      <c r="J218" s="39"/>
      <c r="K218" s="39"/>
      <c r="L218" s="43"/>
      <c r="M218" s="234"/>
      <c r="N218" s="235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143</v>
      </c>
      <c r="AU218" s="16" t="s">
        <v>89</v>
      </c>
    </row>
    <row r="219" spans="1:51" s="13" customFormat="1" ht="12">
      <c r="A219" s="13"/>
      <c r="B219" s="236"/>
      <c r="C219" s="237"/>
      <c r="D219" s="231" t="s">
        <v>145</v>
      </c>
      <c r="E219" s="238" t="s">
        <v>153</v>
      </c>
      <c r="F219" s="239" t="s">
        <v>154</v>
      </c>
      <c r="G219" s="237"/>
      <c r="H219" s="240">
        <v>503.239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145</v>
      </c>
      <c r="AU219" s="246" t="s">
        <v>89</v>
      </c>
      <c r="AV219" s="13" t="s">
        <v>89</v>
      </c>
      <c r="AW219" s="13" t="s">
        <v>36</v>
      </c>
      <c r="AX219" s="13" t="s">
        <v>79</v>
      </c>
      <c r="AY219" s="246" t="s">
        <v>133</v>
      </c>
    </row>
    <row r="220" spans="1:51" s="13" customFormat="1" ht="12">
      <c r="A220" s="13"/>
      <c r="B220" s="236"/>
      <c r="C220" s="237"/>
      <c r="D220" s="231" t="s">
        <v>145</v>
      </c>
      <c r="E220" s="238" t="s">
        <v>155</v>
      </c>
      <c r="F220" s="239" t="s">
        <v>156</v>
      </c>
      <c r="G220" s="237"/>
      <c r="H220" s="240">
        <v>8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145</v>
      </c>
      <c r="AU220" s="246" t="s">
        <v>89</v>
      </c>
      <c r="AV220" s="13" t="s">
        <v>89</v>
      </c>
      <c r="AW220" s="13" t="s">
        <v>36</v>
      </c>
      <c r="AX220" s="13" t="s">
        <v>79</v>
      </c>
      <c r="AY220" s="246" t="s">
        <v>133</v>
      </c>
    </row>
    <row r="221" spans="1:51" s="13" customFormat="1" ht="12">
      <c r="A221" s="13"/>
      <c r="B221" s="236"/>
      <c r="C221" s="237"/>
      <c r="D221" s="231" t="s">
        <v>145</v>
      </c>
      <c r="E221" s="238" t="s">
        <v>157</v>
      </c>
      <c r="F221" s="239" t="s">
        <v>402</v>
      </c>
      <c r="G221" s="237"/>
      <c r="H221" s="240">
        <v>4.8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145</v>
      </c>
      <c r="AU221" s="246" t="s">
        <v>89</v>
      </c>
      <c r="AV221" s="13" t="s">
        <v>89</v>
      </c>
      <c r="AW221" s="13" t="s">
        <v>36</v>
      </c>
      <c r="AX221" s="13" t="s">
        <v>79</v>
      </c>
      <c r="AY221" s="246" t="s">
        <v>133</v>
      </c>
    </row>
    <row r="222" spans="1:51" s="14" customFormat="1" ht="12">
      <c r="A222" s="14"/>
      <c r="B222" s="247"/>
      <c r="C222" s="248"/>
      <c r="D222" s="231" t="s">
        <v>145</v>
      </c>
      <c r="E222" s="249" t="s">
        <v>159</v>
      </c>
      <c r="F222" s="250" t="s">
        <v>146</v>
      </c>
      <c r="G222" s="248"/>
      <c r="H222" s="251">
        <v>516.039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7" t="s">
        <v>145</v>
      </c>
      <c r="AU222" s="257" t="s">
        <v>89</v>
      </c>
      <c r="AV222" s="14" t="s">
        <v>141</v>
      </c>
      <c r="AW222" s="14" t="s">
        <v>36</v>
      </c>
      <c r="AX222" s="14" t="s">
        <v>87</v>
      </c>
      <c r="AY222" s="257" t="s">
        <v>133</v>
      </c>
    </row>
    <row r="223" spans="1:65" s="2" customFormat="1" ht="21.75" customHeight="1">
      <c r="A223" s="37"/>
      <c r="B223" s="38"/>
      <c r="C223" s="262" t="s">
        <v>403</v>
      </c>
      <c r="D223" s="262" t="s">
        <v>321</v>
      </c>
      <c r="E223" s="263" t="s">
        <v>404</v>
      </c>
      <c r="F223" s="264" t="s">
        <v>405</v>
      </c>
      <c r="G223" s="265" t="s">
        <v>244</v>
      </c>
      <c r="H223" s="266">
        <v>513.304</v>
      </c>
      <c r="I223" s="267"/>
      <c r="J223" s="268">
        <f>ROUND(I223*H223,2)</f>
        <v>0</v>
      </c>
      <c r="K223" s="264" t="s">
        <v>140</v>
      </c>
      <c r="L223" s="269"/>
      <c r="M223" s="270" t="s">
        <v>1</v>
      </c>
      <c r="N223" s="271" t="s">
        <v>44</v>
      </c>
      <c r="O223" s="90"/>
      <c r="P223" s="227">
        <f>O223*H223</f>
        <v>0</v>
      </c>
      <c r="Q223" s="227">
        <v>0.15</v>
      </c>
      <c r="R223" s="227">
        <f>Q223*H223</f>
        <v>76.9956</v>
      </c>
      <c r="S223" s="227">
        <v>0</v>
      </c>
      <c r="T223" s="228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9" t="s">
        <v>156</v>
      </c>
      <c r="AT223" s="229" t="s">
        <v>321</v>
      </c>
      <c r="AU223" s="229" t="s">
        <v>89</v>
      </c>
      <c r="AY223" s="16" t="s">
        <v>133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6" t="s">
        <v>87</v>
      </c>
      <c r="BK223" s="230">
        <f>ROUND(I223*H223,2)</f>
        <v>0</v>
      </c>
      <c r="BL223" s="16" t="s">
        <v>141</v>
      </c>
      <c r="BM223" s="229" t="s">
        <v>406</v>
      </c>
    </row>
    <row r="224" spans="1:47" s="2" customFormat="1" ht="12">
      <c r="A224" s="37"/>
      <c r="B224" s="38"/>
      <c r="C224" s="39"/>
      <c r="D224" s="231" t="s">
        <v>143</v>
      </c>
      <c r="E224" s="39"/>
      <c r="F224" s="232" t="s">
        <v>405</v>
      </c>
      <c r="G224" s="39"/>
      <c r="H224" s="39"/>
      <c r="I224" s="233"/>
      <c r="J224" s="39"/>
      <c r="K224" s="39"/>
      <c r="L224" s="43"/>
      <c r="M224" s="234"/>
      <c r="N224" s="235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143</v>
      </c>
      <c r="AU224" s="16" t="s">
        <v>89</v>
      </c>
    </row>
    <row r="225" spans="1:51" s="13" customFormat="1" ht="12">
      <c r="A225" s="13"/>
      <c r="B225" s="236"/>
      <c r="C225" s="237"/>
      <c r="D225" s="231" t="s">
        <v>145</v>
      </c>
      <c r="E225" s="238" t="s">
        <v>1</v>
      </c>
      <c r="F225" s="239" t="s">
        <v>407</v>
      </c>
      <c r="G225" s="237"/>
      <c r="H225" s="240">
        <v>513.304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145</v>
      </c>
      <c r="AU225" s="246" t="s">
        <v>89</v>
      </c>
      <c r="AV225" s="13" t="s">
        <v>89</v>
      </c>
      <c r="AW225" s="13" t="s">
        <v>36</v>
      </c>
      <c r="AX225" s="13" t="s">
        <v>87</v>
      </c>
      <c r="AY225" s="246" t="s">
        <v>133</v>
      </c>
    </row>
    <row r="226" spans="1:65" s="2" customFormat="1" ht="21.75" customHeight="1">
      <c r="A226" s="37"/>
      <c r="B226" s="38"/>
      <c r="C226" s="262" t="s">
        <v>408</v>
      </c>
      <c r="D226" s="262" t="s">
        <v>321</v>
      </c>
      <c r="E226" s="263" t="s">
        <v>409</v>
      </c>
      <c r="F226" s="264" t="s">
        <v>410</v>
      </c>
      <c r="G226" s="265" t="s">
        <v>244</v>
      </c>
      <c r="H226" s="266">
        <v>8.16</v>
      </c>
      <c r="I226" s="267"/>
      <c r="J226" s="268">
        <f>ROUND(I226*H226,2)</f>
        <v>0</v>
      </c>
      <c r="K226" s="264" t="s">
        <v>140</v>
      </c>
      <c r="L226" s="269"/>
      <c r="M226" s="270" t="s">
        <v>1</v>
      </c>
      <c r="N226" s="271" t="s">
        <v>44</v>
      </c>
      <c r="O226" s="90"/>
      <c r="P226" s="227">
        <f>O226*H226</f>
        <v>0</v>
      </c>
      <c r="Q226" s="227">
        <v>0.176</v>
      </c>
      <c r="R226" s="227">
        <f>Q226*H226</f>
        <v>1.4361599999999999</v>
      </c>
      <c r="S226" s="227">
        <v>0</v>
      </c>
      <c r="T226" s="228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9" t="s">
        <v>156</v>
      </c>
      <c r="AT226" s="229" t="s">
        <v>321</v>
      </c>
      <c r="AU226" s="229" t="s">
        <v>89</v>
      </c>
      <c r="AY226" s="16" t="s">
        <v>133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6" t="s">
        <v>87</v>
      </c>
      <c r="BK226" s="230">
        <f>ROUND(I226*H226,2)</f>
        <v>0</v>
      </c>
      <c r="BL226" s="16" t="s">
        <v>141</v>
      </c>
      <c r="BM226" s="229" t="s">
        <v>411</v>
      </c>
    </row>
    <row r="227" spans="1:47" s="2" customFormat="1" ht="12">
      <c r="A227" s="37"/>
      <c r="B227" s="38"/>
      <c r="C227" s="39"/>
      <c r="D227" s="231" t="s">
        <v>143</v>
      </c>
      <c r="E227" s="39"/>
      <c r="F227" s="232" t="s">
        <v>410</v>
      </c>
      <c r="G227" s="39"/>
      <c r="H227" s="39"/>
      <c r="I227" s="233"/>
      <c r="J227" s="39"/>
      <c r="K227" s="39"/>
      <c r="L227" s="43"/>
      <c r="M227" s="234"/>
      <c r="N227" s="235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143</v>
      </c>
      <c r="AU227" s="16" t="s">
        <v>89</v>
      </c>
    </row>
    <row r="228" spans="1:51" s="13" customFormat="1" ht="12">
      <c r="A228" s="13"/>
      <c r="B228" s="236"/>
      <c r="C228" s="237"/>
      <c r="D228" s="231" t="s">
        <v>145</v>
      </c>
      <c r="E228" s="238" t="s">
        <v>1</v>
      </c>
      <c r="F228" s="239" t="s">
        <v>412</v>
      </c>
      <c r="G228" s="237"/>
      <c r="H228" s="240">
        <v>8.16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145</v>
      </c>
      <c r="AU228" s="246" t="s">
        <v>89</v>
      </c>
      <c r="AV228" s="13" t="s">
        <v>89</v>
      </c>
      <c r="AW228" s="13" t="s">
        <v>36</v>
      </c>
      <c r="AX228" s="13" t="s">
        <v>87</v>
      </c>
      <c r="AY228" s="246" t="s">
        <v>133</v>
      </c>
    </row>
    <row r="229" spans="1:65" s="2" customFormat="1" ht="24.15" customHeight="1">
      <c r="A229" s="37"/>
      <c r="B229" s="38"/>
      <c r="C229" s="262" t="s">
        <v>413</v>
      </c>
      <c r="D229" s="262" t="s">
        <v>321</v>
      </c>
      <c r="E229" s="263" t="s">
        <v>414</v>
      </c>
      <c r="F229" s="264" t="s">
        <v>415</v>
      </c>
      <c r="G229" s="265" t="s">
        <v>244</v>
      </c>
      <c r="H229" s="266">
        <v>4.896</v>
      </c>
      <c r="I229" s="267"/>
      <c r="J229" s="268">
        <f>ROUND(I229*H229,2)</f>
        <v>0</v>
      </c>
      <c r="K229" s="264" t="s">
        <v>140</v>
      </c>
      <c r="L229" s="269"/>
      <c r="M229" s="270" t="s">
        <v>1</v>
      </c>
      <c r="N229" s="271" t="s">
        <v>44</v>
      </c>
      <c r="O229" s="90"/>
      <c r="P229" s="227">
        <f>O229*H229</f>
        <v>0</v>
      </c>
      <c r="Q229" s="227">
        <v>0.175</v>
      </c>
      <c r="R229" s="227">
        <f>Q229*H229</f>
        <v>0.8567999999999999</v>
      </c>
      <c r="S229" s="227">
        <v>0</v>
      </c>
      <c r="T229" s="228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9" t="s">
        <v>156</v>
      </c>
      <c r="AT229" s="229" t="s">
        <v>321</v>
      </c>
      <c r="AU229" s="229" t="s">
        <v>89</v>
      </c>
      <c r="AY229" s="16" t="s">
        <v>133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87</v>
      </c>
      <c r="BK229" s="230">
        <f>ROUND(I229*H229,2)</f>
        <v>0</v>
      </c>
      <c r="BL229" s="16" t="s">
        <v>141</v>
      </c>
      <c r="BM229" s="229" t="s">
        <v>416</v>
      </c>
    </row>
    <row r="230" spans="1:47" s="2" customFormat="1" ht="12">
      <c r="A230" s="37"/>
      <c r="B230" s="38"/>
      <c r="C230" s="39"/>
      <c r="D230" s="231" t="s">
        <v>143</v>
      </c>
      <c r="E230" s="39"/>
      <c r="F230" s="232" t="s">
        <v>415</v>
      </c>
      <c r="G230" s="39"/>
      <c r="H230" s="39"/>
      <c r="I230" s="233"/>
      <c r="J230" s="39"/>
      <c r="K230" s="39"/>
      <c r="L230" s="43"/>
      <c r="M230" s="234"/>
      <c r="N230" s="235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143</v>
      </c>
      <c r="AU230" s="16" t="s">
        <v>89</v>
      </c>
    </row>
    <row r="231" spans="1:51" s="13" customFormat="1" ht="12">
      <c r="A231" s="13"/>
      <c r="B231" s="236"/>
      <c r="C231" s="237"/>
      <c r="D231" s="231" t="s">
        <v>145</v>
      </c>
      <c r="E231" s="238" t="s">
        <v>1</v>
      </c>
      <c r="F231" s="239" t="s">
        <v>417</v>
      </c>
      <c r="G231" s="237"/>
      <c r="H231" s="240">
        <v>4.896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145</v>
      </c>
      <c r="AU231" s="246" t="s">
        <v>89</v>
      </c>
      <c r="AV231" s="13" t="s">
        <v>89</v>
      </c>
      <c r="AW231" s="13" t="s">
        <v>36</v>
      </c>
      <c r="AX231" s="13" t="s">
        <v>87</v>
      </c>
      <c r="AY231" s="246" t="s">
        <v>133</v>
      </c>
    </row>
    <row r="232" spans="1:65" s="2" customFormat="1" ht="33" customHeight="1">
      <c r="A232" s="37"/>
      <c r="B232" s="38"/>
      <c r="C232" s="218" t="s">
        <v>418</v>
      </c>
      <c r="D232" s="218" t="s">
        <v>136</v>
      </c>
      <c r="E232" s="219" t="s">
        <v>419</v>
      </c>
      <c r="F232" s="220" t="s">
        <v>420</v>
      </c>
      <c r="G232" s="221" t="s">
        <v>244</v>
      </c>
      <c r="H232" s="222">
        <v>26</v>
      </c>
      <c r="I232" s="223"/>
      <c r="J232" s="224">
        <f>ROUND(I232*H232,2)</f>
        <v>0</v>
      </c>
      <c r="K232" s="220" t="s">
        <v>140</v>
      </c>
      <c r="L232" s="43"/>
      <c r="M232" s="225" t="s">
        <v>1</v>
      </c>
      <c r="N232" s="226" t="s">
        <v>44</v>
      </c>
      <c r="O232" s="90"/>
      <c r="P232" s="227">
        <f>O232*H232</f>
        <v>0</v>
      </c>
      <c r="Q232" s="227">
        <v>0.101</v>
      </c>
      <c r="R232" s="227">
        <f>Q232*H232</f>
        <v>2.6260000000000003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141</v>
      </c>
      <c r="AT232" s="229" t="s">
        <v>136</v>
      </c>
      <c r="AU232" s="229" t="s">
        <v>89</v>
      </c>
      <c r="AY232" s="16" t="s">
        <v>133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87</v>
      </c>
      <c r="BK232" s="230">
        <f>ROUND(I232*H232,2)</f>
        <v>0</v>
      </c>
      <c r="BL232" s="16" t="s">
        <v>141</v>
      </c>
      <c r="BM232" s="229" t="s">
        <v>421</v>
      </c>
    </row>
    <row r="233" spans="1:47" s="2" customFormat="1" ht="12">
      <c r="A233" s="37"/>
      <c r="B233" s="38"/>
      <c r="C233" s="39"/>
      <c r="D233" s="231" t="s">
        <v>143</v>
      </c>
      <c r="E233" s="39"/>
      <c r="F233" s="232" t="s">
        <v>422</v>
      </c>
      <c r="G233" s="39"/>
      <c r="H233" s="39"/>
      <c r="I233" s="233"/>
      <c r="J233" s="39"/>
      <c r="K233" s="39"/>
      <c r="L233" s="43"/>
      <c r="M233" s="234"/>
      <c r="N233" s="235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143</v>
      </c>
      <c r="AU233" s="16" t="s">
        <v>89</v>
      </c>
    </row>
    <row r="234" spans="1:51" s="13" customFormat="1" ht="12">
      <c r="A234" s="13"/>
      <c r="B234" s="236"/>
      <c r="C234" s="237"/>
      <c r="D234" s="231" t="s">
        <v>145</v>
      </c>
      <c r="E234" s="238" t="s">
        <v>189</v>
      </c>
      <c r="F234" s="239" t="s">
        <v>190</v>
      </c>
      <c r="G234" s="237"/>
      <c r="H234" s="240">
        <v>26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145</v>
      </c>
      <c r="AU234" s="246" t="s">
        <v>89</v>
      </c>
      <c r="AV234" s="13" t="s">
        <v>89</v>
      </c>
      <c r="AW234" s="13" t="s">
        <v>36</v>
      </c>
      <c r="AX234" s="13" t="s">
        <v>87</v>
      </c>
      <c r="AY234" s="246" t="s">
        <v>133</v>
      </c>
    </row>
    <row r="235" spans="1:65" s="2" customFormat="1" ht="16.5" customHeight="1">
      <c r="A235" s="37"/>
      <c r="B235" s="38"/>
      <c r="C235" s="262" t="s">
        <v>423</v>
      </c>
      <c r="D235" s="262" t="s">
        <v>321</v>
      </c>
      <c r="E235" s="263" t="s">
        <v>424</v>
      </c>
      <c r="F235" s="264" t="s">
        <v>425</v>
      </c>
      <c r="G235" s="265" t="s">
        <v>244</v>
      </c>
      <c r="H235" s="266">
        <v>27.3</v>
      </c>
      <c r="I235" s="267"/>
      <c r="J235" s="268">
        <f>ROUND(I235*H235,2)</f>
        <v>0</v>
      </c>
      <c r="K235" s="264" t="s">
        <v>140</v>
      </c>
      <c r="L235" s="269"/>
      <c r="M235" s="270" t="s">
        <v>1</v>
      </c>
      <c r="N235" s="271" t="s">
        <v>44</v>
      </c>
      <c r="O235" s="90"/>
      <c r="P235" s="227">
        <f>O235*H235</f>
        <v>0</v>
      </c>
      <c r="Q235" s="227">
        <v>0.135</v>
      </c>
      <c r="R235" s="227">
        <f>Q235*H235</f>
        <v>3.6855</v>
      </c>
      <c r="S235" s="227">
        <v>0</v>
      </c>
      <c r="T235" s="228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9" t="s">
        <v>156</v>
      </c>
      <c r="AT235" s="229" t="s">
        <v>321</v>
      </c>
      <c r="AU235" s="229" t="s">
        <v>89</v>
      </c>
      <c r="AY235" s="16" t="s">
        <v>133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6" t="s">
        <v>87</v>
      </c>
      <c r="BK235" s="230">
        <f>ROUND(I235*H235,2)</f>
        <v>0</v>
      </c>
      <c r="BL235" s="16" t="s">
        <v>141</v>
      </c>
      <c r="BM235" s="229" t="s">
        <v>426</v>
      </c>
    </row>
    <row r="236" spans="1:47" s="2" customFormat="1" ht="12">
      <c r="A236" s="37"/>
      <c r="B236" s="38"/>
      <c r="C236" s="39"/>
      <c r="D236" s="231" t="s">
        <v>143</v>
      </c>
      <c r="E236" s="39"/>
      <c r="F236" s="232" t="s">
        <v>425</v>
      </c>
      <c r="G236" s="39"/>
      <c r="H236" s="39"/>
      <c r="I236" s="233"/>
      <c r="J236" s="39"/>
      <c r="K236" s="39"/>
      <c r="L236" s="43"/>
      <c r="M236" s="234"/>
      <c r="N236" s="235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143</v>
      </c>
      <c r="AU236" s="16" t="s">
        <v>89</v>
      </c>
    </row>
    <row r="237" spans="1:51" s="13" customFormat="1" ht="12">
      <c r="A237" s="13"/>
      <c r="B237" s="236"/>
      <c r="C237" s="237"/>
      <c r="D237" s="231" t="s">
        <v>145</v>
      </c>
      <c r="E237" s="238" t="s">
        <v>1</v>
      </c>
      <c r="F237" s="239" t="s">
        <v>427</v>
      </c>
      <c r="G237" s="237"/>
      <c r="H237" s="240">
        <v>27.3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145</v>
      </c>
      <c r="AU237" s="246" t="s">
        <v>89</v>
      </c>
      <c r="AV237" s="13" t="s">
        <v>89</v>
      </c>
      <c r="AW237" s="13" t="s">
        <v>36</v>
      </c>
      <c r="AX237" s="13" t="s">
        <v>87</v>
      </c>
      <c r="AY237" s="246" t="s">
        <v>133</v>
      </c>
    </row>
    <row r="238" spans="1:65" s="2" customFormat="1" ht="37.8" customHeight="1">
      <c r="A238" s="37"/>
      <c r="B238" s="38"/>
      <c r="C238" s="218" t="s">
        <v>428</v>
      </c>
      <c r="D238" s="218" t="s">
        <v>136</v>
      </c>
      <c r="E238" s="219" t="s">
        <v>429</v>
      </c>
      <c r="F238" s="220" t="s">
        <v>430</v>
      </c>
      <c r="G238" s="221" t="s">
        <v>244</v>
      </c>
      <c r="H238" s="222">
        <v>3.2</v>
      </c>
      <c r="I238" s="223"/>
      <c r="J238" s="224">
        <f>ROUND(I238*H238,2)</f>
        <v>0</v>
      </c>
      <c r="K238" s="220" t="s">
        <v>140</v>
      </c>
      <c r="L238" s="43"/>
      <c r="M238" s="225" t="s">
        <v>1</v>
      </c>
      <c r="N238" s="226" t="s">
        <v>44</v>
      </c>
      <c r="O238" s="90"/>
      <c r="P238" s="227">
        <f>O238*H238</f>
        <v>0</v>
      </c>
      <c r="Q238" s="227">
        <v>0.1461</v>
      </c>
      <c r="R238" s="227">
        <f>Q238*H238</f>
        <v>0.46752000000000005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141</v>
      </c>
      <c r="AT238" s="229" t="s">
        <v>136</v>
      </c>
      <c r="AU238" s="229" t="s">
        <v>89</v>
      </c>
      <c r="AY238" s="16" t="s">
        <v>133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87</v>
      </c>
      <c r="BK238" s="230">
        <f>ROUND(I238*H238,2)</f>
        <v>0</v>
      </c>
      <c r="BL238" s="16" t="s">
        <v>141</v>
      </c>
      <c r="BM238" s="229" t="s">
        <v>431</v>
      </c>
    </row>
    <row r="239" spans="1:47" s="2" customFormat="1" ht="12">
      <c r="A239" s="37"/>
      <c r="B239" s="38"/>
      <c r="C239" s="39"/>
      <c r="D239" s="231" t="s">
        <v>143</v>
      </c>
      <c r="E239" s="39"/>
      <c r="F239" s="232" t="s">
        <v>432</v>
      </c>
      <c r="G239" s="39"/>
      <c r="H239" s="39"/>
      <c r="I239" s="233"/>
      <c r="J239" s="39"/>
      <c r="K239" s="39"/>
      <c r="L239" s="43"/>
      <c r="M239" s="234"/>
      <c r="N239" s="235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143</v>
      </c>
      <c r="AU239" s="16" t="s">
        <v>89</v>
      </c>
    </row>
    <row r="240" spans="1:51" s="13" customFormat="1" ht="12">
      <c r="A240" s="13"/>
      <c r="B240" s="236"/>
      <c r="C240" s="237"/>
      <c r="D240" s="231" t="s">
        <v>145</v>
      </c>
      <c r="E240" s="238" t="s">
        <v>1</v>
      </c>
      <c r="F240" s="239" t="s">
        <v>433</v>
      </c>
      <c r="G240" s="237"/>
      <c r="H240" s="240">
        <v>3.2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145</v>
      </c>
      <c r="AU240" s="246" t="s">
        <v>89</v>
      </c>
      <c r="AV240" s="13" t="s">
        <v>89</v>
      </c>
      <c r="AW240" s="13" t="s">
        <v>36</v>
      </c>
      <c r="AX240" s="13" t="s">
        <v>87</v>
      </c>
      <c r="AY240" s="246" t="s">
        <v>133</v>
      </c>
    </row>
    <row r="241" spans="1:65" s="2" customFormat="1" ht="33" customHeight="1">
      <c r="A241" s="37"/>
      <c r="B241" s="38"/>
      <c r="C241" s="262" t="s">
        <v>434</v>
      </c>
      <c r="D241" s="262" t="s">
        <v>321</v>
      </c>
      <c r="E241" s="263" t="s">
        <v>435</v>
      </c>
      <c r="F241" s="264" t="s">
        <v>436</v>
      </c>
      <c r="G241" s="265" t="s">
        <v>244</v>
      </c>
      <c r="H241" s="266">
        <v>4</v>
      </c>
      <c r="I241" s="267"/>
      <c r="J241" s="268">
        <f>ROUND(I241*H241,2)</f>
        <v>0</v>
      </c>
      <c r="K241" s="264" t="s">
        <v>261</v>
      </c>
      <c r="L241" s="269"/>
      <c r="M241" s="270" t="s">
        <v>1</v>
      </c>
      <c r="N241" s="271" t="s">
        <v>44</v>
      </c>
      <c r="O241" s="90"/>
      <c r="P241" s="227">
        <f>O241*H241</f>
        <v>0</v>
      </c>
      <c r="Q241" s="227">
        <v>0.135</v>
      </c>
      <c r="R241" s="227">
        <f>Q241*H241</f>
        <v>0.54</v>
      </c>
      <c r="S241" s="227">
        <v>0</v>
      </c>
      <c r="T241" s="228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9" t="s">
        <v>156</v>
      </c>
      <c r="AT241" s="229" t="s">
        <v>321</v>
      </c>
      <c r="AU241" s="229" t="s">
        <v>89</v>
      </c>
      <c r="AY241" s="16" t="s">
        <v>133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6" t="s">
        <v>87</v>
      </c>
      <c r="BK241" s="230">
        <f>ROUND(I241*H241,2)</f>
        <v>0</v>
      </c>
      <c r="BL241" s="16" t="s">
        <v>141</v>
      </c>
      <c r="BM241" s="229" t="s">
        <v>437</v>
      </c>
    </row>
    <row r="242" spans="1:47" s="2" customFormat="1" ht="12">
      <c r="A242" s="37"/>
      <c r="B242" s="38"/>
      <c r="C242" s="39"/>
      <c r="D242" s="231" t="s">
        <v>143</v>
      </c>
      <c r="E242" s="39"/>
      <c r="F242" s="232" t="s">
        <v>438</v>
      </c>
      <c r="G242" s="39"/>
      <c r="H242" s="39"/>
      <c r="I242" s="233"/>
      <c r="J242" s="39"/>
      <c r="K242" s="39"/>
      <c r="L242" s="43"/>
      <c r="M242" s="234"/>
      <c r="N242" s="235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143</v>
      </c>
      <c r="AU242" s="16" t="s">
        <v>89</v>
      </c>
    </row>
    <row r="243" spans="1:51" s="13" customFormat="1" ht="12">
      <c r="A243" s="13"/>
      <c r="B243" s="236"/>
      <c r="C243" s="237"/>
      <c r="D243" s="231" t="s">
        <v>145</v>
      </c>
      <c r="E243" s="238" t="s">
        <v>1</v>
      </c>
      <c r="F243" s="239" t="s">
        <v>439</v>
      </c>
      <c r="G243" s="237"/>
      <c r="H243" s="240">
        <v>4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145</v>
      </c>
      <c r="AU243" s="246" t="s">
        <v>89</v>
      </c>
      <c r="AV243" s="13" t="s">
        <v>89</v>
      </c>
      <c r="AW243" s="13" t="s">
        <v>36</v>
      </c>
      <c r="AX243" s="13" t="s">
        <v>87</v>
      </c>
      <c r="AY243" s="246" t="s">
        <v>133</v>
      </c>
    </row>
    <row r="244" spans="1:63" s="12" customFormat="1" ht="22.8" customHeight="1">
      <c r="A244" s="12"/>
      <c r="B244" s="202"/>
      <c r="C244" s="203"/>
      <c r="D244" s="204" t="s">
        <v>78</v>
      </c>
      <c r="E244" s="216" t="s">
        <v>156</v>
      </c>
      <c r="F244" s="216" t="s">
        <v>440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SUM(P245:P300)</f>
        <v>0</v>
      </c>
      <c r="Q244" s="210"/>
      <c r="R244" s="211">
        <f>SUM(R245:R300)</f>
        <v>2.4674899999999997</v>
      </c>
      <c r="S244" s="210"/>
      <c r="T244" s="212">
        <f>SUM(T245:T300)</f>
        <v>3.5406400000000002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87</v>
      </c>
      <c r="AT244" s="214" t="s">
        <v>78</v>
      </c>
      <c r="AU244" s="214" t="s">
        <v>87</v>
      </c>
      <c r="AY244" s="213" t="s">
        <v>133</v>
      </c>
      <c r="BK244" s="215">
        <f>SUM(BK245:BK300)</f>
        <v>0</v>
      </c>
    </row>
    <row r="245" spans="1:65" s="2" customFormat="1" ht="24.15" customHeight="1">
      <c r="A245" s="37"/>
      <c r="B245" s="38"/>
      <c r="C245" s="218" t="s">
        <v>441</v>
      </c>
      <c r="D245" s="218" t="s">
        <v>136</v>
      </c>
      <c r="E245" s="219" t="s">
        <v>442</v>
      </c>
      <c r="F245" s="220" t="s">
        <v>443</v>
      </c>
      <c r="G245" s="221" t="s">
        <v>278</v>
      </c>
      <c r="H245" s="222">
        <v>5</v>
      </c>
      <c r="I245" s="223"/>
      <c r="J245" s="224">
        <f>ROUND(I245*H245,2)</f>
        <v>0</v>
      </c>
      <c r="K245" s="220" t="s">
        <v>140</v>
      </c>
      <c r="L245" s="43"/>
      <c r="M245" s="225" t="s">
        <v>1</v>
      </c>
      <c r="N245" s="226" t="s">
        <v>44</v>
      </c>
      <c r="O245" s="90"/>
      <c r="P245" s="227">
        <f>O245*H245</f>
        <v>0</v>
      </c>
      <c r="Q245" s="227">
        <v>0.00276</v>
      </c>
      <c r="R245" s="227">
        <f>Q245*H245</f>
        <v>0.0138</v>
      </c>
      <c r="S245" s="227">
        <v>0</v>
      </c>
      <c r="T245" s="228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9" t="s">
        <v>141</v>
      </c>
      <c r="AT245" s="229" t="s">
        <v>136</v>
      </c>
      <c r="AU245" s="229" t="s">
        <v>89</v>
      </c>
      <c r="AY245" s="16" t="s">
        <v>133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6" t="s">
        <v>87</v>
      </c>
      <c r="BK245" s="230">
        <f>ROUND(I245*H245,2)</f>
        <v>0</v>
      </c>
      <c r="BL245" s="16" t="s">
        <v>141</v>
      </c>
      <c r="BM245" s="229" t="s">
        <v>444</v>
      </c>
    </row>
    <row r="246" spans="1:47" s="2" customFormat="1" ht="12">
      <c r="A246" s="37"/>
      <c r="B246" s="38"/>
      <c r="C246" s="39"/>
      <c r="D246" s="231" t="s">
        <v>143</v>
      </c>
      <c r="E246" s="39"/>
      <c r="F246" s="232" t="s">
        <v>445</v>
      </c>
      <c r="G246" s="39"/>
      <c r="H246" s="39"/>
      <c r="I246" s="233"/>
      <c r="J246" s="39"/>
      <c r="K246" s="39"/>
      <c r="L246" s="43"/>
      <c r="M246" s="234"/>
      <c r="N246" s="235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143</v>
      </c>
      <c r="AU246" s="16" t="s">
        <v>89</v>
      </c>
    </row>
    <row r="247" spans="1:51" s="13" customFormat="1" ht="12">
      <c r="A247" s="13"/>
      <c r="B247" s="236"/>
      <c r="C247" s="237"/>
      <c r="D247" s="231" t="s">
        <v>145</v>
      </c>
      <c r="E247" s="238" t="s">
        <v>220</v>
      </c>
      <c r="F247" s="239" t="s">
        <v>446</v>
      </c>
      <c r="G247" s="237"/>
      <c r="H247" s="240">
        <v>5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145</v>
      </c>
      <c r="AU247" s="246" t="s">
        <v>89</v>
      </c>
      <c r="AV247" s="13" t="s">
        <v>89</v>
      </c>
      <c r="AW247" s="13" t="s">
        <v>36</v>
      </c>
      <c r="AX247" s="13" t="s">
        <v>87</v>
      </c>
      <c r="AY247" s="246" t="s">
        <v>133</v>
      </c>
    </row>
    <row r="248" spans="1:65" s="2" customFormat="1" ht="33" customHeight="1">
      <c r="A248" s="37"/>
      <c r="B248" s="38"/>
      <c r="C248" s="218" t="s">
        <v>447</v>
      </c>
      <c r="D248" s="218" t="s">
        <v>136</v>
      </c>
      <c r="E248" s="219" t="s">
        <v>448</v>
      </c>
      <c r="F248" s="220" t="s">
        <v>449</v>
      </c>
      <c r="G248" s="221" t="s">
        <v>139</v>
      </c>
      <c r="H248" s="222">
        <v>7</v>
      </c>
      <c r="I248" s="223"/>
      <c r="J248" s="224">
        <f>ROUND(I248*H248,2)</f>
        <v>0</v>
      </c>
      <c r="K248" s="220" t="s">
        <v>140</v>
      </c>
      <c r="L248" s="43"/>
      <c r="M248" s="225" t="s">
        <v>1</v>
      </c>
      <c r="N248" s="226" t="s">
        <v>44</v>
      </c>
      <c r="O248" s="90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9" t="s">
        <v>141</v>
      </c>
      <c r="AT248" s="229" t="s">
        <v>136</v>
      </c>
      <c r="AU248" s="229" t="s">
        <v>89</v>
      </c>
      <c r="AY248" s="16" t="s">
        <v>133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6" t="s">
        <v>87</v>
      </c>
      <c r="BK248" s="230">
        <f>ROUND(I248*H248,2)</f>
        <v>0</v>
      </c>
      <c r="BL248" s="16" t="s">
        <v>141</v>
      </c>
      <c r="BM248" s="229" t="s">
        <v>450</v>
      </c>
    </row>
    <row r="249" spans="1:47" s="2" customFormat="1" ht="12">
      <c r="A249" s="37"/>
      <c r="B249" s="38"/>
      <c r="C249" s="39"/>
      <c r="D249" s="231" t="s">
        <v>143</v>
      </c>
      <c r="E249" s="39"/>
      <c r="F249" s="232" t="s">
        <v>451</v>
      </c>
      <c r="G249" s="39"/>
      <c r="H249" s="39"/>
      <c r="I249" s="233"/>
      <c r="J249" s="39"/>
      <c r="K249" s="39"/>
      <c r="L249" s="43"/>
      <c r="M249" s="234"/>
      <c r="N249" s="235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143</v>
      </c>
      <c r="AU249" s="16" t="s">
        <v>89</v>
      </c>
    </row>
    <row r="250" spans="1:51" s="13" customFormat="1" ht="12">
      <c r="A250" s="13"/>
      <c r="B250" s="236"/>
      <c r="C250" s="237"/>
      <c r="D250" s="231" t="s">
        <v>145</v>
      </c>
      <c r="E250" s="238" t="s">
        <v>221</v>
      </c>
      <c r="F250" s="239" t="s">
        <v>452</v>
      </c>
      <c r="G250" s="237"/>
      <c r="H250" s="240">
        <v>4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145</v>
      </c>
      <c r="AU250" s="246" t="s">
        <v>89</v>
      </c>
      <c r="AV250" s="13" t="s">
        <v>89</v>
      </c>
      <c r="AW250" s="13" t="s">
        <v>36</v>
      </c>
      <c r="AX250" s="13" t="s">
        <v>79</v>
      </c>
      <c r="AY250" s="246" t="s">
        <v>133</v>
      </c>
    </row>
    <row r="251" spans="1:51" s="13" customFormat="1" ht="12">
      <c r="A251" s="13"/>
      <c r="B251" s="236"/>
      <c r="C251" s="237"/>
      <c r="D251" s="231" t="s">
        <v>145</v>
      </c>
      <c r="E251" s="238" t="s">
        <v>453</v>
      </c>
      <c r="F251" s="239" t="s">
        <v>217</v>
      </c>
      <c r="G251" s="237"/>
      <c r="H251" s="240">
        <v>2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145</v>
      </c>
      <c r="AU251" s="246" t="s">
        <v>89</v>
      </c>
      <c r="AV251" s="13" t="s">
        <v>89</v>
      </c>
      <c r="AW251" s="13" t="s">
        <v>36</v>
      </c>
      <c r="AX251" s="13" t="s">
        <v>79</v>
      </c>
      <c r="AY251" s="246" t="s">
        <v>133</v>
      </c>
    </row>
    <row r="252" spans="1:51" s="13" customFormat="1" ht="12">
      <c r="A252" s="13"/>
      <c r="B252" s="236"/>
      <c r="C252" s="237"/>
      <c r="D252" s="231" t="s">
        <v>145</v>
      </c>
      <c r="E252" s="238" t="s">
        <v>222</v>
      </c>
      <c r="F252" s="239" t="s">
        <v>87</v>
      </c>
      <c r="G252" s="237"/>
      <c r="H252" s="240">
        <v>1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145</v>
      </c>
      <c r="AU252" s="246" t="s">
        <v>89</v>
      </c>
      <c r="AV252" s="13" t="s">
        <v>89</v>
      </c>
      <c r="AW252" s="13" t="s">
        <v>36</v>
      </c>
      <c r="AX252" s="13" t="s">
        <v>79</v>
      </c>
      <c r="AY252" s="246" t="s">
        <v>133</v>
      </c>
    </row>
    <row r="253" spans="1:51" s="14" customFormat="1" ht="12">
      <c r="A253" s="14"/>
      <c r="B253" s="247"/>
      <c r="C253" s="248"/>
      <c r="D253" s="231" t="s">
        <v>145</v>
      </c>
      <c r="E253" s="249" t="s">
        <v>1</v>
      </c>
      <c r="F253" s="250" t="s">
        <v>146</v>
      </c>
      <c r="G253" s="248"/>
      <c r="H253" s="251">
        <v>7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7" t="s">
        <v>145</v>
      </c>
      <c r="AU253" s="257" t="s">
        <v>89</v>
      </c>
      <c r="AV253" s="14" t="s">
        <v>141</v>
      </c>
      <c r="AW253" s="14" t="s">
        <v>36</v>
      </c>
      <c r="AX253" s="14" t="s">
        <v>87</v>
      </c>
      <c r="AY253" s="257" t="s">
        <v>133</v>
      </c>
    </row>
    <row r="254" spans="1:65" s="2" customFormat="1" ht="16.5" customHeight="1">
      <c r="A254" s="37"/>
      <c r="B254" s="38"/>
      <c r="C254" s="262" t="s">
        <v>454</v>
      </c>
      <c r="D254" s="262" t="s">
        <v>321</v>
      </c>
      <c r="E254" s="263" t="s">
        <v>455</v>
      </c>
      <c r="F254" s="264" t="s">
        <v>456</v>
      </c>
      <c r="G254" s="265" t="s">
        <v>139</v>
      </c>
      <c r="H254" s="266">
        <v>4</v>
      </c>
      <c r="I254" s="267"/>
      <c r="J254" s="268">
        <f>ROUND(I254*H254,2)</f>
        <v>0</v>
      </c>
      <c r="K254" s="264" t="s">
        <v>140</v>
      </c>
      <c r="L254" s="269"/>
      <c r="M254" s="270" t="s">
        <v>1</v>
      </c>
      <c r="N254" s="271" t="s">
        <v>44</v>
      </c>
      <c r="O254" s="90"/>
      <c r="P254" s="227">
        <f>O254*H254</f>
        <v>0</v>
      </c>
      <c r="Q254" s="227">
        <v>0.00054</v>
      </c>
      <c r="R254" s="227">
        <f>Q254*H254</f>
        <v>0.00216</v>
      </c>
      <c r="S254" s="227">
        <v>0</v>
      </c>
      <c r="T254" s="228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9" t="s">
        <v>156</v>
      </c>
      <c r="AT254" s="229" t="s">
        <v>321</v>
      </c>
      <c r="AU254" s="229" t="s">
        <v>89</v>
      </c>
      <c r="AY254" s="16" t="s">
        <v>133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6" t="s">
        <v>87</v>
      </c>
      <c r="BK254" s="230">
        <f>ROUND(I254*H254,2)</f>
        <v>0</v>
      </c>
      <c r="BL254" s="16" t="s">
        <v>141</v>
      </c>
      <c r="BM254" s="229" t="s">
        <v>457</v>
      </c>
    </row>
    <row r="255" spans="1:47" s="2" customFormat="1" ht="12">
      <c r="A255" s="37"/>
      <c r="B255" s="38"/>
      <c r="C255" s="39"/>
      <c r="D255" s="231" t="s">
        <v>143</v>
      </c>
      <c r="E255" s="39"/>
      <c r="F255" s="232" t="s">
        <v>456</v>
      </c>
      <c r="G255" s="39"/>
      <c r="H255" s="39"/>
      <c r="I255" s="233"/>
      <c r="J255" s="39"/>
      <c r="K255" s="39"/>
      <c r="L255" s="43"/>
      <c r="M255" s="234"/>
      <c r="N255" s="235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143</v>
      </c>
      <c r="AU255" s="16" t="s">
        <v>89</v>
      </c>
    </row>
    <row r="256" spans="1:51" s="13" customFormat="1" ht="12">
      <c r="A256" s="13"/>
      <c r="B256" s="236"/>
      <c r="C256" s="237"/>
      <c r="D256" s="231" t="s">
        <v>145</v>
      </c>
      <c r="E256" s="238" t="s">
        <v>1</v>
      </c>
      <c r="F256" s="239" t="s">
        <v>221</v>
      </c>
      <c r="G256" s="237"/>
      <c r="H256" s="240">
        <v>4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145</v>
      </c>
      <c r="AU256" s="246" t="s">
        <v>89</v>
      </c>
      <c r="AV256" s="13" t="s">
        <v>89</v>
      </c>
      <c r="AW256" s="13" t="s">
        <v>36</v>
      </c>
      <c r="AX256" s="13" t="s">
        <v>87</v>
      </c>
      <c r="AY256" s="246" t="s">
        <v>133</v>
      </c>
    </row>
    <row r="257" spans="1:65" s="2" customFormat="1" ht="16.5" customHeight="1">
      <c r="A257" s="37"/>
      <c r="B257" s="38"/>
      <c r="C257" s="262" t="s">
        <v>458</v>
      </c>
      <c r="D257" s="262" t="s">
        <v>321</v>
      </c>
      <c r="E257" s="263" t="s">
        <v>459</v>
      </c>
      <c r="F257" s="264" t="s">
        <v>460</v>
      </c>
      <c r="G257" s="265" t="s">
        <v>139</v>
      </c>
      <c r="H257" s="266">
        <v>2</v>
      </c>
      <c r="I257" s="267"/>
      <c r="J257" s="268">
        <f>ROUND(I257*H257,2)</f>
        <v>0</v>
      </c>
      <c r="K257" s="264" t="s">
        <v>140</v>
      </c>
      <c r="L257" s="269"/>
      <c r="M257" s="270" t="s">
        <v>1</v>
      </c>
      <c r="N257" s="271" t="s">
        <v>44</v>
      </c>
      <c r="O257" s="90"/>
      <c r="P257" s="227">
        <f>O257*H257</f>
        <v>0</v>
      </c>
      <c r="Q257" s="227">
        <v>0.00064</v>
      </c>
      <c r="R257" s="227">
        <f>Q257*H257</f>
        <v>0.00128</v>
      </c>
      <c r="S257" s="227">
        <v>0</v>
      </c>
      <c r="T257" s="228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9" t="s">
        <v>156</v>
      </c>
      <c r="AT257" s="229" t="s">
        <v>321</v>
      </c>
      <c r="AU257" s="229" t="s">
        <v>89</v>
      </c>
      <c r="AY257" s="16" t="s">
        <v>133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6" t="s">
        <v>87</v>
      </c>
      <c r="BK257" s="230">
        <f>ROUND(I257*H257,2)</f>
        <v>0</v>
      </c>
      <c r="BL257" s="16" t="s">
        <v>141</v>
      </c>
      <c r="BM257" s="229" t="s">
        <v>461</v>
      </c>
    </row>
    <row r="258" spans="1:47" s="2" customFormat="1" ht="12">
      <c r="A258" s="37"/>
      <c r="B258" s="38"/>
      <c r="C258" s="39"/>
      <c r="D258" s="231" t="s">
        <v>143</v>
      </c>
      <c r="E258" s="39"/>
      <c r="F258" s="232" t="s">
        <v>460</v>
      </c>
      <c r="G258" s="39"/>
      <c r="H258" s="39"/>
      <c r="I258" s="233"/>
      <c r="J258" s="39"/>
      <c r="K258" s="39"/>
      <c r="L258" s="43"/>
      <c r="M258" s="234"/>
      <c r="N258" s="235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143</v>
      </c>
      <c r="AU258" s="16" t="s">
        <v>89</v>
      </c>
    </row>
    <row r="259" spans="1:51" s="13" customFormat="1" ht="12">
      <c r="A259" s="13"/>
      <c r="B259" s="236"/>
      <c r="C259" s="237"/>
      <c r="D259" s="231" t="s">
        <v>145</v>
      </c>
      <c r="E259" s="238" t="s">
        <v>1</v>
      </c>
      <c r="F259" s="239" t="s">
        <v>217</v>
      </c>
      <c r="G259" s="237"/>
      <c r="H259" s="240">
        <v>2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145</v>
      </c>
      <c r="AU259" s="246" t="s">
        <v>89</v>
      </c>
      <c r="AV259" s="13" t="s">
        <v>89</v>
      </c>
      <c r="AW259" s="13" t="s">
        <v>36</v>
      </c>
      <c r="AX259" s="13" t="s">
        <v>87</v>
      </c>
      <c r="AY259" s="246" t="s">
        <v>133</v>
      </c>
    </row>
    <row r="260" spans="1:65" s="2" customFormat="1" ht="16.5" customHeight="1">
      <c r="A260" s="37"/>
      <c r="B260" s="38"/>
      <c r="C260" s="262" t="s">
        <v>462</v>
      </c>
      <c r="D260" s="262" t="s">
        <v>321</v>
      </c>
      <c r="E260" s="263" t="s">
        <v>463</v>
      </c>
      <c r="F260" s="264" t="s">
        <v>464</v>
      </c>
      <c r="G260" s="265" t="s">
        <v>139</v>
      </c>
      <c r="H260" s="266">
        <v>1</v>
      </c>
      <c r="I260" s="267"/>
      <c r="J260" s="268">
        <f>ROUND(I260*H260,2)</f>
        <v>0</v>
      </c>
      <c r="K260" s="264" t="s">
        <v>140</v>
      </c>
      <c r="L260" s="269"/>
      <c r="M260" s="270" t="s">
        <v>1</v>
      </c>
      <c r="N260" s="271" t="s">
        <v>44</v>
      </c>
      <c r="O260" s="90"/>
      <c r="P260" s="227">
        <f>O260*H260</f>
        <v>0</v>
      </c>
      <c r="Q260" s="227">
        <v>0.00065</v>
      </c>
      <c r="R260" s="227">
        <f>Q260*H260</f>
        <v>0.00065</v>
      </c>
      <c r="S260" s="227">
        <v>0</v>
      </c>
      <c r="T260" s="228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9" t="s">
        <v>156</v>
      </c>
      <c r="AT260" s="229" t="s">
        <v>321</v>
      </c>
      <c r="AU260" s="229" t="s">
        <v>89</v>
      </c>
      <c r="AY260" s="16" t="s">
        <v>133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6" t="s">
        <v>87</v>
      </c>
      <c r="BK260" s="230">
        <f>ROUND(I260*H260,2)</f>
        <v>0</v>
      </c>
      <c r="BL260" s="16" t="s">
        <v>141</v>
      </c>
      <c r="BM260" s="229" t="s">
        <v>465</v>
      </c>
    </row>
    <row r="261" spans="1:47" s="2" customFormat="1" ht="12">
      <c r="A261" s="37"/>
      <c r="B261" s="38"/>
      <c r="C261" s="39"/>
      <c r="D261" s="231" t="s">
        <v>143</v>
      </c>
      <c r="E261" s="39"/>
      <c r="F261" s="232" t="s">
        <v>464</v>
      </c>
      <c r="G261" s="39"/>
      <c r="H261" s="39"/>
      <c r="I261" s="233"/>
      <c r="J261" s="39"/>
      <c r="K261" s="39"/>
      <c r="L261" s="43"/>
      <c r="M261" s="234"/>
      <c r="N261" s="235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143</v>
      </c>
      <c r="AU261" s="16" t="s">
        <v>89</v>
      </c>
    </row>
    <row r="262" spans="1:51" s="13" customFormat="1" ht="12">
      <c r="A262" s="13"/>
      <c r="B262" s="236"/>
      <c r="C262" s="237"/>
      <c r="D262" s="231" t="s">
        <v>145</v>
      </c>
      <c r="E262" s="238" t="s">
        <v>1</v>
      </c>
      <c r="F262" s="239" t="s">
        <v>222</v>
      </c>
      <c r="G262" s="237"/>
      <c r="H262" s="240">
        <v>1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145</v>
      </c>
      <c r="AU262" s="246" t="s">
        <v>89</v>
      </c>
      <c r="AV262" s="13" t="s">
        <v>89</v>
      </c>
      <c r="AW262" s="13" t="s">
        <v>36</v>
      </c>
      <c r="AX262" s="13" t="s">
        <v>87</v>
      </c>
      <c r="AY262" s="246" t="s">
        <v>133</v>
      </c>
    </row>
    <row r="263" spans="1:65" s="2" customFormat="1" ht="24.15" customHeight="1">
      <c r="A263" s="37"/>
      <c r="B263" s="38"/>
      <c r="C263" s="218" t="s">
        <v>466</v>
      </c>
      <c r="D263" s="218" t="s">
        <v>136</v>
      </c>
      <c r="E263" s="219" t="s">
        <v>467</v>
      </c>
      <c r="F263" s="220" t="s">
        <v>468</v>
      </c>
      <c r="G263" s="221" t="s">
        <v>288</v>
      </c>
      <c r="H263" s="222">
        <v>1.792</v>
      </c>
      <c r="I263" s="223"/>
      <c r="J263" s="224">
        <f>ROUND(I263*H263,2)</f>
        <v>0</v>
      </c>
      <c r="K263" s="220" t="s">
        <v>140</v>
      </c>
      <c r="L263" s="43"/>
      <c r="M263" s="225" t="s">
        <v>1</v>
      </c>
      <c r="N263" s="226" t="s">
        <v>44</v>
      </c>
      <c r="O263" s="90"/>
      <c r="P263" s="227">
        <f>O263*H263</f>
        <v>0</v>
      </c>
      <c r="Q263" s="227">
        <v>0</v>
      </c>
      <c r="R263" s="227">
        <f>Q263*H263</f>
        <v>0</v>
      </c>
      <c r="S263" s="227">
        <v>1.92</v>
      </c>
      <c r="T263" s="228">
        <f>S263*H263</f>
        <v>3.44064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9" t="s">
        <v>141</v>
      </c>
      <c r="AT263" s="229" t="s">
        <v>136</v>
      </c>
      <c r="AU263" s="229" t="s">
        <v>89</v>
      </c>
      <c r="AY263" s="16" t="s">
        <v>133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6" t="s">
        <v>87</v>
      </c>
      <c r="BK263" s="230">
        <f>ROUND(I263*H263,2)</f>
        <v>0</v>
      </c>
      <c r="BL263" s="16" t="s">
        <v>141</v>
      </c>
      <c r="BM263" s="229" t="s">
        <v>469</v>
      </c>
    </row>
    <row r="264" spans="1:47" s="2" customFormat="1" ht="12">
      <c r="A264" s="37"/>
      <c r="B264" s="38"/>
      <c r="C264" s="39"/>
      <c r="D264" s="231" t="s">
        <v>143</v>
      </c>
      <c r="E264" s="39"/>
      <c r="F264" s="232" t="s">
        <v>470</v>
      </c>
      <c r="G264" s="39"/>
      <c r="H264" s="39"/>
      <c r="I264" s="233"/>
      <c r="J264" s="39"/>
      <c r="K264" s="39"/>
      <c r="L264" s="43"/>
      <c r="M264" s="234"/>
      <c r="N264" s="235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143</v>
      </c>
      <c r="AU264" s="16" t="s">
        <v>89</v>
      </c>
    </row>
    <row r="265" spans="1:51" s="13" customFormat="1" ht="12">
      <c r="A265" s="13"/>
      <c r="B265" s="236"/>
      <c r="C265" s="237"/>
      <c r="D265" s="231" t="s">
        <v>145</v>
      </c>
      <c r="E265" s="238" t="s">
        <v>218</v>
      </c>
      <c r="F265" s="239" t="s">
        <v>471</v>
      </c>
      <c r="G265" s="237"/>
      <c r="H265" s="240">
        <v>1.792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145</v>
      </c>
      <c r="AU265" s="246" t="s">
        <v>89</v>
      </c>
      <c r="AV265" s="13" t="s">
        <v>89</v>
      </c>
      <c r="AW265" s="13" t="s">
        <v>36</v>
      </c>
      <c r="AX265" s="13" t="s">
        <v>87</v>
      </c>
      <c r="AY265" s="246" t="s">
        <v>133</v>
      </c>
    </row>
    <row r="266" spans="1:65" s="2" customFormat="1" ht="24.15" customHeight="1">
      <c r="A266" s="37"/>
      <c r="B266" s="38"/>
      <c r="C266" s="218" t="s">
        <v>472</v>
      </c>
      <c r="D266" s="218" t="s">
        <v>136</v>
      </c>
      <c r="E266" s="219" t="s">
        <v>473</v>
      </c>
      <c r="F266" s="220" t="s">
        <v>474</v>
      </c>
      <c r="G266" s="221" t="s">
        <v>139</v>
      </c>
      <c r="H266" s="222">
        <v>2</v>
      </c>
      <c r="I266" s="223"/>
      <c r="J266" s="224">
        <f>ROUND(I266*H266,2)</f>
        <v>0</v>
      </c>
      <c r="K266" s="220" t="s">
        <v>140</v>
      </c>
      <c r="L266" s="43"/>
      <c r="M266" s="225" t="s">
        <v>1</v>
      </c>
      <c r="N266" s="226" t="s">
        <v>44</v>
      </c>
      <c r="O266" s="90"/>
      <c r="P266" s="227">
        <f>O266*H266</f>
        <v>0</v>
      </c>
      <c r="Q266" s="227">
        <v>0.12422</v>
      </c>
      <c r="R266" s="227">
        <f>Q266*H266</f>
        <v>0.24844</v>
      </c>
      <c r="S266" s="227">
        <v>0</v>
      </c>
      <c r="T266" s="228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9" t="s">
        <v>141</v>
      </c>
      <c r="AT266" s="229" t="s">
        <v>136</v>
      </c>
      <c r="AU266" s="229" t="s">
        <v>89</v>
      </c>
      <c r="AY266" s="16" t="s">
        <v>133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6" t="s">
        <v>87</v>
      </c>
      <c r="BK266" s="230">
        <f>ROUND(I266*H266,2)</f>
        <v>0</v>
      </c>
      <c r="BL266" s="16" t="s">
        <v>141</v>
      </c>
      <c r="BM266" s="229" t="s">
        <v>475</v>
      </c>
    </row>
    <row r="267" spans="1:47" s="2" customFormat="1" ht="12">
      <c r="A267" s="37"/>
      <c r="B267" s="38"/>
      <c r="C267" s="39"/>
      <c r="D267" s="231" t="s">
        <v>143</v>
      </c>
      <c r="E267" s="39"/>
      <c r="F267" s="232" t="s">
        <v>476</v>
      </c>
      <c r="G267" s="39"/>
      <c r="H267" s="39"/>
      <c r="I267" s="233"/>
      <c r="J267" s="39"/>
      <c r="K267" s="39"/>
      <c r="L267" s="43"/>
      <c r="M267" s="234"/>
      <c r="N267" s="235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143</v>
      </c>
      <c r="AU267" s="16" t="s">
        <v>89</v>
      </c>
    </row>
    <row r="268" spans="1:51" s="13" customFormat="1" ht="12">
      <c r="A268" s="13"/>
      <c r="B268" s="236"/>
      <c r="C268" s="237"/>
      <c r="D268" s="231" t="s">
        <v>145</v>
      </c>
      <c r="E268" s="238" t="s">
        <v>1</v>
      </c>
      <c r="F268" s="239" t="s">
        <v>217</v>
      </c>
      <c r="G268" s="237"/>
      <c r="H268" s="240">
        <v>2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145</v>
      </c>
      <c r="AU268" s="246" t="s">
        <v>89</v>
      </c>
      <c r="AV268" s="13" t="s">
        <v>89</v>
      </c>
      <c r="AW268" s="13" t="s">
        <v>36</v>
      </c>
      <c r="AX268" s="13" t="s">
        <v>87</v>
      </c>
      <c r="AY268" s="246" t="s">
        <v>133</v>
      </c>
    </row>
    <row r="269" spans="1:65" s="2" customFormat="1" ht="21.75" customHeight="1">
      <c r="A269" s="37"/>
      <c r="B269" s="38"/>
      <c r="C269" s="262" t="s">
        <v>477</v>
      </c>
      <c r="D269" s="262" t="s">
        <v>321</v>
      </c>
      <c r="E269" s="263" t="s">
        <v>478</v>
      </c>
      <c r="F269" s="264" t="s">
        <v>479</v>
      </c>
      <c r="G269" s="265" t="s">
        <v>139</v>
      </c>
      <c r="H269" s="266">
        <v>2</v>
      </c>
      <c r="I269" s="267"/>
      <c r="J269" s="268">
        <f>ROUND(I269*H269,2)</f>
        <v>0</v>
      </c>
      <c r="K269" s="264" t="s">
        <v>140</v>
      </c>
      <c r="L269" s="269"/>
      <c r="M269" s="270" t="s">
        <v>1</v>
      </c>
      <c r="N269" s="271" t="s">
        <v>44</v>
      </c>
      <c r="O269" s="90"/>
      <c r="P269" s="227">
        <f>O269*H269</f>
        <v>0</v>
      </c>
      <c r="Q269" s="227">
        <v>0.067</v>
      </c>
      <c r="R269" s="227">
        <f>Q269*H269</f>
        <v>0.134</v>
      </c>
      <c r="S269" s="227">
        <v>0</v>
      </c>
      <c r="T269" s="228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9" t="s">
        <v>156</v>
      </c>
      <c r="AT269" s="229" t="s">
        <v>321</v>
      </c>
      <c r="AU269" s="229" t="s">
        <v>89</v>
      </c>
      <c r="AY269" s="16" t="s">
        <v>133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6" t="s">
        <v>87</v>
      </c>
      <c r="BK269" s="230">
        <f>ROUND(I269*H269,2)</f>
        <v>0</v>
      </c>
      <c r="BL269" s="16" t="s">
        <v>141</v>
      </c>
      <c r="BM269" s="229" t="s">
        <v>480</v>
      </c>
    </row>
    <row r="270" spans="1:47" s="2" customFormat="1" ht="12">
      <c r="A270" s="37"/>
      <c r="B270" s="38"/>
      <c r="C270" s="39"/>
      <c r="D270" s="231" t="s">
        <v>143</v>
      </c>
      <c r="E270" s="39"/>
      <c r="F270" s="232" t="s">
        <v>479</v>
      </c>
      <c r="G270" s="39"/>
      <c r="H270" s="39"/>
      <c r="I270" s="233"/>
      <c r="J270" s="39"/>
      <c r="K270" s="39"/>
      <c r="L270" s="43"/>
      <c r="M270" s="234"/>
      <c r="N270" s="235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143</v>
      </c>
      <c r="AU270" s="16" t="s">
        <v>89</v>
      </c>
    </row>
    <row r="271" spans="1:51" s="13" customFormat="1" ht="12">
      <c r="A271" s="13"/>
      <c r="B271" s="236"/>
      <c r="C271" s="237"/>
      <c r="D271" s="231" t="s">
        <v>145</v>
      </c>
      <c r="E271" s="238" t="s">
        <v>1</v>
      </c>
      <c r="F271" s="239" t="s">
        <v>217</v>
      </c>
      <c r="G271" s="237"/>
      <c r="H271" s="240">
        <v>2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145</v>
      </c>
      <c r="AU271" s="246" t="s">
        <v>89</v>
      </c>
      <c r="AV271" s="13" t="s">
        <v>89</v>
      </c>
      <c r="AW271" s="13" t="s">
        <v>36</v>
      </c>
      <c r="AX271" s="13" t="s">
        <v>87</v>
      </c>
      <c r="AY271" s="246" t="s">
        <v>133</v>
      </c>
    </row>
    <row r="272" spans="1:65" s="2" customFormat="1" ht="24.15" customHeight="1">
      <c r="A272" s="37"/>
      <c r="B272" s="38"/>
      <c r="C272" s="218" t="s">
        <v>481</v>
      </c>
      <c r="D272" s="218" t="s">
        <v>136</v>
      </c>
      <c r="E272" s="219" t="s">
        <v>482</v>
      </c>
      <c r="F272" s="220" t="s">
        <v>483</v>
      </c>
      <c r="G272" s="221" t="s">
        <v>139</v>
      </c>
      <c r="H272" s="222">
        <v>2</v>
      </c>
      <c r="I272" s="223"/>
      <c r="J272" s="224">
        <f>ROUND(I272*H272,2)</f>
        <v>0</v>
      </c>
      <c r="K272" s="220" t="s">
        <v>140</v>
      </c>
      <c r="L272" s="43"/>
      <c r="M272" s="225" t="s">
        <v>1</v>
      </c>
      <c r="N272" s="226" t="s">
        <v>44</v>
      </c>
      <c r="O272" s="90"/>
      <c r="P272" s="227">
        <f>O272*H272</f>
        <v>0</v>
      </c>
      <c r="Q272" s="227">
        <v>0.02972</v>
      </c>
      <c r="R272" s="227">
        <f>Q272*H272</f>
        <v>0.05944</v>
      </c>
      <c r="S272" s="227">
        <v>0</v>
      </c>
      <c r="T272" s="228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9" t="s">
        <v>141</v>
      </c>
      <c r="AT272" s="229" t="s">
        <v>136</v>
      </c>
      <c r="AU272" s="229" t="s">
        <v>89</v>
      </c>
      <c r="AY272" s="16" t="s">
        <v>133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6" t="s">
        <v>87</v>
      </c>
      <c r="BK272" s="230">
        <f>ROUND(I272*H272,2)</f>
        <v>0</v>
      </c>
      <c r="BL272" s="16" t="s">
        <v>141</v>
      </c>
      <c r="BM272" s="229" t="s">
        <v>484</v>
      </c>
    </row>
    <row r="273" spans="1:47" s="2" customFormat="1" ht="12">
      <c r="A273" s="37"/>
      <c r="B273" s="38"/>
      <c r="C273" s="39"/>
      <c r="D273" s="231" t="s">
        <v>143</v>
      </c>
      <c r="E273" s="39"/>
      <c r="F273" s="232" t="s">
        <v>485</v>
      </c>
      <c r="G273" s="39"/>
      <c r="H273" s="39"/>
      <c r="I273" s="233"/>
      <c r="J273" s="39"/>
      <c r="K273" s="39"/>
      <c r="L273" s="43"/>
      <c r="M273" s="234"/>
      <c r="N273" s="235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143</v>
      </c>
      <c r="AU273" s="16" t="s">
        <v>89</v>
      </c>
    </row>
    <row r="274" spans="1:51" s="13" customFormat="1" ht="12">
      <c r="A274" s="13"/>
      <c r="B274" s="236"/>
      <c r="C274" s="237"/>
      <c r="D274" s="231" t="s">
        <v>145</v>
      </c>
      <c r="E274" s="238" t="s">
        <v>1</v>
      </c>
      <c r="F274" s="239" t="s">
        <v>217</v>
      </c>
      <c r="G274" s="237"/>
      <c r="H274" s="240">
        <v>2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145</v>
      </c>
      <c r="AU274" s="246" t="s">
        <v>89</v>
      </c>
      <c r="AV274" s="13" t="s">
        <v>89</v>
      </c>
      <c r="AW274" s="13" t="s">
        <v>36</v>
      </c>
      <c r="AX274" s="13" t="s">
        <v>87</v>
      </c>
      <c r="AY274" s="246" t="s">
        <v>133</v>
      </c>
    </row>
    <row r="275" spans="1:65" s="2" customFormat="1" ht="21.75" customHeight="1">
      <c r="A275" s="37"/>
      <c r="B275" s="38"/>
      <c r="C275" s="262" t="s">
        <v>486</v>
      </c>
      <c r="D275" s="262" t="s">
        <v>321</v>
      </c>
      <c r="E275" s="263" t="s">
        <v>487</v>
      </c>
      <c r="F275" s="264" t="s">
        <v>488</v>
      </c>
      <c r="G275" s="265" t="s">
        <v>139</v>
      </c>
      <c r="H275" s="266">
        <v>2</v>
      </c>
      <c r="I275" s="267"/>
      <c r="J275" s="268">
        <f>ROUND(I275*H275,2)</f>
        <v>0</v>
      </c>
      <c r="K275" s="264" t="s">
        <v>140</v>
      </c>
      <c r="L275" s="269"/>
      <c r="M275" s="270" t="s">
        <v>1</v>
      </c>
      <c r="N275" s="271" t="s">
        <v>44</v>
      </c>
      <c r="O275" s="90"/>
      <c r="P275" s="227">
        <f>O275*H275</f>
        <v>0</v>
      </c>
      <c r="Q275" s="227">
        <v>0.111</v>
      </c>
      <c r="R275" s="227">
        <f>Q275*H275</f>
        <v>0.222</v>
      </c>
      <c r="S275" s="227">
        <v>0</v>
      </c>
      <c r="T275" s="228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9" t="s">
        <v>156</v>
      </c>
      <c r="AT275" s="229" t="s">
        <v>321</v>
      </c>
      <c r="AU275" s="229" t="s">
        <v>89</v>
      </c>
      <c r="AY275" s="16" t="s">
        <v>133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6" t="s">
        <v>87</v>
      </c>
      <c r="BK275" s="230">
        <f>ROUND(I275*H275,2)</f>
        <v>0</v>
      </c>
      <c r="BL275" s="16" t="s">
        <v>141</v>
      </c>
      <c r="BM275" s="229" t="s">
        <v>489</v>
      </c>
    </row>
    <row r="276" spans="1:47" s="2" customFormat="1" ht="12">
      <c r="A276" s="37"/>
      <c r="B276" s="38"/>
      <c r="C276" s="39"/>
      <c r="D276" s="231" t="s">
        <v>143</v>
      </c>
      <c r="E276" s="39"/>
      <c r="F276" s="232" t="s">
        <v>488</v>
      </c>
      <c r="G276" s="39"/>
      <c r="H276" s="39"/>
      <c r="I276" s="233"/>
      <c r="J276" s="39"/>
      <c r="K276" s="39"/>
      <c r="L276" s="43"/>
      <c r="M276" s="234"/>
      <c r="N276" s="235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143</v>
      </c>
      <c r="AU276" s="16" t="s">
        <v>89</v>
      </c>
    </row>
    <row r="277" spans="1:51" s="13" customFormat="1" ht="12">
      <c r="A277" s="13"/>
      <c r="B277" s="236"/>
      <c r="C277" s="237"/>
      <c r="D277" s="231" t="s">
        <v>145</v>
      </c>
      <c r="E277" s="238" t="s">
        <v>1</v>
      </c>
      <c r="F277" s="239" t="s">
        <v>217</v>
      </c>
      <c r="G277" s="237"/>
      <c r="H277" s="240">
        <v>2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145</v>
      </c>
      <c r="AU277" s="246" t="s">
        <v>89</v>
      </c>
      <c r="AV277" s="13" t="s">
        <v>89</v>
      </c>
      <c r="AW277" s="13" t="s">
        <v>36</v>
      </c>
      <c r="AX277" s="13" t="s">
        <v>87</v>
      </c>
      <c r="AY277" s="246" t="s">
        <v>133</v>
      </c>
    </row>
    <row r="278" spans="1:65" s="2" customFormat="1" ht="24.15" customHeight="1">
      <c r="A278" s="37"/>
      <c r="B278" s="38"/>
      <c r="C278" s="218" t="s">
        <v>490</v>
      </c>
      <c r="D278" s="218" t="s">
        <v>136</v>
      </c>
      <c r="E278" s="219" t="s">
        <v>491</v>
      </c>
      <c r="F278" s="220" t="s">
        <v>492</v>
      </c>
      <c r="G278" s="221" t="s">
        <v>139</v>
      </c>
      <c r="H278" s="222">
        <v>2</v>
      </c>
      <c r="I278" s="223"/>
      <c r="J278" s="224">
        <f>ROUND(I278*H278,2)</f>
        <v>0</v>
      </c>
      <c r="K278" s="220" t="s">
        <v>140</v>
      </c>
      <c r="L278" s="43"/>
      <c r="M278" s="225" t="s">
        <v>1</v>
      </c>
      <c r="N278" s="226" t="s">
        <v>44</v>
      </c>
      <c r="O278" s="90"/>
      <c r="P278" s="227">
        <f>O278*H278</f>
        <v>0</v>
      </c>
      <c r="Q278" s="227">
        <v>0.02972</v>
      </c>
      <c r="R278" s="227">
        <f>Q278*H278</f>
        <v>0.05944</v>
      </c>
      <c r="S278" s="227">
        <v>0</v>
      </c>
      <c r="T278" s="228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9" t="s">
        <v>141</v>
      </c>
      <c r="AT278" s="229" t="s">
        <v>136</v>
      </c>
      <c r="AU278" s="229" t="s">
        <v>89</v>
      </c>
      <c r="AY278" s="16" t="s">
        <v>133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6" t="s">
        <v>87</v>
      </c>
      <c r="BK278" s="230">
        <f>ROUND(I278*H278,2)</f>
        <v>0</v>
      </c>
      <c r="BL278" s="16" t="s">
        <v>141</v>
      </c>
      <c r="BM278" s="229" t="s">
        <v>493</v>
      </c>
    </row>
    <row r="279" spans="1:47" s="2" customFormat="1" ht="12">
      <c r="A279" s="37"/>
      <c r="B279" s="38"/>
      <c r="C279" s="39"/>
      <c r="D279" s="231" t="s">
        <v>143</v>
      </c>
      <c r="E279" s="39"/>
      <c r="F279" s="232" t="s">
        <v>494</v>
      </c>
      <c r="G279" s="39"/>
      <c r="H279" s="39"/>
      <c r="I279" s="233"/>
      <c r="J279" s="39"/>
      <c r="K279" s="39"/>
      <c r="L279" s="43"/>
      <c r="M279" s="234"/>
      <c r="N279" s="235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143</v>
      </c>
      <c r="AU279" s="16" t="s">
        <v>89</v>
      </c>
    </row>
    <row r="280" spans="1:51" s="13" customFormat="1" ht="12">
      <c r="A280" s="13"/>
      <c r="B280" s="236"/>
      <c r="C280" s="237"/>
      <c r="D280" s="231" t="s">
        <v>145</v>
      </c>
      <c r="E280" s="238" t="s">
        <v>1</v>
      </c>
      <c r="F280" s="239" t="s">
        <v>217</v>
      </c>
      <c r="G280" s="237"/>
      <c r="H280" s="240">
        <v>2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145</v>
      </c>
      <c r="AU280" s="246" t="s">
        <v>89</v>
      </c>
      <c r="AV280" s="13" t="s">
        <v>89</v>
      </c>
      <c r="AW280" s="13" t="s">
        <v>36</v>
      </c>
      <c r="AX280" s="13" t="s">
        <v>87</v>
      </c>
      <c r="AY280" s="246" t="s">
        <v>133</v>
      </c>
    </row>
    <row r="281" spans="1:65" s="2" customFormat="1" ht="24.15" customHeight="1">
      <c r="A281" s="37"/>
      <c r="B281" s="38"/>
      <c r="C281" s="262" t="s">
        <v>495</v>
      </c>
      <c r="D281" s="262" t="s">
        <v>321</v>
      </c>
      <c r="E281" s="263" t="s">
        <v>496</v>
      </c>
      <c r="F281" s="264" t="s">
        <v>497</v>
      </c>
      <c r="G281" s="265" t="s">
        <v>139</v>
      </c>
      <c r="H281" s="266">
        <v>2</v>
      </c>
      <c r="I281" s="267"/>
      <c r="J281" s="268">
        <f>ROUND(I281*H281,2)</f>
        <v>0</v>
      </c>
      <c r="K281" s="264" t="s">
        <v>140</v>
      </c>
      <c r="L281" s="269"/>
      <c r="M281" s="270" t="s">
        <v>1</v>
      </c>
      <c r="N281" s="271" t="s">
        <v>44</v>
      </c>
      <c r="O281" s="90"/>
      <c r="P281" s="227">
        <f>O281*H281</f>
        <v>0</v>
      </c>
      <c r="Q281" s="227">
        <v>0.09</v>
      </c>
      <c r="R281" s="227">
        <f>Q281*H281</f>
        <v>0.18</v>
      </c>
      <c r="S281" s="227">
        <v>0</v>
      </c>
      <c r="T281" s="228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9" t="s">
        <v>156</v>
      </c>
      <c r="AT281" s="229" t="s">
        <v>321</v>
      </c>
      <c r="AU281" s="229" t="s">
        <v>89</v>
      </c>
      <c r="AY281" s="16" t="s">
        <v>133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6" t="s">
        <v>87</v>
      </c>
      <c r="BK281" s="230">
        <f>ROUND(I281*H281,2)</f>
        <v>0</v>
      </c>
      <c r="BL281" s="16" t="s">
        <v>141</v>
      </c>
      <c r="BM281" s="229" t="s">
        <v>498</v>
      </c>
    </row>
    <row r="282" spans="1:47" s="2" customFormat="1" ht="12">
      <c r="A282" s="37"/>
      <c r="B282" s="38"/>
      <c r="C282" s="39"/>
      <c r="D282" s="231" t="s">
        <v>143</v>
      </c>
      <c r="E282" s="39"/>
      <c r="F282" s="232" t="s">
        <v>497</v>
      </c>
      <c r="G282" s="39"/>
      <c r="H282" s="39"/>
      <c r="I282" s="233"/>
      <c r="J282" s="39"/>
      <c r="K282" s="39"/>
      <c r="L282" s="43"/>
      <c r="M282" s="234"/>
      <c r="N282" s="235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143</v>
      </c>
      <c r="AU282" s="16" t="s">
        <v>89</v>
      </c>
    </row>
    <row r="283" spans="1:51" s="13" customFormat="1" ht="12">
      <c r="A283" s="13"/>
      <c r="B283" s="236"/>
      <c r="C283" s="237"/>
      <c r="D283" s="231" t="s">
        <v>145</v>
      </c>
      <c r="E283" s="238" t="s">
        <v>1</v>
      </c>
      <c r="F283" s="239" t="s">
        <v>217</v>
      </c>
      <c r="G283" s="237"/>
      <c r="H283" s="240">
        <v>2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145</v>
      </c>
      <c r="AU283" s="246" t="s">
        <v>89</v>
      </c>
      <c r="AV283" s="13" t="s">
        <v>89</v>
      </c>
      <c r="AW283" s="13" t="s">
        <v>36</v>
      </c>
      <c r="AX283" s="13" t="s">
        <v>87</v>
      </c>
      <c r="AY283" s="246" t="s">
        <v>133</v>
      </c>
    </row>
    <row r="284" spans="1:65" s="2" customFormat="1" ht="24.15" customHeight="1">
      <c r="A284" s="37"/>
      <c r="B284" s="38"/>
      <c r="C284" s="218" t="s">
        <v>499</v>
      </c>
      <c r="D284" s="218" t="s">
        <v>136</v>
      </c>
      <c r="E284" s="219" t="s">
        <v>500</v>
      </c>
      <c r="F284" s="220" t="s">
        <v>501</v>
      </c>
      <c r="G284" s="221" t="s">
        <v>139</v>
      </c>
      <c r="H284" s="222">
        <v>2</v>
      </c>
      <c r="I284" s="223"/>
      <c r="J284" s="224">
        <f>ROUND(I284*H284,2)</f>
        <v>0</v>
      </c>
      <c r="K284" s="220" t="s">
        <v>140</v>
      </c>
      <c r="L284" s="43"/>
      <c r="M284" s="225" t="s">
        <v>1</v>
      </c>
      <c r="N284" s="226" t="s">
        <v>44</v>
      </c>
      <c r="O284" s="90"/>
      <c r="P284" s="227">
        <f>O284*H284</f>
        <v>0</v>
      </c>
      <c r="Q284" s="227">
        <v>0.21734</v>
      </c>
      <c r="R284" s="227">
        <f>Q284*H284</f>
        <v>0.43468</v>
      </c>
      <c r="S284" s="227">
        <v>0</v>
      </c>
      <c r="T284" s="228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9" t="s">
        <v>141</v>
      </c>
      <c r="AT284" s="229" t="s">
        <v>136</v>
      </c>
      <c r="AU284" s="229" t="s">
        <v>89</v>
      </c>
      <c r="AY284" s="16" t="s">
        <v>133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6" t="s">
        <v>87</v>
      </c>
      <c r="BK284" s="230">
        <f>ROUND(I284*H284,2)</f>
        <v>0</v>
      </c>
      <c r="BL284" s="16" t="s">
        <v>141</v>
      </c>
      <c r="BM284" s="229" t="s">
        <v>502</v>
      </c>
    </row>
    <row r="285" spans="1:47" s="2" customFormat="1" ht="12">
      <c r="A285" s="37"/>
      <c r="B285" s="38"/>
      <c r="C285" s="39"/>
      <c r="D285" s="231" t="s">
        <v>143</v>
      </c>
      <c r="E285" s="39"/>
      <c r="F285" s="232" t="s">
        <v>503</v>
      </c>
      <c r="G285" s="39"/>
      <c r="H285" s="39"/>
      <c r="I285" s="233"/>
      <c r="J285" s="39"/>
      <c r="K285" s="39"/>
      <c r="L285" s="43"/>
      <c r="M285" s="234"/>
      <c r="N285" s="235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143</v>
      </c>
      <c r="AU285" s="16" t="s">
        <v>89</v>
      </c>
    </row>
    <row r="286" spans="1:51" s="13" customFormat="1" ht="12">
      <c r="A286" s="13"/>
      <c r="B286" s="236"/>
      <c r="C286" s="237"/>
      <c r="D286" s="231" t="s">
        <v>145</v>
      </c>
      <c r="E286" s="238" t="s">
        <v>1</v>
      </c>
      <c r="F286" s="239" t="s">
        <v>217</v>
      </c>
      <c r="G286" s="237"/>
      <c r="H286" s="240">
        <v>2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145</v>
      </c>
      <c r="AU286" s="246" t="s">
        <v>89</v>
      </c>
      <c r="AV286" s="13" t="s">
        <v>89</v>
      </c>
      <c r="AW286" s="13" t="s">
        <v>36</v>
      </c>
      <c r="AX286" s="13" t="s">
        <v>87</v>
      </c>
      <c r="AY286" s="246" t="s">
        <v>133</v>
      </c>
    </row>
    <row r="287" spans="1:65" s="2" customFormat="1" ht="24.15" customHeight="1">
      <c r="A287" s="37"/>
      <c r="B287" s="38"/>
      <c r="C287" s="262" t="s">
        <v>504</v>
      </c>
      <c r="D287" s="262" t="s">
        <v>321</v>
      </c>
      <c r="E287" s="263" t="s">
        <v>505</v>
      </c>
      <c r="F287" s="264" t="s">
        <v>506</v>
      </c>
      <c r="G287" s="265" t="s">
        <v>139</v>
      </c>
      <c r="H287" s="266">
        <v>2</v>
      </c>
      <c r="I287" s="267"/>
      <c r="J287" s="268">
        <f>ROUND(I287*H287,2)</f>
        <v>0</v>
      </c>
      <c r="K287" s="264" t="s">
        <v>140</v>
      </c>
      <c r="L287" s="269"/>
      <c r="M287" s="270" t="s">
        <v>1</v>
      </c>
      <c r="N287" s="271" t="s">
        <v>44</v>
      </c>
      <c r="O287" s="90"/>
      <c r="P287" s="227">
        <f>O287*H287</f>
        <v>0</v>
      </c>
      <c r="Q287" s="227">
        <v>0.108</v>
      </c>
      <c r="R287" s="227">
        <f>Q287*H287</f>
        <v>0.216</v>
      </c>
      <c r="S287" s="227">
        <v>0</v>
      </c>
      <c r="T287" s="228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9" t="s">
        <v>156</v>
      </c>
      <c r="AT287" s="229" t="s">
        <v>321</v>
      </c>
      <c r="AU287" s="229" t="s">
        <v>89</v>
      </c>
      <c r="AY287" s="16" t="s">
        <v>133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6" t="s">
        <v>87</v>
      </c>
      <c r="BK287" s="230">
        <f>ROUND(I287*H287,2)</f>
        <v>0</v>
      </c>
      <c r="BL287" s="16" t="s">
        <v>141</v>
      </c>
      <c r="BM287" s="229" t="s">
        <v>507</v>
      </c>
    </row>
    <row r="288" spans="1:47" s="2" customFormat="1" ht="12">
      <c r="A288" s="37"/>
      <c r="B288" s="38"/>
      <c r="C288" s="39"/>
      <c r="D288" s="231" t="s">
        <v>143</v>
      </c>
      <c r="E288" s="39"/>
      <c r="F288" s="232" t="s">
        <v>506</v>
      </c>
      <c r="G288" s="39"/>
      <c r="H288" s="39"/>
      <c r="I288" s="233"/>
      <c r="J288" s="39"/>
      <c r="K288" s="39"/>
      <c r="L288" s="43"/>
      <c r="M288" s="234"/>
      <c r="N288" s="235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143</v>
      </c>
      <c r="AU288" s="16" t="s">
        <v>89</v>
      </c>
    </row>
    <row r="289" spans="1:51" s="13" customFormat="1" ht="12">
      <c r="A289" s="13"/>
      <c r="B289" s="236"/>
      <c r="C289" s="237"/>
      <c r="D289" s="231" t="s">
        <v>145</v>
      </c>
      <c r="E289" s="238" t="s">
        <v>1</v>
      </c>
      <c r="F289" s="239" t="s">
        <v>217</v>
      </c>
      <c r="G289" s="237"/>
      <c r="H289" s="240">
        <v>2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145</v>
      </c>
      <c r="AU289" s="246" t="s">
        <v>89</v>
      </c>
      <c r="AV289" s="13" t="s">
        <v>89</v>
      </c>
      <c r="AW289" s="13" t="s">
        <v>36</v>
      </c>
      <c r="AX289" s="13" t="s">
        <v>87</v>
      </c>
      <c r="AY289" s="246" t="s">
        <v>133</v>
      </c>
    </row>
    <row r="290" spans="1:65" s="2" customFormat="1" ht="24.15" customHeight="1">
      <c r="A290" s="37"/>
      <c r="B290" s="38"/>
      <c r="C290" s="262" t="s">
        <v>508</v>
      </c>
      <c r="D290" s="262" t="s">
        <v>321</v>
      </c>
      <c r="E290" s="263" t="s">
        <v>509</v>
      </c>
      <c r="F290" s="264" t="s">
        <v>510</v>
      </c>
      <c r="G290" s="265" t="s">
        <v>139</v>
      </c>
      <c r="H290" s="266">
        <v>2</v>
      </c>
      <c r="I290" s="267"/>
      <c r="J290" s="268">
        <f>ROUND(I290*H290,2)</f>
        <v>0</v>
      </c>
      <c r="K290" s="264" t="s">
        <v>140</v>
      </c>
      <c r="L290" s="269"/>
      <c r="M290" s="270" t="s">
        <v>1</v>
      </c>
      <c r="N290" s="271" t="s">
        <v>44</v>
      </c>
      <c r="O290" s="90"/>
      <c r="P290" s="227">
        <f>O290*H290</f>
        <v>0</v>
      </c>
      <c r="Q290" s="227">
        <v>0.027</v>
      </c>
      <c r="R290" s="227">
        <f>Q290*H290</f>
        <v>0.054</v>
      </c>
      <c r="S290" s="227">
        <v>0</v>
      </c>
      <c r="T290" s="228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9" t="s">
        <v>156</v>
      </c>
      <c r="AT290" s="229" t="s">
        <v>321</v>
      </c>
      <c r="AU290" s="229" t="s">
        <v>89</v>
      </c>
      <c r="AY290" s="16" t="s">
        <v>133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6" t="s">
        <v>87</v>
      </c>
      <c r="BK290" s="230">
        <f>ROUND(I290*H290,2)</f>
        <v>0</v>
      </c>
      <c r="BL290" s="16" t="s">
        <v>141</v>
      </c>
      <c r="BM290" s="229" t="s">
        <v>511</v>
      </c>
    </row>
    <row r="291" spans="1:47" s="2" customFormat="1" ht="12">
      <c r="A291" s="37"/>
      <c r="B291" s="38"/>
      <c r="C291" s="39"/>
      <c r="D291" s="231" t="s">
        <v>143</v>
      </c>
      <c r="E291" s="39"/>
      <c r="F291" s="232" t="s">
        <v>510</v>
      </c>
      <c r="G291" s="39"/>
      <c r="H291" s="39"/>
      <c r="I291" s="233"/>
      <c r="J291" s="39"/>
      <c r="K291" s="39"/>
      <c r="L291" s="43"/>
      <c r="M291" s="234"/>
      <c r="N291" s="235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143</v>
      </c>
      <c r="AU291" s="16" t="s">
        <v>89</v>
      </c>
    </row>
    <row r="292" spans="1:51" s="13" customFormat="1" ht="12">
      <c r="A292" s="13"/>
      <c r="B292" s="236"/>
      <c r="C292" s="237"/>
      <c r="D292" s="231" t="s">
        <v>145</v>
      </c>
      <c r="E292" s="238" t="s">
        <v>1</v>
      </c>
      <c r="F292" s="239" t="s">
        <v>217</v>
      </c>
      <c r="G292" s="237"/>
      <c r="H292" s="240">
        <v>2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145</v>
      </c>
      <c r="AU292" s="246" t="s">
        <v>89</v>
      </c>
      <c r="AV292" s="13" t="s">
        <v>89</v>
      </c>
      <c r="AW292" s="13" t="s">
        <v>36</v>
      </c>
      <c r="AX292" s="13" t="s">
        <v>87</v>
      </c>
      <c r="AY292" s="246" t="s">
        <v>133</v>
      </c>
    </row>
    <row r="293" spans="1:65" s="2" customFormat="1" ht="24.15" customHeight="1">
      <c r="A293" s="37"/>
      <c r="B293" s="38"/>
      <c r="C293" s="218" t="s">
        <v>512</v>
      </c>
      <c r="D293" s="218" t="s">
        <v>136</v>
      </c>
      <c r="E293" s="219" t="s">
        <v>513</v>
      </c>
      <c r="F293" s="220" t="s">
        <v>514</v>
      </c>
      <c r="G293" s="221" t="s">
        <v>139</v>
      </c>
      <c r="H293" s="222">
        <v>2</v>
      </c>
      <c r="I293" s="223"/>
      <c r="J293" s="224">
        <f>ROUND(I293*H293,2)</f>
        <v>0</v>
      </c>
      <c r="K293" s="220" t="s">
        <v>140</v>
      </c>
      <c r="L293" s="43"/>
      <c r="M293" s="225" t="s">
        <v>1</v>
      </c>
      <c r="N293" s="226" t="s">
        <v>44</v>
      </c>
      <c r="O293" s="90"/>
      <c r="P293" s="227">
        <f>O293*H293</f>
        <v>0</v>
      </c>
      <c r="Q293" s="227">
        <v>0</v>
      </c>
      <c r="R293" s="227">
        <f>Q293*H293</f>
        <v>0</v>
      </c>
      <c r="S293" s="227">
        <v>0.05</v>
      </c>
      <c r="T293" s="228">
        <f>S293*H293</f>
        <v>0.1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9" t="s">
        <v>141</v>
      </c>
      <c r="AT293" s="229" t="s">
        <v>136</v>
      </c>
      <c r="AU293" s="229" t="s">
        <v>89</v>
      </c>
      <c r="AY293" s="16" t="s">
        <v>133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6" t="s">
        <v>87</v>
      </c>
      <c r="BK293" s="230">
        <f>ROUND(I293*H293,2)</f>
        <v>0</v>
      </c>
      <c r="BL293" s="16" t="s">
        <v>141</v>
      </c>
      <c r="BM293" s="229" t="s">
        <v>515</v>
      </c>
    </row>
    <row r="294" spans="1:47" s="2" customFormat="1" ht="12">
      <c r="A294" s="37"/>
      <c r="B294" s="38"/>
      <c r="C294" s="39"/>
      <c r="D294" s="231" t="s">
        <v>143</v>
      </c>
      <c r="E294" s="39"/>
      <c r="F294" s="232" t="s">
        <v>516</v>
      </c>
      <c r="G294" s="39"/>
      <c r="H294" s="39"/>
      <c r="I294" s="233"/>
      <c r="J294" s="39"/>
      <c r="K294" s="39"/>
      <c r="L294" s="43"/>
      <c r="M294" s="234"/>
      <c r="N294" s="235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143</v>
      </c>
      <c r="AU294" s="16" t="s">
        <v>89</v>
      </c>
    </row>
    <row r="295" spans="1:51" s="13" customFormat="1" ht="12">
      <c r="A295" s="13"/>
      <c r="B295" s="236"/>
      <c r="C295" s="237"/>
      <c r="D295" s="231" t="s">
        <v>145</v>
      </c>
      <c r="E295" s="238" t="s">
        <v>217</v>
      </c>
      <c r="F295" s="239" t="s">
        <v>89</v>
      </c>
      <c r="G295" s="237"/>
      <c r="H295" s="240">
        <v>2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145</v>
      </c>
      <c r="AU295" s="246" t="s">
        <v>89</v>
      </c>
      <c r="AV295" s="13" t="s">
        <v>89</v>
      </c>
      <c r="AW295" s="13" t="s">
        <v>36</v>
      </c>
      <c r="AX295" s="13" t="s">
        <v>87</v>
      </c>
      <c r="AY295" s="246" t="s">
        <v>133</v>
      </c>
    </row>
    <row r="296" spans="1:65" s="2" customFormat="1" ht="24.15" customHeight="1">
      <c r="A296" s="37"/>
      <c r="B296" s="38"/>
      <c r="C296" s="218" t="s">
        <v>517</v>
      </c>
      <c r="D296" s="218" t="s">
        <v>136</v>
      </c>
      <c r="E296" s="219" t="s">
        <v>518</v>
      </c>
      <c r="F296" s="220" t="s">
        <v>519</v>
      </c>
      <c r="G296" s="221" t="s">
        <v>139</v>
      </c>
      <c r="H296" s="222">
        <v>2</v>
      </c>
      <c r="I296" s="223"/>
      <c r="J296" s="224">
        <f>ROUND(I296*H296,2)</f>
        <v>0</v>
      </c>
      <c r="K296" s="220" t="s">
        <v>261</v>
      </c>
      <c r="L296" s="43"/>
      <c r="M296" s="225" t="s">
        <v>1</v>
      </c>
      <c r="N296" s="226" t="s">
        <v>44</v>
      </c>
      <c r="O296" s="90"/>
      <c r="P296" s="227">
        <f>O296*H296</f>
        <v>0</v>
      </c>
      <c r="Q296" s="227">
        <v>0.4208</v>
      </c>
      <c r="R296" s="227">
        <f>Q296*H296</f>
        <v>0.8416</v>
      </c>
      <c r="S296" s="227">
        <v>0</v>
      </c>
      <c r="T296" s="228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9" t="s">
        <v>141</v>
      </c>
      <c r="AT296" s="229" t="s">
        <v>136</v>
      </c>
      <c r="AU296" s="229" t="s">
        <v>89</v>
      </c>
      <c r="AY296" s="16" t="s">
        <v>133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6" t="s">
        <v>87</v>
      </c>
      <c r="BK296" s="230">
        <f>ROUND(I296*H296,2)</f>
        <v>0</v>
      </c>
      <c r="BL296" s="16" t="s">
        <v>141</v>
      </c>
      <c r="BM296" s="229" t="s">
        <v>520</v>
      </c>
    </row>
    <row r="297" spans="1:47" s="2" customFormat="1" ht="12">
      <c r="A297" s="37"/>
      <c r="B297" s="38"/>
      <c r="C297" s="39"/>
      <c r="D297" s="231" t="s">
        <v>143</v>
      </c>
      <c r="E297" s="39"/>
      <c r="F297" s="232" t="s">
        <v>519</v>
      </c>
      <c r="G297" s="39"/>
      <c r="H297" s="39"/>
      <c r="I297" s="233"/>
      <c r="J297" s="39"/>
      <c r="K297" s="39"/>
      <c r="L297" s="43"/>
      <c r="M297" s="234"/>
      <c r="N297" s="235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143</v>
      </c>
      <c r="AU297" s="16" t="s">
        <v>89</v>
      </c>
    </row>
    <row r="298" spans="1:65" s="2" customFormat="1" ht="24.15" customHeight="1">
      <c r="A298" s="37"/>
      <c r="B298" s="38"/>
      <c r="C298" s="218" t="s">
        <v>521</v>
      </c>
      <c r="D298" s="218" t="s">
        <v>136</v>
      </c>
      <c r="E298" s="219" t="s">
        <v>522</v>
      </c>
      <c r="F298" s="220" t="s">
        <v>523</v>
      </c>
      <c r="G298" s="221" t="s">
        <v>288</v>
      </c>
      <c r="H298" s="222">
        <v>0.19</v>
      </c>
      <c r="I298" s="223"/>
      <c r="J298" s="224">
        <f>ROUND(I298*H298,2)</f>
        <v>0</v>
      </c>
      <c r="K298" s="220" t="s">
        <v>140</v>
      </c>
      <c r="L298" s="43"/>
      <c r="M298" s="225" t="s">
        <v>1</v>
      </c>
      <c r="N298" s="226" t="s">
        <v>44</v>
      </c>
      <c r="O298" s="90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9" t="s">
        <v>141</v>
      </c>
      <c r="AT298" s="229" t="s">
        <v>136</v>
      </c>
      <c r="AU298" s="229" t="s">
        <v>89</v>
      </c>
      <c r="AY298" s="16" t="s">
        <v>133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6" t="s">
        <v>87</v>
      </c>
      <c r="BK298" s="230">
        <f>ROUND(I298*H298,2)</f>
        <v>0</v>
      </c>
      <c r="BL298" s="16" t="s">
        <v>141</v>
      </c>
      <c r="BM298" s="229" t="s">
        <v>524</v>
      </c>
    </row>
    <row r="299" spans="1:47" s="2" customFormat="1" ht="12">
      <c r="A299" s="37"/>
      <c r="B299" s="38"/>
      <c r="C299" s="39"/>
      <c r="D299" s="231" t="s">
        <v>143</v>
      </c>
      <c r="E299" s="39"/>
      <c r="F299" s="232" t="s">
        <v>525</v>
      </c>
      <c r="G299" s="39"/>
      <c r="H299" s="39"/>
      <c r="I299" s="233"/>
      <c r="J299" s="39"/>
      <c r="K299" s="39"/>
      <c r="L299" s="43"/>
      <c r="M299" s="234"/>
      <c r="N299" s="235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143</v>
      </c>
      <c r="AU299" s="16" t="s">
        <v>89</v>
      </c>
    </row>
    <row r="300" spans="1:51" s="13" customFormat="1" ht="12">
      <c r="A300" s="13"/>
      <c r="B300" s="236"/>
      <c r="C300" s="237"/>
      <c r="D300" s="231" t="s">
        <v>145</v>
      </c>
      <c r="E300" s="238" t="s">
        <v>526</v>
      </c>
      <c r="F300" s="239" t="s">
        <v>527</v>
      </c>
      <c r="G300" s="237"/>
      <c r="H300" s="240">
        <v>0.19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145</v>
      </c>
      <c r="AU300" s="246" t="s">
        <v>89</v>
      </c>
      <c r="AV300" s="13" t="s">
        <v>89</v>
      </c>
      <c r="AW300" s="13" t="s">
        <v>36</v>
      </c>
      <c r="AX300" s="13" t="s">
        <v>87</v>
      </c>
      <c r="AY300" s="246" t="s">
        <v>133</v>
      </c>
    </row>
    <row r="301" spans="1:63" s="12" customFormat="1" ht="22.8" customHeight="1">
      <c r="A301" s="12"/>
      <c r="B301" s="202"/>
      <c r="C301" s="203"/>
      <c r="D301" s="204" t="s">
        <v>78</v>
      </c>
      <c r="E301" s="216" t="s">
        <v>134</v>
      </c>
      <c r="F301" s="216" t="s">
        <v>135</v>
      </c>
      <c r="G301" s="203"/>
      <c r="H301" s="203"/>
      <c r="I301" s="206"/>
      <c r="J301" s="217">
        <f>BK301</f>
        <v>0</v>
      </c>
      <c r="K301" s="203"/>
      <c r="L301" s="208"/>
      <c r="M301" s="209"/>
      <c r="N301" s="210"/>
      <c r="O301" s="210"/>
      <c r="P301" s="211">
        <f>SUM(P302:P365)</f>
        <v>0</v>
      </c>
      <c r="Q301" s="210"/>
      <c r="R301" s="211">
        <f>SUM(R302:R365)</f>
        <v>52.886875999999994</v>
      </c>
      <c r="S301" s="210"/>
      <c r="T301" s="212">
        <f>SUM(T302:T365)</f>
        <v>0.164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3" t="s">
        <v>87</v>
      </c>
      <c r="AT301" s="214" t="s">
        <v>78</v>
      </c>
      <c r="AU301" s="214" t="s">
        <v>87</v>
      </c>
      <c r="AY301" s="213" t="s">
        <v>133</v>
      </c>
      <c r="BK301" s="215">
        <f>SUM(BK302:BK365)</f>
        <v>0</v>
      </c>
    </row>
    <row r="302" spans="1:65" s="2" customFormat="1" ht="24.15" customHeight="1">
      <c r="A302" s="37"/>
      <c r="B302" s="38"/>
      <c r="C302" s="218" t="s">
        <v>528</v>
      </c>
      <c r="D302" s="218" t="s">
        <v>136</v>
      </c>
      <c r="E302" s="219" t="s">
        <v>529</v>
      </c>
      <c r="F302" s="220" t="s">
        <v>530</v>
      </c>
      <c r="G302" s="221" t="s">
        <v>139</v>
      </c>
      <c r="H302" s="222">
        <v>2</v>
      </c>
      <c r="I302" s="223"/>
      <c r="J302" s="224">
        <f>ROUND(I302*H302,2)</f>
        <v>0</v>
      </c>
      <c r="K302" s="220" t="s">
        <v>140</v>
      </c>
      <c r="L302" s="43"/>
      <c r="M302" s="225" t="s">
        <v>1</v>
      </c>
      <c r="N302" s="226" t="s">
        <v>44</v>
      </c>
      <c r="O302" s="90"/>
      <c r="P302" s="227">
        <f>O302*H302</f>
        <v>0</v>
      </c>
      <c r="Q302" s="227">
        <v>0.11241</v>
      </c>
      <c r="R302" s="227">
        <f>Q302*H302</f>
        <v>0.22482</v>
      </c>
      <c r="S302" s="227">
        <v>0</v>
      </c>
      <c r="T302" s="228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9" t="s">
        <v>141</v>
      </c>
      <c r="AT302" s="229" t="s">
        <v>136</v>
      </c>
      <c r="AU302" s="229" t="s">
        <v>89</v>
      </c>
      <c r="AY302" s="16" t="s">
        <v>133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6" t="s">
        <v>87</v>
      </c>
      <c r="BK302" s="230">
        <f>ROUND(I302*H302,2)</f>
        <v>0</v>
      </c>
      <c r="BL302" s="16" t="s">
        <v>141</v>
      </c>
      <c r="BM302" s="229" t="s">
        <v>531</v>
      </c>
    </row>
    <row r="303" spans="1:47" s="2" customFormat="1" ht="12">
      <c r="A303" s="37"/>
      <c r="B303" s="38"/>
      <c r="C303" s="39"/>
      <c r="D303" s="231" t="s">
        <v>143</v>
      </c>
      <c r="E303" s="39"/>
      <c r="F303" s="232" t="s">
        <v>532</v>
      </c>
      <c r="G303" s="39"/>
      <c r="H303" s="39"/>
      <c r="I303" s="233"/>
      <c r="J303" s="39"/>
      <c r="K303" s="39"/>
      <c r="L303" s="43"/>
      <c r="M303" s="234"/>
      <c r="N303" s="235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143</v>
      </c>
      <c r="AU303" s="16" t="s">
        <v>89</v>
      </c>
    </row>
    <row r="304" spans="1:51" s="13" customFormat="1" ht="12">
      <c r="A304" s="13"/>
      <c r="B304" s="236"/>
      <c r="C304" s="237"/>
      <c r="D304" s="231" t="s">
        <v>145</v>
      </c>
      <c r="E304" s="238" t="s">
        <v>1</v>
      </c>
      <c r="F304" s="239" t="s">
        <v>176</v>
      </c>
      <c r="G304" s="237"/>
      <c r="H304" s="240">
        <v>2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145</v>
      </c>
      <c r="AU304" s="246" t="s">
        <v>89</v>
      </c>
      <c r="AV304" s="13" t="s">
        <v>89</v>
      </c>
      <c r="AW304" s="13" t="s">
        <v>36</v>
      </c>
      <c r="AX304" s="13" t="s">
        <v>87</v>
      </c>
      <c r="AY304" s="246" t="s">
        <v>133</v>
      </c>
    </row>
    <row r="305" spans="1:65" s="2" customFormat="1" ht="24.15" customHeight="1">
      <c r="A305" s="37"/>
      <c r="B305" s="38"/>
      <c r="C305" s="218" t="s">
        <v>533</v>
      </c>
      <c r="D305" s="218" t="s">
        <v>136</v>
      </c>
      <c r="E305" s="219" t="s">
        <v>534</v>
      </c>
      <c r="F305" s="220" t="s">
        <v>535</v>
      </c>
      <c r="G305" s="221" t="s">
        <v>278</v>
      </c>
      <c r="H305" s="222">
        <v>10</v>
      </c>
      <c r="I305" s="223"/>
      <c r="J305" s="224">
        <f>ROUND(I305*H305,2)</f>
        <v>0</v>
      </c>
      <c r="K305" s="220" t="s">
        <v>140</v>
      </c>
      <c r="L305" s="43"/>
      <c r="M305" s="225" t="s">
        <v>1</v>
      </c>
      <c r="N305" s="226" t="s">
        <v>44</v>
      </c>
      <c r="O305" s="90"/>
      <c r="P305" s="227">
        <f>O305*H305</f>
        <v>0</v>
      </c>
      <c r="Q305" s="227">
        <v>0.00013</v>
      </c>
      <c r="R305" s="227">
        <f>Q305*H305</f>
        <v>0.0013</v>
      </c>
      <c r="S305" s="227">
        <v>0</v>
      </c>
      <c r="T305" s="228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9" t="s">
        <v>141</v>
      </c>
      <c r="AT305" s="229" t="s">
        <v>136</v>
      </c>
      <c r="AU305" s="229" t="s">
        <v>89</v>
      </c>
      <c r="AY305" s="16" t="s">
        <v>133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6" t="s">
        <v>87</v>
      </c>
      <c r="BK305" s="230">
        <f>ROUND(I305*H305,2)</f>
        <v>0</v>
      </c>
      <c r="BL305" s="16" t="s">
        <v>141</v>
      </c>
      <c r="BM305" s="229" t="s">
        <v>536</v>
      </c>
    </row>
    <row r="306" spans="1:47" s="2" customFormat="1" ht="12">
      <c r="A306" s="37"/>
      <c r="B306" s="38"/>
      <c r="C306" s="39"/>
      <c r="D306" s="231" t="s">
        <v>143</v>
      </c>
      <c r="E306" s="39"/>
      <c r="F306" s="232" t="s">
        <v>537</v>
      </c>
      <c r="G306" s="39"/>
      <c r="H306" s="39"/>
      <c r="I306" s="233"/>
      <c r="J306" s="39"/>
      <c r="K306" s="39"/>
      <c r="L306" s="43"/>
      <c r="M306" s="234"/>
      <c r="N306" s="235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143</v>
      </c>
      <c r="AU306" s="16" t="s">
        <v>89</v>
      </c>
    </row>
    <row r="307" spans="1:65" s="2" customFormat="1" ht="24.15" customHeight="1">
      <c r="A307" s="37"/>
      <c r="B307" s="38"/>
      <c r="C307" s="218" t="s">
        <v>538</v>
      </c>
      <c r="D307" s="218" t="s">
        <v>136</v>
      </c>
      <c r="E307" s="219" t="s">
        <v>539</v>
      </c>
      <c r="F307" s="220" t="s">
        <v>540</v>
      </c>
      <c r="G307" s="221" t="s">
        <v>244</v>
      </c>
      <c r="H307" s="222">
        <v>1</v>
      </c>
      <c r="I307" s="223"/>
      <c r="J307" s="224">
        <f>ROUND(I307*H307,2)</f>
        <v>0</v>
      </c>
      <c r="K307" s="220" t="s">
        <v>140</v>
      </c>
      <c r="L307" s="43"/>
      <c r="M307" s="225" t="s">
        <v>1</v>
      </c>
      <c r="N307" s="226" t="s">
        <v>44</v>
      </c>
      <c r="O307" s="90"/>
      <c r="P307" s="227">
        <f>O307*H307</f>
        <v>0</v>
      </c>
      <c r="Q307" s="227">
        <v>0.00145</v>
      </c>
      <c r="R307" s="227">
        <f>Q307*H307</f>
        <v>0.00145</v>
      </c>
      <c r="S307" s="227">
        <v>0</v>
      </c>
      <c r="T307" s="228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9" t="s">
        <v>141</v>
      </c>
      <c r="AT307" s="229" t="s">
        <v>136</v>
      </c>
      <c r="AU307" s="229" t="s">
        <v>89</v>
      </c>
      <c r="AY307" s="16" t="s">
        <v>133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6" t="s">
        <v>87</v>
      </c>
      <c r="BK307" s="230">
        <f>ROUND(I307*H307,2)</f>
        <v>0</v>
      </c>
      <c r="BL307" s="16" t="s">
        <v>141</v>
      </c>
      <c r="BM307" s="229" t="s">
        <v>541</v>
      </c>
    </row>
    <row r="308" spans="1:47" s="2" customFormat="1" ht="12">
      <c r="A308" s="37"/>
      <c r="B308" s="38"/>
      <c r="C308" s="39"/>
      <c r="D308" s="231" t="s">
        <v>143</v>
      </c>
      <c r="E308" s="39"/>
      <c r="F308" s="232" t="s">
        <v>542</v>
      </c>
      <c r="G308" s="39"/>
      <c r="H308" s="39"/>
      <c r="I308" s="233"/>
      <c r="J308" s="39"/>
      <c r="K308" s="39"/>
      <c r="L308" s="43"/>
      <c r="M308" s="234"/>
      <c r="N308" s="235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143</v>
      </c>
      <c r="AU308" s="16" t="s">
        <v>89</v>
      </c>
    </row>
    <row r="309" spans="1:51" s="13" customFormat="1" ht="12">
      <c r="A309" s="13"/>
      <c r="B309" s="236"/>
      <c r="C309" s="237"/>
      <c r="D309" s="231" t="s">
        <v>145</v>
      </c>
      <c r="E309" s="238" t="s">
        <v>543</v>
      </c>
      <c r="F309" s="239" t="s">
        <v>87</v>
      </c>
      <c r="G309" s="237"/>
      <c r="H309" s="240">
        <v>1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145</v>
      </c>
      <c r="AU309" s="246" t="s">
        <v>89</v>
      </c>
      <c r="AV309" s="13" t="s">
        <v>89</v>
      </c>
      <c r="AW309" s="13" t="s">
        <v>36</v>
      </c>
      <c r="AX309" s="13" t="s">
        <v>87</v>
      </c>
      <c r="AY309" s="246" t="s">
        <v>133</v>
      </c>
    </row>
    <row r="310" spans="1:65" s="2" customFormat="1" ht="33" customHeight="1">
      <c r="A310" s="37"/>
      <c r="B310" s="38"/>
      <c r="C310" s="218" t="s">
        <v>544</v>
      </c>
      <c r="D310" s="218" t="s">
        <v>136</v>
      </c>
      <c r="E310" s="219" t="s">
        <v>545</v>
      </c>
      <c r="F310" s="220" t="s">
        <v>546</v>
      </c>
      <c r="G310" s="221" t="s">
        <v>278</v>
      </c>
      <c r="H310" s="222">
        <v>141.515</v>
      </c>
      <c r="I310" s="223"/>
      <c r="J310" s="224">
        <f>ROUND(I310*H310,2)</f>
        <v>0</v>
      </c>
      <c r="K310" s="220" t="s">
        <v>140</v>
      </c>
      <c r="L310" s="43"/>
      <c r="M310" s="225" t="s">
        <v>1</v>
      </c>
      <c r="N310" s="226" t="s">
        <v>44</v>
      </c>
      <c r="O310" s="90"/>
      <c r="P310" s="227">
        <f>O310*H310</f>
        <v>0</v>
      </c>
      <c r="Q310" s="227">
        <v>0.1554</v>
      </c>
      <c r="R310" s="227">
        <f>Q310*H310</f>
        <v>21.991431</v>
      </c>
      <c r="S310" s="227">
        <v>0</v>
      </c>
      <c r="T310" s="228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9" t="s">
        <v>141</v>
      </c>
      <c r="AT310" s="229" t="s">
        <v>136</v>
      </c>
      <c r="AU310" s="229" t="s">
        <v>89</v>
      </c>
      <c r="AY310" s="16" t="s">
        <v>133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6" t="s">
        <v>87</v>
      </c>
      <c r="BK310" s="230">
        <f>ROUND(I310*H310,2)</f>
        <v>0</v>
      </c>
      <c r="BL310" s="16" t="s">
        <v>141</v>
      </c>
      <c r="BM310" s="229" t="s">
        <v>547</v>
      </c>
    </row>
    <row r="311" spans="1:47" s="2" customFormat="1" ht="12">
      <c r="A311" s="37"/>
      <c r="B311" s="38"/>
      <c r="C311" s="39"/>
      <c r="D311" s="231" t="s">
        <v>143</v>
      </c>
      <c r="E311" s="39"/>
      <c r="F311" s="232" t="s">
        <v>548</v>
      </c>
      <c r="G311" s="39"/>
      <c r="H311" s="39"/>
      <c r="I311" s="233"/>
      <c r="J311" s="39"/>
      <c r="K311" s="39"/>
      <c r="L311" s="43"/>
      <c r="M311" s="234"/>
      <c r="N311" s="235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143</v>
      </c>
      <c r="AU311" s="16" t="s">
        <v>89</v>
      </c>
    </row>
    <row r="312" spans="1:51" s="13" customFormat="1" ht="12">
      <c r="A312" s="13"/>
      <c r="B312" s="236"/>
      <c r="C312" s="237"/>
      <c r="D312" s="231" t="s">
        <v>145</v>
      </c>
      <c r="E312" s="238" t="s">
        <v>191</v>
      </c>
      <c r="F312" s="239" t="s">
        <v>549</v>
      </c>
      <c r="G312" s="237"/>
      <c r="H312" s="240">
        <v>88.107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145</v>
      </c>
      <c r="AU312" s="246" t="s">
        <v>89</v>
      </c>
      <c r="AV312" s="13" t="s">
        <v>89</v>
      </c>
      <c r="AW312" s="13" t="s">
        <v>36</v>
      </c>
      <c r="AX312" s="13" t="s">
        <v>79</v>
      </c>
      <c r="AY312" s="246" t="s">
        <v>133</v>
      </c>
    </row>
    <row r="313" spans="1:51" s="13" customFormat="1" ht="12">
      <c r="A313" s="13"/>
      <c r="B313" s="236"/>
      <c r="C313" s="237"/>
      <c r="D313" s="231" t="s">
        <v>145</v>
      </c>
      <c r="E313" s="238" t="s">
        <v>193</v>
      </c>
      <c r="F313" s="239" t="s">
        <v>194</v>
      </c>
      <c r="G313" s="237"/>
      <c r="H313" s="240">
        <v>38.518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145</v>
      </c>
      <c r="AU313" s="246" t="s">
        <v>89</v>
      </c>
      <c r="AV313" s="13" t="s">
        <v>89</v>
      </c>
      <c r="AW313" s="13" t="s">
        <v>36</v>
      </c>
      <c r="AX313" s="13" t="s">
        <v>79</v>
      </c>
      <c r="AY313" s="246" t="s">
        <v>133</v>
      </c>
    </row>
    <row r="314" spans="1:51" s="13" customFormat="1" ht="12">
      <c r="A314" s="13"/>
      <c r="B314" s="236"/>
      <c r="C314" s="237"/>
      <c r="D314" s="231" t="s">
        <v>145</v>
      </c>
      <c r="E314" s="238" t="s">
        <v>195</v>
      </c>
      <c r="F314" s="239" t="s">
        <v>175</v>
      </c>
      <c r="G314" s="237"/>
      <c r="H314" s="240">
        <v>5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6" t="s">
        <v>145</v>
      </c>
      <c r="AU314" s="246" t="s">
        <v>89</v>
      </c>
      <c r="AV314" s="13" t="s">
        <v>89</v>
      </c>
      <c r="AW314" s="13" t="s">
        <v>36</v>
      </c>
      <c r="AX314" s="13" t="s">
        <v>79</v>
      </c>
      <c r="AY314" s="246" t="s">
        <v>133</v>
      </c>
    </row>
    <row r="315" spans="1:51" s="13" customFormat="1" ht="12">
      <c r="A315" s="13"/>
      <c r="B315" s="236"/>
      <c r="C315" s="237"/>
      <c r="D315" s="231" t="s">
        <v>145</v>
      </c>
      <c r="E315" s="238" t="s">
        <v>196</v>
      </c>
      <c r="F315" s="239" t="s">
        <v>197</v>
      </c>
      <c r="G315" s="237"/>
      <c r="H315" s="240">
        <v>5.182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145</v>
      </c>
      <c r="AU315" s="246" t="s">
        <v>89</v>
      </c>
      <c r="AV315" s="13" t="s">
        <v>89</v>
      </c>
      <c r="AW315" s="13" t="s">
        <v>36</v>
      </c>
      <c r="AX315" s="13" t="s">
        <v>79</v>
      </c>
      <c r="AY315" s="246" t="s">
        <v>133</v>
      </c>
    </row>
    <row r="316" spans="1:51" s="13" customFormat="1" ht="12">
      <c r="A316" s="13"/>
      <c r="B316" s="236"/>
      <c r="C316" s="237"/>
      <c r="D316" s="231" t="s">
        <v>145</v>
      </c>
      <c r="E316" s="238" t="s">
        <v>198</v>
      </c>
      <c r="F316" s="239" t="s">
        <v>199</v>
      </c>
      <c r="G316" s="237"/>
      <c r="H316" s="240">
        <v>4.708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145</v>
      </c>
      <c r="AU316" s="246" t="s">
        <v>89</v>
      </c>
      <c r="AV316" s="13" t="s">
        <v>89</v>
      </c>
      <c r="AW316" s="13" t="s">
        <v>36</v>
      </c>
      <c r="AX316" s="13" t="s">
        <v>79</v>
      </c>
      <c r="AY316" s="246" t="s">
        <v>133</v>
      </c>
    </row>
    <row r="317" spans="1:51" s="14" customFormat="1" ht="12">
      <c r="A317" s="14"/>
      <c r="B317" s="247"/>
      <c r="C317" s="248"/>
      <c r="D317" s="231" t="s">
        <v>145</v>
      </c>
      <c r="E317" s="249" t="s">
        <v>1</v>
      </c>
      <c r="F317" s="250" t="s">
        <v>146</v>
      </c>
      <c r="G317" s="248"/>
      <c r="H317" s="251">
        <v>141.515</v>
      </c>
      <c r="I317" s="252"/>
      <c r="J317" s="248"/>
      <c r="K317" s="248"/>
      <c r="L317" s="253"/>
      <c r="M317" s="254"/>
      <c r="N317" s="255"/>
      <c r="O317" s="255"/>
      <c r="P317" s="255"/>
      <c r="Q317" s="255"/>
      <c r="R317" s="255"/>
      <c r="S317" s="255"/>
      <c r="T317" s="25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7" t="s">
        <v>145</v>
      </c>
      <c r="AU317" s="257" t="s">
        <v>89</v>
      </c>
      <c r="AV317" s="14" t="s">
        <v>141</v>
      </c>
      <c r="AW317" s="14" t="s">
        <v>36</v>
      </c>
      <c r="AX317" s="14" t="s">
        <v>87</v>
      </c>
      <c r="AY317" s="257" t="s">
        <v>133</v>
      </c>
    </row>
    <row r="318" spans="1:65" s="2" customFormat="1" ht="16.5" customHeight="1">
      <c r="A318" s="37"/>
      <c r="B318" s="38"/>
      <c r="C318" s="262" t="s">
        <v>550</v>
      </c>
      <c r="D318" s="262" t="s">
        <v>321</v>
      </c>
      <c r="E318" s="263" t="s">
        <v>551</v>
      </c>
      <c r="F318" s="264" t="s">
        <v>552</v>
      </c>
      <c r="G318" s="265" t="s">
        <v>278</v>
      </c>
      <c r="H318" s="266">
        <v>89.869</v>
      </c>
      <c r="I318" s="267"/>
      <c r="J318" s="268">
        <f>ROUND(I318*H318,2)</f>
        <v>0</v>
      </c>
      <c r="K318" s="264" t="s">
        <v>140</v>
      </c>
      <c r="L318" s="269"/>
      <c r="M318" s="270" t="s">
        <v>1</v>
      </c>
      <c r="N318" s="271" t="s">
        <v>44</v>
      </c>
      <c r="O318" s="90"/>
      <c r="P318" s="227">
        <f>O318*H318</f>
        <v>0</v>
      </c>
      <c r="Q318" s="227">
        <v>0.102</v>
      </c>
      <c r="R318" s="227">
        <f>Q318*H318</f>
        <v>9.166637999999999</v>
      </c>
      <c r="S318" s="227">
        <v>0</v>
      </c>
      <c r="T318" s="228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9" t="s">
        <v>156</v>
      </c>
      <c r="AT318" s="229" t="s">
        <v>321</v>
      </c>
      <c r="AU318" s="229" t="s">
        <v>89</v>
      </c>
      <c r="AY318" s="16" t="s">
        <v>133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6" t="s">
        <v>87</v>
      </c>
      <c r="BK318" s="230">
        <f>ROUND(I318*H318,2)</f>
        <v>0</v>
      </c>
      <c r="BL318" s="16" t="s">
        <v>141</v>
      </c>
      <c r="BM318" s="229" t="s">
        <v>553</v>
      </c>
    </row>
    <row r="319" spans="1:47" s="2" customFormat="1" ht="12">
      <c r="A319" s="37"/>
      <c r="B319" s="38"/>
      <c r="C319" s="39"/>
      <c r="D319" s="231" t="s">
        <v>143</v>
      </c>
      <c r="E319" s="39"/>
      <c r="F319" s="232" t="s">
        <v>552</v>
      </c>
      <c r="G319" s="39"/>
      <c r="H319" s="39"/>
      <c r="I319" s="233"/>
      <c r="J319" s="39"/>
      <c r="K319" s="39"/>
      <c r="L319" s="43"/>
      <c r="M319" s="234"/>
      <c r="N319" s="235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143</v>
      </c>
      <c r="AU319" s="16" t="s">
        <v>89</v>
      </c>
    </row>
    <row r="320" spans="1:51" s="13" customFormat="1" ht="12">
      <c r="A320" s="13"/>
      <c r="B320" s="236"/>
      <c r="C320" s="237"/>
      <c r="D320" s="231" t="s">
        <v>145</v>
      </c>
      <c r="E320" s="238" t="s">
        <v>1</v>
      </c>
      <c r="F320" s="239" t="s">
        <v>554</v>
      </c>
      <c r="G320" s="237"/>
      <c r="H320" s="240">
        <v>89.869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145</v>
      </c>
      <c r="AU320" s="246" t="s">
        <v>89</v>
      </c>
      <c r="AV320" s="13" t="s">
        <v>89</v>
      </c>
      <c r="AW320" s="13" t="s">
        <v>36</v>
      </c>
      <c r="AX320" s="13" t="s">
        <v>87</v>
      </c>
      <c r="AY320" s="246" t="s">
        <v>133</v>
      </c>
    </row>
    <row r="321" spans="1:65" s="2" customFormat="1" ht="16.5" customHeight="1">
      <c r="A321" s="37"/>
      <c r="B321" s="38"/>
      <c r="C321" s="262" t="s">
        <v>186</v>
      </c>
      <c r="D321" s="262" t="s">
        <v>321</v>
      </c>
      <c r="E321" s="263" t="s">
        <v>555</v>
      </c>
      <c r="F321" s="264" t="s">
        <v>556</v>
      </c>
      <c r="G321" s="265" t="s">
        <v>278</v>
      </c>
      <c r="H321" s="266">
        <v>39.288</v>
      </c>
      <c r="I321" s="267"/>
      <c r="J321" s="268">
        <f>ROUND(I321*H321,2)</f>
        <v>0</v>
      </c>
      <c r="K321" s="264" t="s">
        <v>140</v>
      </c>
      <c r="L321" s="269"/>
      <c r="M321" s="270" t="s">
        <v>1</v>
      </c>
      <c r="N321" s="271" t="s">
        <v>44</v>
      </c>
      <c r="O321" s="90"/>
      <c r="P321" s="227">
        <f>O321*H321</f>
        <v>0</v>
      </c>
      <c r="Q321" s="227">
        <v>0.04</v>
      </c>
      <c r="R321" s="227">
        <f>Q321*H321</f>
        <v>1.5715199999999998</v>
      </c>
      <c r="S321" s="227">
        <v>0</v>
      </c>
      <c r="T321" s="228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9" t="s">
        <v>156</v>
      </c>
      <c r="AT321" s="229" t="s">
        <v>321</v>
      </c>
      <c r="AU321" s="229" t="s">
        <v>89</v>
      </c>
      <c r="AY321" s="16" t="s">
        <v>133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6" t="s">
        <v>87</v>
      </c>
      <c r="BK321" s="230">
        <f>ROUND(I321*H321,2)</f>
        <v>0</v>
      </c>
      <c r="BL321" s="16" t="s">
        <v>141</v>
      </c>
      <c r="BM321" s="229" t="s">
        <v>557</v>
      </c>
    </row>
    <row r="322" spans="1:47" s="2" customFormat="1" ht="12">
      <c r="A322" s="37"/>
      <c r="B322" s="38"/>
      <c r="C322" s="39"/>
      <c r="D322" s="231" t="s">
        <v>143</v>
      </c>
      <c r="E322" s="39"/>
      <c r="F322" s="232" t="s">
        <v>556</v>
      </c>
      <c r="G322" s="39"/>
      <c r="H322" s="39"/>
      <c r="I322" s="233"/>
      <c r="J322" s="39"/>
      <c r="K322" s="39"/>
      <c r="L322" s="43"/>
      <c r="M322" s="234"/>
      <c r="N322" s="235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143</v>
      </c>
      <c r="AU322" s="16" t="s">
        <v>89</v>
      </c>
    </row>
    <row r="323" spans="1:51" s="13" customFormat="1" ht="12">
      <c r="A323" s="13"/>
      <c r="B323" s="236"/>
      <c r="C323" s="237"/>
      <c r="D323" s="231" t="s">
        <v>145</v>
      </c>
      <c r="E323" s="238" t="s">
        <v>1</v>
      </c>
      <c r="F323" s="239" t="s">
        <v>558</v>
      </c>
      <c r="G323" s="237"/>
      <c r="H323" s="240">
        <v>39.288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145</v>
      </c>
      <c r="AU323" s="246" t="s">
        <v>89</v>
      </c>
      <c r="AV323" s="13" t="s">
        <v>89</v>
      </c>
      <c r="AW323" s="13" t="s">
        <v>36</v>
      </c>
      <c r="AX323" s="13" t="s">
        <v>87</v>
      </c>
      <c r="AY323" s="246" t="s">
        <v>133</v>
      </c>
    </row>
    <row r="324" spans="1:65" s="2" customFormat="1" ht="24.15" customHeight="1">
      <c r="A324" s="37"/>
      <c r="B324" s="38"/>
      <c r="C324" s="262" t="s">
        <v>559</v>
      </c>
      <c r="D324" s="262" t="s">
        <v>321</v>
      </c>
      <c r="E324" s="263" t="s">
        <v>560</v>
      </c>
      <c r="F324" s="264" t="s">
        <v>561</v>
      </c>
      <c r="G324" s="265" t="s">
        <v>278</v>
      </c>
      <c r="H324" s="266">
        <v>5.1</v>
      </c>
      <c r="I324" s="267"/>
      <c r="J324" s="268">
        <f>ROUND(I324*H324,2)</f>
        <v>0</v>
      </c>
      <c r="K324" s="264" t="s">
        <v>140</v>
      </c>
      <c r="L324" s="269"/>
      <c r="M324" s="270" t="s">
        <v>1</v>
      </c>
      <c r="N324" s="271" t="s">
        <v>44</v>
      </c>
      <c r="O324" s="90"/>
      <c r="P324" s="227">
        <f>O324*H324</f>
        <v>0</v>
      </c>
      <c r="Q324" s="227">
        <v>0.06567</v>
      </c>
      <c r="R324" s="227">
        <f>Q324*H324</f>
        <v>0.334917</v>
      </c>
      <c r="S324" s="227">
        <v>0</v>
      </c>
      <c r="T324" s="228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9" t="s">
        <v>156</v>
      </c>
      <c r="AT324" s="229" t="s">
        <v>321</v>
      </c>
      <c r="AU324" s="229" t="s">
        <v>89</v>
      </c>
      <c r="AY324" s="16" t="s">
        <v>133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6" t="s">
        <v>87</v>
      </c>
      <c r="BK324" s="230">
        <f>ROUND(I324*H324,2)</f>
        <v>0</v>
      </c>
      <c r="BL324" s="16" t="s">
        <v>141</v>
      </c>
      <c r="BM324" s="229" t="s">
        <v>562</v>
      </c>
    </row>
    <row r="325" spans="1:47" s="2" customFormat="1" ht="12">
      <c r="A325" s="37"/>
      <c r="B325" s="38"/>
      <c r="C325" s="39"/>
      <c r="D325" s="231" t="s">
        <v>143</v>
      </c>
      <c r="E325" s="39"/>
      <c r="F325" s="232" t="s">
        <v>561</v>
      </c>
      <c r="G325" s="39"/>
      <c r="H325" s="39"/>
      <c r="I325" s="233"/>
      <c r="J325" s="39"/>
      <c r="K325" s="39"/>
      <c r="L325" s="43"/>
      <c r="M325" s="234"/>
      <c r="N325" s="235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143</v>
      </c>
      <c r="AU325" s="16" t="s">
        <v>89</v>
      </c>
    </row>
    <row r="326" spans="1:51" s="13" customFormat="1" ht="12">
      <c r="A326" s="13"/>
      <c r="B326" s="236"/>
      <c r="C326" s="237"/>
      <c r="D326" s="231" t="s">
        <v>145</v>
      </c>
      <c r="E326" s="238" t="s">
        <v>1</v>
      </c>
      <c r="F326" s="239" t="s">
        <v>563</v>
      </c>
      <c r="G326" s="237"/>
      <c r="H326" s="240">
        <v>5.1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145</v>
      </c>
      <c r="AU326" s="246" t="s">
        <v>89</v>
      </c>
      <c r="AV326" s="13" t="s">
        <v>89</v>
      </c>
      <c r="AW326" s="13" t="s">
        <v>36</v>
      </c>
      <c r="AX326" s="13" t="s">
        <v>87</v>
      </c>
      <c r="AY326" s="246" t="s">
        <v>133</v>
      </c>
    </row>
    <row r="327" spans="1:65" s="2" customFormat="1" ht="24.15" customHeight="1">
      <c r="A327" s="37"/>
      <c r="B327" s="38"/>
      <c r="C327" s="262" t="s">
        <v>564</v>
      </c>
      <c r="D327" s="262" t="s">
        <v>321</v>
      </c>
      <c r="E327" s="263" t="s">
        <v>565</v>
      </c>
      <c r="F327" s="264" t="s">
        <v>566</v>
      </c>
      <c r="G327" s="265" t="s">
        <v>278</v>
      </c>
      <c r="H327" s="266">
        <v>5.286</v>
      </c>
      <c r="I327" s="267"/>
      <c r="J327" s="268">
        <f>ROUND(I327*H327,2)</f>
        <v>0</v>
      </c>
      <c r="K327" s="264" t="s">
        <v>140</v>
      </c>
      <c r="L327" s="269"/>
      <c r="M327" s="270" t="s">
        <v>1</v>
      </c>
      <c r="N327" s="271" t="s">
        <v>44</v>
      </c>
      <c r="O327" s="90"/>
      <c r="P327" s="227">
        <f>O327*H327</f>
        <v>0</v>
      </c>
      <c r="Q327" s="227">
        <v>0.0483</v>
      </c>
      <c r="R327" s="227">
        <f>Q327*H327</f>
        <v>0.2553138</v>
      </c>
      <c r="S327" s="227">
        <v>0</v>
      </c>
      <c r="T327" s="228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29" t="s">
        <v>156</v>
      </c>
      <c r="AT327" s="229" t="s">
        <v>321</v>
      </c>
      <c r="AU327" s="229" t="s">
        <v>89</v>
      </c>
      <c r="AY327" s="16" t="s">
        <v>133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6" t="s">
        <v>87</v>
      </c>
      <c r="BK327" s="230">
        <f>ROUND(I327*H327,2)</f>
        <v>0</v>
      </c>
      <c r="BL327" s="16" t="s">
        <v>141</v>
      </c>
      <c r="BM327" s="229" t="s">
        <v>567</v>
      </c>
    </row>
    <row r="328" spans="1:47" s="2" customFormat="1" ht="12">
      <c r="A328" s="37"/>
      <c r="B328" s="38"/>
      <c r="C328" s="39"/>
      <c r="D328" s="231" t="s">
        <v>143</v>
      </c>
      <c r="E328" s="39"/>
      <c r="F328" s="232" t="s">
        <v>566</v>
      </c>
      <c r="G328" s="39"/>
      <c r="H328" s="39"/>
      <c r="I328" s="233"/>
      <c r="J328" s="39"/>
      <c r="K328" s="39"/>
      <c r="L328" s="43"/>
      <c r="M328" s="234"/>
      <c r="N328" s="235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143</v>
      </c>
      <c r="AU328" s="16" t="s">
        <v>89</v>
      </c>
    </row>
    <row r="329" spans="1:51" s="13" customFormat="1" ht="12">
      <c r="A329" s="13"/>
      <c r="B329" s="236"/>
      <c r="C329" s="237"/>
      <c r="D329" s="231" t="s">
        <v>145</v>
      </c>
      <c r="E329" s="238" t="s">
        <v>1</v>
      </c>
      <c r="F329" s="239" t="s">
        <v>568</v>
      </c>
      <c r="G329" s="237"/>
      <c r="H329" s="240">
        <v>5.286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145</v>
      </c>
      <c r="AU329" s="246" t="s">
        <v>89</v>
      </c>
      <c r="AV329" s="13" t="s">
        <v>89</v>
      </c>
      <c r="AW329" s="13" t="s">
        <v>36</v>
      </c>
      <c r="AX329" s="13" t="s">
        <v>87</v>
      </c>
      <c r="AY329" s="246" t="s">
        <v>133</v>
      </c>
    </row>
    <row r="330" spans="1:65" s="2" customFormat="1" ht="24.15" customHeight="1">
      <c r="A330" s="37"/>
      <c r="B330" s="38"/>
      <c r="C330" s="262" t="s">
        <v>569</v>
      </c>
      <c r="D330" s="262" t="s">
        <v>321</v>
      </c>
      <c r="E330" s="263" t="s">
        <v>570</v>
      </c>
      <c r="F330" s="264" t="s">
        <v>571</v>
      </c>
      <c r="G330" s="265" t="s">
        <v>139</v>
      </c>
      <c r="H330" s="266">
        <v>6.157</v>
      </c>
      <c r="I330" s="267"/>
      <c r="J330" s="268">
        <f>ROUND(I330*H330,2)</f>
        <v>0</v>
      </c>
      <c r="K330" s="264" t="s">
        <v>261</v>
      </c>
      <c r="L330" s="269"/>
      <c r="M330" s="270" t="s">
        <v>1</v>
      </c>
      <c r="N330" s="271" t="s">
        <v>44</v>
      </c>
      <c r="O330" s="90"/>
      <c r="P330" s="227">
        <f>O330*H330</f>
        <v>0</v>
      </c>
      <c r="Q330" s="227">
        <v>0.0586</v>
      </c>
      <c r="R330" s="227">
        <f>Q330*H330</f>
        <v>0.3608002</v>
      </c>
      <c r="S330" s="227">
        <v>0</v>
      </c>
      <c r="T330" s="228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29" t="s">
        <v>156</v>
      </c>
      <c r="AT330" s="229" t="s">
        <v>321</v>
      </c>
      <c r="AU330" s="229" t="s">
        <v>89</v>
      </c>
      <c r="AY330" s="16" t="s">
        <v>133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6" t="s">
        <v>87</v>
      </c>
      <c r="BK330" s="230">
        <f>ROUND(I330*H330,2)</f>
        <v>0</v>
      </c>
      <c r="BL330" s="16" t="s">
        <v>141</v>
      </c>
      <c r="BM330" s="229" t="s">
        <v>572</v>
      </c>
    </row>
    <row r="331" spans="1:47" s="2" customFormat="1" ht="12">
      <c r="A331" s="37"/>
      <c r="B331" s="38"/>
      <c r="C331" s="39"/>
      <c r="D331" s="231" t="s">
        <v>143</v>
      </c>
      <c r="E331" s="39"/>
      <c r="F331" s="232" t="s">
        <v>573</v>
      </c>
      <c r="G331" s="39"/>
      <c r="H331" s="39"/>
      <c r="I331" s="233"/>
      <c r="J331" s="39"/>
      <c r="K331" s="39"/>
      <c r="L331" s="43"/>
      <c r="M331" s="234"/>
      <c r="N331" s="235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143</v>
      </c>
      <c r="AU331" s="16" t="s">
        <v>89</v>
      </c>
    </row>
    <row r="332" spans="1:51" s="13" customFormat="1" ht="12">
      <c r="A332" s="13"/>
      <c r="B332" s="236"/>
      <c r="C332" s="237"/>
      <c r="D332" s="231" t="s">
        <v>145</v>
      </c>
      <c r="E332" s="238" t="s">
        <v>1</v>
      </c>
      <c r="F332" s="239" t="s">
        <v>574</v>
      </c>
      <c r="G332" s="237"/>
      <c r="H332" s="240">
        <v>6.157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145</v>
      </c>
      <c r="AU332" s="246" t="s">
        <v>89</v>
      </c>
      <c r="AV332" s="13" t="s">
        <v>89</v>
      </c>
      <c r="AW332" s="13" t="s">
        <v>36</v>
      </c>
      <c r="AX332" s="13" t="s">
        <v>87</v>
      </c>
      <c r="AY332" s="246" t="s">
        <v>133</v>
      </c>
    </row>
    <row r="333" spans="1:65" s="2" customFormat="1" ht="16.5" customHeight="1">
      <c r="A333" s="37"/>
      <c r="B333" s="38"/>
      <c r="C333" s="262" t="s">
        <v>575</v>
      </c>
      <c r="D333" s="262" t="s">
        <v>321</v>
      </c>
      <c r="E333" s="263" t="s">
        <v>576</v>
      </c>
      <c r="F333" s="264" t="s">
        <v>577</v>
      </c>
      <c r="G333" s="265" t="s">
        <v>139</v>
      </c>
      <c r="H333" s="266">
        <v>2</v>
      </c>
      <c r="I333" s="267"/>
      <c r="J333" s="268">
        <f>ROUND(I333*H333,2)</f>
        <v>0</v>
      </c>
      <c r="K333" s="264" t="s">
        <v>261</v>
      </c>
      <c r="L333" s="269"/>
      <c r="M333" s="270" t="s">
        <v>1</v>
      </c>
      <c r="N333" s="271" t="s">
        <v>44</v>
      </c>
      <c r="O333" s="90"/>
      <c r="P333" s="227">
        <f>O333*H333</f>
        <v>0</v>
      </c>
      <c r="Q333" s="227">
        <v>0.0124</v>
      </c>
      <c r="R333" s="227">
        <f>Q333*H333</f>
        <v>0.0248</v>
      </c>
      <c r="S333" s="227">
        <v>0</v>
      </c>
      <c r="T333" s="228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9" t="s">
        <v>156</v>
      </c>
      <c r="AT333" s="229" t="s">
        <v>321</v>
      </c>
      <c r="AU333" s="229" t="s">
        <v>89</v>
      </c>
      <c r="AY333" s="16" t="s">
        <v>133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6" t="s">
        <v>87</v>
      </c>
      <c r="BK333" s="230">
        <f>ROUND(I333*H333,2)</f>
        <v>0</v>
      </c>
      <c r="BL333" s="16" t="s">
        <v>141</v>
      </c>
      <c r="BM333" s="229" t="s">
        <v>578</v>
      </c>
    </row>
    <row r="334" spans="1:47" s="2" customFormat="1" ht="12">
      <c r="A334" s="37"/>
      <c r="B334" s="38"/>
      <c r="C334" s="39"/>
      <c r="D334" s="231" t="s">
        <v>143</v>
      </c>
      <c r="E334" s="39"/>
      <c r="F334" s="232" t="s">
        <v>573</v>
      </c>
      <c r="G334" s="39"/>
      <c r="H334" s="39"/>
      <c r="I334" s="233"/>
      <c r="J334" s="39"/>
      <c r="K334" s="39"/>
      <c r="L334" s="43"/>
      <c r="M334" s="234"/>
      <c r="N334" s="235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143</v>
      </c>
      <c r="AU334" s="16" t="s">
        <v>89</v>
      </c>
    </row>
    <row r="335" spans="1:65" s="2" customFormat="1" ht="33" customHeight="1">
      <c r="A335" s="37"/>
      <c r="B335" s="38"/>
      <c r="C335" s="218" t="s">
        <v>579</v>
      </c>
      <c r="D335" s="218" t="s">
        <v>136</v>
      </c>
      <c r="E335" s="219" t="s">
        <v>580</v>
      </c>
      <c r="F335" s="220" t="s">
        <v>581</v>
      </c>
      <c r="G335" s="221" t="s">
        <v>278</v>
      </c>
      <c r="H335" s="222">
        <v>99.646</v>
      </c>
      <c r="I335" s="223"/>
      <c r="J335" s="224">
        <f>ROUND(I335*H335,2)</f>
        <v>0</v>
      </c>
      <c r="K335" s="220" t="s">
        <v>140</v>
      </c>
      <c r="L335" s="43"/>
      <c r="M335" s="225" t="s">
        <v>1</v>
      </c>
      <c r="N335" s="226" t="s">
        <v>44</v>
      </c>
      <c r="O335" s="90"/>
      <c r="P335" s="227">
        <f>O335*H335</f>
        <v>0</v>
      </c>
      <c r="Q335" s="227">
        <v>0.1295</v>
      </c>
      <c r="R335" s="227">
        <f>Q335*H335</f>
        <v>12.904157</v>
      </c>
      <c r="S335" s="227">
        <v>0</v>
      </c>
      <c r="T335" s="228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29" t="s">
        <v>141</v>
      </c>
      <c r="AT335" s="229" t="s">
        <v>136</v>
      </c>
      <c r="AU335" s="229" t="s">
        <v>89</v>
      </c>
      <c r="AY335" s="16" t="s">
        <v>133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6" t="s">
        <v>87</v>
      </c>
      <c r="BK335" s="230">
        <f>ROUND(I335*H335,2)</f>
        <v>0</v>
      </c>
      <c r="BL335" s="16" t="s">
        <v>141</v>
      </c>
      <c r="BM335" s="229" t="s">
        <v>582</v>
      </c>
    </row>
    <row r="336" spans="1:47" s="2" customFormat="1" ht="12">
      <c r="A336" s="37"/>
      <c r="B336" s="38"/>
      <c r="C336" s="39"/>
      <c r="D336" s="231" t="s">
        <v>143</v>
      </c>
      <c r="E336" s="39"/>
      <c r="F336" s="232" t="s">
        <v>583</v>
      </c>
      <c r="G336" s="39"/>
      <c r="H336" s="39"/>
      <c r="I336" s="233"/>
      <c r="J336" s="39"/>
      <c r="K336" s="39"/>
      <c r="L336" s="43"/>
      <c r="M336" s="234"/>
      <c r="N336" s="235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143</v>
      </c>
      <c r="AU336" s="16" t="s">
        <v>89</v>
      </c>
    </row>
    <row r="337" spans="1:51" s="13" customFormat="1" ht="12">
      <c r="A337" s="13"/>
      <c r="B337" s="236"/>
      <c r="C337" s="237"/>
      <c r="D337" s="231" t="s">
        <v>145</v>
      </c>
      <c r="E337" s="238" t="s">
        <v>201</v>
      </c>
      <c r="F337" s="239" t="s">
        <v>202</v>
      </c>
      <c r="G337" s="237"/>
      <c r="H337" s="240">
        <v>98.861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6" t="s">
        <v>145</v>
      </c>
      <c r="AU337" s="246" t="s">
        <v>89</v>
      </c>
      <c r="AV337" s="13" t="s">
        <v>89</v>
      </c>
      <c r="AW337" s="13" t="s">
        <v>36</v>
      </c>
      <c r="AX337" s="13" t="s">
        <v>79</v>
      </c>
      <c r="AY337" s="246" t="s">
        <v>133</v>
      </c>
    </row>
    <row r="338" spans="1:51" s="13" customFormat="1" ht="12">
      <c r="A338" s="13"/>
      <c r="B338" s="236"/>
      <c r="C338" s="237"/>
      <c r="D338" s="231" t="s">
        <v>145</v>
      </c>
      <c r="E338" s="238" t="s">
        <v>203</v>
      </c>
      <c r="F338" s="239" t="s">
        <v>204</v>
      </c>
      <c r="G338" s="237"/>
      <c r="H338" s="240">
        <v>0.785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145</v>
      </c>
      <c r="AU338" s="246" t="s">
        <v>89</v>
      </c>
      <c r="AV338" s="13" t="s">
        <v>89</v>
      </c>
      <c r="AW338" s="13" t="s">
        <v>36</v>
      </c>
      <c r="AX338" s="13" t="s">
        <v>79</v>
      </c>
      <c r="AY338" s="246" t="s">
        <v>133</v>
      </c>
    </row>
    <row r="339" spans="1:51" s="14" customFormat="1" ht="12">
      <c r="A339" s="14"/>
      <c r="B339" s="247"/>
      <c r="C339" s="248"/>
      <c r="D339" s="231" t="s">
        <v>145</v>
      </c>
      <c r="E339" s="249" t="s">
        <v>1</v>
      </c>
      <c r="F339" s="250" t="s">
        <v>146</v>
      </c>
      <c r="G339" s="248"/>
      <c r="H339" s="251">
        <v>99.646</v>
      </c>
      <c r="I339" s="252"/>
      <c r="J339" s="248"/>
      <c r="K339" s="248"/>
      <c r="L339" s="253"/>
      <c r="M339" s="254"/>
      <c r="N339" s="255"/>
      <c r="O339" s="255"/>
      <c r="P339" s="255"/>
      <c r="Q339" s="255"/>
      <c r="R339" s="255"/>
      <c r="S339" s="255"/>
      <c r="T339" s="25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7" t="s">
        <v>145</v>
      </c>
      <c r="AU339" s="257" t="s">
        <v>89</v>
      </c>
      <c r="AV339" s="14" t="s">
        <v>141</v>
      </c>
      <c r="AW339" s="14" t="s">
        <v>36</v>
      </c>
      <c r="AX339" s="14" t="s">
        <v>87</v>
      </c>
      <c r="AY339" s="257" t="s">
        <v>133</v>
      </c>
    </row>
    <row r="340" spans="1:65" s="2" customFormat="1" ht="21.75" customHeight="1">
      <c r="A340" s="37"/>
      <c r="B340" s="38"/>
      <c r="C340" s="262" t="s">
        <v>584</v>
      </c>
      <c r="D340" s="262" t="s">
        <v>321</v>
      </c>
      <c r="E340" s="263" t="s">
        <v>585</v>
      </c>
      <c r="F340" s="264" t="s">
        <v>586</v>
      </c>
      <c r="G340" s="265" t="s">
        <v>278</v>
      </c>
      <c r="H340" s="266">
        <v>100.838</v>
      </c>
      <c r="I340" s="267"/>
      <c r="J340" s="268">
        <f>ROUND(I340*H340,2)</f>
        <v>0</v>
      </c>
      <c r="K340" s="264" t="s">
        <v>140</v>
      </c>
      <c r="L340" s="269"/>
      <c r="M340" s="270" t="s">
        <v>1</v>
      </c>
      <c r="N340" s="271" t="s">
        <v>44</v>
      </c>
      <c r="O340" s="90"/>
      <c r="P340" s="227">
        <f>O340*H340</f>
        <v>0</v>
      </c>
      <c r="Q340" s="227">
        <v>0.048</v>
      </c>
      <c r="R340" s="227">
        <f>Q340*H340</f>
        <v>4.840224</v>
      </c>
      <c r="S340" s="227">
        <v>0</v>
      </c>
      <c r="T340" s="228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29" t="s">
        <v>156</v>
      </c>
      <c r="AT340" s="229" t="s">
        <v>321</v>
      </c>
      <c r="AU340" s="229" t="s">
        <v>89</v>
      </c>
      <c r="AY340" s="16" t="s">
        <v>133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6" t="s">
        <v>87</v>
      </c>
      <c r="BK340" s="230">
        <f>ROUND(I340*H340,2)</f>
        <v>0</v>
      </c>
      <c r="BL340" s="16" t="s">
        <v>141</v>
      </c>
      <c r="BM340" s="229" t="s">
        <v>587</v>
      </c>
    </row>
    <row r="341" spans="1:47" s="2" customFormat="1" ht="12">
      <c r="A341" s="37"/>
      <c r="B341" s="38"/>
      <c r="C341" s="39"/>
      <c r="D341" s="231" t="s">
        <v>143</v>
      </c>
      <c r="E341" s="39"/>
      <c r="F341" s="232" t="s">
        <v>586</v>
      </c>
      <c r="G341" s="39"/>
      <c r="H341" s="39"/>
      <c r="I341" s="233"/>
      <c r="J341" s="39"/>
      <c r="K341" s="39"/>
      <c r="L341" s="43"/>
      <c r="M341" s="234"/>
      <c r="N341" s="235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143</v>
      </c>
      <c r="AU341" s="16" t="s">
        <v>89</v>
      </c>
    </row>
    <row r="342" spans="1:51" s="13" customFormat="1" ht="12">
      <c r="A342" s="13"/>
      <c r="B342" s="236"/>
      <c r="C342" s="237"/>
      <c r="D342" s="231" t="s">
        <v>145</v>
      </c>
      <c r="E342" s="238" t="s">
        <v>1</v>
      </c>
      <c r="F342" s="239" t="s">
        <v>588</v>
      </c>
      <c r="G342" s="237"/>
      <c r="H342" s="240">
        <v>100.838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145</v>
      </c>
      <c r="AU342" s="246" t="s">
        <v>89</v>
      </c>
      <c r="AV342" s="13" t="s">
        <v>89</v>
      </c>
      <c r="AW342" s="13" t="s">
        <v>36</v>
      </c>
      <c r="AX342" s="13" t="s">
        <v>87</v>
      </c>
      <c r="AY342" s="246" t="s">
        <v>133</v>
      </c>
    </row>
    <row r="343" spans="1:65" s="2" customFormat="1" ht="24.15" customHeight="1">
      <c r="A343" s="37"/>
      <c r="B343" s="38"/>
      <c r="C343" s="262" t="s">
        <v>589</v>
      </c>
      <c r="D343" s="262" t="s">
        <v>321</v>
      </c>
      <c r="E343" s="263" t="s">
        <v>590</v>
      </c>
      <c r="F343" s="264" t="s">
        <v>591</v>
      </c>
      <c r="G343" s="265" t="s">
        <v>139</v>
      </c>
      <c r="H343" s="266">
        <v>1.027</v>
      </c>
      <c r="I343" s="267"/>
      <c r="J343" s="268">
        <f>ROUND(I343*H343,2)</f>
        <v>0</v>
      </c>
      <c r="K343" s="264" t="s">
        <v>261</v>
      </c>
      <c r="L343" s="269"/>
      <c r="M343" s="270" t="s">
        <v>1</v>
      </c>
      <c r="N343" s="271" t="s">
        <v>44</v>
      </c>
      <c r="O343" s="90"/>
      <c r="P343" s="227">
        <f>O343*H343</f>
        <v>0</v>
      </c>
      <c r="Q343" s="227">
        <v>0.034</v>
      </c>
      <c r="R343" s="227">
        <f>Q343*H343</f>
        <v>0.034918</v>
      </c>
      <c r="S343" s="227">
        <v>0</v>
      </c>
      <c r="T343" s="228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29" t="s">
        <v>156</v>
      </c>
      <c r="AT343" s="229" t="s">
        <v>321</v>
      </c>
      <c r="AU343" s="229" t="s">
        <v>89</v>
      </c>
      <c r="AY343" s="16" t="s">
        <v>133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6" t="s">
        <v>87</v>
      </c>
      <c r="BK343" s="230">
        <f>ROUND(I343*H343,2)</f>
        <v>0</v>
      </c>
      <c r="BL343" s="16" t="s">
        <v>141</v>
      </c>
      <c r="BM343" s="229" t="s">
        <v>592</v>
      </c>
    </row>
    <row r="344" spans="1:47" s="2" customFormat="1" ht="12">
      <c r="A344" s="37"/>
      <c r="B344" s="38"/>
      <c r="C344" s="39"/>
      <c r="D344" s="231" t="s">
        <v>143</v>
      </c>
      <c r="E344" s="39"/>
      <c r="F344" s="232" t="s">
        <v>586</v>
      </c>
      <c r="G344" s="39"/>
      <c r="H344" s="39"/>
      <c r="I344" s="233"/>
      <c r="J344" s="39"/>
      <c r="K344" s="39"/>
      <c r="L344" s="43"/>
      <c r="M344" s="234"/>
      <c r="N344" s="235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143</v>
      </c>
      <c r="AU344" s="16" t="s">
        <v>89</v>
      </c>
    </row>
    <row r="345" spans="1:51" s="13" customFormat="1" ht="12">
      <c r="A345" s="13"/>
      <c r="B345" s="236"/>
      <c r="C345" s="237"/>
      <c r="D345" s="231" t="s">
        <v>145</v>
      </c>
      <c r="E345" s="238" t="s">
        <v>1</v>
      </c>
      <c r="F345" s="239" t="s">
        <v>593</v>
      </c>
      <c r="G345" s="237"/>
      <c r="H345" s="240">
        <v>1.027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145</v>
      </c>
      <c r="AU345" s="246" t="s">
        <v>89</v>
      </c>
      <c r="AV345" s="13" t="s">
        <v>89</v>
      </c>
      <c r="AW345" s="13" t="s">
        <v>36</v>
      </c>
      <c r="AX345" s="13" t="s">
        <v>87</v>
      </c>
      <c r="AY345" s="246" t="s">
        <v>133</v>
      </c>
    </row>
    <row r="346" spans="1:65" s="2" customFormat="1" ht="24.15" customHeight="1">
      <c r="A346" s="37"/>
      <c r="B346" s="38"/>
      <c r="C346" s="218" t="s">
        <v>594</v>
      </c>
      <c r="D346" s="218" t="s">
        <v>136</v>
      </c>
      <c r="E346" s="219" t="s">
        <v>595</v>
      </c>
      <c r="F346" s="220" t="s">
        <v>596</v>
      </c>
      <c r="G346" s="221" t="s">
        <v>278</v>
      </c>
      <c r="H346" s="222">
        <v>4</v>
      </c>
      <c r="I346" s="223"/>
      <c r="J346" s="224">
        <f>ROUND(I346*H346,2)</f>
        <v>0</v>
      </c>
      <c r="K346" s="220" t="s">
        <v>140</v>
      </c>
      <c r="L346" s="43"/>
      <c r="M346" s="225" t="s">
        <v>1</v>
      </c>
      <c r="N346" s="226" t="s">
        <v>44</v>
      </c>
      <c r="O346" s="90"/>
      <c r="P346" s="227">
        <f>O346*H346</f>
        <v>0</v>
      </c>
      <c r="Q346" s="227">
        <v>0.16849</v>
      </c>
      <c r="R346" s="227">
        <f>Q346*H346</f>
        <v>0.67396</v>
      </c>
      <c r="S346" s="227">
        <v>0</v>
      </c>
      <c r="T346" s="228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9" t="s">
        <v>141</v>
      </c>
      <c r="AT346" s="229" t="s">
        <v>136</v>
      </c>
      <c r="AU346" s="229" t="s">
        <v>89</v>
      </c>
      <c r="AY346" s="16" t="s">
        <v>133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6" t="s">
        <v>87</v>
      </c>
      <c r="BK346" s="230">
        <f>ROUND(I346*H346,2)</f>
        <v>0</v>
      </c>
      <c r="BL346" s="16" t="s">
        <v>141</v>
      </c>
      <c r="BM346" s="229" t="s">
        <v>597</v>
      </c>
    </row>
    <row r="347" spans="1:47" s="2" customFormat="1" ht="12">
      <c r="A347" s="37"/>
      <c r="B347" s="38"/>
      <c r="C347" s="39"/>
      <c r="D347" s="231" t="s">
        <v>143</v>
      </c>
      <c r="E347" s="39"/>
      <c r="F347" s="232" t="s">
        <v>598</v>
      </c>
      <c r="G347" s="39"/>
      <c r="H347" s="39"/>
      <c r="I347" s="233"/>
      <c r="J347" s="39"/>
      <c r="K347" s="39"/>
      <c r="L347" s="43"/>
      <c r="M347" s="234"/>
      <c r="N347" s="235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143</v>
      </c>
      <c r="AU347" s="16" t="s">
        <v>89</v>
      </c>
    </row>
    <row r="348" spans="1:51" s="13" customFormat="1" ht="12">
      <c r="A348" s="13"/>
      <c r="B348" s="236"/>
      <c r="C348" s="237"/>
      <c r="D348" s="231" t="s">
        <v>145</v>
      </c>
      <c r="E348" s="238" t="s">
        <v>200</v>
      </c>
      <c r="F348" s="239" t="s">
        <v>141</v>
      </c>
      <c r="G348" s="237"/>
      <c r="H348" s="240">
        <v>4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6" t="s">
        <v>145</v>
      </c>
      <c r="AU348" s="246" t="s">
        <v>89</v>
      </c>
      <c r="AV348" s="13" t="s">
        <v>89</v>
      </c>
      <c r="AW348" s="13" t="s">
        <v>36</v>
      </c>
      <c r="AX348" s="13" t="s">
        <v>87</v>
      </c>
      <c r="AY348" s="246" t="s">
        <v>133</v>
      </c>
    </row>
    <row r="349" spans="1:65" s="2" customFormat="1" ht="16.5" customHeight="1">
      <c r="A349" s="37"/>
      <c r="B349" s="38"/>
      <c r="C349" s="262" t="s">
        <v>599</v>
      </c>
      <c r="D349" s="262" t="s">
        <v>321</v>
      </c>
      <c r="E349" s="263" t="s">
        <v>600</v>
      </c>
      <c r="F349" s="264" t="s">
        <v>601</v>
      </c>
      <c r="G349" s="265" t="s">
        <v>278</v>
      </c>
      <c r="H349" s="266">
        <v>4</v>
      </c>
      <c r="I349" s="267"/>
      <c r="J349" s="268">
        <f>ROUND(I349*H349,2)</f>
        <v>0</v>
      </c>
      <c r="K349" s="264" t="s">
        <v>140</v>
      </c>
      <c r="L349" s="269"/>
      <c r="M349" s="270" t="s">
        <v>1</v>
      </c>
      <c r="N349" s="271" t="s">
        <v>44</v>
      </c>
      <c r="O349" s="90"/>
      <c r="P349" s="227">
        <f>O349*H349</f>
        <v>0</v>
      </c>
      <c r="Q349" s="227">
        <v>0.125</v>
      </c>
      <c r="R349" s="227">
        <f>Q349*H349</f>
        <v>0.5</v>
      </c>
      <c r="S349" s="227">
        <v>0</v>
      </c>
      <c r="T349" s="228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29" t="s">
        <v>156</v>
      </c>
      <c r="AT349" s="229" t="s">
        <v>321</v>
      </c>
      <c r="AU349" s="229" t="s">
        <v>89</v>
      </c>
      <c r="AY349" s="16" t="s">
        <v>133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16" t="s">
        <v>87</v>
      </c>
      <c r="BK349" s="230">
        <f>ROUND(I349*H349,2)</f>
        <v>0</v>
      </c>
      <c r="BL349" s="16" t="s">
        <v>141</v>
      </c>
      <c r="BM349" s="229" t="s">
        <v>602</v>
      </c>
    </row>
    <row r="350" spans="1:47" s="2" customFormat="1" ht="12">
      <c r="A350" s="37"/>
      <c r="B350" s="38"/>
      <c r="C350" s="39"/>
      <c r="D350" s="231" t="s">
        <v>143</v>
      </c>
      <c r="E350" s="39"/>
      <c r="F350" s="232" t="s">
        <v>601</v>
      </c>
      <c r="G350" s="39"/>
      <c r="H350" s="39"/>
      <c r="I350" s="233"/>
      <c r="J350" s="39"/>
      <c r="K350" s="39"/>
      <c r="L350" s="43"/>
      <c r="M350" s="234"/>
      <c r="N350" s="235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143</v>
      </c>
      <c r="AU350" s="16" t="s">
        <v>89</v>
      </c>
    </row>
    <row r="351" spans="1:51" s="13" customFormat="1" ht="12">
      <c r="A351" s="13"/>
      <c r="B351" s="236"/>
      <c r="C351" s="237"/>
      <c r="D351" s="231" t="s">
        <v>145</v>
      </c>
      <c r="E351" s="238" t="s">
        <v>1</v>
      </c>
      <c r="F351" s="239" t="s">
        <v>200</v>
      </c>
      <c r="G351" s="237"/>
      <c r="H351" s="240">
        <v>4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6" t="s">
        <v>145</v>
      </c>
      <c r="AU351" s="246" t="s">
        <v>89</v>
      </c>
      <c r="AV351" s="13" t="s">
        <v>89</v>
      </c>
      <c r="AW351" s="13" t="s">
        <v>36</v>
      </c>
      <c r="AX351" s="13" t="s">
        <v>87</v>
      </c>
      <c r="AY351" s="246" t="s">
        <v>133</v>
      </c>
    </row>
    <row r="352" spans="1:65" s="2" customFormat="1" ht="24.15" customHeight="1">
      <c r="A352" s="37"/>
      <c r="B352" s="38"/>
      <c r="C352" s="218" t="s">
        <v>603</v>
      </c>
      <c r="D352" s="218" t="s">
        <v>136</v>
      </c>
      <c r="E352" s="219" t="s">
        <v>604</v>
      </c>
      <c r="F352" s="220" t="s">
        <v>605</v>
      </c>
      <c r="G352" s="221" t="s">
        <v>278</v>
      </c>
      <c r="H352" s="222">
        <v>12.54</v>
      </c>
      <c r="I352" s="223"/>
      <c r="J352" s="224">
        <f>ROUND(I352*H352,2)</f>
        <v>0</v>
      </c>
      <c r="K352" s="220" t="s">
        <v>140</v>
      </c>
      <c r="L352" s="43"/>
      <c r="M352" s="225" t="s">
        <v>1</v>
      </c>
      <c r="N352" s="226" t="s">
        <v>44</v>
      </c>
      <c r="O352" s="90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29" t="s">
        <v>141</v>
      </c>
      <c r="AT352" s="229" t="s">
        <v>136</v>
      </c>
      <c r="AU352" s="229" t="s">
        <v>89</v>
      </c>
      <c r="AY352" s="16" t="s">
        <v>133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6" t="s">
        <v>87</v>
      </c>
      <c r="BK352" s="230">
        <f>ROUND(I352*H352,2)</f>
        <v>0</v>
      </c>
      <c r="BL352" s="16" t="s">
        <v>141</v>
      </c>
      <c r="BM352" s="229" t="s">
        <v>606</v>
      </c>
    </row>
    <row r="353" spans="1:47" s="2" customFormat="1" ht="12">
      <c r="A353" s="37"/>
      <c r="B353" s="38"/>
      <c r="C353" s="39"/>
      <c r="D353" s="231" t="s">
        <v>143</v>
      </c>
      <c r="E353" s="39"/>
      <c r="F353" s="232" t="s">
        <v>607</v>
      </c>
      <c r="G353" s="39"/>
      <c r="H353" s="39"/>
      <c r="I353" s="233"/>
      <c r="J353" s="39"/>
      <c r="K353" s="39"/>
      <c r="L353" s="43"/>
      <c r="M353" s="234"/>
      <c r="N353" s="235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143</v>
      </c>
      <c r="AU353" s="16" t="s">
        <v>89</v>
      </c>
    </row>
    <row r="354" spans="1:51" s="13" customFormat="1" ht="12">
      <c r="A354" s="13"/>
      <c r="B354" s="236"/>
      <c r="C354" s="237"/>
      <c r="D354" s="231" t="s">
        <v>145</v>
      </c>
      <c r="E354" s="238" t="s">
        <v>1</v>
      </c>
      <c r="F354" s="239" t="s">
        <v>181</v>
      </c>
      <c r="G354" s="237"/>
      <c r="H354" s="240">
        <v>12.54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145</v>
      </c>
      <c r="AU354" s="246" t="s">
        <v>89</v>
      </c>
      <c r="AV354" s="13" t="s">
        <v>89</v>
      </c>
      <c r="AW354" s="13" t="s">
        <v>36</v>
      </c>
      <c r="AX354" s="13" t="s">
        <v>87</v>
      </c>
      <c r="AY354" s="246" t="s">
        <v>133</v>
      </c>
    </row>
    <row r="355" spans="1:65" s="2" customFormat="1" ht="24.15" customHeight="1">
      <c r="A355" s="37"/>
      <c r="B355" s="38"/>
      <c r="C355" s="218" t="s">
        <v>608</v>
      </c>
      <c r="D355" s="218" t="s">
        <v>136</v>
      </c>
      <c r="E355" s="219" t="s">
        <v>609</v>
      </c>
      <c r="F355" s="220" t="s">
        <v>610</v>
      </c>
      <c r="G355" s="221" t="s">
        <v>278</v>
      </c>
      <c r="H355" s="222">
        <v>12.54</v>
      </c>
      <c r="I355" s="223"/>
      <c r="J355" s="224">
        <f>ROUND(I355*H355,2)</f>
        <v>0</v>
      </c>
      <c r="K355" s="220" t="s">
        <v>140</v>
      </c>
      <c r="L355" s="43"/>
      <c r="M355" s="225" t="s">
        <v>1</v>
      </c>
      <c r="N355" s="226" t="s">
        <v>44</v>
      </c>
      <c r="O355" s="90"/>
      <c r="P355" s="227">
        <f>O355*H355</f>
        <v>0</v>
      </c>
      <c r="Q355" s="227">
        <v>5E-05</v>
      </c>
      <c r="R355" s="227">
        <f>Q355*H355</f>
        <v>0.000627</v>
      </c>
      <c r="S355" s="227">
        <v>0</v>
      </c>
      <c r="T355" s="228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29" t="s">
        <v>141</v>
      </c>
      <c r="AT355" s="229" t="s">
        <v>136</v>
      </c>
      <c r="AU355" s="229" t="s">
        <v>89</v>
      </c>
      <c r="AY355" s="16" t="s">
        <v>133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16" t="s">
        <v>87</v>
      </c>
      <c r="BK355" s="230">
        <f>ROUND(I355*H355,2)</f>
        <v>0</v>
      </c>
      <c r="BL355" s="16" t="s">
        <v>141</v>
      </c>
      <c r="BM355" s="229" t="s">
        <v>611</v>
      </c>
    </row>
    <row r="356" spans="1:47" s="2" customFormat="1" ht="12">
      <c r="A356" s="37"/>
      <c r="B356" s="38"/>
      <c r="C356" s="39"/>
      <c r="D356" s="231" t="s">
        <v>143</v>
      </c>
      <c r="E356" s="39"/>
      <c r="F356" s="232" t="s">
        <v>612</v>
      </c>
      <c r="G356" s="39"/>
      <c r="H356" s="39"/>
      <c r="I356" s="233"/>
      <c r="J356" s="39"/>
      <c r="K356" s="39"/>
      <c r="L356" s="43"/>
      <c r="M356" s="234"/>
      <c r="N356" s="235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143</v>
      </c>
      <c r="AU356" s="16" t="s">
        <v>89</v>
      </c>
    </row>
    <row r="357" spans="1:51" s="13" customFormat="1" ht="12">
      <c r="A357" s="13"/>
      <c r="B357" s="236"/>
      <c r="C357" s="237"/>
      <c r="D357" s="231" t="s">
        <v>145</v>
      </c>
      <c r="E357" s="238" t="s">
        <v>1</v>
      </c>
      <c r="F357" s="239" t="s">
        <v>181</v>
      </c>
      <c r="G357" s="237"/>
      <c r="H357" s="240">
        <v>12.54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6" t="s">
        <v>145</v>
      </c>
      <c r="AU357" s="246" t="s">
        <v>89</v>
      </c>
      <c r="AV357" s="13" t="s">
        <v>89</v>
      </c>
      <c r="AW357" s="13" t="s">
        <v>36</v>
      </c>
      <c r="AX357" s="13" t="s">
        <v>87</v>
      </c>
      <c r="AY357" s="246" t="s">
        <v>133</v>
      </c>
    </row>
    <row r="358" spans="1:65" s="2" customFormat="1" ht="24.15" customHeight="1">
      <c r="A358" s="37"/>
      <c r="B358" s="38"/>
      <c r="C358" s="218" t="s">
        <v>613</v>
      </c>
      <c r="D358" s="218" t="s">
        <v>136</v>
      </c>
      <c r="E358" s="219" t="s">
        <v>614</v>
      </c>
      <c r="F358" s="220" t="s">
        <v>615</v>
      </c>
      <c r="G358" s="221" t="s">
        <v>278</v>
      </c>
      <c r="H358" s="222">
        <v>12.54</v>
      </c>
      <c r="I358" s="223"/>
      <c r="J358" s="224">
        <f>ROUND(I358*H358,2)</f>
        <v>0</v>
      </c>
      <c r="K358" s="220" t="s">
        <v>140</v>
      </c>
      <c r="L358" s="43"/>
      <c r="M358" s="225" t="s">
        <v>1</v>
      </c>
      <c r="N358" s="226" t="s">
        <v>44</v>
      </c>
      <c r="O358" s="90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9" t="s">
        <v>141</v>
      </c>
      <c r="AT358" s="229" t="s">
        <v>136</v>
      </c>
      <c r="AU358" s="229" t="s">
        <v>89</v>
      </c>
      <c r="AY358" s="16" t="s">
        <v>133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6" t="s">
        <v>87</v>
      </c>
      <c r="BK358" s="230">
        <f>ROUND(I358*H358,2)</f>
        <v>0</v>
      </c>
      <c r="BL358" s="16" t="s">
        <v>141</v>
      </c>
      <c r="BM358" s="229" t="s">
        <v>616</v>
      </c>
    </row>
    <row r="359" spans="1:47" s="2" customFormat="1" ht="12">
      <c r="A359" s="37"/>
      <c r="B359" s="38"/>
      <c r="C359" s="39"/>
      <c r="D359" s="231" t="s">
        <v>143</v>
      </c>
      <c r="E359" s="39"/>
      <c r="F359" s="232" t="s">
        <v>617</v>
      </c>
      <c r="G359" s="39"/>
      <c r="H359" s="39"/>
      <c r="I359" s="233"/>
      <c r="J359" s="39"/>
      <c r="K359" s="39"/>
      <c r="L359" s="43"/>
      <c r="M359" s="234"/>
      <c r="N359" s="235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143</v>
      </c>
      <c r="AU359" s="16" t="s">
        <v>89</v>
      </c>
    </row>
    <row r="360" spans="1:51" s="13" customFormat="1" ht="12">
      <c r="A360" s="13"/>
      <c r="B360" s="236"/>
      <c r="C360" s="237"/>
      <c r="D360" s="231" t="s">
        <v>145</v>
      </c>
      <c r="E360" s="238" t="s">
        <v>181</v>
      </c>
      <c r="F360" s="239" t="s">
        <v>182</v>
      </c>
      <c r="G360" s="237"/>
      <c r="H360" s="240">
        <v>12.54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6" t="s">
        <v>145</v>
      </c>
      <c r="AU360" s="246" t="s">
        <v>89</v>
      </c>
      <c r="AV360" s="13" t="s">
        <v>89</v>
      </c>
      <c r="AW360" s="13" t="s">
        <v>36</v>
      </c>
      <c r="AX360" s="13" t="s">
        <v>87</v>
      </c>
      <c r="AY360" s="246" t="s">
        <v>133</v>
      </c>
    </row>
    <row r="361" spans="1:65" s="2" customFormat="1" ht="24.15" customHeight="1">
      <c r="A361" s="37"/>
      <c r="B361" s="38"/>
      <c r="C361" s="218" t="s">
        <v>618</v>
      </c>
      <c r="D361" s="218" t="s">
        <v>136</v>
      </c>
      <c r="E361" s="219" t="s">
        <v>619</v>
      </c>
      <c r="F361" s="220" t="s">
        <v>620</v>
      </c>
      <c r="G361" s="221" t="s">
        <v>139</v>
      </c>
      <c r="H361" s="222">
        <v>2</v>
      </c>
      <c r="I361" s="223"/>
      <c r="J361" s="224">
        <f>ROUND(I361*H361,2)</f>
        <v>0</v>
      </c>
      <c r="K361" s="220" t="s">
        <v>140</v>
      </c>
      <c r="L361" s="43"/>
      <c r="M361" s="225" t="s">
        <v>1</v>
      </c>
      <c r="N361" s="226" t="s">
        <v>44</v>
      </c>
      <c r="O361" s="90"/>
      <c r="P361" s="227">
        <f>O361*H361</f>
        <v>0</v>
      </c>
      <c r="Q361" s="227">
        <v>0</v>
      </c>
      <c r="R361" s="227">
        <f>Q361*H361</f>
        <v>0</v>
      </c>
      <c r="S361" s="227">
        <v>0.082</v>
      </c>
      <c r="T361" s="228">
        <f>S361*H361</f>
        <v>0.164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29" t="s">
        <v>141</v>
      </c>
      <c r="AT361" s="229" t="s">
        <v>136</v>
      </c>
      <c r="AU361" s="229" t="s">
        <v>89</v>
      </c>
      <c r="AY361" s="16" t="s">
        <v>133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16" t="s">
        <v>87</v>
      </c>
      <c r="BK361" s="230">
        <f>ROUND(I361*H361,2)</f>
        <v>0</v>
      </c>
      <c r="BL361" s="16" t="s">
        <v>141</v>
      </c>
      <c r="BM361" s="229" t="s">
        <v>621</v>
      </c>
    </row>
    <row r="362" spans="1:47" s="2" customFormat="1" ht="12">
      <c r="A362" s="37"/>
      <c r="B362" s="38"/>
      <c r="C362" s="39"/>
      <c r="D362" s="231" t="s">
        <v>143</v>
      </c>
      <c r="E362" s="39"/>
      <c r="F362" s="232" t="s">
        <v>622</v>
      </c>
      <c r="G362" s="39"/>
      <c r="H362" s="39"/>
      <c r="I362" s="233"/>
      <c r="J362" s="39"/>
      <c r="K362" s="39"/>
      <c r="L362" s="43"/>
      <c r="M362" s="234"/>
      <c r="N362" s="235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143</v>
      </c>
      <c r="AU362" s="16" t="s">
        <v>89</v>
      </c>
    </row>
    <row r="363" spans="1:51" s="13" customFormat="1" ht="12">
      <c r="A363" s="13"/>
      <c r="B363" s="236"/>
      <c r="C363" s="237"/>
      <c r="D363" s="231" t="s">
        <v>145</v>
      </c>
      <c r="E363" s="238" t="s">
        <v>623</v>
      </c>
      <c r="F363" s="239" t="s">
        <v>87</v>
      </c>
      <c r="G363" s="237"/>
      <c r="H363" s="240">
        <v>1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6" t="s">
        <v>145</v>
      </c>
      <c r="AU363" s="246" t="s">
        <v>89</v>
      </c>
      <c r="AV363" s="13" t="s">
        <v>89</v>
      </c>
      <c r="AW363" s="13" t="s">
        <v>36</v>
      </c>
      <c r="AX363" s="13" t="s">
        <v>79</v>
      </c>
      <c r="AY363" s="246" t="s">
        <v>133</v>
      </c>
    </row>
    <row r="364" spans="1:51" s="13" customFormat="1" ht="12">
      <c r="A364" s="13"/>
      <c r="B364" s="236"/>
      <c r="C364" s="237"/>
      <c r="D364" s="231" t="s">
        <v>145</v>
      </c>
      <c r="E364" s="238" t="s">
        <v>624</v>
      </c>
      <c r="F364" s="239" t="s">
        <v>87</v>
      </c>
      <c r="G364" s="237"/>
      <c r="H364" s="240">
        <v>1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145</v>
      </c>
      <c r="AU364" s="246" t="s">
        <v>89</v>
      </c>
      <c r="AV364" s="13" t="s">
        <v>89</v>
      </c>
      <c r="AW364" s="13" t="s">
        <v>36</v>
      </c>
      <c r="AX364" s="13" t="s">
        <v>79</v>
      </c>
      <c r="AY364" s="246" t="s">
        <v>133</v>
      </c>
    </row>
    <row r="365" spans="1:51" s="14" customFormat="1" ht="12">
      <c r="A365" s="14"/>
      <c r="B365" s="247"/>
      <c r="C365" s="248"/>
      <c r="D365" s="231" t="s">
        <v>145</v>
      </c>
      <c r="E365" s="249" t="s">
        <v>176</v>
      </c>
      <c r="F365" s="250" t="s">
        <v>146</v>
      </c>
      <c r="G365" s="248"/>
      <c r="H365" s="251">
        <v>2</v>
      </c>
      <c r="I365" s="252"/>
      <c r="J365" s="248"/>
      <c r="K365" s="248"/>
      <c r="L365" s="253"/>
      <c r="M365" s="254"/>
      <c r="N365" s="255"/>
      <c r="O365" s="255"/>
      <c r="P365" s="255"/>
      <c r="Q365" s="255"/>
      <c r="R365" s="255"/>
      <c r="S365" s="255"/>
      <c r="T365" s="25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7" t="s">
        <v>145</v>
      </c>
      <c r="AU365" s="257" t="s">
        <v>89</v>
      </c>
      <c r="AV365" s="14" t="s">
        <v>141</v>
      </c>
      <c r="AW365" s="14" t="s">
        <v>36</v>
      </c>
      <c r="AX365" s="14" t="s">
        <v>87</v>
      </c>
      <c r="AY365" s="257" t="s">
        <v>133</v>
      </c>
    </row>
    <row r="366" spans="1:63" s="12" customFormat="1" ht="22.8" customHeight="1">
      <c r="A366" s="12"/>
      <c r="B366" s="202"/>
      <c r="C366" s="203"/>
      <c r="D366" s="204" t="s">
        <v>78</v>
      </c>
      <c r="E366" s="216" t="s">
        <v>625</v>
      </c>
      <c r="F366" s="216" t="s">
        <v>626</v>
      </c>
      <c r="G366" s="203"/>
      <c r="H366" s="203"/>
      <c r="I366" s="206"/>
      <c r="J366" s="217">
        <f>BK366</f>
        <v>0</v>
      </c>
      <c r="K366" s="203"/>
      <c r="L366" s="208"/>
      <c r="M366" s="209"/>
      <c r="N366" s="210"/>
      <c r="O366" s="210"/>
      <c r="P366" s="211">
        <f>SUM(P367:P395)</f>
        <v>0</v>
      </c>
      <c r="Q366" s="210"/>
      <c r="R366" s="211">
        <f>SUM(R367:R395)</f>
        <v>0</v>
      </c>
      <c r="S366" s="210"/>
      <c r="T366" s="212">
        <f>SUM(T367:T395)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13" t="s">
        <v>87</v>
      </c>
      <c r="AT366" s="214" t="s">
        <v>78</v>
      </c>
      <c r="AU366" s="214" t="s">
        <v>87</v>
      </c>
      <c r="AY366" s="213" t="s">
        <v>133</v>
      </c>
      <c r="BK366" s="215">
        <f>SUM(BK367:BK395)</f>
        <v>0</v>
      </c>
    </row>
    <row r="367" spans="1:65" s="2" customFormat="1" ht="44.25" customHeight="1">
      <c r="A367" s="37"/>
      <c r="B367" s="38"/>
      <c r="C367" s="218" t="s">
        <v>627</v>
      </c>
      <c r="D367" s="218" t="s">
        <v>136</v>
      </c>
      <c r="E367" s="219" t="s">
        <v>628</v>
      </c>
      <c r="F367" s="220" t="s">
        <v>629</v>
      </c>
      <c r="G367" s="221" t="s">
        <v>324</v>
      </c>
      <c r="H367" s="222">
        <v>290.57</v>
      </c>
      <c r="I367" s="223"/>
      <c r="J367" s="224">
        <f>ROUND(I367*H367,2)</f>
        <v>0</v>
      </c>
      <c r="K367" s="220" t="s">
        <v>140</v>
      </c>
      <c r="L367" s="43"/>
      <c r="M367" s="225" t="s">
        <v>1</v>
      </c>
      <c r="N367" s="226" t="s">
        <v>44</v>
      </c>
      <c r="O367" s="90"/>
      <c r="P367" s="227">
        <f>O367*H367</f>
        <v>0</v>
      </c>
      <c r="Q367" s="227">
        <v>0</v>
      </c>
      <c r="R367" s="227">
        <f>Q367*H367</f>
        <v>0</v>
      </c>
      <c r="S367" s="227">
        <v>0</v>
      </c>
      <c r="T367" s="228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29" t="s">
        <v>141</v>
      </c>
      <c r="AT367" s="229" t="s">
        <v>136</v>
      </c>
      <c r="AU367" s="229" t="s">
        <v>89</v>
      </c>
      <c r="AY367" s="16" t="s">
        <v>133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16" t="s">
        <v>87</v>
      </c>
      <c r="BK367" s="230">
        <f>ROUND(I367*H367,2)</f>
        <v>0</v>
      </c>
      <c r="BL367" s="16" t="s">
        <v>141</v>
      </c>
      <c r="BM367" s="229" t="s">
        <v>630</v>
      </c>
    </row>
    <row r="368" spans="1:47" s="2" customFormat="1" ht="12">
      <c r="A368" s="37"/>
      <c r="B368" s="38"/>
      <c r="C368" s="39"/>
      <c r="D368" s="231" t="s">
        <v>143</v>
      </c>
      <c r="E368" s="39"/>
      <c r="F368" s="232" t="s">
        <v>629</v>
      </c>
      <c r="G368" s="39"/>
      <c r="H368" s="39"/>
      <c r="I368" s="233"/>
      <c r="J368" s="39"/>
      <c r="K368" s="39"/>
      <c r="L368" s="43"/>
      <c r="M368" s="234"/>
      <c r="N368" s="235"/>
      <c r="O368" s="90"/>
      <c r="P368" s="90"/>
      <c r="Q368" s="90"/>
      <c r="R368" s="90"/>
      <c r="S368" s="90"/>
      <c r="T368" s="91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6" t="s">
        <v>143</v>
      </c>
      <c r="AU368" s="16" t="s">
        <v>89</v>
      </c>
    </row>
    <row r="369" spans="1:51" s="13" customFormat="1" ht="12">
      <c r="A369" s="13"/>
      <c r="B369" s="236"/>
      <c r="C369" s="237"/>
      <c r="D369" s="231" t="s">
        <v>145</v>
      </c>
      <c r="E369" s="238" t="s">
        <v>1</v>
      </c>
      <c r="F369" s="239" t="s">
        <v>631</v>
      </c>
      <c r="G369" s="237"/>
      <c r="H369" s="240">
        <v>290.57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145</v>
      </c>
      <c r="AU369" s="246" t="s">
        <v>89</v>
      </c>
      <c r="AV369" s="13" t="s">
        <v>89</v>
      </c>
      <c r="AW369" s="13" t="s">
        <v>36</v>
      </c>
      <c r="AX369" s="13" t="s">
        <v>87</v>
      </c>
      <c r="AY369" s="246" t="s">
        <v>133</v>
      </c>
    </row>
    <row r="370" spans="1:65" s="2" customFormat="1" ht="44.25" customHeight="1">
      <c r="A370" s="37"/>
      <c r="B370" s="38"/>
      <c r="C370" s="218" t="s">
        <v>632</v>
      </c>
      <c r="D370" s="218" t="s">
        <v>136</v>
      </c>
      <c r="E370" s="219" t="s">
        <v>633</v>
      </c>
      <c r="F370" s="220" t="s">
        <v>634</v>
      </c>
      <c r="G370" s="221" t="s">
        <v>324</v>
      </c>
      <c r="H370" s="222">
        <v>175.34</v>
      </c>
      <c r="I370" s="223"/>
      <c r="J370" s="224">
        <f>ROUND(I370*H370,2)</f>
        <v>0</v>
      </c>
      <c r="K370" s="220" t="s">
        <v>140</v>
      </c>
      <c r="L370" s="43"/>
      <c r="M370" s="225" t="s">
        <v>1</v>
      </c>
      <c r="N370" s="226" t="s">
        <v>44</v>
      </c>
      <c r="O370" s="90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29" t="s">
        <v>141</v>
      </c>
      <c r="AT370" s="229" t="s">
        <v>136</v>
      </c>
      <c r="AU370" s="229" t="s">
        <v>89</v>
      </c>
      <c r="AY370" s="16" t="s">
        <v>133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6" t="s">
        <v>87</v>
      </c>
      <c r="BK370" s="230">
        <f>ROUND(I370*H370,2)</f>
        <v>0</v>
      </c>
      <c r="BL370" s="16" t="s">
        <v>141</v>
      </c>
      <c r="BM370" s="229" t="s">
        <v>635</v>
      </c>
    </row>
    <row r="371" spans="1:47" s="2" customFormat="1" ht="12">
      <c r="A371" s="37"/>
      <c r="B371" s="38"/>
      <c r="C371" s="39"/>
      <c r="D371" s="231" t="s">
        <v>143</v>
      </c>
      <c r="E371" s="39"/>
      <c r="F371" s="232" t="s">
        <v>634</v>
      </c>
      <c r="G371" s="39"/>
      <c r="H371" s="39"/>
      <c r="I371" s="233"/>
      <c r="J371" s="39"/>
      <c r="K371" s="39"/>
      <c r="L371" s="43"/>
      <c r="M371" s="234"/>
      <c r="N371" s="235"/>
      <c r="O371" s="90"/>
      <c r="P371" s="90"/>
      <c r="Q371" s="90"/>
      <c r="R371" s="90"/>
      <c r="S371" s="90"/>
      <c r="T371" s="91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143</v>
      </c>
      <c r="AU371" s="16" t="s">
        <v>89</v>
      </c>
    </row>
    <row r="372" spans="1:51" s="13" customFormat="1" ht="12">
      <c r="A372" s="13"/>
      <c r="B372" s="236"/>
      <c r="C372" s="237"/>
      <c r="D372" s="231" t="s">
        <v>145</v>
      </c>
      <c r="E372" s="238" t="s">
        <v>1</v>
      </c>
      <c r="F372" s="239" t="s">
        <v>172</v>
      </c>
      <c r="G372" s="237"/>
      <c r="H372" s="240">
        <v>175.34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145</v>
      </c>
      <c r="AU372" s="246" t="s">
        <v>89</v>
      </c>
      <c r="AV372" s="13" t="s">
        <v>89</v>
      </c>
      <c r="AW372" s="13" t="s">
        <v>36</v>
      </c>
      <c r="AX372" s="13" t="s">
        <v>87</v>
      </c>
      <c r="AY372" s="246" t="s">
        <v>133</v>
      </c>
    </row>
    <row r="373" spans="1:65" s="2" customFormat="1" ht="24.15" customHeight="1">
      <c r="A373" s="37"/>
      <c r="B373" s="38"/>
      <c r="C373" s="218" t="s">
        <v>636</v>
      </c>
      <c r="D373" s="218" t="s">
        <v>136</v>
      </c>
      <c r="E373" s="219" t="s">
        <v>637</v>
      </c>
      <c r="F373" s="220" t="s">
        <v>638</v>
      </c>
      <c r="G373" s="221" t="s">
        <v>324</v>
      </c>
      <c r="H373" s="222">
        <v>167.441</v>
      </c>
      <c r="I373" s="223"/>
      <c r="J373" s="224">
        <f>ROUND(I373*H373,2)</f>
        <v>0</v>
      </c>
      <c r="K373" s="220" t="s">
        <v>140</v>
      </c>
      <c r="L373" s="43"/>
      <c r="M373" s="225" t="s">
        <v>1</v>
      </c>
      <c r="N373" s="226" t="s">
        <v>44</v>
      </c>
      <c r="O373" s="90"/>
      <c r="P373" s="227">
        <f>O373*H373</f>
        <v>0</v>
      </c>
      <c r="Q373" s="227">
        <v>0</v>
      </c>
      <c r="R373" s="227">
        <f>Q373*H373</f>
        <v>0</v>
      </c>
      <c r="S373" s="227">
        <v>0</v>
      </c>
      <c r="T373" s="228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29" t="s">
        <v>141</v>
      </c>
      <c r="AT373" s="229" t="s">
        <v>136</v>
      </c>
      <c r="AU373" s="229" t="s">
        <v>89</v>
      </c>
      <c r="AY373" s="16" t="s">
        <v>133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6" t="s">
        <v>87</v>
      </c>
      <c r="BK373" s="230">
        <f>ROUND(I373*H373,2)</f>
        <v>0</v>
      </c>
      <c r="BL373" s="16" t="s">
        <v>141</v>
      </c>
      <c r="BM373" s="229" t="s">
        <v>639</v>
      </c>
    </row>
    <row r="374" spans="1:47" s="2" customFormat="1" ht="12">
      <c r="A374" s="37"/>
      <c r="B374" s="38"/>
      <c r="C374" s="39"/>
      <c r="D374" s="231" t="s">
        <v>143</v>
      </c>
      <c r="E374" s="39"/>
      <c r="F374" s="232" t="s">
        <v>640</v>
      </c>
      <c r="G374" s="39"/>
      <c r="H374" s="39"/>
      <c r="I374" s="233"/>
      <c r="J374" s="39"/>
      <c r="K374" s="39"/>
      <c r="L374" s="43"/>
      <c r="M374" s="234"/>
      <c r="N374" s="235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143</v>
      </c>
      <c r="AU374" s="16" t="s">
        <v>89</v>
      </c>
    </row>
    <row r="375" spans="1:51" s="13" customFormat="1" ht="12">
      <c r="A375" s="13"/>
      <c r="B375" s="236"/>
      <c r="C375" s="237"/>
      <c r="D375" s="231" t="s">
        <v>145</v>
      </c>
      <c r="E375" s="238" t="s">
        <v>179</v>
      </c>
      <c r="F375" s="239" t="s">
        <v>641</v>
      </c>
      <c r="G375" s="237"/>
      <c r="H375" s="240">
        <v>167.441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6" t="s">
        <v>145</v>
      </c>
      <c r="AU375" s="246" t="s">
        <v>89</v>
      </c>
      <c r="AV375" s="13" t="s">
        <v>89</v>
      </c>
      <c r="AW375" s="13" t="s">
        <v>36</v>
      </c>
      <c r="AX375" s="13" t="s">
        <v>87</v>
      </c>
      <c r="AY375" s="246" t="s">
        <v>133</v>
      </c>
    </row>
    <row r="376" spans="1:65" s="2" customFormat="1" ht="24.15" customHeight="1">
      <c r="A376" s="37"/>
      <c r="B376" s="38"/>
      <c r="C376" s="218" t="s">
        <v>642</v>
      </c>
      <c r="D376" s="218" t="s">
        <v>136</v>
      </c>
      <c r="E376" s="219" t="s">
        <v>643</v>
      </c>
      <c r="F376" s="220" t="s">
        <v>644</v>
      </c>
      <c r="G376" s="221" t="s">
        <v>324</v>
      </c>
      <c r="H376" s="222">
        <v>1674.41</v>
      </c>
      <c r="I376" s="223"/>
      <c r="J376" s="224">
        <f>ROUND(I376*H376,2)</f>
        <v>0</v>
      </c>
      <c r="K376" s="220" t="s">
        <v>140</v>
      </c>
      <c r="L376" s="43"/>
      <c r="M376" s="225" t="s">
        <v>1</v>
      </c>
      <c r="N376" s="226" t="s">
        <v>44</v>
      </c>
      <c r="O376" s="90"/>
      <c r="P376" s="227">
        <f>O376*H376</f>
        <v>0</v>
      </c>
      <c r="Q376" s="227">
        <v>0</v>
      </c>
      <c r="R376" s="227">
        <f>Q376*H376</f>
        <v>0</v>
      </c>
      <c r="S376" s="227">
        <v>0</v>
      </c>
      <c r="T376" s="228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29" t="s">
        <v>141</v>
      </c>
      <c r="AT376" s="229" t="s">
        <v>136</v>
      </c>
      <c r="AU376" s="229" t="s">
        <v>89</v>
      </c>
      <c r="AY376" s="16" t="s">
        <v>133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6" t="s">
        <v>87</v>
      </c>
      <c r="BK376" s="230">
        <f>ROUND(I376*H376,2)</f>
        <v>0</v>
      </c>
      <c r="BL376" s="16" t="s">
        <v>141</v>
      </c>
      <c r="BM376" s="229" t="s">
        <v>645</v>
      </c>
    </row>
    <row r="377" spans="1:47" s="2" customFormat="1" ht="12">
      <c r="A377" s="37"/>
      <c r="B377" s="38"/>
      <c r="C377" s="39"/>
      <c r="D377" s="231" t="s">
        <v>143</v>
      </c>
      <c r="E377" s="39"/>
      <c r="F377" s="232" t="s">
        <v>646</v>
      </c>
      <c r="G377" s="39"/>
      <c r="H377" s="39"/>
      <c r="I377" s="233"/>
      <c r="J377" s="39"/>
      <c r="K377" s="39"/>
      <c r="L377" s="43"/>
      <c r="M377" s="234"/>
      <c r="N377" s="235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143</v>
      </c>
      <c r="AU377" s="16" t="s">
        <v>89</v>
      </c>
    </row>
    <row r="378" spans="1:51" s="13" customFormat="1" ht="12">
      <c r="A378" s="13"/>
      <c r="B378" s="236"/>
      <c r="C378" s="237"/>
      <c r="D378" s="231" t="s">
        <v>145</v>
      </c>
      <c r="E378" s="238" t="s">
        <v>1</v>
      </c>
      <c r="F378" s="239" t="s">
        <v>647</v>
      </c>
      <c r="G378" s="237"/>
      <c r="H378" s="240">
        <v>1674.41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145</v>
      </c>
      <c r="AU378" s="246" t="s">
        <v>89</v>
      </c>
      <c r="AV378" s="13" t="s">
        <v>89</v>
      </c>
      <c r="AW378" s="13" t="s">
        <v>36</v>
      </c>
      <c r="AX378" s="13" t="s">
        <v>87</v>
      </c>
      <c r="AY378" s="246" t="s">
        <v>133</v>
      </c>
    </row>
    <row r="379" spans="1:65" s="2" customFormat="1" ht="33" customHeight="1">
      <c r="A379" s="37"/>
      <c r="B379" s="38"/>
      <c r="C379" s="218" t="s">
        <v>648</v>
      </c>
      <c r="D379" s="218" t="s">
        <v>136</v>
      </c>
      <c r="E379" s="219" t="s">
        <v>649</v>
      </c>
      <c r="F379" s="220" t="s">
        <v>650</v>
      </c>
      <c r="G379" s="221" t="s">
        <v>324</v>
      </c>
      <c r="H379" s="222">
        <v>234.457</v>
      </c>
      <c r="I379" s="223"/>
      <c r="J379" s="224">
        <f>ROUND(I379*H379,2)</f>
        <v>0</v>
      </c>
      <c r="K379" s="220" t="s">
        <v>140</v>
      </c>
      <c r="L379" s="43"/>
      <c r="M379" s="225" t="s">
        <v>1</v>
      </c>
      <c r="N379" s="226" t="s">
        <v>44</v>
      </c>
      <c r="O379" s="90"/>
      <c r="P379" s="227">
        <f>O379*H379</f>
        <v>0</v>
      </c>
      <c r="Q379" s="227">
        <v>0</v>
      </c>
      <c r="R379" s="227">
        <f>Q379*H379</f>
        <v>0</v>
      </c>
      <c r="S379" s="227">
        <v>0</v>
      </c>
      <c r="T379" s="228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29" t="s">
        <v>141</v>
      </c>
      <c r="AT379" s="229" t="s">
        <v>136</v>
      </c>
      <c r="AU379" s="229" t="s">
        <v>89</v>
      </c>
      <c r="AY379" s="16" t="s">
        <v>133</v>
      </c>
      <c r="BE379" s="230">
        <f>IF(N379="základní",J379,0)</f>
        <v>0</v>
      </c>
      <c r="BF379" s="230">
        <f>IF(N379="snížená",J379,0)</f>
        <v>0</v>
      </c>
      <c r="BG379" s="230">
        <f>IF(N379="zákl. přenesená",J379,0)</f>
        <v>0</v>
      </c>
      <c r="BH379" s="230">
        <f>IF(N379="sníž. přenesená",J379,0)</f>
        <v>0</v>
      </c>
      <c r="BI379" s="230">
        <f>IF(N379="nulová",J379,0)</f>
        <v>0</v>
      </c>
      <c r="BJ379" s="16" t="s">
        <v>87</v>
      </c>
      <c r="BK379" s="230">
        <f>ROUND(I379*H379,2)</f>
        <v>0</v>
      </c>
      <c r="BL379" s="16" t="s">
        <v>141</v>
      </c>
      <c r="BM379" s="229" t="s">
        <v>651</v>
      </c>
    </row>
    <row r="380" spans="1:47" s="2" customFormat="1" ht="12">
      <c r="A380" s="37"/>
      <c r="B380" s="38"/>
      <c r="C380" s="39"/>
      <c r="D380" s="231" t="s">
        <v>143</v>
      </c>
      <c r="E380" s="39"/>
      <c r="F380" s="232" t="s">
        <v>652</v>
      </c>
      <c r="G380" s="39"/>
      <c r="H380" s="39"/>
      <c r="I380" s="233"/>
      <c r="J380" s="39"/>
      <c r="K380" s="39"/>
      <c r="L380" s="43"/>
      <c r="M380" s="234"/>
      <c r="N380" s="235"/>
      <c r="O380" s="90"/>
      <c r="P380" s="90"/>
      <c r="Q380" s="90"/>
      <c r="R380" s="90"/>
      <c r="S380" s="90"/>
      <c r="T380" s="91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6" t="s">
        <v>143</v>
      </c>
      <c r="AU380" s="16" t="s">
        <v>89</v>
      </c>
    </row>
    <row r="381" spans="1:51" s="13" customFormat="1" ht="12">
      <c r="A381" s="13"/>
      <c r="B381" s="236"/>
      <c r="C381" s="237"/>
      <c r="D381" s="231" t="s">
        <v>145</v>
      </c>
      <c r="E381" s="238" t="s">
        <v>170</v>
      </c>
      <c r="F381" s="239" t="s">
        <v>653</v>
      </c>
      <c r="G381" s="237"/>
      <c r="H381" s="240">
        <v>54.117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145</v>
      </c>
      <c r="AU381" s="246" t="s">
        <v>89</v>
      </c>
      <c r="AV381" s="13" t="s">
        <v>89</v>
      </c>
      <c r="AW381" s="13" t="s">
        <v>36</v>
      </c>
      <c r="AX381" s="13" t="s">
        <v>79</v>
      </c>
      <c r="AY381" s="246" t="s">
        <v>133</v>
      </c>
    </row>
    <row r="382" spans="1:51" s="13" customFormat="1" ht="12">
      <c r="A382" s="13"/>
      <c r="B382" s="236"/>
      <c r="C382" s="237"/>
      <c r="D382" s="231" t="s">
        <v>145</v>
      </c>
      <c r="E382" s="238" t="s">
        <v>174</v>
      </c>
      <c r="F382" s="239" t="s">
        <v>175</v>
      </c>
      <c r="G382" s="237"/>
      <c r="H382" s="240">
        <v>5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145</v>
      </c>
      <c r="AU382" s="246" t="s">
        <v>89</v>
      </c>
      <c r="AV382" s="13" t="s">
        <v>89</v>
      </c>
      <c r="AW382" s="13" t="s">
        <v>36</v>
      </c>
      <c r="AX382" s="13" t="s">
        <v>79</v>
      </c>
      <c r="AY382" s="246" t="s">
        <v>133</v>
      </c>
    </row>
    <row r="383" spans="1:51" s="13" customFormat="1" ht="12">
      <c r="A383" s="13"/>
      <c r="B383" s="236"/>
      <c r="C383" s="237"/>
      <c r="D383" s="231" t="s">
        <v>145</v>
      </c>
      <c r="E383" s="238" t="s">
        <v>172</v>
      </c>
      <c r="F383" s="239" t="s">
        <v>654</v>
      </c>
      <c r="G383" s="237"/>
      <c r="H383" s="240">
        <v>175.34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145</v>
      </c>
      <c r="AU383" s="246" t="s">
        <v>89</v>
      </c>
      <c r="AV383" s="13" t="s">
        <v>89</v>
      </c>
      <c r="AW383" s="13" t="s">
        <v>36</v>
      </c>
      <c r="AX383" s="13" t="s">
        <v>79</v>
      </c>
      <c r="AY383" s="246" t="s">
        <v>133</v>
      </c>
    </row>
    <row r="384" spans="1:51" s="14" customFormat="1" ht="12">
      <c r="A384" s="14"/>
      <c r="B384" s="247"/>
      <c r="C384" s="248"/>
      <c r="D384" s="231" t="s">
        <v>145</v>
      </c>
      <c r="E384" s="249" t="s">
        <v>655</v>
      </c>
      <c r="F384" s="250" t="s">
        <v>146</v>
      </c>
      <c r="G384" s="248"/>
      <c r="H384" s="251">
        <v>234.457</v>
      </c>
      <c r="I384" s="252"/>
      <c r="J384" s="248"/>
      <c r="K384" s="248"/>
      <c r="L384" s="253"/>
      <c r="M384" s="254"/>
      <c r="N384" s="255"/>
      <c r="O384" s="255"/>
      <c r="P384" s="255"/>
      <c r="Q384" s="255"/>
      <c r="R384" s="255"/>
      <c r="S384" s="255"/>
      <c r="T384" s="25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7" t="s">
        <v>145</v>
      </c>
      <c r="AU384" s="257" t="s">
        <v>89</v>
      </c>
      <c r="AV384" s="14" t="s">
        <v>141</v>
      </c>
      <c r="AW384" s="14" t="s">
        <v>36</v>
      </c>
      <c r="AX384" s="14" t="s">
        <v>87</v>
      </c>
      <c r="AY384" s="257" t="s">
        <v>133</v>
      </c>
    </row>
    <row r="385" spans="1:65" s="2" customFormat="1" ht="24.15" customHeight="1">
      <c r="A385" s="37"/>
      <c r="B385" s="38"/>
      <c r="C385" s="218" t="s">
        <v>656</v>
      </c>
      <c r="D385" s="218" t="s">
        <v>136</v>
      </c>
      <c r="E385" s="219" t="s">
        <v>657</v>
      </c>
      <c r="F385" s="220" t="s">
        <v>658</v>
      </c>
      <c r="G385" s="221" t="s">
        <v>324</v>
      </c>
      <c r="H385" s="222">
        <v>1871.634</v>
      </c>
      <c r="I385" s="223"/>
      <c r="J385" s="224">
        <f>ROUND(I385*H385,2)</f>
        <v>0</v>
      </c>
      <c r="K385" s="220" t="s">
        <v>140</v>
      </c>
      <c r="L385" s="43"/>
      <c r="M385" s="225" t="s">
        <v>1</v>
      </c>
      <c r="N385" s="226" t="s">
        <v>44</v>
      </c>
      <c r="O385" s="90"/>
      <c r="P385" s="227">
        <f>O385*H385</f>
        <v>0</v>
      </c>
      <c r="Q385" s="227">
        <v>0</v>
      </c>
      <c r="R385" s="227">
        <f>Q385*H385</f>
        <v>0</v>
      </c>
      <c r="S385" s="227">
        <v>0</v>
      </c>
      <c r="T385" s="228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29" t="s">
        <v>141</v>
      </c>
      <c r="AT385" s="229" t="s">
        <v>136</v>
      </c>
      <c r="AU385" s="229" t="s">
        <v>89</v>
      </c>
      <c r="AY385" s="16" t="s">
        <v>133</v>
      </c>
      <c r="BE385" s="230">
        <f>IF(N385="základní",J385,0)</f>
        <v>0</v>
      </c>
      <c r="BF385" s="230">
        <f>IF(N385="snížená",J385,0)</f>
        <v>0</v>
      </c>
      <c r="BG385" s="230">
        <f>IF(N385="zákl. přenesená",J385,0)</f>
        <v>0</v>
      </c>
      <c r="BH385" s="230">
        <f>IF(N385="sníž. přenesená",J385,0)</f>
        <v>0</v>
      </c>
      <c r="BI385" s="230">
        <f>IF(N385="nulová",J385,0)</f>
        <v>0</v>
      </c>
      <c r="BJ385" s="16" t="s">
        <v>87</v>
      </c>
      <c r="BK385" s="230">
        <f>ROUND(I385*H385,2)</f>
        <v>0</v>
      </c>
      <c r="BL385" s="16" t="s">
        <v>141</v>
      </c>
      <c r="BM385" s="229" t="s">
        <v>659</v>
      </c>
    </row>
    <row r="386" spans="1:47" s="2" customFormat="1" ht="12">
      <c r="A386" s="37"/>
      <c r="B386" s="38"/>
      <c r="C386" s="39"/>
      <c r="D386" s="231" t="s">
        <v>143</v>
      </c>
      <c r="E386" s="39"/>
      <c r="F386" s="232" t="s">
        <v>646</v>
      </c>
      <c r="G386" s="39"/>
      <c r="H386" s="39"/>
      <c r="I386" s="233"/>
      <c r="J386" s="39"/>
      <c r="K386" s="39"/>
      <c r="L386" s="43"/>
      <c r="M386" s="234"/>
      <c r="N386" s="235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143</v>
      </c>
      <c r="AU386" s="16" t="s">
        <v>89</v>
      </c>
    </row>
    <row r="387" spans="1:51" s="13" customFormat="1" ht="12">
      <c r="A387" s="13"/>
      <c r="B387" s="236"/>
      <c r="C387" s="237"/>
      <c r="D387" s="231" t="s">
        <v>145</v>
      </c>
      <c r="E387" s="238" t="s">
        <v>1</v>
      </c>
      <c r="F387" s="239" t="s">
        <v>660</v>
      </c>
      <c r="G387" s="237"/>
      <c r="H387" s="240">
        <v>118.234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145</v>
      </c>
      <c r="AU387" s="246" t="s">
        <v>89</v>
      </c>
      <c r="AV387" s="13" t="s">
        <v>89</v>
      </c>
      <c r="AW387" s="13" t="s">
        <v>36</v>
      </c>
      <c r="AX387" s="13" t="s">
        <v>79</v>
      </c>
      <c r="AY387" s="246" t="s">
        <v>133</v>
      </c>
    </row>
    <row r="388" spans="1:51" s="13" customFormat="1" ht="12">
      <c r="A388" s="13"/>
      <c r="B388" s="236"/>
      <c r="C388" s="237"/>
      <c r="D388" s="231" t="s">
        <v>145</v>
      </c>
      <c r="E388" s="238" t="s">
        <v>1</v>
      </c>
      <c r="F388" s="239" t="s">
        <v>661</v>
      </c>
      <c r="G388" s="237"/>
      <c r="H388" s="240">
        <v>1753.4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145</v>
      </c>
      <c r="AU388" s="246" t="s">
        <v>89</v>
      </c>
      <c r="AV388" s="13" t="s">
        <v>89</v>
      </c>
      <c r="AW388" s="13" t="s">
        <v>36</v>
      </c>
      <c r="AX388" s="13" t="s">
        <v>79</v>
      </c>
      <c r="AY388" s="246" t="s">
        <v>133</v>
      </c>
    </row>
    <row r="389" spans="1:51" s="14" customFormat="1" ht="12">
      <c r="A389" s="14"/>
      <c r="B389" s="247"/>
      <c r="C389" s="248"/>
      <c r="D389" s="231" t="s">
        <v>145</v>
      </c>
      <c r="E389" s="249" t="s">
        <v>1</v>
      </c>
      <c r="F389" s="250" t="s">
        <v>146</v>
      </c>
      <c r="G389" s="248"/>
      <c r="H389" s="251">
        <v>1871.634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7" t="s">
        <v>145</v>
      </c>
      <c r="AU389" s="257" t="s">
        <v>89</v>
      </c>
      <c r="AV389" s="14" t="s">
        <v>141</v>
      </c>
      <c r="AW389" s="14" t="s">
        <v>36</v>
      </c>
      <c r="AX389" s="14" t="s">
        <v>87</v>
      </c>
      <c r="AY389" s="257" t="s">
        <v>133</v>
      </c>
    </row>
    <row r="390" spans="1:65" s="2" customFormat="1" ht="24.15" customHeight="1">
      <c r="A390" s="37"/>
      <c r="B390" s="38"/>
      <c r="C390" s="218" t="s">
        <v>662</v>
      </c>
      <c r="D390" s="218" t="s">
        <v>136</v>
      </c>
      <c r="E390" s="219" t="s">
        <v>663</v>
      </c>
      <c r="F390" s="220" t="s">
        <v>664</v>
      </c>
      <c r="G390" s="221" t="s">
        <v>324</v>
      </c>
      <c r="H390" s="222">
        <v>54.117</v>
      </c>
      <c r="I390" s="223"/>
      <c r="J390" s="224">
        <f>ROUND(I390*H390,2)</f>
        <v>0</v>
      </c>
      <c r="K390" s="220" t="s">
        <v>140</v>
      </c>
      <c r="L390" s="43"/>
      <c r="M390" s="225" t="s">
        <v>1</v>
      </c>
      <c r="N390" s="226" t="s">
        <v>44</v>
      </c>
      <c r="O390" s="90"/>
      <c r="P390" s="227">
        <f>O390*H390</f>
        <v>0</v>
      </c>
      <c r="Q390" s="227">
        <v>0</v>
      </c>
      <c r="R390" s="227">
        <f>Q390*H390</f>
        <v>0</v>
      </c>
      <c r="S390" s="227">
        <v>0</v>
      </c>
      <c r="T390" s="228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29" t="s">
        <v>141</v>
      </c>
      <c r="AT390" s="229" t="s">
        <v>136</v>
      </c>
      <c r="AU390" s="229" t="s">
        <v>89</v>
      </c>
      <c r="AY390" s="16" t="s">
        <v>133</v>
      </c>
      <c r="BE390" s="230">
        <f>IF(N390="základní",J390,0)</f>
        <v>0</v>
      </c>
      <c r="BF390" s="230">
        <f>IF(N390="snížená",J390,0)</f>
        <v>0</v>
      </c>
      <c r="BG390" s="230">
        <f>IF(N390="zákl. přenesená",J390,0)</f>
        <v>0</v>
      </c>
      <c r="BH390" s="230">
        <f>IF(N390="sníž. přenesená",J390,0)</f>
        <v>0</v>
      </c>
      <c r="BI390" s="230">
        <f>IF(N390="nulová",J390,0)</f>
        <v>0</v>
      </c>
      <c r="BJ390" s="16" t="s">
        <v>87</v>
      </c>
      <c r="BK390" s="230">
        <f>ROUND(I390*H390,2)</f>
        <v>0</v>
      </c>
      <c r="BL390" s="16" t="s">
        <v>141</v>
      </c>
      <c r="BM390" s="229" t="s">
        <v>665</v>
      </c>
    </row>
    <row r="391" spans="1:47" s="2" customFormat="1" ht="12">
      <c r="A391" s="37"/>
      <c r="B391" s="38"/>
      <c r="C391" s="39"/>
      <c r="D391" s="231" t="s">
        <v>143</v>
      </c>
      <c r="E391" s="39"/>
      <c r="F391" s="232" t="s">
        <v>666</v>
      </c>
      <c r="G391" s="39"/>
      <c r="H391" s="39"/>
      <c r="I391" s="233"/>
      <c r="J391" s="39"/>
      <c r="K391" s="39"/>
      <c r="L391" s="43"/>
      <c r="M391" s="234"/>
      <c r="N391" s="235"/>
      <c r="O391" s="90"/>
      <c r="P391" s="90"/>
      <c r="Q391" s="90"/>
      <c r="R391" s="90"/>
      <c r="S391" s="90"/>
      <c r="T391" s="91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6" t="s">
        <v>143</v>
      </c>
      <c r="AU391" s="16" t="s">
        <v>89</v>
      </c>
    </row>
    <row r="392" spans="1:51" s="13" customFormat="1" ht="12">
      <c r="A392" s="13"/>
      <c r="B392" s="236"/>
      <c r="C392" s="237"/>
      <c r="D392" s="231" t="s">
        <v>145</v>
      </c>
      <c r="E392" s="238" t="s">
        <v>1</v>
      </c>
      <c r="F392" s="239" t="s">
        <v>170</v>
      </c>
      <c r="G392" s="237"/>
      <c r="H392" s="240">
        <v>54.117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145</v>
      </c>
      <c r="AU392" s="246" t="s">
        <v>89</v>
      </c>
      <c r="AV392" s="13" t="s">
        <v>89</v>
      </c>
      <c r="AW392" s="13" t="s">
        <v>36</v>
      </c>
      <c r="AX392" s="13" t="s">
        <v>87</v>
      </c>
      <c r="AY392" s="246" t="s">
        <v>133</v>
      </c>
    </row>
    <row r="393" spans="1:65" s="2" customFormat="1" ht="33" customHeight="1">
      <c r="A393" s="37"/>
      <c r="B393" s="38"/>
      <c r="C393" s="218" t="s">
        <v>667</v>
      </c>
      <c r="D393" s="218" t="s">
        <v>136</v>
      </c>
      <c r="E393" s="219" t="s">
        <v>668</v>
      </c>
      <c r="F393" s="220" t="s">
        <v>669</v>
      </c>
      <c r="G393" s="221" t="s">
        <v>324</v>
      </c>
      <c r="H393" s="222">
        <v>5</v>
      </c>
      <c r="I393" s="223"/>
      <c r="J393" s="224">
        <f>ROUND(I393*H393,2)</f>
        <v>0</v>
      </c>
      <c r="K393" s="220" t="s">
        <v>140</v>
      </c>
      <c r="L393" s="43"/>
      <c r="M393" s="225" t="s">
        <v>1</v>
      </c>
      <c r="N393" s="226" t="s">
        <v>44</v>
      </c>
      <c r="O393" s="90"/>
      <c r="P393" s="227">
        <f>O393*H393</f>
        <v>0</v>
      </c>
      <c r="Q393" s="227">
        <v>0</v>
      </c>
      <c r="R393" s="227">
        <f>Q393*H393</f>
        <v>0</v>
      </c>
      <c r="S393" s="227">
        <v>0</v>
      </c>
      <c r="T393" s="228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29" t="s">
        <v>141</v>
      </c>
      <c r="AT393" s="229" t="s">
        <v>136</v>
      </c>
      <c r="AU393" s="229" t="s">
        <v>89</v>
      </c>
      <c r="AY393" s="16" t="s">
        <v>133</v>
      </c>
      <c r="BE393" s="230">
        <f>IF(N393="základní",J393,0)</f>
        <v>0</v>
      </c>
      <c r="BF393" s="230">
        <f>IF(N393="snížená",J393,0)</f>
        <v>0</v>
      </c>
      <c r="BG393" s="230">
        <f>IF(N393="zákl. přenesená",J393,0)</f>
        <v>0</v>
      </c>
      <c r="BH393" s="230">
        <f>IF(N393="sníž. přenesená",J393,0)</f>
        <v>0</v>
      </c>
      <c r="BI393" s="230">
        <f>IF(N393="nulová",J393,0)</f>
        <v>0</v>
      </c>
      <c r="BJ393" s="16" t="s">
        <v>87</v>
      </c>
      <c r="BK393" s="230">
        <f>ROUND(I393*H393,2)</f>
        <v>0</v>
      </c>
      <c r="BL393" s="16" t="s">
        <v>141</v>
      </c>
      <c r="BM393" s="229" t="s">
        <v>670</v>
      </c>
    </row>
    <row r="394" spans="1:47" s="2" customFormat="1" ht="12">
      <c r="A394" s="37"/>
      <c r="B394" s="38"/>
      <c r="C394" s="39"/>
      <c r="D394" s="231" t="s">
        <v>143</v>
      </c>
      <c r="E394" s="39"/>
      <c r="F394" s="232" t="s">
        <v>671</v>
      </c>
      <c r="G394" s="39"/>
      <c r="H394" s="39"/>
      <c r="I394" s="233"/>
      <c r="J394" s="39"/>
      <c r="K394" s="39"/>
      <c r="L394" s="43"/>
      <c r="M394" s="234"/>
      <c r="N394" s="235"/>
      <c r="O394" s="90"/>
      <c r="P394" s="90"/>
      <c r="Q394" s="90"/>
      <c r="R394" s="90"/>
      <c r="S394" s="90"/>
      <c r="T394" s="91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6" t="s">
        <v>143</v>
      </c>
      <c r="AU394" s="16" t="s">
        <v>89</v>
      </c>
    </row>
    <row r="395" spans="1:51" s="13" customFormat="1" ht="12">
      <c r="A395" s="13"/>
      <c r="B395" s="236"/>
      <c r="C395" s="237"/>
      <c r="D395" s="231" t="s">
        <v>145</v>
      </c>
      <c r="E395" s="238" t="s">
        <v>1</v>
      </c>
      <c r="F395" s="239" t="s">
        <v>174</v>
      </c>
      <c r="G395" s="237"/>
      <c r="H395" s="240">
        <v>5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145</v>
      </c>
      <c r="AU395" s="246" t="s">
        <v>89</v>
      </c>
      <c r="AV395" s="13" t="s">
        <v>89</v>
      </c>
      <c r="AW395" s="13" t="s">
        <v>36</v>
      </c>
      <c r="AX395" s="13" t="s">
        <v>87</v>
      </c>
      <c r="AY395" s="246" t="s">
        <v>133</v>
      </c>
    </row>
    <row r="396" spans="1:63" s="12" customFormat="1" ht="22.8" customHeight="1">
      <c r="A396" s="12"/>
      <c r="B396" s="202"/>
      <c r="C396" s="203"/>
      <c r="D396" s="204" t="s">
        <v>78</v>
      </c>
      <c r="E396" s="216" t="s">
        <v>672</v>
      </c>
      <c r="F396" s="216" t="s">
        <v>673</v>
      </c>
      <c r="G396" s="203"/>
      <c r="H396" s="203"/>
      <c r="I396" s="206"/>
      <c r="J396" s="217">
        <f>BK396</f>
        <v>0</v>
      </c>
      <c r="K396" s="203"/>
      <c r="L396" s="208"/>
      <c r="M396" s="209"/>
      <c r="N396" s="210"/>
      <c r="O396" s="210"/>
      <c r="P396" s="211">
        <f>SUM(P397:P398)</f>
        <v>0</v>
      </c>
      <c r="Q396" s="210"/>
      <c r="R396" s="211">
        <f>SUM(R397:R398)</f>
        <v>0</v>
      </c>
      <c r="S396" s="210"/>
      <c r="T396" s="212">
        <f>SUM(T397:T398)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13" t="s">
        <v>87</v>
      </c>
      <c r="AT396" s="214" t="s">
        <v>78</v>
      </c>
      <c r="AU396" s="214" t="s">
        <v>87</v>
      </c>
      <c r="AY396" s="213" t="s">
        <v>133</v>
      </c>
      <c r="BK396" s="215">
        <f>SUM(BK397:BK398)</f>
        <v>0</v>
      </c>
    </row>
    <row r="397" spans="1:65" s="2" customFormat="1" ht="24.15" customHeight="1">
      <c r="A397" s="37"/>
      <c r="B397" s="38"/>
      <c r="C397" s="218" t="s">
        <v>674</v>
      </c>
      <c r="D397" s="218" t="s">
        <v>136</v>
      </c>
      <c r="E397" s="219" t="s">
        <v>675</v>
      </c>
      <c r="F397" s="220" t="s">
        <v>676</v>
      </c>
      <c r="G397" s="221" t="s">
        <v>324</v>
      </c>
      <c r="H397" s="222">
        <v>210.176</v>
      </c>
      <c r="I397" s="223"/>
      <c r="J397" s="224">
        <f>ROUND(I397*H397,2)</f>
        <v>0</v>
      </c>
      <c r="K397" s="220" t="s">
        <v>140</v>
      </c>
      <c r="L397" s="43"/>
      <c r="M397" s="225" t="s">
        <v>1</v>
      </c>
      <c r="N397" s="226" t="s">
        <v>44</v>
      </c>
      <c r="O397" s="90"/>
      <c r="P397" s="227">
        <f>O397*H397</f>
        <v>0</v>
      </c>
      <c r="Q397" s="227">
        <v>0</v>
      </c>
      <c r="R397" s="227">
        <f>Q397*H397</f>
        <v>0</v>
      </c>
      <c r="S397" s="227">
        <v>0</v>
      </c>
      <c r="T397" s="228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29" t="s">
        <v>141</v>
      </c>
      <c r="AT397" s="229" t="s">
        <v>136</v>
      </c>
      <c r="AU397" s="229" t="s">
        <v>89</v>
      </c>
      <c r="AY397" s="16" t="s">
        <v>133</v>
      </c>
      <c r="BE397" s="230">
        <f>IF(N397="základní",J397,0)</f>
        <v>0</v>
      </c>
      <c r="BF397" s="230">
        <f>IF(N397="snížená",J397,0)</f>
        <v>0</v>
      </c>
      <c r="BG397" s="230">
        <f>IF(N397="zákl. přenesená",J397,0)</f>
        <v>0</v>
      </c>
      <c r="BH397" s="230">
        <f>IF(N397="sníž. přenesená",J397,0)</f>
        <v>0</v>
      </c>
      <c r="BI397" s="230">
        <f>IF(N397="nulová",J397,0)</f>
        <v>0</v>
      </c>
      <c r="BJ397" s="16" t="s">
        <v>87</v>
      </c>
      <c r="BK397" s="230">
        <f>ROUND(I397*H397,2)</f>
        <v>0</v>
      </c>
      <c r="BL397" s="16" t="s">
        <v>141</v>
      </c>
      <c r="BM397" s="229" t="s">
        <v>677</v>
      </c>
    </row>
    <row r="398" spans="1:47" s="2" customFormat="1" ht="12">
      <c r="A398" s="37"/>
      <c r="B398" s="38"/>
      <c r="C398" s="39"/>
      <c r="D398" s="231" t="s">
        <v>143</v>
      </c>
      <c r="E398" s="39"/>
      <c r="F398" s="232" t="s">
        <v>678</v>
      </c>
      <c r="G398" s="39"/>
      <c r="H398" s="39"/>
      <c r="I398" s="233"/>
      <c r="J398" s="39"/>
      <c r="K398" s="39"/>
      <c r="L398" s="43"/>
      <c r="M398" s="234"/>
      <c r="N398" s="235"/>
      <c r="O398" s="90"/>
      <c r="P398" s="90"/>
      <c r="Q398" s="90"/>
      <c r="R398" s="90"/>
      <c r="S398" s="90"/>
      <c r="T398" s="91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6" t="s">
        <v>143</v>
      </c>
      <c r="AU398" s="16" t="s">
        <v>89</v>
      </c>
    </row>
    <row r="399" spans="1:63" s="12" customFormat="1" ht="25.9" customHeight="1">
      <c r="A399" s="12"/>
      <c r="B399" s="202"/>
      <c r="C399" s="203"/>
      <c r="D399" s="204" t="s">
        <v>78</v>
      </c>
      <c r="E399" s="205" t="s">
        <v>679</v>
      </c>
      <c r="F399" s="205" t="s">
        <v>680</v>
      </c>
      <c r="G399" s="203"/>
      <c r="H399" s="203"/>
      <c r="I399" s="206"/>
      <c r="J399" s="207">
        <f>BK399</f>
        <v>0</v>
      </c>
      <c r="K399" s="203"/>
      <c r="L399" s="208"/>
      <c r="M399" s="209"/>
      <c r="N399" s="210"/>
      <c r="O399" s="210"/>
      <c r="P399" s="211">
        <f>P400</f>
        <v>0</v>
      </c>
      <c r="Q399" s="210"/>
      <c r="R399" s="211">
        <f>R400</f>
        <v>0.07307854</v>
      </c>
      <c r="S399" s="210"/>
      <c r="T399" s="212">
        <f>T400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3" t="s">
        <v>89</v>
      </c>
      <c r="AT399" s="214" t="s">
        <v>78</v>
      </c>
      <c r="AU399" s="214" t="s">
        <v>79</v>
      </c>
      <c r="AY399" s="213" t="s">
        <v>133</v>
      </c>
      <c r="BK399" s="215">
        <f>BK400</f>
        <v>0</v>
      </c>
    </row>
    <row r="400" spans="1:63" s="12" customFormat="1" ht="22.8" customHeight="1">
      <c r="A400" s="12"/>
      <c r="B400" s="202"/>
      <c r="C400" s="203"/>
      <c r="D400" s="204" t="s">
        <v>78</v>
      </c>
      <c r="E400" s="216" t="s">
        <v>681</v>
      </c>
      <c r="F400" s="216" t="s">
        <v>682</v>
      </c>
      <c r="G400" s="203"/>
      <c r="H400" s="203"/>
      <c r="I400" s="206"/>
      <c r="J400" s="217">
        <f>BK400</f>
        <v>0</v>
      </c>
      <c r="K400" s="203"/>
      <c r="L400" s="208"/>
      <c r="M400" s="209"/>
      <c r="N400" s="210"/>
      <c r="O400" s="210"/>
      <c r="P400" s="211">
        <f>SUM(P401:P412)</f>
        <v>0</v>
      </c>
      <c r="Q400" s="210"/>
      <c r="R400" s="211">
        <f>SUM(R401:R412)</f>
        <v>0.07307854</v>
      </c>
      <c r="S400" s="210"/>
      <c r="T400" s="212">
        <f>SUM(T401:T412)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13" t="s">
        <v>89</v>
      </c>
      <c r="AT400" s="214" t="s">
        <v>78</v>
      </c>
      <c r="AU400" s="214" t="s">
        <v>87</v>
      </c>
      <c r="AY400" s="213" t="s">
        <v>133</v>
      </c>
      <c r="BK400" s="215">
        <f>SUM(BK401:BK412)</f>
        <v>0</v>
      </c>
    </row>
    <row r="401" spans="1:65" s="2" customFormat="1" ht="24.15" customHeight="1">
      <c r="A401" s="37"/>
      <c r="B401" s="38"/>
      <c r="C401" s="218" t="s">
        <v>683</v>
      </c>
      <c r="D401" s="218" t="s">
        <v>136</v>
      </c>
      <c r="E401" s="219" t="s">
        <v>684</v>
      </c>
      <c r="F401" s="220" t="s">
        <v>685</v>
      </c>
      <c r="G401" s="221" t="s">
        <v>278</v>
      </c>
      <c r="H401" s="222">
        <v>64.301</v>
      </c>
      <c r="I401" s="223"/>
      <c r="J401" s="224">
        <f>ROUND(I401*H401,2)</f>
        <v>0</v>
      </c>
      <c r="K401" s="220" t="s">
        <v>140</v>
      </c>
      <c r="L401" s="43"/>
      <c r="M401" s="225" t="s">
        <v>1</v>
      </c>
      <c r="N401" s="226" t="s">
        <v>44</v>
      </c>
      <c r="O401" s="90"/>
      <c r="P401" s="227">
        <f>O401*H401</f>
        <v>0</v>
      </c>
      <c r="Q401" s="227">
        <v>0.00016</v>
      </c>
      <c r="R401" s="227">
        <f>Q401*H401</f>
        <v>0.010288160000000001</v>
      </c>
      <c r="S401" s="227">
        <v>0</v>
      </c>
      <c r="T401" s="228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29" t="s">
        <v>328</v>
      </c>
      <c r="AT401" s="229" t="s">
        <v>136</v>
      </c>
      <c r="AU401" s="229" t="s">
        <v>89</v>
      </c>
      <c r="AY401" s="16" t="s">
        <v>133</v>
      </c>
      <c r="BE401" s="230">
        <f>IF(N401="základní",J401,0)</f>
        <v>0</v>
      </c>
      <c r="BF401" s="230">
        <f>IF(N401="snížená",J401,0)</f>
        <v>0</v>
      </c>
      <c r="BG401" s="230">
        <f>IF(N401="zákl. přenesená",J401,0)</f>
        <v>0</v>
      </c>
      <c r="BH401" s="230">
        <f>IF(N401="sníž. přenesená",J401,0)</f>
        <v>0</v>
      </c>
      <c r="BI401" s="230">
        <f>IF(N401="nulová",J401,0)</f>
        <v>0</v>
      </c>
      <c r="BJ401" s="16" t="s">
        <v>87</v>
      </c>
      <c r="BK401" s="230">
        <f>ROUND(I401*H401,2)</f>
        <v>0</v>
      </c>
      <c r="BL401" s="16" t="s">
        <v>328</v>
      </c>
      <c r="BM401" s="229" t="s">
        <v>686</v>
      </c>
    </row>
    <row r="402" spans="1:47" s="2" customFormat="1" ht="12">
      <c r="A402" s="37"/>
      <c r="B402" s="38"/>
      <c r="C402" s="39"/>
      <c r="D402" s="231" t="s">
        <v>143</v>
      </c>
      <c r="E402" s="39"/>
      <c r="F402" s="232" t="s">
        <v>687</v>
      </c>
      <c r="G402" s="39"/>
      <c r="H402" s="39"/>
      <c r="I402" s="233"/>
      <c r="J402" s="39"/>
      <c r="K402" s="39"/>
      <c r="L402" s="43"/>
      <c r="M402" s="234"/>
      <c r="N402" s="235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6" t="s">
        <v>143</v>
      </c>
      <c r="AU402" s="16" t="s">
        <v>89</v>
      </c>
    </row>
    <row r="403" spans="1:51" s="13" customFormat="1" ht="12">
      <c r="A403" s="13"/>
      <c r="B403" s="236"/>
      <c r="C403" s="237"/>
      <c r="D403" s="231" t="s">
        <v>145</v>
      </c>
      <c r="E403" s="238" t="s">
        <v>205</v>
      </c>
      <c r="F403" s="239" t="s">
        <v>688</v>
      </c>
      <c r="G403" s="237"/>
      <c r="H403" s="240">
        <v>64.301</v>
      </c>
      <c r="I403" s="241"/>
      <c r="J403" s="237"/>
      <c r="K403" s="237"/>
      <c r="L403" s="242"/>
      <c r="M403" s="243"/>
      <c r="N403" s="244"/>
      <c r="O403" s="244"/>
      <c r="P403" s="244"/>
      <c r="Q403" s="244"/>
      <c r="R403" s="244"/>
      <c r="S403" s="244"/>
      <c r="T403" s="24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6" t="s">
        <v>145</v>
      </c>
      <c r="AU403" s="246" t="s">
        <v>89</v>
      </c>
      <c r="AV403" s="13" t="s">
        <v>89</v>
      </c>
      <c r="AW403" s="13" t="s">
        <v>36</v>
      </c>
      <c r="AX403" s="13" t="s">
        <v>87</v>
      </c>
      <c r="AY403" s="246" t="s">
        <v>133</v>
      </c>
    </row>
    <row r="404" spans="1:65" s="2" customFormat="1" ht="21.75" customHeight="1">
      <c r="A404" s="37"/>
      <c r="B404" s="38"/>
      <c r="C404" s="262" t="s">
        <v>689</v>
      </c>
      <c r="D404" s="262" t="s">
        <v>321</v>
      </c>
      <c r="E404" s="263" t="s">
        <v>690</v>
      </c>
      <c r="F404" s="264" t="s">
        <v>691</v>
      </c>
      <c r="G404" s="265" t="s">
        <v>278</v>
      </c>
      <c r="H404" s="266">
        <v>67.516</v>
      </c>
      <c r="I404" s="267"/>
      <c r="J404" s="268">
        <f>ROUND(I404*H404,2)</f>
        <v>0</v>
      </c>
      <c r="K404" s="264" t="s">
        <v>140</v>
      </c>
      <c r="L404" s="269"/>
      <c r="M404" s="270" t="s">
        <v>1</v>
      </c>
      <c r="N404" s="271" t="s">
        <v>44</v>
      </c>
      <c r="O404" s="90"/>
      <c r="P404" s="227">
        <f>O404*H404</f>
        <v>0</v>
      </c>
      <c r="Q404" s="227">
        <v>0.00018</v>
      </c>
      <c r="R404" s="227">
        <f>Q404*H404</f>
        <v>0.012152880000000001</v>
      </c>
      <c r="S404" s="227">
        <v>0</v>
      </c>
      <c r="T404" s="228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29" t="s">
        <v>413</v>
      </c>
      <c r="AT404" s="229" t="s">
        <v>321</v>
      </c>
      <c r="AU404" s="229" t="s">
        <v>89</v>
      </c>
      <c r="AY404" s="16" t="s">
        <v>133</v>
      </c>
      <c r="BE404" s="230">
        <f>IF(N404="základní",J404,0)</f>
        <v>0</v>
      </c>
      <c r="BF404" s="230">
        <f>IF(N404="snížená",J404,0)</f>
        <v>0</v>
      </c>
      <c r="BG404" s="230">
        <f>IF(N404="zákl. přenesená",J404,0)</f>
        <v>0</v>
      </c>
      <c r="BH404" s="230">
        <f>IF(N404="sníž. přenesená",J404,0)</f>
        <v>0</v>
      </c>
      <c r="BI404" s="230">
        <f>IF(N404="nulová",J404,0)</f>
        <v>0</v>
      </c>
      <c r="BJ404" s="16" t="s">
        <v>87</v>
      </c>
      <c r="BK404" s="230">
        <f>ROUND(I404*H404,2)</f>
        <v>0</v>
      </c>
      <c r="BL404" s="16" t="s">
        <v>328</v>
      </c>
      <c r="BM404" s="229" t="s">
        <v>692</v>
      </c>
    </row>
    <row r="405" spans="1:47" s="2" customFormat="1" ht="12">
      <c r="A405" s="37"/>
      <c r="B405" s="38"/>
      <c r="C405" s="39"/>
      <c r="D405" s="231" t="s">
        <v>143</v>
      </c>
      <c r="E405" s="39"/>
      <c r="F405" s="232" t="s">
        <v>691</v>
      </c>
      <c r="G405" s="39"/>
      <c r="H405" s="39"/>
      <c r="I405" s="233"/>
      <c r="J405" s="39"/>
      <c r="K405" s="39"/>
      <c r="L405" s="43"/>
      <c r="M405" s="234"/>
      <c r="N405" s="235"/>
      <c r="O405" s="90"/>
      <c r="P405" s="90"/>
      <c r="Q405" s="90"/>
      <c r="R405" s="90"/>
      <c r="S405" s="90"/>
      <c r="T405" s="91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6" t="s">
        <v>143</v>
      </c>
      <c r="AU405" s="16" t="s">
        <v>89</v>
      </c>
    </row>
    <row r="406" spans="1:51" s="13" customFormat="1" ht="12">
      <c r="A406" s="13"/>
      <c r="B406" s="236"/>
      <c r="C406" s="237"/>
      <c r="D406" s="231" t="s">
        <v>145</v>
      </c>
      <c r="E406" s="238" t="s">
        <v>1</v>
      </c>
      <c r="F406" s="239" t="s">
        <v>693</v>
      </c>
      <c r="G406" s="237"/>
      <c r="H406" s="240">
        <v>67.516</v>
      </c>
      <c r="I406" s="241"/>
      <c r="J406" s="237"/>
      <c r="K406" s="237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145</v>
      </c>
      <c r="AU406" s="246" t="s">
        <v>89</v>
      </c>
      <c r="AV406" s="13" t="s">
        <v>89</v>
      </c>
      <c r="AW406" s="13" t="s">
        <v>36</v>
      </c>
      <c r="AX406" s="13" t="s">
        <v>87</v>
      </c>
      <c r="AY406" s="246" t="s">
        <v>133</v>
      </c>
    </row>
    <row r="407" spans="1:65" s="2" customFormat="1" ht="33" customHeight="1">
      <c r="A407" s="37"/>
      <c r="B407" s="38"/>
      <c r="C407" s="218" t="s">
        <v>694</v>
      </c>
      <c r="D407" s="218" t="s">
        <v>136</v>
      </c>
      <c r="E407" s="219" t="s">
        <v>695</v>
      </c>
      <c r="F407" s="220" t="s">
        <v>696</v>
      </c>
      <c r="G407" s="221" t="s">
        <v>244</v>
      </c>
      <c r="H407" s="222">
        <v>96.452</v>
      </c>
      <c r="I407" s="223"/>
      <c r="J407" s="224">
        <f>ROUND(I407*H407,2)</f>
        <v>0</v>
      </c>
      <c r="K407" s="220" t="s">
        <v>140</v>
      </c>
      <c r="L407" s="43"/>
      <c r="M407" s="225" t="s">
        <v>1</v>
      </c>
      <c r="N407" s="226" t="s">
        <v>44</v>
      </c>
      <c r="O407" s="90"/>
      <c r="P407" s="227">
        <f>O407*H407</f>
        <v>0</v>
      </c>
      <c r="Q407" s="227">
        <v>0</v>
      </c>
      <c r="R407" s="227">
        <f>Q407*H407</f>
        <v>0</v>
      </c>
      <c r="S407" s="227">
        <v>0</v>
      </c>
      <c r="T407" s="228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29" t="s">
        <v>328</v>
      </c>
      <c r="AT407" s="229" t="s">
        <v>136</v>
      </c>
      <c r="AU407" s="229" t="s">
        <v>89</v>
      </c>
      <c r="AY407" s="16" t="s">
        <v>133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6" t="s">
        <v>87</v>
      </c>
      <c r="BK407" s="230">
        <f>ROUND(I407*H407,2)</f>
        <v>0</v>
      </c>
      <c r="BL407" s="16" t="s">
        <v>328</v>
      </c>
      <c r="BM407" s="229" t="s">
        <v>697</v>
      </c>
    </row>
    <row r="408" spans="1:47" s="2" customFormat="1" ht="12">
      <c r="A408" s="37"/>
      <c r="B408" s="38"/>
      <c r="C408" s="39"/>
      <c r="D408" s="231" t="s">
        <v>143</v>
      </c>
      <c r="E408" s="39"/>
      <c r="F408" s="232" t="s">
        <v>698</v>
      </c>
      <c r="G408" s="39"/>
      <c r="H408" s="39"/>
      <c r="I408" s="233"/>
      <c r="J408" s="39"/>
      <c r="K408" s="39"/>
      <c r="L408" s="43"/>
      <c r="M408" s="234"/>
      <c r="N408" s="235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143</v>
      </c>
      <c r="AU408" s="16" t="s">
        <v>89</v>
      </c>
    </row>
    <row r="409" spans="1:51" s="13" customFormat="1" ht="12">
      <c r="A409" s="13"/>
      <c r="B409" s="236"/>
      <c r="C409" s="237"/>
      <c r="D409" s="231" t="s">
        <v>145</v>
      </c>
      <c r="E409" s="238" t="s">
        <v>207</v>
      </c>
      <c r="F409" s="239" t="s">
        <v>699</v>
      </c>
      <c r="G409" s="237"/>
      <c r="H409" s="240">
        <v>96.452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6" t="s">
        <v>145</v>
      </c>
      <c r="AU409" s="246" t="s">
        <v>89</v>
      </c>
      <c r="AV409" s="13" t="s">
        <v>89</v>
      </c>
      <c r="AW409" s="13" t="s">
        <v>36</v>
      </c>
      <c r="AX409" s="13" t="s">
        <v>87</v>
      </c>
      <c r="AY409" s="246" t="s">
        <v>133</v>
      </c>
    </row>
    <row r="410" spans="1:65" s="2" customFormat="1" ht="16.5" customHeight="1">
      <c r="A410" s="37"/>
      <c r="B410" s="38"/>
      <c r="C410" s="262" t="s">
        <v>700</v>
      </c>
      <c r="D410" s="262" t="s">
        <v>321</v>
      </c>
      <c r="E410" s="263" t="s">
        <v>701</v>
      </c>
      <c r="F410" s="264" t="s">
        <v>702</v>
      </c>
      <c r="G410" s="265" t="s">
        <v>244</v>
      </c>
      <c r="H410" s="266">
        <v>101.275</v>
      </c>
      <c r="I410" s="267"/>
      <c r="J410" s="268">
        <f>ROUND(I410*H410,2)</f>
        <v>0</v>
      </c>
      <c r="K410" s="264" t="s">
        <v>261</v>
      </c>
      <c r="L410" s="269"/>
      <c r="M410" s="270" t="s">
        <v>1</v>
      </c>
      <c r="N410" s="271" t="s">
        <v>44</v>
      </c>
      <c r="O410" s="90"/>
      <c r="P410" s="227">
        <f>O410*H410</f>
        <v>0</v>
      </c>
      <c r="Q410" s="227">
        <v>0.0005</v>
      </c>
      <c r="R410" s="227">
        <f>Q410*H410</f>
        <v>0.0506375</v>
      </c>
      <c r="S410" s="227">
        <v>0</v>
      </c>
      <c r="T410" s="228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29" t="s">
        <v>413</v>
      </c>
      <c r="AT410" s="229" t="s">
        <v>321</v>
      </c>
      <c r="AU410" s="229" t="s">
        <v>89</v>
      </c>
      <c r="AY410" s="16" t="s">
        <v>133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16" t="s">
        <v>87</v>
      </c>
      <c r="BK410" s="230">
        <f>ROUND(I410*H410,2)</f>
        <v>0</v>
      </c>
      <c r="BL410" s="16" t="s">
        <v>328</v>
      </c>
      <c r="BM410" s="229" t="s">
        <v>703</v>
      </c>
    </row>
    <row r="411" spans="1:47" s="2" customFormat="1" ht="12">
      <c r="A411" s="37"/>
      <c r="B411" s="38"/>
      <c r="C411" s="39"/>
      <c r="D411" s="231" t="s">
        <v>143</v>
      </c>
      <c r="E411" s="39"/>
      <c r="F411" s="232" t="s">
        <v>704</v>
      </c>
      <c r="G411" s="39"/>
      <c r="H411" s="39"/>
      <c r="I411" s="233"/>
      <c r="J411" s="39"/>
      <c r="K411" s="39"/>
      <c r="L411" s="43"/>
      <c r="M411" s="234"/>
      <c r="N411" s="235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143</v>
      </c>
      <c r="AU411" s="16" t="s">
        <v>89</v>
      </c>
    </row>
    <row r="412" spans="1:51" s="13" customFormat="1" ht="12">
      <c r="A412" s="13"/>
      <c r="B412" s="236"/>
      <c r="C412" s="237"/>
      <c r="D412" s="231" t="s">
        <v>145</v>
      </c>
      <c r="E412" s="238" t="s">
        <v>1</v>
      </c>
      <c r="F412" s="239" t="s">
        <v>705</v>
      </c>
      <c r="G412" s="237"/>
      <c r="H412" s="240">
        <v>101.275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6" t="s">
        <v>145</v>
      </c>
      <c r="AU412" s="246" t="s">
        <v>89</v>
      </c>
      <c r="AV412" s="13" t="s">
        <v>89</v>
      </c>
      <c r="AW412" s="13" t="s">
        <v>36</v>
      </c>
      <c r="AX412" s="13" t="s">
        <v>87</v>
      </c>
      <c r="AY412" s="246" t="s">
        <v>133</v>
      </c>
    </row>
    <row r="413" spans="1:63" s="12" customFormat="1" ht="25.9" customHeight="1">
      <c r="A413" s="12"/>
      <c r="B413" s="202"/>
      <c r="C413" s="203"/>
      <c r="D413" s="204" t="s">
        <v>78</v>
      </c>
      <c r="E413" s="205" t="s">
        <v>321</v>
      </c>
      <c r="F413" s="205" t="s">
        <v>706</v>
      </c>
      <c r="G413" s="203"/>
      <c r="H413" s="203"/>
      <c r="I413" s="206"/>
      <c r="J413" s="207">
        <f>BK413</f>
        <v>0</v>
      </c>
      <c r="K413" s="203"/>
      <c r="L413" s="208"/>
      <c r="M413" s="209"/>
      <c r="N413" s="210"/>
      <c r="O413" s="210"/>
      <c r="P413" s="211">
        <f>P414</f>
        <v>0</v>
      </c>
      <c r="Q413" s="210"/>
      <c r="R413" s="211">
        <f>R414</f>
        <v>0.0212</v>
      </c>
      <c r="S413" s="210"/>
      <c r="T413" s="212">
        <f>T414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13" t="s">
        <v>254</v>
      </c>
      <c r="AT413" s="214" t="s">
        <v>78</v>
      </c>
      <c r="AU413" s="214" t="s">
        <v>79</v>
      </c>
      <c r="AY413" s="213" t="s">
        <v>133</v>
      </c>
      <c r="BK413" s="215">
        <f>BK414</f>
        <v>0</v>
      </c>
    </row>
    <row r="414" spans="1:63" s="12" customFormat="1" ht="22.8" customHeight="1">
      <c r="A414" s="12"/>
      <c r="B414" s="202"/>
      <c r="C414" s="203"/>
      <c r="D414" s="204" t="s">
        <v>78</v>
      </c>
      <c r="E414" s="216" t="s">
        <v>707</v>
      </c>
      <c r="F414" s="216" t="s">
        <v>708</v>
      </c>
      <c r="G414" s="203"/>
      <c r="H414" s="203"/>
      <c r="I414" s="206"/>
      <c r="J414" s="217">
        <f>BK414</f>
        <v>0</v>
      </c>
      <c r="K414" s="203"/>
      <c r="L414" s="208"/>
      <c r="M414" s="209"/>
      <c r="N414" s="210"/>
      <c r="O414" s="210"/>
      <c r="P414" s="211">
        <f>SUM(P415:P431)</f>
        <v>0</v>
      </c>
      <c r="Q414" s="210"/>
      <c r="R414" s="211">
        <f>SUM(R415:R431)</f>
        <v>0.0212</v>
      </c>
      <c r="S414" s="210"/>
      <c r="T414" s="212">
        <f>SUM(T415:T431)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13" t="s">
        <v>254</v>
      </c>
      <c r="AT414" s="214" t="s">
        <v>78</v>
      </c>
      <c r="AU414" s="214" t="s">
        <v>87</v>
      </c>
      <c r="AY414" s="213" t="s">
        <v>133</v>
      </c>
      <c r="BK414" s="215">
        <f>SUM(BK415:BK431)</f>
        <v>0</v>
      </c>
    </row>
    <row r="415" spans="1:65" s="2" customFormat="1" ht="24.15" customHeight="1">
      <c r="A415" s="37"/>
      <c r="B415" s="38"/>
      <c r="C415" s="218" t="s">
        <v>709</v>
      </c>
      <c r="D415" s="218" t="s">
        <v>136</v>
      </c>
      <c r="E415" s="219" t="s">
        <v>710</v>
      </c>
      <c r="F415" s="220" t="s">
        <v>711</v>
      </c>
      <c r="G415" s="221" t="s">
        <v>712</v>
      </c>
      <c r="H415" s="222">
        <v>2</v>
      </c>
      <c r="I415" s="223"/>
      <c r="J415" s="224">
        <f>ROUND(I415*H415,2)</f>
        <v>0</v>
      </c>
      <c r="K415" s="220" t="s">
        <v>140</v>
      </c>
      <c r="L415" s="43"/>
      <c r="M415" s="225" t="s">
        <v>1</v>
      </c>
      <c r="N415" s="226" t="s">
        <v>44</v>
      </c>
      <c r="O415" s="90"/>
      <c r="P415" s="227">
        <f>O415*H415</f>
        <v>0</v>
      </c>
      <c r="Q415" s="227">
        <v>0.0088</v>
      </c>
      <c r="R415" s="227">
        <f>Q415*H415</f>
        <v>0.0176</v>
      </c>
      <c r="S415" s="227">
        <v>0</v>
      </c>
      <c r="T415" s="228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29" t="s">
        <v>575</v>
      </c>
      <c r="AT415" s="229" t="s">
        <v>136</v>
      </c>
      <c r="AU415" s="229" t="s">
        <v>89</v>
      </c>
      <c r="AY415" s="16" t="s">
        <v>133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6" t="s">
        <v>87</v>
      </c>
      <c r="BK415" s="230">
        <f>ROUND(I415*H415,2)</f>
        <v>0</v>
      </c>
      <c r="BL415" s="16" t="s">
        <v>575</v>
      </c>
      <c r="BM415" s="229" t="s">
        <v>713</v>
      </c>
    </row>
    <row r="416" spans="1:47" s="2" customFormat="1" ht="12">
      <c r="A416" s="37"/>
      <c r="B416" s="38"/>
      <c r="C416" s="39"/>
      <c r="D416" s="231" t="s">
        <v>143</v>
      </c>
      <c r="E416" s="39"/>
      <c r="F416" s="232" t="s">
        <v>714</v>
      </c>
      <c r="G416" s="39"/>
      <c r="H416" s="39"/>
      <c r="I416" s="233"/>
      <c r="J416" s="39"/>
      <c r="K416" s="39"/>
      <c r="L416" s="43"/>
      <c r="M416" s="234"/>
      <c r="N416" s="235"/>
      <c r="O416" s="90"/>
      <c r="P416" s="90"/>
      <c r="Q416" s="90"/>
      <c r="R416" s="90"/>
      <c r="S416" s="90"/>
      <c r="T416" s="91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16" t="s">
        <v>143</v>
      </c>
      <c r="AU416" s="16" t="s">
        <v>89</v>
      </c>
    </row>
    <row r="417" spans="1:65" s="2" customFormat="1" ht="24.15" customHeight="1">
      <c r="A417" s="37"/>
      <c r="B417" s="38"/>
      <c r="C417" s="218" t="s">
        <v>715</v>
      </c>
      <c r="D417" s="218" t="s">
        <v>136</v>
      </c>
      <c r="E417" s="219" t="s">
        <v>716</v>
      </c>
      <c r="F417" s="220" t="s">
        <v>717</v>
      </c>
      <c r="G417" s="221" t="s">
        <v>278</v>
      </c>
      <c r="H417" s="222">
        <v>60</v>
      </c>
      <c r="I417" s="223"/>
      <c r="J417" s="224">
        <f>ROUND(I417*H417,2)</f>
        <v>0</v>
      </c>
      <c r="K417" s="220" t="s">
        <v>140</v>
      </c>
      <c r="L417" s="43"/>
      <c r="M417" s="225" t="s">
        <v>1</v>
      </c>
      <c r="N417" s="226" t="s">
        <v>44</v>
      </c>
      <c r="O417" s="90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29" t="s">
        <v>575</v>
      </c>
      <c r="AT417" s="229" t="s">
        <v>136</v>
      </c>
      <c r="AU417" s="229" t="s">
        <v>89</v>
      </c>
      <c r="AY417" s="16" t="s">
        <v>133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16" t="s">
        <v>87</v>
      </c>
      <c r="BK417" s="230">
        <f>ROUND(I417*H417,2)</f>
        <v>0</v>
      </c>
      <c r="BL417" s="16" t="s">
        <v>575</v>
      </c>
      <c r="BM417" s="229" t="s">
        <v>718</v>
      </c>
    </row>
    <row r="418" spans="1:47" s="2" customFormat="1" ht="12">
      <c r="A418" s="37"/>
      <c r="B418" s="38"/>
      <c r="C418" s="39"/>
      <c r="D418" s="231" t="s">
        <v>143</v>
      </c>
      <c r="E418" s="39"/>
      <c r="F418" s="232" t="s">
        <v>719</v>
      </c>
      <c r="G418" s="39"/>
      <c r="H418" s="39"/>
      <c r="I418" s="233"/>
      <c r="J418" s="39"/>
      <c r="K418" s="39"/>
      <c r="L418" s="43"/>
      <c r="M418" s="234"/>
      <c r="N418" s="235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143</v>
      </c>
      <c r="AU418" s="16" t="s">
        <v>89</v>
      </c>
    </row>
    <row r="419" spans="1:51" s="13" customFormat="1" ht="12">
      <c r="A419" s="13"/>
      <c r="B419" s="236"/>
      <c r="C419" s="237"/>
      <c r="D419" s="231" t="s">
        <v>145</v>
      </c>
      <c r="E419" s="238" t="s">
        <v>185</v>
      </c>
      <c r="F419" s="239" t="s">
        <v>720</v>
      </c>
      <c r="G419" s="237"/>
      <c r="H419" s="240">
        <v>60</v>
      </c>
      <c r="I419" s="241"/>
      <c r="J419" s="237"/>
      <c r="K419" s="237"/>
      <c r="L419" s="242"/>
      <c r="M419" s="243"/>
      <c r="N419" s="244"/>
      <c r="O419" s="244"/>
      <c r="P419" s="244"/>
      <c r="Q419" s="244"/>
      <c r="R419" s="244"/>
      <c r="S419" s="244"/>
      <c r="T419" s="24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6" t="s">
        <v>145</v>
      </c>
      <c r="AU419" s="246" t="s">
        <v>89</v>
      </c>
      <c r="AV419" s="13" t="s">
        <v>89</v>
      </c>
      <c r="AW419" s="13" t="s">
        <v>36</v>
      </c>
      <c r="AX419" s="13" t="s">
        <v>87</v>
      </c>
      <c r="AY419" s="246" t="s">
        <v>133</v>
      </c>
    </row>
    <row r="420" spans="1:65" s="2" customFormat="1" ht="24.15" customHeight="1">
      <c r="A420" s="37"/>
      <c r="B420" s="38"/>
      <c r="C420" s="218" t="s">
        <v>721</v>
      </c>
      <c r="D420" s="218" t="s">
        <v>136</v>
      </c>
      <c r="E420" s="219" t="s">
        <v>722</v>
      </c>
      <c r="F420" s="220" t="s">
        <v>723</v>
      </c>
      <c r="G420" s="221" t="s">
        <v>278</v>
      </c>
      <c r="H420" s="222">
        <v>10</v>
      </c>
      <c r="I420" s="223"/>
      <c r="J420" s="224">
        <f>ROUND(I420*H420,2)</f>
        <v>0</v>
      </c>
      <c r="K420" s="220" t="s">
        <v>140</v>
      </c>
      <c r="L420" s="43"/>
      <c r="M420" s="225" t="s">
        <v>1</v>
      </c>
      <c r="N420" s="226" t="s">
        <v>44</v>
      </c>
      <c r="O420" s="90"/>
      <c r="P420" s="227">
        <f>O420*H420</f>
        <v>0</v>
      </c>
      <c r="Q420" s="227">
        <v>0</v>
      </c>
      <c r="R420" s="227">
        <f>Q420*H420</f>
        <v>0</v>
      </c>
      <c r="S420" s="227">
        <v>0</v>
      </c>
      <c r="T420" s="228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29" t="s">
        <v>575</v>
      </c>
      <c r="AT420" s="229" t="s">
        <v>136</v>
      </c>
      <c r="AU420" s="229" t="s">
        <v>89</v>
      </c>
      <c r="AY420" s="16" t="s">
        <v>133</v>
      </c>
      <c r="BE420" s="230">
        <f>IF(N420="základní",J420,0)</f>
        <v>0</v>
      </c>
      <c r="BF420" s="230">
        <f>IF(N420="snížená",J420,0)</f>
        <v>0</v>
      </c>
      <c r="BG420" s="230">
        <f>IF(N420="zákl. přenesená",J420,0)</f>
        <v>0</v>
      </c>
      <c r="BH420" s="230">
        <f>IF(N420="sníž. přenesená",J420,0)</f>
        <v>0</v>
      </c>
      <c r="BI420" s="230">
        <f>IF(N420="nulová",J420,0)</f>
        <v>0</v>
      </c>
      <c r="BJ420" s="16" t="s">
        <v>87</v>
      </c>
      <c r="BK420" s="230">
        <f>ROUND(I420*H420,2)</f>
        <v>0</v>
      </c>
      <c r="BL420" s="16" t="s">
        <v>575</v>
      </c>
      <c r="BM420" s="229" t="s">
        <v>724</v>
      </c>
    </row>
    <row r="421" spans="1:47" s="2" customFormat="1" ht="12">
      <c r="A421" s="37"/>
      <c r="B421" s="38"/>
      <c r="C421" s="39"/>
      <c r="D421" s="231" t="s">
        <v>143</v>
      </c>
      <c r="E421" s="39"/>
      <c r="F421" s="232" t="s">
        <v>725</v>
      </c>
      <c r="G421" s="39"/>
      <c r="H421" s="39"/>
      <c r="I421" s="233"/>
      <c r="J421" s="39"/>
      <c r="K421" s="39"/>
      <c r="L421" s="43"/>
      <c r="M421" s="234"/>
      <c r="N421" s="235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143</v>
      </c>
      <c r="AU421" s="16" t="s">
        <v>89</v>
      </c>
    </row>
    <row r="422" spans="1:51" s="13" customFormat="1" ht="12">
      <c r="A422" s="13"/>
      <c r="B422" s="236"/>
      <c r="C422" s="237"/>
      <c r="D422" s="231" t="s">
        <v>145</v>
      </c>
      <c r="E422" s="238" t="s">
        <v>209</v>
      </c>
      <c r="F422" s="239" t="s">
        <v>210</v>
      </c>
      <c r="G422" s="237"/>
      <c r="H422" s="240">
        <v>10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145</v>
      </c>
      <c r="AU422" s="246" t="s">
        <v>89</v>
      </c>
      <c r="AV422" s="13" t="s">
        <v>89</v>
      </c>
      <c r="AW422" s="13" t="s">
        <v>36</v>
      </c>
      <c r="AX422" s="13" t="s">
        <v>87</v>
      </c>
      <c r="AY422" s="246" t="s">
        <v>133</v>
      </c>
    </row>
    <row r="423" spans="1:65" s="2" customFormat="1" ht="24.15" customHeight="1">
      <c r="A423" s="37"/>
      <c r="B423" s="38"/>
      <c r="C423" s="218" t="s">
        <v>726</v>
      </c>
      <c r="D423" s="218" t="s">
        <v>136</v>
      </c>
      <c r="E423" s="219" t="s">
        <v>727</v>
      </c>
      <c r="F423" s="220" t="s">
        <v>728</v>
      </c>
      <c r="G423" s="221" t="s">
        <v>278</v>
      </c>
      <c r="H423" s="222">
        <v>60</v>
      </c>
      <c r="I423" s="223"/>
      <c r="J423" s="224">
        <f>ROUND(I423*H423,2)</f>
        <v>0</v>
      </c>
      <c r="K423" s="220" t="s">
        <v>140</v>
      </c>
      <c r="L423" s="43"/>
      <c r="M423" s="225" t="s">
        <v>1</v>
      </c>
      <c r="N423" s="226" t="s">
        <v>44</v>
      </c>
      <c r="O423" s="90"/>
      <c r="P423" s="227">
        <f>O423*H423</f>
        <v>0</v>
      </c>
      <c r="Q423" s="227">
        <v>0</v>
      </c>
      <c r="R423" s="227">
        <f>Q423*H423</f>
        <v>0</v>
      </c>
      <c r="S423" s="227">
        <v>0</v>
      </c>
      <c r="T423" s="228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29" t="s">
        <v>575</v>
      </c>
      <c r="AT423" s="229" t="s">
        <v>136</v>
      </c>
      <c r="AU423" s="229" t="s">
        <v>89</v>
      </c>
      <c r="AY423" s="16" t="s">
        <v>133</v>
      </c>
      <c r="BE423" s="230">
        <f>IF(N423="základní",J423,0)</f>
        <v>0</v>
      </c>
      <c r="BF423" s="230">
        <f>IF(N423="snížená",J423,0)</f>
        <v>0</v>
      </c>
      <c r="BG423" s="230">
        <f>IF(N423="zákl. přenesená",J423,0)</f>
        <v>0</v>
      </c>
      <c r="BH423" s="230">
        <f>IF(N423="sníž. přenesená",J423,0)</f>
        <v>0</v>
      </c>
      <c r="BI423" s="230">
        <f>IF(N423="nulová",J423,0)</f>
        <v>0</v>
      </c>
      <c r="BJ423" s="16" t="s">
        <v>87</v>
      </c>
      <c r="BK423" s="230">
        <f>ROUND(I423*H423,2)</f>
        <v>0</v>
      </c>
      <c r="BL423" s="16" t="s">
        <v>575</v>
      </c>
      <c r="BM423" s="229" t="s">
        <v>729</v>
      </c>
    </row>
    <row r="424" spans="1:47" s="2" customFormat="1" ht="12">
      <c r="A424" s="37"/>
      <c r="B424" s="38"/>
      <c r="C424" s="39"/>
      <c r="D424" s="231" t="s">
        <v>143</v>
      </c>
      <c r="E424" s="39"/>
      <c r="F424" s="232" t="s">
        <v>730</v>
      </c>
      <c r="G424" s="39"/>
      <c r="H424" s="39"/>
      <c r="I424" s="233"/>
      <c r="J424" s="39"/>
      <c r="K424" s="39"/>
      <c r="L424" s="43"/>
      <c r="M424" s="234"/>
      <c r="N424" s="235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143</v>
      </c>
      <c r="AU424" s="16" t="s">
        <v>89</v>
      </c>
    </row>
    <row r="425" spans="1:51" s="13" customFormat="1" ht="12">
      <c r="A425" s="13"/>
      <c r="B425" s="236"/>
      <c r="C425" s="237"/>
      <c r="D425" s="231" t="s">
        <v>145</v>
      </c>
      <c r="E425" s="238" t="s">
        <v>1</v>
      </c>
      <c r="F425" s="239" t="s">
        <v>185</v>
      </c>
      <c r="G425" s="237"/>
      <c r="H425" s="240">
        <v>60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6" t="s">
        <v>145</v>
      </c>
      <c r="AU425" s="246" t="s">
        <v>89</v>
      </c>
      <c r="AV425" s="13" t="s">
        <v>89</v>
      </c>
      <c r="AW425" s="13" t="s">
        <v>36</v>
      </c>
      <c r="AX425" s="13" t="s">
        <v>87</v>
      </c>
      <c r="AY425" s="246" t="s">
        <v>133</v>
      </c>
    </row>
    <row r="426" spans="1:65" s="2" customFormat="1" ht="24.15" customHeight="1">
      <c r="A426" s="37"/>
      <c r="B426" s="38"/>
      <c r="C426" s="218" t="s">
        <v>731</v>
      </c>
      <c r="D426" s="218" t="s">
        <v>136</v>
      </c>
      <c r="E426" s="219" t="s">
        <v>732</v>
      </c>
      <c r="F426" s="220" t="s">
        <v>733</v>
      </c>
      <c r="G426" s="221" t="s">
        <v>278</v>
      </c>
      <c r="H426" s="222">
        <v>10</v>
      </c>
      <c r="I426" s="223"/>
      <c r="J426" s="224">
        <f>ROUND(I426*H426,2)</f>
        <v>0</v>
      </c>
      <c r="K426" s="220" t="s">
        <v>140</v>
      </c>
      <c r="L426" s="43"/>
      <c r="M426" s="225" t="s">
        <v>1</v>
      </c>
      <c r="N426" s="226" t="s">
        <v>44</v>
      </c>
      <c r="O426" s="90"/>
      <c r="P426" s="227">
        <f>O426*H426</f>
        <v>0</v>
      </c>
      <c r="Q426" s="227">
        <v>0</v>
      </c>
      <c r="R426" s="227">
        <f>Q426*H426</f>
        <v>0</v>
      </c>
      <c r="S426" s="227">
        <v>0</v>
      </c>
      <c r="T426" s="228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29" t="s">
        <v>575</v>
      </c>
      <c r="AT426" s="229" t="s">
        <v>136</v>
      </c>
      <c r="AU426" s="229" t="s">
        <v>89</v>
      </c>
      <c r="AY426" s="16" t="s">
        <v>133</v>
      </c>
      <c r="BE426" s="230">
        <f>IF(N426="základní",J426,0)</f>
        <v>0</v>
      </c>
      <c r="BF426" s="230">
        <f>IF(N426="snížená",J426,0)</f>
        <v>0</v>
      </c>
      <c r="BG426" s="230">
        <f>IF(N426="zákl. přenesená",J426,0)</f>
        <v>0</v>
      </c>
      <c r="BH426" s="230">
        <f>IF(N426="sníž. přenesená",J426,0)</f>
        <v>0</v>
      </c>
      <c r="BI426" s="230">
        <f>IF(N426="nulová",J426,0)</f>
        <v>0</v>
      </c>
      <c r="BJ426" s="16" t="s">
        <v>87</v>
      </c>
      <c r="BK426" s="230">
        <f>ROUND(I426*H426,2)</f>
        <v>0</v>
      </c>
      <c r="BL426" s="16" t="s">
        <v>575</v>
      </c>
      <c r="BM426" s="229" t="s">
        <v>734</v>
      </c>
    </row>
    <row r="427" spans="1:47" s="2" customFormat="1" ht="12">
      <c r="A427" s="37"/>
      <c r="B427" s="38"/>
      <c r="C427" s="39"/>
      <c r="D427" s="231" t="s">
        <v>143</v>
      </c>
      <c r="E427" s="39"/>
      <c r="F427" s="232" t="s">
        <v>735</v>
      </c>
      <c r="G427" s="39"/>
      <c r="H427" s="39"/>
      <c r="I427" s="233"/>
      <c r="J427" s="39"/>
      <c r="K427" s="39"/>
      <c r="L427" s="43"/>
      <c r="M427" s="234"/>
      <c r="N427" s="235"/>
      <c r="O427" s="90"/>
      <c r="P427" s="90"/>
      <c r="Q427" s="90"/>
      <c r="R427" s="90"/>
      <c r="S427" s="90"/>
      <c r="T427" s="91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6" t="s">
        <v>143</v>
      </c>
      <c r="AU427" s="16" t="s">
        <v>89</v>
      </c>
    </row>
    <row r="428" spans="1:51" s="13" customFormat="1" ht="12">
      <c r="A428" s="13"/>
      <c r="B428" s="236"/>
      <c r="C428" s="237"/>
      <c r="D428" s="231" t="s">
        <v>145</v>
      </c>
      <c r="E428" s="238" t="s">
        <v>1</v>
      </c>
      <c r="F428" s="239" t="s">
        <v>209</v>
      </c>
      <c r="G428" s="237"/>
      <c r="H428" s="240">
        <v>10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6" t="s">
        <v>145</v>
      </c>
      <c r="AU428" s="246" t="s">
        <v>89</v>
      </c>
      <c r="AV428" s="13" t="s">
        <v>89</v>
      </c>
      <c r="AW428" s="13" t="s">
        <v>36</v>
      </c>
      <c r="AX428" s="13" t="s">
        <v>87</v>
      </c>
      <c r="AY428" s="246" t="s">
        <v>133</v>
      </c>
    </row>
    <row r="429" spans="1:65" s="2" customFormat="1" ht="16.5" customHeight="1">
      <c r="A429" s="37"/>
      <c r="B429" s="38"/>
      <c r="C429" s="218" t="s">
        <v>736</v>
      </c>
      <c r="D429" s="218" t="s">
        <v>136</v>
      </c>
      <c r="E429" s="219" t="s">
        <v>737</v>
      </c>
      <c r="F429" s="220" t="s">
        <v>738</v>
      </c>
      <c r="G429" s="221" t="s">
        <v>278</v>
      </c>
      <c r="H429" s="222">
        <v>40</v>
      </c>
      <c r="I429" s="223"/>
      <c r="J429" s="224">
        <f>ROUND(I429*H429,2)</f>
        <v>0</v>
      </c>
      <c r="K429" s="220" t="s">
        <v>140</v>
      </c>
      <c r="L429" s="43"/>
      <c r="M429" s="225" t="s">
        <v>1</v>
      </c>
      <c r="N429" s="226" t="s">
        <v>44</v>
      </c>
      <c r="O429" s="90"/>
      <c r="P429" s="227">
        <f>O429*H429</f>
        <v>0</v>
      </c>
      <c r="Q429" s="227">
        <v>9E-05</v>
      </c>
      <c r="R429" s="227">
        <f>Q429*H429</f>
        <v>0.0036000000000000003</v>
      </c>
      <c r="S429" s="227">
        <v>0</v>
      </c>
      <c r="T429" s="228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29" t="s">
        <v>575</v>
      </c>
      <c r="AT429" s="229" t="s">
        <v>136</v>
      </c>
      <c r="AU429" s="229" t="s">
        <v>89</v>
      </c>
      <c r="AY429" s="16" t="s">
        <v>133</v>
      </c>
      <c r="BE429" s="230">
        <f>IF(N429="základní",J429,0)</f>
        <v>0</v>
      </c>
      <c r="BF429" s="230">
        <f>IF(N429="snížená",J429,0)</f>
        <v>0</v>
      </c>
      <c r="BG429" s="230">
        <f>IF(N429="zákl. přenesená",J429,0)</f>
        <v>0</v>
      </c>
      <c r="BH429" s="230">
        <f>IF(N429="sníž. přenesená",J429,0)</f>
        <v>0</v>
      </c>
      <c r="BI429" s="230">
        <f>IF(N429="nulová",J429,0)</f>
        <v>0</v>
      </c>
      <c r="BJ429" s="16" t="s">
        <v>87</v>
      </c>
      <c r="BK429" s="230">
        <f>ROUND(I429*H429,2)</f>
        <v>0</v>
      </c>
      <c r="BL429" s="16" t="s">
        <v>575</v>
      </c>
      <c r="BM429" s="229" t="s">
        <v>739</v>
      </c>
    </row>
    <row r="430" spans="1:47" s="2" customFormat="1" ht="12">
      <c r="A430" s="37"/>
      <c r="B430" s="38"/>
      <c r="C430" s="39"/>
      <c r="D430" s="231" t="s">
        <v>143</v>
      </c>
      <c r="E430" s="39"/>
      <c r="F430" s="232" t="s">
        <v>740</v>
      </c>
      <c r="G430" s="39"/>
      <c r="H430" s="39"/>
      <c r="I430" s="233"/>
      <c r="J430" s="39"/>
      <c r="K430" s="39"/>
      <c r="L430" s="43"/>
      <c r="M430" s="234"/>
      <c r="N430" s="235"/>
      <c r="O430" s="90"/>
      <c r="P430" s="90"/>
      <c r="Q430" s="90"/>
      <c r="R430" s="90"/>
      <c r="S430" s="90"/>
      <c r="T430" s="91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6" t="s">
        <v>143</v>
      </c>
      <c r="AU430" s="16" t="s">
        <v>89</v>
      </c>
    </row>
    <row r="431" spans="1:51" s="13" customFormat="1" ht="12">
      <c r="A431" s="13"/>
      <c r="B431" s="236"/>
      <c r="C431" s="237"/>
      <c r="D431" s="231" t="s">
        <v>145</v>
      </c>
      <c r="E431" s="238" t="s">
        <v>1</v>
      </c>
      <c r="F431" s="239" t="s">
        <v>741</v>
      </c>
      <c r="G431" s="237"/>
      <c r="H431" s="240">
        <v>40</v>
      </c>
      <c r="I431" s="241"/>
      <c r="J431" s="237"/>
      <c r="K431" s="237"/>
      <c r="L431" s="242"/>
      <c r="M431" s="272"/>
      <c r="N431" s="273"/>
      <c r="O431" s="273"/>
      <c r="P431" s="273"/>
      <c r="Q431" s="273"/>
      <c r="R431" s="273"/>
      <c r="S431" s="273"/>
      <c r="T431" s="27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6" t="s">
        <v>145</v>
      </c>
      <c r="AU431" s="246" t="s">
        <v>89</v>
      </c>
      <c r="AV431" s="13" t="s">
        <v>89</v>
      </c>
      <c r="AW431" s="13" t="s">
        <v>36</v>
      </c>
      <c r="AX431" s="13" t="s">
        <v>87</v>
      </c>
      <c r="AY431" s="246" t="s">
        <v>133</v>
      </c>
    </row>
    <row r="432" spans="1:31" s="2" customFormat="1" ht="6.95" customHeight="1">
      <c r="A432" s="37"/>
      <c r="B432" s="65"/>
      <c r="C432" s="66"/>
      <c r="D432" s="66"/>
      <c r="E432" s="66"/>
      <c r="F432" s="66"/>
      <c r="G432" s="66"/>
      <c r="H432" s="66"/>
      <c r="I432" s="66"/>
      <c r="J432" s="66"/>
      <c r="K432" s="66"/>
      <c r="L432" s="43"/>
      <c r="M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</row>
  </sheetData>
  <sheetProtection password="CC35" sheet="1" objects="1" scenarios="1" formatColumns="0" formatRows="0" autoFilter="0"/>
  <autoFilter ref="C127:K431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  <c r="AZ2" s="135" t="s">
        <v>94</v>
      </c>
      <c r="BA2" s="135" t="s">
        <v>1</v>
      </c>
      <c r="BB2" s="135" t="s">
        <v>1</v>
      </c>
      <c r="BC2" s="135" t="s">
        <v>87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742</v>
      </c>
      <c r="BA3" s="135" t="s">
        <v>1</v>
      </c>
      <c r="BB3" s="135" t="s">
        <v>1</v>
      </c>
      <c r="BC3" s="135" t="s">
        <v>603</v>
      </c>
      <c r="BD3" s="135" t="s">
        <v>89</v>
      </c>
    </row>
    <row r="4" spans="2:56" s="1" customFormat="1" ht="24.95" customHeight="1">
      <c r="B4" s="19"/>
      <c r="D4" s="138" t="s">
        <v>103</v>
      </c>
      <c r="L4" s="19"/>
      <c r="M4" s="139" t="s">
        <v>10</v>
      </c>
      <c r="AT4" s="16" t="s">
        <v>4</v>
      </c>
      <c r="AZ4" s="135" t="s">
        <v>743</v>
      </c>
      <c r="BA4" s="135" t="s">
        <v>1</v>
      </c>
      <c r="BB4" s="135" t="s">
        <v>1</v>
      </c>
      <c r="BC4" s="135" t="s">
        <v>744</v>
      </c>
      <c r="BD4" s="135" t="s">
        <v>89</v>
      </c>
    </row>
    <row r="5" spans="2:56" s="1" customFormat="1" ht="6.95" customHeight="1">
      <c r="B5" s="19"/>
      <c r="L5" s="19"/>
      <c r="AZ5" s="135" t="s">
        <v>745</v>
      </c>
      <c r="BA5" s="135" t="s">
        <v>1</v>
      </c>
      <c r="BB5" s="135" t="s">
        <v>1</v>
      </c>
      <c r="BC5" s="135" t="s">
        <v>632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746</v>
      </c>
      <c r="BA6" s="135" t="s">
        <v>1</v>
      </c>
      <c r="BB6" s="135" t="s">
        <v>1</v>
      </c>
      <c r="BC6" s="135" t="s">
        <v>694</v>
      </c>
      <c r="BD6" s="135" t="s">
        <v>89</v>
      </c>
    </row>
    <row r="7" spans="2:56" s="1" customFormat="1" ht="26.25" customHeight="1">
      <c r="B7" s="19"/>
      <c r="E7" s="141" t="str">
        <f>'Rekapitulace stavby'!K6</f>
        <v>Ostrov, Rekonstrukce vnitrobloku 4. etapy - Šafaříkova ulice SEKCE 3</v>
      </c>
      <c r="F7" s="140"/>
      <c r="G7" s="140"/>
      <c r="H7" s="140"/>
      <c r="L7" s="19"/>
      <c r="AZ7" s="135" t="s">
        <v>747</v>
      </c>
      <c r="BA7" s="135" t="s">
        <v>1</v>
      </c>
      <c r="BB7" s="135" t="s">
        <v>1</v>
      </c>
      <c r="BC7" s="135" t="s">
        <v>434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170</v>
      </c>
      <c r="BA8" s="135" t="s">
        <v>1</v>
      </c>
      <c r="BB8" s="135" t="s">
        <v>1</v>
      </c>
      <c r="BC8" s="135" t="s">
        <v>748</v>
      </c>
      <c r="BD8" s="135" t="s">
        <v>89</v>
      </c>
    </row>
    <row r="9" spans="1:31" s="2" customFormat="1" ht="16.5" customHeight="1">
      <c r="A9" s="37"/>
      <c r="B9" s="43"/>
      <c r="C9" s="37"/>
      <c r="D9" s="37"/>
      <c r="E9" s="142" t="s">
        <v>749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26. 10. 2023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ROUND((SUM(BE125:BE209)),2)</f>
        <v>0</v>
      </c>
      <c r="G33" s="37"/>
      <c r="H33" s="37"/>
      <c r="I33" s="155">
        <v>0.21</v>
      </c>
      <c r="J33" s="154">
        <f>ROUND(((SUM(BE125:BE209))*I33),2)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ROUND((SUM(BF125:BF209)),2)</f>
        <v>0</v>
      </c>
      <c r="G34" s="37"/>
      <c r="H34" s="37"/>
      <c r="I34" s="155">
        <v>0.15</v>
      </c>
      <c r="J34" s="154">
        <f>ROUND(((SUM(BF125:BF209))*I34),2)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ROUND((SUM(BG125:BG209)),2)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ROUND((SUM(BH125:BH209)),2)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ROUND((SUM(BI125:BI209)),2)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4" t="str">
        <f>E7</f>
        <v>Ostrov, Rekonstrukce vnitrobloku 4. etapy - Šafaříkova ulice SEKCE 3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431 - VO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26. 10. 2023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112</v>
      </c>
      <c r="D94" s="176"/>
      <c r="E94" s="176"/>
      <c r="F94" s="176"/>
      <c r="G94" s="176"/>
      <c r="H94" s="176"/>
      <c r="I94" s="176"/>
      <c r="J94" s="177" t="s">
        <v>113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114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pans="1:31" s="9" customFormat="1" ht="24.95" customHeight="1">
      <c r="A97" s="9"/>
      <c r="B97" s="179"/>
      <c r="C97" s="180"/>
      <c r="D97" s="181" t="s">
        <v>116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117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235</v>
      </c>
      <c r="E99" s="188"/>
      <c r="F99" s="188"/>
      <c r="G99" s="188"/>
      <c r="H99" s="188"/>
      <c r="I99" s="188"/>
      <c r="J99" s="189">
        <f>J131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237</v>
      </c>
      <c r="E100" s="182"/>
      <c r="F100" s="182"/>
      <c r="G100" s="182"/>
      <c r="H100" s="182"/>
      <c r="I100" s="182"/>
      <c r="J100" s="183">
        <f>J141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750</v>
      </c>
      <c r="E101" s="188"/>
      <c r="F101" s="188"/>
      <c r="G101" s="188"/>
      <c r="H101" s="188"/>
      <c r="I101" s="188"/>
      <c r="J101" s="189">
        <f>J142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239</v>
      </c>
      <c r="E102" s="182"/>
      <c r="F102" s="182"/>
      <c r="G102" s="182"/>
      <c r="H102" s="182"/>
      <c r="I102" s="182"/>
      <c r="J102" s="183">
        <f>J155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751</v>
      </c>
      <c r="E103" s="188"/>
      <c r="F103" s="188"/>
      <c r="G103" s="188"/>
      <c r="H103" s="188"/>
      <c r="I103" s="188"/>
      <c r="J103" s="189">
        <f>J156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752</v>
      </c>
      <c r="E104" s="188"/>
      <c r="F104" s="188"/>
      <c r="G104" s="188"/>
      <c r="H104" s="188"/>
      <c r="I104" s="188"/>
      <c r="J104" s="189">
        <f>J171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240</v>
      </c>
      <c r="E105" s="188"/>
      <c r="F105" s="188"/>
      <c r="G105" s="188"/>
      <c r="H105" s="188"/>
      <c r="I105" s="188"/>
      <c r="J105" s="189">
        <f>J178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118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6.25" customHeight="1">
      <c r="A115" s="37"/>
      <c r="B115" s="38"/>
      <c r="C115" s="39"/>
      <c r="D115" s="39"/>
      <c r="E115" s="174" t="str">
        <f>E7</f>
        <v>Ostrov, Rekonstrukce vnitrobloku 4. etapy - Šafaříkova ulice SEKCE 3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108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SO 431 - VO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>Ostrov</v>
      </c>
      <c r="G119" s="39"/>
      <c r="H119" s="39"/>
      <c r="I119" s="31" t="s">
        <v>22</v>
      </c>
      <c r="J119" s="78" t="str">
        <f>IF(J12="","",J12)</f>
        <v>26. 10. 2023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>Město Ostrov</v>
      </c>
      <c r="G121" s="39"/>
      <c r="H121" s="39"/>
      <c r="I121" s="31" t="s">
        <v>32</v>
      </c>
      <c r="J121" s="35" t="str">
        <f>E21</f>
        <v>Ing. Igor Hrazdil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30</v>
      </c>
      <c r="D122" s="39"/>
      <c r="E122" s="39"/>
      <c r="F122" s="26" t="str">
        <f>IF(E18="","",E18)</f>
        <v>Vyplň údaj</v>
      </c>
      <c r="G122" s="39"/>
      <c r="H122" s="39"/>
      <c r="I122" s="31" t="s">
        <v>37</v>
      </c>
      <c r="J122" s="35" t="str">
        <f>E24</f>
        <v>Ing. Igor Hrazdil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1"/>
      <c r="B124" s="192"/>
      <c r="C124" s="193" t="s">
        <v>119</v>
      </c>
      <c r="D124" s="194" t="s">
        <v>64</v>
      </c>
      <c r="E124" s="194" t="s">
        <v>60</v>
      </c>
      <c r="F124" s="194" t="s">
        <v>61</v>
      </c>
      <c r="G124" s="194" t="s">
        <v>120</v>
      </c>
      <c r="H124" s="194" t="s">
        <v>121</v>
      </c>
      <c r="I124" s="194" t="s">
        <v>122</v>
      </c>
      <c r="J124" s="194" t="s">
        <v>113</v>
      </c>
      <c r="K124" s="195" t="s">
        <v>123</v>
      </c>
      <c r="L124" s="196"/>
      <c r="M124" s="99" t="s">
        <v>1</v>
      </c>
      <c r="N124" s="100" t="s">
        <v>43</v>
      </c>
      <c r="O124" s="100" t="s">
        <v>124</v>
      </c>
      <c r="P124" s="100" t="s">
        <v>125</v>
      </c>
      <c r="Q124" s="100" t="s">
        <v>126</v>
      </c>
      <c r="R124" s="100" t="s">
        <v>127</v>
      </c>
      <c r="S124" s="100" t="s">
        <v>128</v>
      </c>
      <c r="T124" s="101" t="s">
        <v>129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7"/>
      <c r="B125" s="38"/>
      <c r="C125" s="106" t="s">
        <v>130</v>
      </c>
      <c r="D125" s="39"/>
      <c r="E125" s="39"/>
      <c r="F125" s="39"/>
      <c r="G125" s="39"/>
      <c r="H125" s="39"/>
      <c r="I125" s="39"/>
      <c r="J125" s="197">
        <f>BK125</f>
        <v>0</v>
      </c>
      <c r="K125" s="39"/>
      <c r="L125" s="43"/>
      <c r="M125" s="102"/>
      <c r="N125" s="198"/>
      <c r="O125" s="103"/>
      <c r="P125" s="199">
        <f>P126+P141+P155</f>
        <v>0</v>
      </c>
      <c r="Q125" s="103"/>
      <c r="R125" s="199">
        <f>R126+R141+R155</f>
        <v>8.21625</v>
      </c>
      <c r="S125" s="103"/>
      <c r="T125" s="200">
        <f>T126+T141+T155</f>
        <v>1.28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78</v>
      </c>
      <c r="AU125" s="16" t="s">
        <v>115</v>
      </c>
      <c r="BK125" s="201">
        <f>BK126+BK141+BK155</f>
        <v>0</v>
      </c>
    </row>
    <row r="126" spans="1:63" s="12" customFormat="1" ht="25.9" customHeight="1">
      <c r="A126" s="12"/>
      <c r="B126" s="202"/>
      <c r="C126" s="203"/>
      <c r="D126" s="204" t="s">
        <v>78</v>
      </c>
      <c r="E126" s="205" t="s">
        <v>131</v>
      </c>
      <c r="F126" s="205" t="s">
        <v>132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P127+P131</f>
        <v>0</v>
      </c>
      <c r="Q126" s="210"/>
      <c r="R126" s="211">
        <f>R127+R131</f>
        <v>0</v>
      </c>
      <c r="S126" s="210"/>
      <c r="T126" s="212">
        <f>T127+T131</f>
        <v>1.28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87</v>
      </c>
      <c r="AT126" s="214" t="s">
        <v>78</v>
      </c>
      <c r="AU126" s="214" t="s">
        <v>79</v>
      </c>
      <c r="AY126" s="213" t="s">
        <v>133</v>
      </c>
      <c r="BK126" s="215">
        <f>BK127+BK131</f>
        <v>0</v>
      </c>
    </row>
    <row r="127" spans="1:63" s="12" customFormat="1" ht="22.8" customHeight="1">
      <c r="A127" s="12"/>
      <c r="B127" s="202"/>
      <c r="C127" s="203"/>
      <c r="D127" s="204" t="s">
        <v>78</v>
      </c>
      <c r="E127" s="216" t="s">
        <v>134</v>
      </c>
      <c r="F127" s="216" t="s">
        <v>135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SUM(P128:P130)</f>
        <v>0</v>
      </c>
      <c r="Q127" s="210"/>
      <c r="R127" s="211">
        <f>SUM(R128:R130)</f>
        <v>0</v>
      </c>
      <c r="S127" s="210"/>
      <c r="T127" s="212">
        <f>SUM(T128:T130)</f>
        <v>1.28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87</v>
      </c>
      <c r="AT127" s="214" t="s">
        <v>78</v>
      </c>
      <c r="AU127" s="214" t="s">
        <v>87</v>
      </c>
      <c r="AY127" s="213" t="s">
        <v>133</v>
      </c>
      <c r="BK127" s="215">
        <f>SUM(BK128:BK130)</f>
        <v>0</v>
      </c>
    </row>
    <row r="128" spans="1:65" s="2" customFormat="1" ht="16.5" customHeight="1">
      <c r="A128" s="37"/>
      <c r="B128" s="38"/>
      <c r="C128" s="218" t="s">
        <v>87</v>
      </c>
      <c r="D128" s="218" t="s">
        <v>136</v>
      </c>
      <c r="E128" s="219" t="s">
        <v>753</v>
      </c>
      <c r="F128" s="220" t="s">
        <v>754</v>
      </c>
      <c r="G128" s="221" t="s">
        <v>288</v>
      </c>
      <c r="H128" s="222">
        <v>0.64</v>
      </c>
      <c r="I128" s="223"/>
      <c r="J128" s="224">
        <f>ROUND(I128*H128,2)</f>
        <v>0</v>
      </c>
      <c r="K128" s="220" t="s">
        <v>140</v>
      </c>
      <c r="L128" s="43"/>
      <c r="M128" s="225" t="s">
        <v>1</v>
      </c>
      <c r="N128" s="226" t="s">
        <v>44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2</v>
      </c>
      <c r="T128" s="228">
        <f>S128*H128</f>
        <v>1.28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141</v>
      </c>
      <c r="AT128" s="229" t="s">
        <v>136</v>
      </c>
      <c r="AU128" s="229" t="s">
        <v>89</v>
      </c>
      <c r="AY128" s="16" t="s">
        <v>133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87</v>
      </c>
      <c r="BK128" s="230">
        <f>ROUND(I128*H128,2)</f>
        <v>0</v>
      </c>
      <c r="BL128" s="16" t="s">
        <v>141</v>
      </c>
      <c r="BM128" s="229" t="s">
        <v>755</v>
      </c>
    </row>
    <row r="129" spans="1:47" s="2" customFormat="1" ht="12">
      <c r="A129" s="37"/>
      <c r="B129" s="38"/>
      <c r="C129" s="39"/>
      <c r="D129" s="231" t="s">
        <v>143</v>
      </c>
      <c r="E129" s="39"/>
      <c r="F129" s="232" t="s">
        <v>756</v>
      </c>
      <c r="G129" s="39"/>
      <c r="H129" s="39"/>
      <c r="I129" s="233"/>
      <c r="J129" s="39"/>
      <c r="K129" s="39"/>
      <c r="L129" s="43"/>
      <c r="M129" s="234"/>
      <c r="N129" s="23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143</v>
      </c>
      <c r="AU129" s="16" t="s">
        <v>89</v>
      </c>
    </row>
    <row r="130" spans="1:51" s="13" customFormat="1" ht="12">
      <c r="A130" s="13"/>
      <c r="B130" s="236"/>
      <c r="C130" s="237"/>
      <c r="D130" s="231" t="s">
        <v>145</v>
      </c>
      <c r="E130" s="238" t="s">
        <v>1</v>
      </c>
      <c r="F130" s="239" t="s">
        <v>757</v>
      </c>
      <c r="G130" s="237"/>
      <c r="H130" s="240">
        <v>0.64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145</v>
      </c>
      <c r="AU130" s="246" t="s">
        <v>89</v>
      </c>
      <c r="AV130" s="13" t="s">
        <v>89</v>
      </c>
      <c r="AW130" s="13" t="s">
        <v>36</v>
      </c>
      <c r="AX130" s="13" t="s">
        <v>87</v>
      </c>
      <c r="AY130" s="246" t="s">
        <v>133</v>
      </c>
    </row>
    <row r="131" spans="1:63" s="12" customFormat="1" ht="22.8" customHeight="1">
      <c r="A131" s="12"/>
      <c r="B131" s="202"/>
      <c r="C131" s="203"/>
      <c r="D131" s="204" t="s">
        <v>78</v>
      </c>
      <c r="E131" s="216" t="s">
        <v>625</v>
      </c>
      <c r="F131" s="216" t="s">
        <v>626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SUM(P132:P140)</f>
        <v>0</v>
      </c>
      <c r="Q131" s="210"/>
      <c r="R131" s="211">
        <f>SUM(R132:R140)</f>
        <v>0</v>
      </c>
      <c r="S131" s="210"/>
      <c r="T131" s="212">
        <f>SUM(T132:T140)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87</v>
      </c>
      <c r="AT131" s="214" t="s">
        <v>78</v>
      </c>
      <c r="AU131" s="214" t="s">
        <v>87</v>
      </c>
      <c r="AY131" s="213" t="s">
        <v>133</v>
      </c>
      <c r="BK131" s="215">
        <f>SUM(BK132:BK140)</f>
        <v>0</v>
      </c>
    </row>
    <row r="132" spans="1:65" s="2" customFormat="1" ht="24.15" customHeight="1">
      <c r="A132" s="37"/>
      <c r="B132" s="38"/>
      <c r="C132" s="218" t="s">
        <v>89</v>
      </c>
      <c r="D132" s="218" t="s">
        <v>136</v>
      </c>
      <c r="E132" s="219" t="s">
        <v>649</v>
      </c>
      <c r="F132" s="220" t="s">
        <v>758</v>
      </c>
      <c r="G132" s="221" t="s">
        <v>324</v>
      </c>
      <c r="H132" s="222">
        <v>1.28</v>
      </c>
      <c r="I132" s="223"/>
      <c r="J132" s="224">
        <f>ROUND(I132*H132,2)</f>
        <v>0</v>
      </c>
      <c r="K132" s="220" t="s">
        <v>140</v>
      </c>
      <c r="L132" s="43"/>
      <c r="M132" s="225" t="s">
        <v>1</v>
      </c>
      <c r="N132" s="226" t="s">
        <v>44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141</v>
      </c>
      <c r="AT132" s="229" t="s">
        <v>136</v>
      </c>
      <c r="AU132" s="229" t="s">
        <v>89</v>
      </c>
      <c r="AY132" s="16" t="s">
        <v>133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87</v>
      </c>
      <c r="BK132" s="230">
        <f>ROUND(I132*H132,2)</f>
        <v>0</v>
      </c>
      <c r="BL132" s="16" t="s">
        <v>141</v>
      </c>
      <c r="BM132" s="229" t="s">
        <v>759</v>
      </c>
    </row>
    <row r="133" spans="1:47" s="2" customFormat="1" ht="12">
      <c r="A133" s="37"/>
      <c r="B133" s="38"/>
      <c r="C133" s="39"/>
      <c r="D133" s="231" t="s">
        <v>143</v>
      </c>
      <c r="E133" s="39"/>
      <c r="F133" s="232" t="s">
        <v>652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143</v>
      </c>
      <c r="AU133" s="16" t="s">
        <v>89</v>
      </c>
    </row>
    <row r="134" spans="1:51" s="13" customFormat="1" ht="12">
      <c r="A134" s="13"/>
      <c r="B134" s="236"/>
      <c r="C134" s="237"/>
      <c r="D134" s="231" t="s">
        <v>145</v>
      </c>
      <c r="E134" s="238" t="s">
        <v>170</v>
      </c>
      <c r="F134" s="239" t="s">
        <v>748</v>
      </c>
      <c r="G134" s="237"/>
      <c r="H134" s="240">
        <v>1.28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145</v>
      </c>
      <c r="AU134" s="246" t="s">
        <v>89</v>
      </c>
      <c r="AV134" s="13" t="s">
        <v>89</v>
      </c>
      <c r="AW134" s="13" t="s">
        <v>36</v>
      </c>
      <c r="AX134" s="13" t="s">
        <v>87</v>
      </c>
      <c r="AY134" s="246" t="s">
        <v>133</v>
      </c>
    </row>
    <row r="135" spans="1:65" s="2" customFormat="1" ht="24.15" customHeight="1">
      <c r="A135" s="37"/>
      <c r="B135" s="38"/>
      <c r="C135" s="218" t="s">
        <v>254</v>
      </c>
      <c r="D135" s="218" t="s">
        <v>136</v>
      </c>
      <c r="E135" s="219" t="s">
        <v>657</v>
      </c>
      <c r="F135" s="220" t="s">
        <v>760</v>
      </c>
      <c r="G135" s="221" t="s">
        <v>324</v>
      </c>
      <c r="H135" s="222">
        <v>2.56</v>
      </c>
      <c r="I135" s="223"/>
      <c r="J135" s="224">
        <f>ROUND(I135*H135,2)</f>
        <v>0</v>
      </c>
      <c r="K135" s="220" t="s">
        <v>140</v>
      </c>
      <c r="L135" s="43"/>
      <c r="M135" s="225" t="s">
        <v>1</v>
      </c>
      <c r="N135" s="226" t="s">
        <v>44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141</v>
      </c>
      <c r="AT135" s="229" t="s">
        <v>136</v>
      </c>
      <c r="AU135" s="229" t="s">
        <v>89</v>
      </c>
      <c r="AY135" s="16" t="s">
        <v>133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87</v>
      </c>
      <c r="BK135" s="230">
        <f>ROUND(I135*H135,2)</f>
        <v>0</v>
      </c>
      <c r="BL135" s="16" t="s">
        <v>141</v>
      </c>
      <c r="BM135" s="229" t="s">
        <v>761</v>
      </c>
    </row>
    <row r="136" spans="1:47" s="2" customFormat="1" ht="12">
      <c r="A136" s="37"/>
      <c r="B136" s="38"/>
      <c r="C136" s="39"/>
      <c r="D136" s="231" t="s">
        <v>143</v>
      </c>
      <c r="E136" s="39"/>
      <c r="F136" s="232" t="s">
        <v>646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143</v>
      </c>
      <c r="AU136" s="16" t="s">
        <v>89</v>
      </c>
    </row>
    <row r="137" spans="1:51" s="13" customFormat="1" ht="12">
      <c r="A137" s="13"/>
      <c r="B137" s="236"/>
      <c r="C137" s="237"/>
      <c r="D137" s="231" t="s">
        <v>145</v>
      </c>
      <c r="E137" s="238" t="s">
        <v>1</v>
      </c>
      <c r="F137" s="239" t="s">
        <v>762</v>
      </c>
      <c r="G137" s="237"/>
      <c r="H137" s="240">
        <v>2.56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145</v>
      </c>
      <c r="AU137" s="246" t="s">
        <v>89</v>
      </c>
      <c r="AV137" s="13" t="s">
        <v>89</v>
      </c>
      <c r="AW137" s="13" t="s">
        <v>36</v>
      </c>
      <c r="AX137" s="13" t="s">
        <v>87</v>
      </c>
      <c r="AY137" s="246" t="s">
        <v>133</v>
      </c>
    </row>
    <row r="138" spans="1:65" s="2" customFormat="1" ht="24.15" customHeight="1">
      <c r="A138" s="37"/>
      <c r="B138" s="38"/>
      <c r="C138" s="218" t="s">
        <v>141</v>
      </c>
      <c r="D138" s="218" t="s">
        <v>136</v>
      </c>
      <c r="E138" s="219" t="s">
        <v>663</v>
      </c>
      <c r="F138" s="220" t="s">
        <v>664</v>
      </c>
      <c r="G138" s="221" t="s">
        <v>324</v>
      </c>
      <c r="H138" s="222">
        <v>1.28</v>
      </c>
      <c r="I138" s="223"/>
      <c r="J138" s="224">
        <f>ROUND(I138*H138,2)</f>
        <v>0</v>
      </c>
      <c r="K138" s="220" t="s">
        <v>140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141</v>
      </c>
      <c r="AT138" s="229" t="s">
        <v>136</v>
      </c>
      <c r="AU138" s="229" t="s">
        <v>89</v>
      </c>
      <c r="AY138" s="16" t="s">
        <v>133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141</v>
      </c>
      <c r="BM138" s="229" t="s">
        <v>763</v>
      </c>
    </row>
    <row r="139" spans="1:47" s="2" customFormat="1" ht="12">
      <c r="A139" s="37"/>
      <c r="B139" s="38"/>
      <c r="C139" s="39"/>
      <c r="D139" s="231" t="s">
        <v>143</v>
      </c>
      <c r="E139" s="39"/>
      <c r="F139" s="232" t="s">
        <v>666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143</v>
      </c>
      <c r="AU139" s="16" t="s">
        <v>89</v>
      </c>
    </row>
    <row r="140" spans="1:51" s="13" customFormat="1" ht="12">
      <c r="A140" s="13"/>
      <c r="B140" s="236"/>
      <c r="C140" s="237"/>
      <c r="D140" s="231" t="s">
        <v>145</v>
      </c>
      <c r="E140" s="238" t="s">
        <v>1</v>
      </c>
      <c r="F140" s="239" t="s">
        <v>170</v>
      </c>
      <c r="G140" s="237"/>
      <c r="H140" s="240">
        <v>1.28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145</v>
      </c>
      <c r="AU140" s="246" t="s">
        <v>89</v>
      </c>
      <c r="AV140" s="13" t="s">
        <v>89</v>
      </c>
      <c r="AW140" s="13" t="s">
        <v>36</v>
      </c>
      <c r="AX140" s="13" t="s">
        <v>87</v>
      </c>
      <c r="AY140" s="246" t="s">
        <v>133</v>
      </c>
    </row>
    <row r="141" spans="1:63" s="12" customFormat="1" ht="25.9" customHeight="1">
      <c r="A141" s="12"/>
      <c r="B141" s="202"/>
      <c r="C141" s="203"/>
      <c r="D141" s="204" t="s">
        <v>78</v>
      </c>
      <c r="E141" s="205" t="s">
        <v>679</v>
      </c>
      <c r="F141" s="205" t="s">
        <v>680</v>
      </c>
      <c r="G141" s="203"/>
      <c r="H141" s="203"/>
      <c r="I141" s="206"/>
      <c r="J141" s="207">
        <f>BK141</f>
        <v>0</v>
      </c>
      <c r="K141" s="203"/>
      <c r="L141" s="208"/>
      <c r="M141" s="209"/>
      <c r="N141" s="210"/>
      <c r="O141" s="210"/>
      <c r="P141" s="211">
        <f>P142</f>
        <v>0</v>
      </c>
      <c r="Q141" s="210"/>
      <c r="R141" s="211">
        <f>R142</f>
        <v>0.0688</v>
      </c>
      <c r="S141" s="210"/>
      <c r="T141" s="212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89</v>
      </c>
      <c r="AT141" s="214" t="s">
        <v>78</v>
      </c>
      <c r="AU141" s="214" t="s">
        <v>79</v>
      </c>
      <c r="AY141" s="213" t="s">
        <v>133</v>
      </c>
      <c r="BK141" s="215">
        <f>BK142</f>
        <v>0</v>
      </c>
    </row>
    <row r="142" spans="1:63" s="12" customFormat="1" ht="22.8" customHeight="1">
      <c r="A142" s="12"/>
      <c r="B142" s="202"/>
      <c r="C142" s="203"/>
      <c r="D142" s="204" t="s">
        <v>78</v>
      </c>
      <c r="E142" s="216" t="s">
        <v>764</v>
      </c>
      <c r="F142" s="216" t="s">
        <v>765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SUM(P143:P154)</f>
        <v>0</v>
      </c>
      <c r="Q142" s="210"/>
      <c r="R142" s="211">
        <f>SUM(R143:R154)</f>
        <v>0.0688</v>
      </c>
      <c r="S142" s="210"/>
      <c r="T142" s="212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89</v>
      </c>
      <c r="AT142" s="214" t="s">
        <v>78</v>
      </c>
      <c r="AU142" s="214" t="s">
        <v>87</v>
      </c>
      <c r="AY142" s="213" t="s">
        <v>133</v>
      </c>
      <c r="BK142" s="215">
        <f>SUM(BK143:BK154)</f>
        <v>0</v>
      </c>
    </row>
    <row r="143" spans="1:65" s="2" customFormat="1" ht="24.15" customHeight="1">
      <c r="A143" s="37"/>
      <c r="B143" s="38"/>
      <c r="C143" s="218" t="s">
        <v>175</v>
      </c>
      <c r="D143" s="218" t="s">
        <v>136</v>
      </c>
      <c r="E143" s="219" t="s">
        <v>766</v>
      </c>
      <c r="F143" s="220" t="s">
        <v>767</v>
      </c>
      <c r="G143" s="221" t="s">
        <v>278</v>
      </c>
      <c r="H143" s="222">
        <v>85</v>
      </c>
      <c r="I143" s="223"/>
      <c r="J143" s="224">
        <f>ROUND(I143*H143,2)</f>
        <v>0</v>
      </c>
      <c r="K143" s="220" t="s">
        <v>140</v>
      </c>
      <c r="L143" s="43"/>
      <c r="M143" s="225" t="s">
        <v>1</v>
      </c>
      <c r="N143" s="226" t="s">
        <v>44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328</v>
      </c>
      <c r="AT143" s="229" t="s">
        <v>136</v>
      </c>
      <c r="AU143" s="229" t="s">
        <v>89</v>
      </c>
      <c r="AY143" s="16" t="s">
        <v>133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328</v>
      </c>
      <c r="BM143" s="229" t="s">
        <v>768</v>
      </c>
    </row>
    <row r="144" spans="1:47" s="2" customFormat="1" ht="12">
      <c r="A144" s="37"/>
      <c r="B144" s="38"/>
      <c r="C144" s="39"/>
      <c r="D144" s="231" t="s">
        <v>143</v>
      </c>
      <c r="E144" s="39"/>
      <c r="F144" s="232" t="s">
        <v>769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143</v>
      </c>
      <c r="AU144" s="16" t="s">
        <v>89</v>
      </c>
    </row>
    <row r="145" spans="1:51" s="13" customFormat="1" ht="12">
      <c r="A145" s="13"/>
      <c r="B145" s="236"/>
      <c r="C145" s="237"/>
      <c r="D145" s="231" t="s">
        <v>145</v>
      </c>
      <c r="E145" s="238" t="s">
        <v>746</v>
      </c>
      <c r="F145" s="239" t="s">
        <v>694</v>
      </c>
      <c r="G145" s="237"/>
      <c r="H145" s="240">
        <v>85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145</v>
      </c>
      <c r="AU145" s="246" t="s">
        <v>89</v>
      </c>
      <c r="AV145" s="13" t="s">
        <v>89</v>
      </c>
      <c r="AW145" s="13" t="s">
        <v>36</v>
      </c>
      <c r="AX145" s="13" t="s">
        <v>87</v>
      </c>
      <c r="AY145" s="246" t="s">
        <v>133</v>
      </c>
    </row>
    <row r="146" spans="1:65" s="2" customFormat="1" ht="24.15" customHeight="1">
      <c r="A146" s="37"/>
      <c r="B146" s="38"/>
      <c r="C146" s="262" t="s">
        <v>269</v>
      </c>
      <c r="D146" s="262" t="s">
        <v>321</v>
      </c>
      <c r="E146" s="263" t="s">
        <v>770</v>
      </c>
      <c r="F146" s="264" t="s">
        <v>771</v>
      </c>
      <c r="G146" s="265" t="s">
        <v>278</v>
      </c>
      <c r="H146" s="266">
        <v>85</v>
      </c>
      <c r="I146" s="267"/>
      <c r="J146" s="268">
        <f>ROUND(I146*H146,2)</f>
        <v>0</v>
      </c>
      <c r="K146" s="264" t="s">
        <v>140</v>
      </c>
      <c r="L146" s="269"/>
      <c r="M146" s="270" t="s">
        <v>1</v>
      </c>
      <c r="N146" s="271" t="s">
        <v>44</v>
      </c>
      <c r="O146" s="90"/>
      <c r="P146" s="227">
        <f>O146*H146</f>
        <v>0</v>
      </c>
      <c r="Q146" s="227">
        <v>0.00064</v>
      </c>
      <c r="R146" s="227">
        <f>Q146*H146</f>
        <v>0.054400000000000004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413</v>
      </c>
      <c r="AT146" s="229" t="s">
        <v>321</v>
      </c>
      <c r="AU146" s="229" t="s">
        <v>89</v>
      </c>
      <c r="AY146" s="16" t="s">
        <v>133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87</v>
      </c>
      <c r="BK146" s="230">
        <f>ROUND(I146*H146,2)</f>
        <v>0</v>
      </c>
      <c r="BL146" s="16" t="s">
        <v>328</v>
      </c>
      <c r="BM146" s="229" t="s">
        <v>772</v>
      </c>
    </row>
    <row r="147" spans="1:47" s="2" customFormat="1" ht="12">
      <c r="A147" s="37"/>
      <c r="B147" s="38"/>
      <c r="C147" s="39"/>
      <c r="D147" s="231" t="s">
        <v>143</v>
      </c>
      <c r="E147" s="39"/>
      <c r="F147" s="232" t="s">
        <v>771</v>
      </c>
      <c r="G147" s="39"/>
      <c r="H147" s="39"/>
      <c r="I147" s="233"/>
      <c r="J147" s="39"/>
      <c r="K147" s="39"/>
      <c r="L147" s="43"/>
      <c r="M147" s="234"/>
      <c r="N147" s="23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143</v>
      </c>
      <c r="AU147" s="16" t="s">
        <v>89</v>
      </c>
    </row>
    <row r="148" spans="1:51" s="13" customFormat="1" ht="12">
      <c r="A148" s="13"/>
      <c r="B148" s="236"/>
      <c r="C148" s="237"/>
      <c r="D148" s="231" t="s">
        <v>145</v>
      </c>
      <c r="E148" s="238" t="s">
        <v>1</v>
      </c>
      <c r="F148" s="239" t="s">
        <v>746</v>
      </c>
      <c r="G148" s="237"/>
      <c r="H148" s="240">
        <v>85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145</v>
      </c>
      <c r="AU148" s="246" t="s">
        <v>89</v>
      </c>
      <c r="AV148" s="13" t="s">
        <v>89</v>
      </c>
      <c r="AW148" s="13" t="s">
        <v>36</v>
      </c>
      <c r="AX148" s="13" t="s">
        <v>87</v>
      </c>
      <c r="AY148" s="246" t="s">
        <v>133</v>
      </c>
    </row>
    <row r="149" spans="1:65" s="2" customFormat="1" ht="24.15" customHeight="1">
      <c r="A149" s="37"/>
      <c r="B149" s="38"/>
      <c r="C149" s="218" t="s">
        <v>275</v>
      </c>
      <c r="D149" s="218" t="s">
        <v>136</v>
      </c>
      <c r="E149" s="219" t="s">
        <v>773</v>
      </c>
      <c r="F149" s="220" t="s">
        <v>774</v>
      </c>
      <c r="G149" s="221" t="s">
        <v>278</v>
      </c>
      <c r="H149" s="222">
        <v>36</v>
      </c>
      <c r="I149" s="223"/>
      <c r="J149" s="224">
        <f>ROUND(I149*H149,2)</f>
        <v>0</v>
      </c>
      <c r="K149" s="220" t="s">
        <v>140</v>
      </c>
      <c r="L149" s="43"/>
      <c r="M149" s="225" t="s">
        <v>1</v>
      </c>
      <c r="N149" s="226" t="s">
        <v>44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328</v>
      </c>
      <c r="AT149" s="229" t="s">
        <v>136</v>
      </c>
      <c r="AU149" s="229" t="s">
        <v>89</v>
      </c>
      <c r="AY149" s="16" t="s">
        <v>133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87</v>
      </c>
      <c r="BK149" s="230">
        <f>ROUND(I149*H149,2)</f>
        <v>0</v>
      </c>
      <c r="BL149" s="16" t="s">
        <v>328</v>
      </c>
      <c r="BM149" s="229" t="s">
        <v>775</v>
      </c>
    </row>
    <row r="150" spans="1:47" s="2" customFormat="1" ht="12">
      <c r="A150" s="37"/>
      <c r="B150" s="38"/>
      <c r="C150" s="39"/>
      <c r="D150" s="231" t="s">
        <v>143</v>
      </c>
      <c r="E150" s="39"/>
      <c r="F150" s="232" t="s">
        <v>776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143</v>
      </c>
      <c r="AU150" s="16" t="s">
        <v>89</v>
      </c>
    </row>
    <row r="151" spans="1:51" s="13" customFormat="1" ht="12">
      <c r="A151" s="13"/>
      <c r="B151" s="236"/>
      <c r="C151" s="237"/>
      <c r="D151" s="231" t="s">
        <v>145</v>
      </c>
      <c r="E151" s="238" t="s">
        <v>747</v>
      </c>
      <c r="F151" s="239" t="s">
        <v>434</v>
      </c>
      <c r="G151" s="237"/>
      <c r="H151" s="240">
        <v>36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145</v>
      </c>
      <c r="AU151" s="246" t="s">
        <v>89</v>
      </c>
      <c r="AV151" s="13" t="s">
        <v>89</v>
      </c>
      <c r="AW151" s="13" t="s">
        <v>36</v>
      </c>
      <c r="AX151" s="13" t="s">
        <v>87</v>
      </c>
      <c r="AY151" s="246" t="s">
        <v>133</v>
      </c>
    </row>
    <row r="152" spans="1:65" s="2" customFormat="1" ht="16.5" customHeight="1">
      <c r="A152" s="37"/>
      <c r="B152" s="38"/>
      <c r="C152" s="262" t="s">
        <v>156</v>
      </c>
      <c r="D152" s="262" t="s">
        <v>321</v>
      </c>
      <c r="E152" s="263" t="s">
        <v>777</v>
      </c>
      <c r="F152" s="264" t="s">
        <v>778</v>
      </c>
      <c r="G152" s="265" t="s">
        <v>779</v>
      </c>
      <c r="H152" s="266">
        <v>14.4</v>
      </c>
      <c r="I152" s="267"/>
      <c r="J152" s="268">
        <f>ROUND(I152*H152,2)</f>
        <v>0</v>
      </c>
      <c r="K152" s="264" t="s">
        <v>140</v>
      </c>
      <c r="L152" s="269"/>
      <c r="M152" s="270" t="s">
        <v>1</v>
      </c>
      <c r="N152" s="271" t="s">
        <v>44</v>
      </c>
      <c r="O152" s="90"/>
      <c r="P152" s="227">
        <f>O152*H152</f>
        <v>0</v>
      </c>
      <c r="Q152" s="227">
        <v>0.001</v>
      </c>
      <c r="R152" s="227">
        <f>Q152*H152</f>
        <v>0.014400000000000001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413</v>
      </c>
      <c r="AT152" s="229" t="s">
        <v>321</v>
      </c>
      <c r="AU152" s="229" t="s">
        <v>89</v>
      </c>
      <c r="AY152" s="16" t="s">
        <v>133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87</v>
      </c>
      <c r="BK152" s="230">
        <f>ROUND(I152*H152,2)</f>
        <v>0</v>
      </c>
      <c r="BL152" s="16" t="s">
        <v>328</v>
      </c>
      <c r="BM152" s="229" t="s">
        <v>780</v>
      </c>
    </row>
    <row r="153" spans="1:47" s="2" customFormat="1" ht="12">
      <c r="A153" s="37"/>
      <c r="B153" s="38"/>
      <c r="C153" s="39"/>
      <c r="D153" s="231" t="s">
        <v>143</v>
      </c>
      <c r="E153" s="39"/>
      <c r="F153" s="232" t="s">
        <v>778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143</v>
      </c>
      <c r="AU153" s="16" t="s">
        <v>89</v>
      </c>
    </row>
    <row r="154" spans="1:51" s="13" customFormat="1" ht="12">
      <c r="A154" s="13"/>
      <c r="B154" s="236"/>
      <c r="C154" s="237"/>
      <c r="D154" s="231" t="s">
        <v>145</v>
      </c>
      <c r="E154" s="238" t="s">
        <v>1</v>
      </c>
      <c r="F154" s="239" t="s">
        <v>781</v>
      </c>
      <c r="G154" s="237"/>
      <c r="H154" s="240">
        <v>14.4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145</v>
      </c>
      <c r="AU154" s="246" t="s">
        <v>89</v>
      </c>
      <c r="AV154" s="13" t="s">
        <v>89</v>
      </c>
      <c r="AW154" s="13" t="s">
        <v>36</v>
      </c>
      <c r="AX154" s="13" t="s">
        <v>87</v>
      </c>
      <c r="AY154" s="246" t="s">
        <v>133</v>
      </c>
    </row>
    <row r="155" spans="1:63" s="12" customFormat="1" ht="25.9" customHeight="1">
      <c r="A155" s="12"/>
      <c r="B155" s="202"/>
      <c r="C155" s="203"/>
      <c r="D155" s="204" t="s">
        <v>78</v>
      </c>
      <c r="E155" s="205" t="s">
        <v>321</v>
      </c>
      <c r="F155" s="205" t="s">
        <v>706</v>
      </c>
      <c r="G155" s="203"/>
      <c r="H155" s="203"/>
      <c r="I155" s="206"/>
      <c r="J155" s="207">
        <f>BK155</f>
        <v>0</v>
      </c>
      <c r="K155" s="203"/>
      <c r="L155" s="208"/>
      <c r="M155" s="209"/>
      <c r="N155" s="210"/>
      <c r="O155" s="210"/>
      <c r="P155" s="211">
        <f>P156+P171+P178</f>
        <v>0</v>
      </c>
      <c r="Q155" s="210"/>
      <c r="R155" s="211">
        <f>R156+R171+R178</f>
        <v>8.147450000000001</v>
      </c>
      <c r="S155" s="210"/>
      <c r="T155" s="212">
        <f>T156+T171+T178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254</v>
      </c>
      <c r="AT155" s="214" t="s">
        <v>78</v>
      </c>
      <c r="AU155" s="214" t="s">
        <v>79</v>
      </c>
      <c r="AY155" s="213" t="s">
        <v>133</v>
      </c>
      <c r="BK155" s="215">
        <f>BK156+BK171+BK178</f>
        <v>0</v>
      </c>
    </row>
    <row r="156" spans="1:63" s="12" customFormat="1" ht="22.8" customHeight="1">
      <c r="A156" s="12"/>
      <c r="B156" s="202"/>
      <c r="C156" s="203"/>
      <c r="D156" s="204" t="s">
        <v>78</v>
      </c>
      <c r="E156" s="216" t="s">
        <v>782</v>
      </c>
      <c r="F156" s="216" t="s">
        <v>783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SUM(P157:P170)</f>
        <v>0</v>
      </c>
      <c r="Q156" s="210"/>
      <c r="R156" s="211">
        <f>SUM(R157:R170)</f>
        <v>0</v>
      </c>
      <c r="S156" s="210"/>
      <c r="T156" s="212">
        <f>SUM(T157:T170)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254</v>
      </c>
      <c r="AT156" s="214" t="s">
        <v>78</v>
      </c>
      <c r="AU156" s="214" t="s">
        <v>87</v>
      </c>
      <c r="AY156" s="213" t="s">
        <v>133</v>
      </c>
      <c r="BK156" s="215">
        <f>SUM(BK157:BK170)</f>
        <v>0</v>
      </c>
    </row>
    <row r="157" spans="1:65" s="2" customFormat="1" ht="24.15" customHeight="1">
      <c r="A157" s="37"/>
      <c r="B157" s="38"/>
      <c r="C157" s="218" t="s">
        <v>134</v>
      </c>
      <c r="D157" s="218" t="s">
        <v>136</v>
      </c>
      <c r="E157" s="219" t="s">
        <v>784</v>
      </c>
      <c r="F157" s="220" t="s">
        <v>785</v>
      </c>
      <c r="G157" s="221" t="s">
        <v>139</v>
      </c>
      <c r="H157" s="222">
        <v>1</v>
      </c>
      <c r="I157" s="223"/>
      <c r="J157" s="224">
        <f>ROUND(I157*H157,2)</f>
        <v>0</v>
      </c>
      <c r="K157" s="220" t="s">
        <v>140</v>
      </c>
      <c r="L157" s="43"/>
      <c r="M157" s="225" t="s">
        <v>1</v>
      </c>
      <c r="N157" s="226" t="s">
        <v>44</v>
      </c>
      <c r="O157" s="90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575</v>
      </c>
      <c r="AT157" s="229" t="s">
        <v>136</v>
      </c>
      <c r="AU157" s="229" t="s">
        <v>89</v>
      </c>
      <c r="AY157" s="16" t="s">
        <v>133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87</v>
      </c>
      <c r="BK157" s="230">
        <f>ROUND(I157*H157,2)</f>
        <v>0</v>
      </c>
      <c r="BL157" s="16" t="s">
        <v>575</v>
      </c>
      <c r="BM157" s="229" t="s">
        <v>786</v>
      </c>
    </row>
    <row r="158" spans="1:47" s="2" customFormat="1" ht="12">
      <c r="A158" s="37"/>
      <c r="B158" s="38"/>
      <c r="C158" s="39"/>
      <c r="D158" s="231" t="s">
        <v>143</v>
      </c>
      <c r="E158" s="39"/>
      <c r="F158" s="232" t="s">
        <v>787</v>
      </c>
      <c r="G158" s="39"/>
      <c r="H158" s="39"/>
      <c r="I158" s="233"/>
      <c r="J158" s="39"/>
      <c r="K158" s="39"/>
      <c r="L158" s="43"/>
      <c r="M158" s="234"/>
      <c r="N158" s="235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143</v>
      </c>
      <c r="AU158" s="16" t="s">
        <v>89</v>
      </c>
    </row>
    <row r="159" spans="1:51" s="13" customFormat="1" ht="12">
      <c r="A159" s="13"/>
      <c r="B159" s="236"/>
      <c r="C159" s="237"/>
      <c r="D159" s="231" t="s">
        <v>145</v>
      </c>
      <c r="E159" s="238" t="s">
        <v>94</v>
      </c>
      <c r="F159" s="239" t="s">
        <v>87</v>
      </c>
      <c r="G159" s="237"/>
      <c r="H159" s="240">
        <v>1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145</v>
      </c>
      <c r="AU159" s="246" t="s">
        <v>89</v>
      </c>
      <c r="AV159" s="13" t="s">
        <v>89</v>
      </c>
      <c r="AW159" s="13" t="s">
        <v>36</v>
      </c>
      <c r="AX159" s="13" t="s">
        <v>87</v>
      </c>
      <c r="AY159" s="246" t="s">
        <v>133</v>
      </c>
    </row>
    <row r="160" spans="1:65" s="2" customFormat="1" ht="16.5" customHeight="1">
      <c r="A160" s="37"/>
      <c r="B160" s="38"/>
      <c r="C160" s="218" t="s">
        <v>210</v>
      </c>
      <c r="D160" s="218" t="s">
        <v>136</v>
      </c>
      <c r="E160" s="219" t="s">
        <v>788</v>
      </c>
      <c r="F160" s="220" t="s">
        <v>789</v>
      </c>
      <c r="G160" s="221" t="s">
        <v>139</v>
      </c>
      <c r="H160" s="222">
        <v>1</v>
      </c>
      <c r="I160" s="223"/>
      <c r="J160" s="224">
        <f>ROUND(I160*H160,2)</f>
        <v>0</v>
      </c>
      <c r="K160" s="220" t="s">
        <v>140</v>
      </c>
      <c r="L160" s="43"/>
      <c r="M160" s="225" t="s">
        <v>1</v>
      </c>
      <c r="N160" s="226" t="s">
        <v>44</v>
      </c>
      <c r="O160" s="90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575</v>
      </c>
      <c r="AT160" s="229" t="s">
        <v>136</v>
      </c>
      <c r="AU160" s="229" t="s">
        <v>89</v>
      </c>
      <c r="AY160" s="16" t="s">
        <v>133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87</v>
      </c>
      <c r="BK160" s="230">
        <f>ROUND(I160*H160,2)</f>
        <v>0</v>
      </c>
      <c r="BL160" s="16" t="s">
        <v>575</v>
      </c>
      <c r="BM160" s="229" t="s">
        <v>790</v>
      </c>
    </row>
    <row r="161" spans="1:47" s="2" customFormat="1" ht="12">
      <c r="A161" s="37"/>
      <c r="B161" s="38"/>
      <c r="C161" s="39"/>
      <c r="D161" s="231" t="s">
        <v>143</v>
      </c>
      <c r="E161" s="39"/>
      <c r="F161" s="232" t="s">
        <v>789</v>
      </c>
      <c r="G161" s="39"/>
      <c r="H161" s="39"/>
      <c r="I161" s="233"/>
      <c r="J161" s="39"/>
      <c r="K161" s="39"/>
      <c r="L161" s="43"/>
      <c r="M161" s="234"/>
      <c r="N161" s="235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143</v>
      </c>
      <c r="AU161" s="16" t="s">
        <v>89</v>
      </c>
    </row>
    <row r="162" spans="1:51" s="13" customFormat="1" ht="12">
      <c r="A162" s="13"/>
      <c r="B162" s="236"/>
      <c r="C162" s="237"/>
      <c r="D162" s="231" t="s">
        <v>145</v>
      </c>
      <c r="E162" s="238" t="s">
        <v>1</v>
      </c>
      <c r="F162" s="239" t="s">
        <v>94</v>
      </c>
      <c r="G162" s="237"/>
      <c r="H162" s="240">
        <v>1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145</v>
      </c>
      <c r="AU162" s="246" t="s">
        <v>89</v>
      </c>
      <c r="AV162" s="13" t="s">
        <v>89</v>
      </c>
      <c r="AW162" s="13" t="s">
        <v>36</v>
      </c>
      <c r="AX162" s="13" t="s">
        <v>87</v>
      </c>
      <c r="AY162" s="246" t="s">
        <v>133</v>
      </c>
    </row>
    <row r="163" spans="1:65" s="2" customFormat="1" ht="33" customHeight="1">
      <c r="A163" s="37"/>
      <c r="B163" s="38"/>
      <c r="C163" s="218" t="s">
        <v>297</v>
      </c>
      <c r="D163" s="218" t="s">
        <v>136</v>
      </c>
      <c r="E163" s="219" t="s">
        <v>791</v>
      </c>
      <c r="F163" s="220" t="s">
        <v>792</v>
      </c>
      <c r="G163" s="221" t="s">
        <v>139</v>
      </c>
      <c r="H163" s="222">
        <v>1</v>
      </c>
      <c r="I163" s="223"/>
      <c r="J163" s="224">
        <f>ROUND(I163*H163,2)</f>
        <v>0</v>
      </c>
      <c r="K163" s="220" t="s">
        <v>140</v>
      </c>
      <c r="L163" s="43"/>
      <c r="M163" s="225" t="s">
        <v>1</v>
      </c>
      <c r="N163" s="226" t="s">
        <v>44</v>
      </c>
      <c r="O163" s="90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9" t="s">
        <v>575</v>
      </c>
      <c r="AT163" s="229" t="s">
        <v>136</v>
      </c>
      <c r="AU163" s="229" t="s">
        <v>89</v>
      </c>
      <c r="AY163" s="16" t="s">
        <v>133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87</v>
      </c>
      <c r="BK163" s="230">
        <f>ROUND(I163*H163,2)</f>
        <v>0</v>
      </c>
      <c r="BL163" s="16" t="s">
        <v>575</v>
      </c>
      <c r="BM163" s="229" t="s">
        <v>793</v>
      </c>
    </row>
    <row r="164" spans="1:47" s="2" customFormat="1" ht="12">
      <c r="A164" s="37"/>
      <c r="B164" s="38"/>
      <c r="C164" s="39"/>
      <c r="D164" s="231" t="s">
        <v>143</v>
      </c>
      <c r="E164" s="39"/>
      <c r="F164" s="232" t="s">
        <v>794</v>
      </c>
      <c r="G164" s="39"/>
      <c r="H164" s="39"/>
      <c r="I164" s="233"/>
      <c r="J164" s="39"/>
      <c r="K164" s="39"/>
      <c r="L164" s="43"/>
      <c r="M164" s="234"/>
      <c r="N164" s="235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143</v>
      </c>
      <c r="AU164" s="16" t="s">
        <v>89</v>
      </c>
    </row>
    <row r="165" spans="1:65" s="2" customFormat="1" ht="24.15" customHeight="1">
      <c r="A165" s="37"/>
      <c r="B165" s="38"/>
      <c r="C165" s="218" t="s">
        <v>303</v>
      </c>
      <c r="D165" s="218" t="s">
        <v>136</v>
      </c>
      <c r="E165" s="219" t="s">
        <v>795</v>
      </c>
      <c r="F165" s="220" t="s">
        <v>796</v>
      </c>
      <c r="G165" s="221" t="s">
        <v>139</v>
      </c>
      <c r="H165" s="222">
        <v>1</v>
      </c>
      <c r="I165" s="223"/>
      <c r="J165" s="224">
        <f>ROUND(I165*H165,2)</f>
        <v>0</v>
      </c>
      <c r="K165" s="220" t="s">
        <v>140</v>
      </c>
      <c r="L165" s="43"/>
      <c r="M165" s="225" t="s">
        <v>1</v>
      </c>
      <c r="N165" s="226" t="s">
        <v>44</v>
      </c>
      <c r="O165" s="90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575</v>
      </c>
      <c r="AT165" s="229" t="s">
        <v>136</v>
      </c>
      <c r="AU165" s="229" t="s">
        <v>89</v>
      </c>
      <c r="AY165" s="16" t="s">
        <v>133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87</v>
      </c>
      <c r="BK165" s="230">
        <f>ROUND(I165*H165,2)</f>
        <v>0</v>
      </c>
      <c r="BL165" s="16" t="s">
        <v>575</v>
      </c>
      <c r="BM165" s="229" t="s">
        <v>797</v>
      </c>
    </row>
    <row r="166" spans="1:47" s="2" customFormat="1" ht="12">
      <c r="A166" s="37"/>
      <c r="B166" s="38"/>
      <c r="C166" s="39"/>
      <c r="D166" s="231" t="s">
        <v>143</v>
      </c>
      <c r="E166" s="39"/>
      <c r="F166" s="232" t="s">
        <v>798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143</v>
      </c>
      <c r="AU166" s="16" t="s">
        <v>89</v>
      </c>
    </row>
    <row r="167" spans="1:51" s="13" customFormat="1" ht="12">
      <c r="A167" s="13"/>
      <c r="B167" s="236"/>
      <c r="C167" s="237"/>
      <c r="D167" s="231" t="s">
        <v>145</v>
      </c>
      <c r="E167" s="238" t="s">
        <v>1</v>
      </c>
      <c r="F167" s="239" t="s">
        <v>94</v>
      </c>
      <c r="G167" s="237"/>
      <c r="H167" s="240">
        <v>1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145</v>
      </c>
      <c r="AU167" s="246" t="s">
        <v>89</v>
      </c>
      <c r="AV167" s="13" t="s">
        <v>89</v>
      </c>
      <c r="AW167" s="13" t="s">
        <v>36</v>
      </c>
      <c r="AX167" s="13" t="s">
        <v>87</v>
      </c>
      <c r="AY167" s="246" t="s">
        <v>133</v>
      </c>
    </row>
    <row r="168" spans="1:65" s="2" customFormat="1" ht="16.5" customHeight="1">
      <c r="A168" s="37"/>
      <c r="B168" s="38"/>
      <c r="C168" s="218" t="s">
        <v>309</v>
      </c>
      <c r="D168" s="218" t="s">
        <v>136</v>
      </c>
      <c r="E168" s="219" t="s">
        <v>799</v>
      </c>
      <c r="F168" s="220" t="s">
        <v>800</v>
      </c>
      <c r="G168" s="221" t="s">
        <v>139</v>
      </c>
      <c r="H168" s="222">
        <v>1</v>
      </c>
      <c r="I168" s="223"/>
      <c r="J168" s="224">
        <f>ROUND(I168*H168,2)</f>
        <v>0</v>
      </c>
      <c r="K168" s="220" t="s">
        <v>140</v>
      </c>
      <c r="L168" s="43"/>
      <c r="M168" s="225" t="s">
        <v>1</v>
      </c>
      <c r="N168" s="226" t="s">
        <v>44</v>
      </c>
      <c r="O168" s="90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575</v>
      </c>
      <c r="AT168" s="229" t="s">
        <v>136</v>
      </c>
      <c r="AU168" s="229" t="s">
        <v>89</v>
      </c>
      <c r="AY168" s="16" t="s">
        <v>133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87</v>
      </c>
      <c r="BK168" s="230">
        <f>ROUND(I168*H168,2)</f>
        <v>0</v>
      </c>
      <c r="BL168" s="16" t="s">
        <v>575</v>
      </c>
      <c r="BM168" s="229" t="s">
        <v>801</v>
      </c>
    </row>
    <row r="169" spans="1:47" s="2" customFormat="1" ht="12">
      <c r="A169" s="37"/>
      <c r="B169" s="38"/>
      <c r="C169" s="39"/>
      <c r="D169" s="231" t="s">
        <v>143</v>
      </c>
      <c r="E169" s="39"/>
      <c r="F169" s="232" t="s">
        <v>800</v>
      </c>
      <c r="G169" s="39"/>
      <c r="H169" s="39"/>
      <c r="I169" s="233"/>
      <c r="J169" s="39"/>
      <c r="K169" s="39"/>
      <c r="L169" s="43"/>
      <c r="M169" s="234"/>
      <c r="N169" s="235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143</v>
      </c>
      <c r="AU169" s="16" t="s">
        <v>89</v>
      </c>
    </row>
    <row r="170" spans="1:51" s="13" customFormat="1" ht="12">
      <c r="A170" s="13"/>
      <c r="B170" s="236"/>
      <c r="C170" s="237"/>
      <c r="D170" s="231" t="s">
        <v>145</v>
      </c>
      <c r="E170" s="238" t="s">
        <v>1</v>
      </c>
      <c r="F170" s="239" t="s">
        <v>94</v>
      </c>
      <c r="G170" s="237"/>
      <c r="H170" s="240">
        <v>1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145</v>
      </c>
      <c r="AU170" s="246" t="s">
        <v>89</v>
      </c>
      <c r="AV170" s="13" t="s">
        <v>89</v>
      </c>
      <c r="AW170" s="13" t="s">
        <v>36</v>
      </c>
      <c r="AX170" s="13" t="s">
        <v>87</v>
      </c>
      <c r="AY170" s="246" t="s">
        <v>133</v>
      </c>
    </row>
    <row r="171" spans="1:63" s="12" customFormat="1" ht="22.8" customHeight="1">
      <c r="A171" s="12"/>
      <c r="B171" s="202"/>
      <c r="C171" s="203"/>
      <c r="D171" s="204" t="s">
        <v>78</v>
      </c>
      <c r="E171" s="216" t="s">
        <v>802</v>
      </c>
      <c r="F171" s="216" t="s">
        <v>803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SUM(P172:P177)</f>
        <v>0</v>
      </c>
      <c r="Q171" s="210"/>
      <c r="R171" s="211">
        <f>SUM(R172:R177)</f>
        <v>0.0081</v>
      </c>
      <c r="S171" s="210"/>
      <c r="T171" s="212">
        <f>SUM(T172:T177)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254</v>
      </c>
      <c r="AT171" s="214" t="s">
        <v>78</v>
      </c>
      <c r="AU171" s="214" t="s">
        <v>87</v>
      </c>
      <c r="AY171" s="213" t="s">
        <v>133</v>
      </c>
      <c r="BK171" s="215">
        <f>SUM(BK172:BK177)</f>
        <v>0</v>
      </c>
    </row>
    <row r="172" spans="1:65" s="2" customFormat="1" ht="24.15" customHeight="1">
      <c r="A172" s="37"/>
      <c r="B172" s="38"/>
      <c r="C172" s="218" t="s">
        <v>315</v>
      </c>
      <c r="D172" s="218" t="s">
        <v>136</v>
      </c>
      <c r="E172" s="219" t="s">
        <v>804</v>
      </c>
      <c r="F172" s="220" t="s">
        <v>805</v>
      </c>
      <c r="G172" s="221" t="s">
        <v>139</v>
      </c>
      <c r="H172" s="222">
        <v>1</v>
      </c>
      <c r="I172" s="223"/>
      <c r="J172" s="224">
        <f>ROUND(I172*H172,2)</f>
        <v>0</v>
      </c>
      <c r="K172" s="220" t="s">
        <v>140</v>
      </c>
      <c r="L172" s="43"/>
      <c r="M172" s="225" t="s">
        <v>1</v>
      </c>
      <c r="N172" s="226" t="s">
        <v>44</v>
      </c>
      <c r="O172" s="90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9" t="s">
        <v>575</v>
      </c>
      <c r="AT172" s="229" t="s">
        <v>136</v>
      </c>
      <c r="AU172" s="229" t="s">
        <v>89</v>
      </c>
      <c r="AY172" s="16" t="s">
        <v>133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87</v>
      </c>
      <c r="BK172" s="230">
        <f>ROUND(I172*H172,2)</f>
        <v>0</v>
      </c>
      <c r="BL172" s="16" t="s">
        <v>575</v>
      </c>
      <c r="BM172" s="229" t="s">
        <v>806</v>
      </c>
    </row>
    <row r="173" spans="1:47" s="2" customFormat="1" ht="12">
      <c r="A173" s="37"/>
      <c r="B173" s="38"/>
      <c r="C173" s="39"/>
      <c r="D173" s="231" t="s">
        <v>143</v>
      </c>
      <c r="E173" s="39"/>
      <c r="F173" s="232" t="s">
        <v>807</v>
      </c>
      <c r="G173" s="39"/>
      <c r="H173" s="39"/>
      <c r="I173" s="233"/>
      <c r="J173" s="39"/>
      <c r="K173" s="39"/>
      <c r="L173" s="43"/>
      <c r="M173" s="234"/>
      <c r="N173" s="235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143</v>
      </c>
      <c r="AU173" s="16" t="s">
        <v>89</v>
      </c>
    </row>
    <row r="174" spans="1:51" s="13" customFormat="1" ht="12">
      <c r="A174" s="13"/>
      <c r="B174" s="236"/>
      <c r="C174" s="237"/>
      <c r="D174" s="231" t="s">
        <v>145</v>
      </c>
      <c r="E174" s="238" t="s">
        <v>1</v>
      </c>
      <c r="F174" s="239" t="s">
        <v>94</v>
      </c>
      <c r="G174" s="237"/>
      <c r="H174" s="240">
        <v>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145</v>
      </c>
      <c r="AU174" s="246" t="s">
        <v>89</v>
      </c>
      <c r="AV174" s="13" t="s">
        <v>89</v>
      </c>
      <c r="AW174" s="13" t="s">
        <v>36</v>
      </c>
      <c r="AX174" s="13" t="s">
        <v>87</v>
      </c>
      <c r="AY174" s="246" t="s">
        <v>133</v>
      </c>
    </row>
    <row r="175" spans="1:65" s="2" customFormat="1" ht="24.15" customHeight="1">
      <c r="A175" s="37"/>
      <c r="B175" s="38"/>
      <c r="C175" s="262" t="s">
        <v>8</v>
      </c>
      <c r="D175" s="262" t="s">
        <v>321</v>
      </c>
      <c r="E175" s="263" t="s">
        <v>808</v>
      </c>
      <c r="F175" s="264" t="s">
        <v>809</v>
      </c>
      <c r="G175" s="265" t="s">
        <v>139</v>
      </c>
      <c r="H175" s="266">
        <v>1</v>
      </c>
      <c r="I175" s="267"/>
      <c r="J175" s="268">
        <f>ROUND(I175*H175,2)</f>
        <v>0</v>
      </c>
      <c r="K175" s="264" t="s">
        <v>140</v>
      </c>
      <c r="L175" s="269"/>
      <c r="M175" s="270" t="s">
        <v>1</v>
      </c>
      <c r="N175" s="271" t="s">
        <v>44</v>
      </c>
      <c r="O175" s="90"/>
      <c r="P175" s="227">
        <f>O175*H175</f>
        <v>0</v>
      </c>
      <c r="Q175" s="227">
        <v>0.0081</v>
      </c>
      <c r="R175" s="227">
        <f>Q175*H175</f>
        <v>0.0081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810</v>
      </c>
      <c r="AT175" s="229" t="s">
        <v>321</v>
      </c>
      <c r="AU175" s="229" t="s">
        <v>89</v>
      </c>
      <c r="AY175" s="16" t="s">
        <v>133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87</v>
      </c>
      <c r="BK175" s="230">
        <f>ROUND(I175*H175,2)</f>
        <v>0</v>
      </c>
      <c r="BL175" s="16" t="s">
        <v>575</v>
      </c>
      <c r="BM175" s="229" t="s">
        <v>811</v>
      </c>
    </row>
    <row r="176" spans="1:47" s="2" customFormat="1" ht="12">
      <c r="A176" s="37"/>
      <c r="B176" s="38"/>
      <c r="C176" s="39"/>
      <c r="D176" s="231" t="s">
        <v>143</v>
      </c>
      <c r="E176" s="39"/>
      <c r="F176" s="232" t="s">
        <v>809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143</v>
      </c>
      <c r="AU176" s="16" t="s">
        <v>89</v>
      </c>
    </row>
    <row r="177" spans="1:51" s="13" customFormat="1" ht="12">
      <c r="A177" s="13"/>
      <c r="B177" s="236"/>
      <c r="C177" s="237"/>
      <c r="D177" s="231" t="s">
        <v>145</v>
      </c>
      <c r="E177" s="238" t="s">
        <v>1</v>
      </c>
      <c r="F177" s="239" t="s">
        <v>94</v>
      </c>
      <c r="G177" s="237"/>
      <c r="H177" s="240">
        <v>1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145</v>
      </c>
      <c r="AU177" s="246" t="s">
        <v>89</v>
      </c>
      <c r="AV177" s="13" t="s">
        <v>89</v>
      </c>
      <c r="AW177" s="13" t="s">
        <v>36</v>
      </c>
      <c r="AX177" s="13" t="s">
        <v>87</v>
      </c>
      <c r="AY177" s="246" t="s">
        <v>133</v>
      </c>
    </row>
    <row r="178" spans="1:63" s="12" customFormat="1" ht="22.8" customHeight="1">
      <c r="A178" s="12"/>
      <c r="B178" s="202"/>
      <c r="C178" s="203"/>
      <c r="D178" s="204" t="s">
        <v>78</v>
      </c>
      <c r="E178" s="216" t="s">
        <v>707</v>
      </c>
      <c r="F178" s="216" t="s">
        <v>708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SUM(P179:P209)</f>
        <v>0</v>
      </c>
      <c r="Q178" s="210"/>
      <c r="R178" s="211">
        <f>SUM(R179:R209)</f>
        <v>8.13935</v>
      </c>
      <c r="S178" s="210"/>
      <c r="T178" s="212">
        <f>SUM(T179:T209)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254</v>
      </c>
      <c r="AT178" s="214" t="s">
        <v>78</v>
      </c>
      <c r="AU178" s="214" t="s">
        <v>87</v>
      </c>
      <c r="AY178" s="213" t="s">
        <v>133</v>
      </c>
      <c r="BK178" s="215">
        <f>SUM(BK179:BK209)</f>
        <v>0</v>
      </c>
    </row>
    <row r="179" spans="1:65" s="2" customFormat="1" ht="24.15" customHeight="1">
      <c r="A179" s="37"/>
      <c r="B179" s="38"/>
      <c r="C179" s="218" t="s">
        <v>328</v>
      </c>
      <c r="D179" s="218" t="s">
        <v>136</v>
      </c>
      <c r="E179" s="219" t="s">
        <v>710</v>
      </c>
      <c r="F179" s="220" t="s">
        <v>711</v>
      </c>
      <c r="G179" s="221" t="s">
        <v>712</v>
      </c>
      <c r="H179" s="222">
        <v>1</v>
      </c>
      <c r="I179" s="223"/>
      <c r="J179" s="224">
        <f>ROUND(I179*H179,2)</f>
        <v>0</v>
      </c>
      <c r="K179" s="220" t="s">
        <v>140</v>
      </c>
      <c r="L179" s="43"/>
      <c r="M179" s="225" t="s">
        <v>1</v>
      </c>
      <c r="N179" s="226" t="s">
        <v>44</v>
      </c>
      <c r="O179" s="90"/>
      <c r="P179" s="227">
        <f>O179*H179</f>
        <v>0</v>
      </c>
      <c r="Q179" s="227">
        <v>0.0088</v>
      </c>
      <c r="R179" s="227">
        <f>Q179*H179</f>
        <v>0.0088</v>
      </c>
      <c r="S179" s="227">
        <v>0</v>
      </c>
      <c r="T179" s="228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9" t="s">
        <v>575</v>
      </c>
      <c r="AT179" s="229" t="s">
        <v>136</v>
      </c>
      <c r="AU179" s="229" t="s">
        <v>89</v>
      </c>
      <c r="AY179" s="16" t="s">
        <v>133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87</v>
      </c>
      <c r="BK179" s="230">
        <f>ROUND(I179*H179,2)</f>
        <v>0</v>
      </c>
      <c r="BL179" s="16" t="s">
        <v>575</v>
      </c>
      <c r="BM179" s="229" t="s">
        <v>812</v>
      </c>
    </row>
    <row r="180" spans="1:47" s="2" customFormat="1" ht="12">
      <c r="A180" s="37"/>
      <c r="B180" s="38"/>
      <c r="C180" s="39"/>
      <c r="D180" s="231" t="s">
        <v>143</v>
      </c>
      <c r="E180" s="39"/>
      <c r="F180" s="232" t="s">
        <v>714</v>
      </c>
      <c r="G180" s="39"/>
      <c r="H180" s="39"/>
      <c r="I180" s="233"/>
      <c r="J180" s="39"/>
      <c r="K180" s="39"/>
      <c r="L180" s="43"/>
      <c r="M180" s="234"/>
      <c r="N180" s="235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143</v>
      </c>
      <c r="AU180" s="16" t="s">
        <v>89</v>
      </c>
    </row>
    <row r="181" spans="1:65" s="2" customFormat="1" ht="24.15" customHeight="1">
      <c r="A181" s="37"/>
      <c r="B181" s="38"/>
      <c r="C181" s="218" t="s">
        <v>333</v>
      </c>
      <c r="D181" s="218" t="s">
        <v>136</v>
      </c>
      <c r="E181" s="219" t="s">
        <v>813</v>
      </c>
      <c r="F181" s="220" t="s">
        <v>814</v>
      </c>
      <c r="G181" s="221" t="s">
        <v>288</v>
      </c>
      <c r="H181" s="222">
        <v>0.288</v>
      </c>
      <c r="I181" s="223"/>
      <c r="J181" s="224">
        <f>ROUND(I181*H181,2)</f>
        <v>0</v>
      </c>
      <c r="K181" s="220" t="s">
        <v>140</v>
      </c>
      <c r="L181" s="43"/>
      <c r="M181" s="225" t="s">
        <v>1</v>
      </c>
      <c r="N181" s="226" t="s">
        <v>44</v>
      </c>
      <c r="O181" s="90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9" t="s">
        <v>575</v>
      </c>
      <c r="AT181" s="229" t="s">
        <v>136</v>
      </c>
      <c r="AU181" s="229" t="s">
        <v>89</v>
      </c>
      <c r="AY181" s="16" t="s">
        <v>133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6" t="s">
        <v>87</v>
      </c>
      <c r="BK181" s="230">
        <f>ROUND(I181*H181,2)</f>
        <v>0</v>
      </c>
      <c r="BL181" s="16" t="s">
        <v>575</v>
      </c>
      <c r="BM181" s="229" t="s">
        <v>815</v>
      </c>
    </row>
    <row r="182" spans="1:47" s="2" customFormat="1" ht="12">
      <c r="A182" s="37"/>
      <c r="B182" s="38"/>
      <c r="C182" s="39"/>
      <c r="D182" s="231" t="s">
        <v>143</v>
      </c>
      <c r="E182" s="39"/>
      <c r="F182" s="232" t="s">
        <v>816</v>
      </c>
      <c r="G182" s="39"/>
      <c r="H182" s="39"/>
      <c r="I182" s="233"/>
      <c r="J182" s="39"/>
      <c r="K182" s="39"/>
      <c r="L182" s="43"/>
      <c r="M182" s="234"/>
      <c r="N182" s="235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143</v>
      </c>
      <c r="AU182" s="16" t="s">
        <v>89</v>
      </c>
    </row>
    <row r="183" spans="1:51" s="13" customFormat="1" ht="12">
      <c r="A183" s="13"/>
      <c r="B183" s="236"/>
      <c r="C183" s="237"/>
      <c r="D183" s="231" t="s">
        <v>145</v>
      </c>
      <c r="E183" s="238" t="s">
        <v>743</v>
      </c>
      <c r="F183" s="239" t="s">
        <v>817</v>
      </c>
      <c r="G183" s="237"/>
      <c r="H183" s="240">
        <v>0.288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145</v>
      </c>
      <c r="AU183" s="246" t="s">
        <v>89</v>
      </c>
      <c r="AV183" s="13" t="s">
        <v>89</v>
      </c>
      <c r="AW183" s="13" t="s">
        <v>36</v>
      </c>
      <c r="AX183" s="13" t="s">
        <v>87</v>
      </c>
      <c r="AY183" s="246" t="s">
        <v>133</v>
      </c>
    </row>
    <row r="184" spans="1:65" s="2" customFormat="1" ht="24.15" customHeight="1">
      <c r="A184" s="37"/>
      <c r="B184" s="38"/>
      <c r="C184" s="218" t="s">
        <v>339</v>
      </c>
      <c r="D184" s="218" t="s">
        <v>136</v>
      </c>
      <c r="E184" s="219" t="s">
        <v>716</v>
      </c>
      <c r="F184" s="220" t="s">
        <v>717</v>
      </c>
      <c r="G184" s="221" t="s">
        <v>278</v>
      </c>
      <c r="H184" s="222">
        <v>70</v>
      </c>
      <c r="I184" s="223"/>
      <c r="J184" s="224">
        <f>ROUND(I184*H184,2)</f>
        <v>0</v>
      </c>
      <c r="K184" s="220" t="s">
        <v>140</v>
      </c>
      <c r="L184" s="43"/>
      <c r="M184" s="225" t="s">
        <v>1</v>
      </c>
      <c r="N184" s="226" t="s">
        <v>44</v>
      </c>
      <c r="O184" s="90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575</v>
      </c>
      <c r="AT184" s="229" t="s">
        <v>136</v>
      </c>
      <c r="AU184" s="229" t="s">
        <v>89</v>
      </c>
      <c r="AY184" s="16" t="s">
        <v>133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87</v>
      </c>
      <c r="BK184" s="230">
        <f>ROUND(I184*H184,2)</f>
        <v>0</v>
      </c>
      <c r="BL184" s="16" t="s">
        <v>575</v>
      </c>
      <c r="BM184" s="229" t="s">
        <v>818</v>
      </c>
    </row>
    <row r="185" spans="1:47" s="2" customFormat="1" ht="12">
      <c r="A185" s="37"/>
      <c r="B185" s="38"/>
      <c r="C185" s="39"/>
      <c r="D185" s="231" t="s">
        <v>143</v>
      </c>
      <c r="E185" s="39"/>
      <c r="F185" s="232" t="s">
        <v>719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143</v>
      </c>
      <c r="AU185" s="16" t="s">
        <v>89</v>
      </c>
    </row>
    <row r="186" spans="1:51" s="13" customFormat="1" ht="12">
      <c r="A186" s="13"/>
      <c r="B186" s="236"/>
      <c r="C186" s="237"/>
      <c r="D186" s="231" t="s">
        <v>145</v>
      </c>
      <c r="E186" s="238" t="s">
        <v>742</v>
      </c>
      <c r="F186" s="239" t="s">
        <v>603</v>
      </c>
      <c r="G186" s="237"/>
      <c r="H186" s="240">
        <v>70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145</v>
      </c>
      <c r="AU186" s="246" t="s">
        <v>89</v>
      </c>
      <c r="AV186" s="13" t="s">
        <v>89</v>
      </c>
      <c r="AW186" s="13" t="s">
        <v>36</v>
      </c>
      <c r="AX186" s="13" t="s">
        <v>87</v>
      </c>
      <c r="AY186" s="246" t="s">
        <v>133</v>
      </c>
    </row>
    <row r="187" spans="1:65" s="2" customFormat="1" ht="24.15" customHeight="1">
      <c r="A187" s="37"/>
      <c r="B187" s="38"/>
      <c r="C187" s="218" t="s">
        <v>344</v>
      </c>
      <c r="D187" s="218" t="s">
        <v>136</v>
      </c>
      <c r="E187" s="219" t="s">
        <v>819</v>
      </c>
      <c r="F187" s="220" t="s">
        <v>820</v>
      </c>
      <c r="G187" s="221" t="s">
        <v>288</v>
      </c>
      <c r="H187" s="222">
        <v>0.288</v>
      </c>
      <c r="I187" s="223"/>
      <c r="J187" s="224">
        <f>ROUND(I187*H187,2)</f>
        <v>0</v>
      </c>
      <c r="K187" s="220" t="s">
        <v>140</v>
      </c>
      <c r="L187" s="43"/>
      <c r="M187" s="225" t="s">
        <v>1</v>
      </c>
      <c r="N187" s="226" t="s">
        <v>44</v>
      </c>
      <c r="O187" s="90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575</v>
      </c>
      <c r="AT187" s="229" t="s">
        <v>136</v>
      </c>
      <c r="AU187" s="229" t="s">
        <v>89</v>
      </c>
      <c r="AY187" s="16" t="s">
        <v>133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87</v>
      </c>
      <c r="BK187" s="230">
        <f>ROUND(I187*H187,2)</f>
        <v>0</v>
      </c>
      <c r="BL187" s="16" t="s">
        <v>575</v>
      </c>
      <c r="BM187" s="229" t="s">
        <v>821</v>
      </c>
    </row>
    <row r="188" spans="1:47" s="2" customFormat="1" ht="12">
      <c r="A188" s="37"/>
      <c r="B188" s="38"/>
      <c r="C188" s="39"/>
      <c r="D188" s="231" t="s">
        <v>143</v>
      </c>
      <c r="E188" s="39"/>
      <c r="F188" s="232" t="s">
        <v>822</v>
      </c>
      <c r="G188" s="39"/>
      <c r="H188" s="39"/>
      <c r="I188" s="233"/>
      <c r="J188" s="39"/>
      <c r="K188" s="39"/>
      <c r="L188" s="43"/>
      <c r="M188" s="234"/>
      <c r="N188" s="235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143</v>
      </c>
      <c r="AU188" s="16" t="s">
        <v>89</v>
      </c>
    </row>
    <row r="189" spans="1:51" s="13" customFormat="1" ht="12">
      <c r="A189" s="13"/>
      <c r="B189" s="236"/>
      <c r="C189" s="237"/>
      <c r="D189" s="231" t="s">
        <v>145</v>
      </c>
      <c r="E189" s="238" t="s">
        <v>1</v>
      </c>
      <c r="F189" s="239" t="s">
        <v>743</v>
      </c>
      <c r="G189" s="237"/>
      <c r="H189" s="240">
        <v>0.288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145</v>
      </c>
      <c r="AU189" s="246" t="s">
        <v>89</v>
      </c>
      <c r="AV189" s="13" t="s">
        <v>89</v>
      </c>
      <c r="AW189" s="13" t="s">
        <v>36</v>
      </c>
      <c r="AX189" s="13" t="s">
        <v>87</v>
      </c>
      <c r="AY189" s="246" t="s">
        <v>133</v>
      </c>
    </row>
    <row r="190" spans="1:65" s="2" customFormat="1" ht="24.15" customHeight="1">
      <c r="A190" s="37"/>
      <c r="B190" s="38"/>
      <c r="C190" s="218" t="s">
        <v>351</v>
      </c>
      <c r="D190" s="218" t="s">
        <v>136</v>
      </c>
      <c r="E190" s="219" t="s">
        <v>727</v>
      </c>
      <c r="F190" s="220" t="s">
        <v>728</v>
      </c>
      <c r="G190" s="221" t="s">
        <v>278</v>
      </c>
      <c r="H190" s="222">
        <v>70</v>
      </c>
      <c r="I190" s="223"/>
      <c r="J190" s="224">
        <f>ROUND(I190*H190,2)</f>
        <v>0</v>
      </c>
      <c r="K190" s="220" t="s">
        <v>140</v>
      </c>
      <c r="L190" s="43"/>
      <c r="M190" s="225" t="s">
        <v>1</v>
      </c>
      <c r="N190" s="226" t="s">
        <v>44</v>
      </c>
      <c r="O190" s="90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9" t="s">
        <v>575</v>
      </c>
      <c r="AT190" s="229" t="s">
        <v>136</v>
      </c>
      <c r="AU190" s="229" t="s">
        <v>89</v>
      </c>
      <c r="AY190" s="16" t="s">
        <v>133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6" t="s">
        <v>87</v>
      </c>
      <c r="BK190" s="230">
        <f>ROUND(I190*H190,2)</f>
        <v>0</v>
      </c>
      <c r="BL190" s="16" t="s">
        <v>575</v>
      </c>
      <c r="BM190" s="229" t="s">
        <v>823</v>
      </c>
    </row>
    <row r="191" spans="1:47" s="2" customFormat="1" ht="12">
      <c r="A191" s="37"/>
      <c r="B191" s="38"/>
      <c r="C191" s="39"/>
      <c r="D191" s="231" t="s">
        <v>143</v>
      </c>
      <c r="E191" s="39"/>
      <c r="F191" s="232" t="s">
        <v>730</v>
      </c>
      <c r="G191" s="39"/>
      <c r="H191" s="39"/>
      <c r="I191" s="233"/>
      <c r="J191" s="39"/>
      <c r="K191" s="39"/>
      <c r="L191" s="43"/>
      <c r="M191" s="234"/>
      <c r="N191" s="235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143</v>
      </c>
      <c r="AU191" s="16" t="s">
        <v>89</v>
      </c>
    </row>
    <row r="192" spans="1:51" s="13" customFormat="1" ht="12">
      <c r="A192" s="13"/>
      <c r="B192" s="236"/>
      <c r="C192" s="237"/>
      <c r="D192" s="231" t="s">
        <v>145</v>
      </c>
      <c r="E192" s="238" t="s">
        <v>1</v>
      </c>
      <c r="F192" s="239" t="s">
        <v>742</v>
      </c>
      <c r="G192" s="237"/>
      <c r="H192" s="240">
        <v>70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145</v>
      </c>
      <c r="AU192" s="246" t="s">
        <v>89</v>
      </c>
      <c r="AV192" s="13" t="s">
        <v>89</v>
      </c>
      <c r="AW192" s="13" t="s">
        <v>36</v>
      </c>
      <c r="AX192" s="13" t="s">
        <v>87</v>
      </c>
      <c r="AY192" s="246" t="s">
        <v>133</v>
      </c>
    </row>
    <row r="193" spans="1:65" s="2" customFormat="1" ht="24.15" customHeight="1">
      <c r="A193" s="37"/>
      <c r="B193" s="38"/>
      <c r="C193" s="218" t="s">
        <v>7</v>
      </c>
      <c r="D193" s="218" t="s">
        <v>136</v>
      </c>
      <c r="E193" s="219" t="s">
        <v>824</v>
      </c>
      <c r="F193" s="220" t="s">
        <v>825</v>
      </c>
      <c r="G193" s="221" t="s">
        <v>288</v>
      </c>
      <c r="H193" s="222">
        <v>0.232</v>
      </c>
      <c r="I193" s="223"/>
      <c r="J193" s="224">
        <f>ROUND(I193*H193,2)</f>
        <v>0</v>
      </c>
      <c r="K193" s="220" t="s">
        <v>140</v>
      </c>
      <c r="L193" s="43"/>
      <c r="M193" s="225" t="s">
        <v>1</v>
      </c>
      <c r="N193" s="226" t="s">
        <v>44</v>
      </c>
      <c r="O193" s="90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575</v>
      </c>
      <c r="AT193" s="229" t="s">
        <v>136</v>
      </c>
      <c r="AU193" s="229" t="s">
        <v>89</v>
      </c>
      <c r="AY193" s="16" t="s">
        <v>133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87</v>
      </c>
      <c r="BK193" s="230">
        <f>ROUND(I193*H193,2)</f>
        <v>0</v>
      </c>
      <c r="BL193" s="16" t="s">
        <v>575</v>
      </c>
      <c r="BM193" s="229" t="s">
        <v>826</v>
      </c>
    </row>
    <row r="194" spans="1:47" s="2" customFormat="1" ht="12">
      <c r="A194" s="37"/>
      <c r="B194" s="38"/>
      <c r="C194" s="39"/>
      <c r="D194" s="231" t="s">
        <v>143</v>
      </c>
      <c r="E194" s="39"/>
      <c r="F194" s="232" t="s">
        <v>827</v>
      </c>
      <c r="G194" s="39"/>
      <c r="H194" s="39"/>
      <c r="I194" s="233"/>
      <c r="J194" s="39"/>
      <c r="K194" s="39"/>
      <c r="L194" s="43"/>
      <c r="M194" s="234"/>
      <c r="N194" s="235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143</v>
      </c>
      <c r="AU194" s="16" t="s">
        <v>89</v>
      </c>
    </row>
    <row r="195" spans="1:51" s="13" customFormat="1" ht="12">
      <c r="A195" s="13"/>
      <c r="B195" s="236"/>
      <c r="C195" s="237"/>
      <c r="D195" s="231" t="s">
        <v>145</v>
      </c>
      <c r="E195" s="238" t="s">
        <v>1</v>
      </c>
      <c r="F195" s="239" t="s">
        <v>828</v>
      </c>
      <c r="G195" s="237"/>
      <c r="H195" s="240">
        <v>0.232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145</v>
      </c>
      <c r="AU195" s="246" t="s">
        <v>89</v>
      </c>
      <c r="AV195" s="13" t="s">
        <v>89</v>
      </c>
      <c r="AW195" s="13" t="s">
        <v>36</v>
      </c>
      <c r="AX195" s="13" t="s">
        <v>87</v>
      </c>
      <c r="AY195" s="246" t="s">
        <v>133</v>
      </c>
    </row>
    <row r="196" spans="1:65" s="2" customFormat="1" ht="16.5" customHeight="1">
      <c r="A196" s="37"/>
      <c r="B196" s="38"/>
      <c r="C196" s="218" t="s">
        <v>361</v>
      </c>
      <c r="D196" s="218" t="s">
        <v>136</v>
      </c>
      <c r="E196" s="219" t="s">
        <v>737</v>
      </c>
      <c r="F196" s="220" t="s">
        <v>738</v>
      </c>
      <c r="G196" s="221" t="s">
        <v>278</v>
      </c>
      <c r="H196" s="222">
        <v>70</v>
      </c>
      <c r="I196" s="223"/>
      <c r="J196" s="224">
        <f>ROUND(I196*H196,2)</f>
        <v>0</v>
      </c>
      <c r="K196" s="220" t="s">
        <v>140</v>
      </c>
      <c r="L196" s="43"/>
      <c r="M196" s="225" t="s">
        <v>1</v>
      </c>
      <c r="N196" s="226" t="s">
        <v>44</v>
      </c>
      <c r="O196" s="90"/>
      <c r="P196" s="227">
        <f>O196*H196</f>
        <v>0</v>
      </c>
      <c r="Q196" s="227">
        <v>9E-05</v>
      </c>
      <c r="R196" s="227">
        <f>Q196*H196</f>
        <v>0.0063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575</v>
      </c>
      <c r="AT196" s="229" t="s">
        <v>136</v>
      </c>
      <c r="AU196" s="229" t="s">
        <v>89</v>
      </c>
      <c r="AY196" s="16" t="s">
        <v>133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87</v>
      </c>
      <c r="BK196" s="230">
        <f>ROUND(I196*H196,2)</f>
        <v>0</v>
      </c>
      <c r="BL196" s="16" t="s">
        <v>575</v>
      </c>
      <c r="BM196" s="229" t="s">
        <v>829</v>
      </c>
    </row>
    <row r="197" spans="1:47" s="2" customFormat="1" ht="12">
      <c r="A197" s="37"/>
      <c r="B197" s="38"/>
      <c r="C197" s="39"/>
      <c r="D197" s="231" t="s">
        <v>143</v>
      </c>
      <c r="E197" s="39"/>
      <c r="F197" s="232" t="s">
        <v>740</v>
      </c>
      <c r="G197" s="39"/>
      <c r="H197" s="39"/>
      <c r="I197" s="233"/>
      <c r="J197" s="39"/>
      <c r="K197" s="39"/>
      <c r="L197" s="43"/>
      <c r="M197" s="234"/>
      <c r="N197" s="23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143</v>
      </c>
      <c r="AU197" s="16" t="s">
        <v>89</v>
      </c>
    </row>
    <row r="198" spans="1:51" s="13" customFormat="1" ht="12">
      <c r="A198" s="13"/>
      <c r="B198" s="236"/>
      <c r="C198" s="237"/>
      <c r="D198" s="231" t="s">
        <v>145</v>
      </c>
      <c r="E198" s="238" t="s">
        <v>1</v>
      </c>
      <c r="F198" s="239" t="s">
        <v>742</v>
      </c>
      <c r="G198" s="237"/>
      <c r="H198" s="240">
        <v>70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145</v>
      </c>
      <c r="AU198" s="246" t="s">
        <v>89</v>
      </c>
      <c r="AV198" s="13" t="s">
        <v>89</v>
      </c>
      <c r="AW198" s="13" t="s">
        <v>36</v>
      </c>
      <c r="AX198" s="13" t="s">
        <v>87</v>
      </c>
      <c r="AY198" s="246" t="s">
        <v>133</v>
      </c>
    </row>
    <row r="199" spans="1:65" s="2" customFormat="1" ht="24.15" customHeight="1">
      <c r="A199" s="37"/>
      <c r="B199" s="38"/>
      <c r="C199" s="218" t="s">
        <v>367</v>
      </c>
      <c r="D199" s="218" t="s">
        <v>136</v>
      </c>
      <c r="E199" s="219" t="s">
        <v>830</v>
      </c>
      <c r="F199" s="220" t="s">
        <v>831</v>
      </c>
      <c r="G199" s="221" t="s">
        <v>278</v>
      </c>
      <c r="H199" s="222">
        <v>75</v>
      </c>
      <c r="I199" s="223"/>
      <c r="J199" s="224">
        <f>ROUND(I199*H199,2)</f>
        <v>0</v>
      </c>
      <c r="K199" s="220" t="s">
        <v>140</v>
      </c>
      <c r="L199" s="43"/>
      <c r="M199" s="225" t="s">
        <v>1</v>
      </c>
      <c r="N199" s="226" t="s">
        <v>44</v>
      </c>
      <c r="O199" s="90"/>
      <c r="P199" s="227">
        <f>O199*H199</f>
        <v>0</v>
      </c>
      <c r="Q199" s="227">
        <v>0.108</v>
      </c>
      <c r="R199" s="227">
        <f>Q199*H199</f>
        <v>8.1</v>
      </c>
      <c r="S199" s="227">
        <v>0</v>
      </c>
      <c r="T199" s="228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9" t="s">
        <v>575</v>
      </c>
      <c r="AT199" s="229" t="s">
        <v>136</v>
      </c>
      <c r="AU199" s="229" t="s">
        <v>89</v>
      </c>
      <c r="AY199" s="16" t="s">
        <v>133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6" t="s">
        <v>87</v>
      </c>
      <c r="BK199" s="230">
        <f>ROUND(I199*H199,2)</f>
        <v>0</v>
      </c>
      <c r="BL199" s="16" t="s">
        <v>575</v>
      </c>
      <c r="BM199" s="229" t="s">
        <v>832</v>
      </c>
    </row>
    <row r="200" spans="1:47" s="2" customFormat="1" ht="12">
      <c r="A200" s="37"/>
      <c r="B200" s="38"/>
      <c r="C200" s="39"/>
      <c r="D200" s="231" t="s">
        <v>143</v>
      </c>
      <c r="E200" s="39"/>
      <c r="F200" s="232" t="s">
        <v>833</v>
      </c>
      <c r="G200" s="39"/>
      <c r="H200" s="39"/>
      <c r="I200" s="233"/>
      <c r="J200" s="39"/>
      <c r="K200" s="39"/>
      <c r="L200" s="43"/>
      <c r="M200" s="234"/>
      <c r="N200" s="235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143</v>
      </c>
      <c r="AU200" s="16" t="s">
        <v>89</v>
      </c>
    </row>
    <row r="201" spans="1:51" s="13" customFormat="1" ht="12">
      <c r="A201" s="13"/>
      <c r="B201" s="236"/>
      <c r="C201" s="237"/>
      <c r="D201" s="231" t="s">
        <v>145</v>
      </c>
      <c r="E201" s="238" t="s">
        <v>745</v>
      </c>
      <c r="F201" s="239" t="s">
        <v>632</v>
      </c>
      <c r="G201" s="237"/>
      <c r="H201" s="240">
        <v>75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145</v>
      </c>
      <c r="AU201" s="246" t="s">
        <v>89</v>
      </c>
      <c r="AV201" s="13" t="s">
        <v>89</v>
      </c>
      <c r="AW201" s="13" t="s">
        <v>36</v>
      </c>
      <c r="AX201" s="13" t="s">
        <v>87</v>
      </c>
      <c r="AY201" s="246" t="s">
        <v>133</v>
      </c>
    </row>
    <row r="202" spans="1:65" s="2" customFormat="1" ht="24.15" customHeight="1">
      <c r="A202" s="37"/>
      <c r="B202" s="38"/>
      <c r="C202" s="262" t="s">
        <v>372</v>
      </c>
      <c r="D202" s="262" t="s">
        <v>321</v>
      </c>
      <c r="E202" s="263" t="s">
        <v>834</v>
      </c>
      <c r="F202" s="264" t="s">
        <v>835</v>
      </c>
      <c r="G202" s="265" t="s">
        <v>278</v>
      </c>
      <c r="H202" s="266">
        <v>75</v>
      </c>
      <c r="I202" s="267"/>
      <c r="J202" s="268">
        <f>ROUND(I202*H202,2)</f>
        <v>0</v>
      </c>
      <c r="K202" s="264" t="s">
        <v>140</v>
      </c>
      <c r="L202" s="269"/>
      <c r="M202" s="270" t="s">
        <v>1</v>
      </c>
      <c r="N202" s="271" t="s">
        <v>44</v>
      </c>
      <c r="O202" s="90"/>
      <c r="P202" s="227">
        <f>O202*H202</f>
        <v>0</v>
      </c>
      <c r="Q202" s="227">
        <v>0.00019</v>
      </c>
      <c r="R202" s="227">
        <f>Q202*H202</f>
        <v>0.01425</v>
      </c>
      <c r="S202" s="227">
        <v>0</v>
      </c>
      <c r="T202" s="228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9" t="s">
        <v>810</v>
      </c>
      <c r="AT202" s="229" t="s">
        <v>321</v>
      </c>
      <c r="AU202" s="229" t="s">
        <v>89</v>
      </c>
      <c r="AY202" s="16" t="s">
        <v>133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6" t="s">
        <v>87</v>
      </c>
      <c r="BK202" s="230">
        <f>ROUND(I202*H202,2)</f>
        <v>0</v>
      </c>
      <c r="BL202" s="16" t="s">
        <v>575</v>
      </c>
      <c r="BM202" s="229" t="s">
        <v>836</v>
      </c>
    </row>
    <row r="203" spans="1:47" s="2" customFormat="1" ht="12">
      <c r="A203" s="37"/>
      <c r="B203" s="38"/>
      <c r="C203" s="39"/>
      <c r="D203" s="231" t="s">
        <v>143</v>
      </c>
      <c r="E203" s="39"/>
      <c r="F203" s="232" t="s">
        <v>835</v>
      </c>
      <c r="G203" s="39"/>
      <c r="H203" s="39"/>
      <c r="I203" s="233"/>
      <c r="J203" s="39"/>
      <c r="K203" s="39"/>
      <c r="L203" s="43"/>
      <c r="M203" s="234"/>
      <c r="N203" s="235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143</v>
      </c>
      <c r="AU203" s="16" t="s">
        <v>89</v>
      </c>
    </row>
    <row r="204" spans="1:51" s="13" customFormat="1" ht="12">
      <c r="A204" s="13"/>
      <c r="B204" s="236"/>
      <c r="C204" s="237"/>
      <c r="D204" s="231" t="s">
        <v>145</v>
      </c>
      <c r="E204" s="238" t="s">
        <v>1</v>
      </c>
      <c r="F204" s="239" t="s">
        <v>745</v>
      </c>
      <c r="G204" s="237"/>
      <c r="H204" s="240">
        <v>75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145</v>
      </c>
      <c r="AU204" s="246" t="s">
        <v>89</v>
      </c>
      <c r="AV204" s="13" t="s">
        <v>89</v>
      </c>
      <c r="AW204" s="13" t="s">
        <v>36</v>
      </c>
      <c r="AX204" s="13" t="s">
        <v>87</v>
      </c>
      <c r="AY204" s="246" t="s">
        <v>133</v>
      </c>
    </row>
    <row r="205" spans="1:65" s="2" customFormat="1" ht="37.8" customHeight="1">
      <c r="A205" s="37"/>
      <c r="B205" s="38"/>
      <c r="C205" s="218" t="s">
        <v>377</v>
      </c>
      <c r="D205" s="218" t="s">
        <v>136</v>
      </c>
      <c r="E205" s="219" t="s">
        <v>837</v>
      </c>
      <c r="F205" s="220" t="s">
        <v>838</v>
      </c>
      <c r="G205" s="221" t="s">
        <v>139</v>
      </c>
      <c r="H205" s="222">
        <v>1</v>
      </c>
      <c r="I205" s="223"/>
      <c r="J205" s="224">
        <f>ROUND(I205*H205,2)</f>
        <v>0</v>
      </c>
      <c r="K205" s="220" t="s">
        <v>261</v>
      </c>
      <c r="L205" s="43"/>
      <c r="M205" s="225" t="s">
        <v>1</v>
      </c>
      <c r="N205" s="226" t="s">
        <v>44</v>
      </c>
      <c r="O205" s="90"/>
      <c r="P205" s="227">
        <f>O205*H205</f>
        <v>0</v>
      </c>
      <c r="Q205" s="227">
        <v>0.01</v>
      </c>
      <c r="R205" s="227">
        <f>Q205*H205</f>
        <v>0.01</v>
      </c>
      <c r="S205" s="227">
        <v>0</v>
      </c>
      <c r="T205" s="228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9" t="s">
        <v>575</v>
      </c>
      <c r="AT205" s="229" t="s">
        <v>136</v>
      </c>
      <c r="AU205" s="229" t="s">
        <v>89</v>
      </c>
      <c r="AY205" s="16" t="s">
        <v>133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6" t="s">
        <v>87</v>
      </c>
      <c r="BK205" s="230">
        <f>ROUND(I205*H205,2)</f>
        <v>0</v>
      </c>
      <c r="BL205" s="16" t="s">
        <v>575</v>
      </c>
      <c r="BM205" s="229" t="s">
        <v>839</v>
      </c>
    </row>
    <row r="206" spans="1:47" s="2" customFormat="1" ht="12">
      <c r="A206" s="37"/>
      <c r="B206" s="38"/>
      <c r="C206" s="39"/>
      <c r="D206" s="231" t="s">
        <v>143</v>
      </c>
      <c r="E206" s="39"/>
      <c r="F206" s="232" t="s">
        <v>840</v>
      </c>
      <c r="G206" s="39"/>
      <c r="H206" s="39"/>
      <c r="I206" s="233"/>
      <c r="J206" s="39"/>
      <c r="K206" s="39"/>
      <c r="L206" s="43"/>
      <c r="M206" s="234"/>
      <c r="N206" s="235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143</v>
      </c>
      <c r="AU206" s="16" t="s">
        <v>89</v>
      </c>
    </row>
    <row r="207" spans="1:51" s="13" customFormat="1" ht="12">
      <c r="A207" s="13"/>
      <c r="B207" s="236"/>
      <c r="C207" s="237"/>
      <c r="D207" s="231" t="s">
        <v>145</v>
      </c>
      <c r="E207" s="238" t="s">
        <v>1</v>
      </c>
      <c r="F207" s="239" t="s">
        <v>94</v>
      </c>
      <c r="G207" s="237"/>
      <c r="H207" s="240">
        <v>1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145</v>
      </c>
      <c r="AU207" s="246" t="s">
        <v>89</v>
      </c>
      <c r="AV207" s="13" t="s">
        <v>89</v>
      </c>
      <c r="AW207" s="13" t="s">
        <v>36</v>
      </c>
      <c r="AX207" s="13" t="s">
        <v>87</v>
      </c>
      <c r="AY207" s="246" t="s">
        <v>133</v>
      </c>
    </row>
    <row r="208" spans="1:65" s="2" customFormat="1" ht="24.15" customHeight="1">
      <c r="A208" s="37"/>
      <c r="B208" s="38"/>
      <c r="C208" s="218" t="s">
        <v>190</v>
      </c>
      <c r="D208" s="218" t="s">
        <v>136</v>
      </c>
      <c r="E208" s="219" t="s">
        <v>841</v>
      </c>
      <c r="F208" s="220" t="s">
        <v>842</v>
      </c>
      <c r="G208" s="221" t="s">
        <v>324</v>
      </c>
      <c r="H208" s="222">
        <v>8.139</v>
      </c>
      <c r="I208" s="223"/>
      <c r="J208" s="224">
        <f>ROUND(I208*H208,2)</f>
        <v>0</v>
      </c>
      <c r="K208" s="220" t="s">
        <v>140</v>
      </c>
      <c r="L208" s="43"/>
      <c r="M208" s="225" t="s">
        <v>1</v>
      </c>
      <c r="N208" s="226" t="s">
        <v>44</v>
      </c>
      <c r="O208" s="90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575</v>
      </c>
      <c r="AT208" s="229" t="s">
        <v>136</v>
      </c>
      <c r="AU208" s="229" t="s">
        <v>89</v>
      </c>
      <c r="AY208" s="16" t="s">
        <v>133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87</v>
      </c>
      <c r="BK208" s="230">
        <f>ROUND(I208*H208,2)</f>
        <v>0</v>
      </c>
      <c r="BL208" s="16" t="s">
        <v>575</v>
      </c>
      <c r="BM208" s="229" t="s">
        <v>843</v>
      </c>
    </row>
    <row r="209" spans="1:47" s="2" customFormat="1" ht="12">
      <c r="A209" s="37"/>
      <c r="B209" s="38"/>
      <c r="C209" s="39"/>
      <c r="D209" s="231" t="s">
        <v>143</v>
      </c>
      <c r="E209" s="39"/>
      <c r="F209" s="232" t="s">
        <v>844</v>
      </c>
      <c r="G209" s="39"/>
      <c r="H209" s="39"/>
      <c r="I209" s="233"/>
      <c r="J209" s="39"/>
      <c r="K209" s="39"/>
      <c r="L209" s="43"/>
      <c r="M209" s="275"/>
      <c r="N209" s="276"/>
      <c r="O209" s="277"/>
      <c r="P209" s="277"/>
      <c r="Q209" s="277"/>
      <c r="R209" s="277"/>
      <c r="S209" s="277"/>
      <c r="T209" s="27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143</v>
      </c>
      <c r="AU209" s="16" t="s">
        <v>89</v>
      </c>
    </row>
    <row r="210" spans="1:31" s="2" customFormat="1" ht="6.95" customHeight="1">
      <c r="A210" s="37"/>
      <c r="B210" s="65"/>
      <c r="C210" s="66"/>
      <c r="D210" s="66"/>
      <c r="E210" s="66"/>
      <c r="F210" s="66"/>
      <c r="G210" s="66"/>
      <c r="H210" s="66"/>
      <c r="I210" s="66"/>
      <c r="J210" s="66"/>
      <c r="K210" s="66"/>
      <c r="L210" s="43"/>
      <c r="M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</sheetData>
  <sheetProtection password="CC35" sheet="1" objects="1" scenarios="1" formatColumns="0" formatRows="0" autoFilter="0"/>
  <autoFilter ref="C124:K20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  <c r="AZ2" s="135" t="s">
        <v>845</v>
      </c>
      <c r="BA2" s="135" t="s">
        <v>1</v>
      </c>
      <c r="BB2" s="135" t="s">
        <v>1</v>
      </c>
      <c r="BC2" s="135" t="s">
        <v>846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847</v>
      </c>
      <c r="BA3" s="135" t="s">
        <v>1</v>
      </c>
      <c r="BB3" s="135" t="s">
        <v>1</v>
      </c>
      <c r="BC3" s="135" t="s">
        <v>848</v>
      </c>
      <c r="BD3" s="135" t="s">
        <v>89</v>
      </c>
    </row>
    <row r="4" spans="2:56" s="1" customFormat="1" ht="24.95" customHeight="1">
      <c r="B4" s="19"/>
      <c r="D4" s="138" t="s">
        <v>103</v>
      </c>
      <c r="L4" s="19"/>
      <c r="M4" s="139" t="s">
        <v>10</v>
      </c>
      <c r="AT4" s="16" t="s">
        <v>4</v>
      </c>
      <c r="AZ4" s="135" t="s">
        <v>849</v>
      </c>
      <c r="BA4" s="135" t="s">
        <v>1</v>
      </c>
      <c r="BB4" s="135" t="s">
        <v>1</v>
      </c>
      <c r="BC4" s="135" t="s">
        <v>184</v>
      </c>
      <c r="BD4" s="135" t="s">
        <v>89</v>
      </c>
    </row>
    <row r="5" spans="2:56" s="1" customFormat="1" ht="6.95" customHeight="1">
      <c r="B5" s="19"/>
      <c r="L5" s="19"/>
      <c r="AZ5" s="135" t="s">
        <v>850</v>
      </c>
      <c r="BA5" s="135" t="s">
        <v>1</v>
      </c>
      <c r="BB5" s="135" t="s">
        <v>1</v>
      </c>
      <c r="BC5" s="135" t="s">
        <v>851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852</v>
      </c>
      <c r="BA6" s="135" t="s">
        <v>1</v>
      </c>
      <c r="BB6" s="135" t="s">
        <v>1</v>
      </c>
      <c r="BC6" s="135" t="s">
        <v>408</v>
      </c>
      <c r="BD6" s="135" t="s">
        <v>89</v>
      </c>
    </row>
    <row r="7" spans="2:56" s="1" customFormat="1" ht="26.25" customHeight="1">
      <c r="B7" s="19"/>
      <c r="E7" s="141" t="str">
        <f>'Rekapitulace stavby'!K6</f>
        <v>Ostrov, Rekonstrukce vnitrobloku 4. etapy - Šafaříkova ulice SEKCE 3</v>
      </c>
      <c r="F7" s="140"/>
      <c r="G7" s="140"/>
      <c r="H7" s="140"/>
      <c r="L7" s="19"/>
      <c r="AZ7" s="135" t="s">
        <v>853</v>
      </c>
      <c r="BA7" s="135" t="s">
        <v>1</v>
      </c>
      <c r="BB7" s="135" t="s">
        <v>1</v>
      </c>
      <c r="BC7" s="135" t="s">
        <v>854</v>
      </c>
      <c r="BD7" s="135" t="s">
        <v>89</v>
      </c>
    </row>
    <row r="8" spans="1:31" s="2" customFormat="1" ht="12" customHeight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855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26. 10. 2023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ROUND((SUM(BE121:BE170)),2)</f>
        <v>0</v>
      </c>
      <c r="G33" s="37"/>
      <c r="H33" s="37"/>
      <c r="I33" s="155">
        <v>0.21</v>
      </c>
      <c r="J33" s="154">
        <f>ROUND(((SUM(BE121:BE170))*I33),2)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ROUND((SUM(BF121:BF170)),2)</f>
        <v>0</v>
      </c>
      <c r="G34" s="37"/>
      <c r="H34" s="37"/>
      <c r="I34" s="155">
        <v>0.15</v>
      </c>
      <c r="J34" s="154">
        <f>ROUND(((SUM(BF121:BF170))*I34),2)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ROUND((SUM(BG121:BG170)),2)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ROUND((SUM(BH121:BH170)),2)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ROUND((SUM(BI121:BI170)),2)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4" t="str">
        <f>E7</f>
        <v>Ostrov, Rekonstrukce vnitrobloku 4. etapy - Šafaříkova ulice SEKCE 3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801 - Vegetační úpravy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26. 10. 2023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112</v>
      </c>
      <c r="D94" s="176"/>
      <c r="E94" s="176"/>
      <c r="F94" s="176"/>
      <c r="G94" s="176"/>
      <c r="H94" s="176"/>
      <c r="I94" s="176"/>
      <c r="J94" s="177" t="s">
        <v>113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114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pans="1:31" s="9" customFormat="1" ht="24.95" customHeight="1">
      <c r="A97" s="9"/>
      <c r="B97" s="179"/>
      <c r="C97" s="180"/>
      <c r="D97" s="181" t="s">
        <v>116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231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233</v>
      </c>
      <c r="E99" s="188"/>
      <c r="F99" s="188"/>
      <c r="G99" s="188"/>
      <c r="H99" s="188"/>
      <c r="I99" s="188"/>
      <c r="J99" s="189">
        <f>J154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117</v>
      </c>
      <c r="E100" s="188"/>
      <c r="F100" s="188"/>
      <c r="G100" s="188"/>
      <c r="H100" s="188"/>
      <c r="I100" s="188"/>
      <c r="J100" s="189">
        <f>J158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236</v>
      </c>
      <c r="E101" s="188"/>
      <c r="F101" s="188"/>
      <c r="G101" s="188"/>
      <c r="H101" s="188"/>
      <c r="I101" s="188"/>
      <c r="J101" s="189">
        <f>J168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118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9"/>
      <c r="D111" s="39"/>
      <c r="E111" s="174" t="str">
        <f>E7</f>
        <v>Ostrov, Rekonstrukce vnitrobloku 4. etapy - Šafaříkova ulice SEKCE 3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SO 801 - Vegetační úpravy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Ostrov</v>
      </c>
      <c r="G115" s="39"/>
      <c r="H115" s="39"/>
      <c r="I115" s="31" t="s">
        <v>22</v>
      </c>
      <c r="J115" s="78" t="str">
        <f>IF(J12="","",J12)</f>
        <v>26. 10. 2023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Ostrov</v>
      </c>
      <c r="G117" s="39"/>
      <c r="H117" s="39"/>
      <c r="I117" s="31" t="s">
        <v>32</v>
      </c>
      <c r="J117" s="35" t="str">
        <f>E21</f>
        <v>Ing. Igor Hrazdil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30</v>
      </c>
      <c r="D118" s="39"/>
      <c r="E118" s="39"/>
      <c r="F118" s="26" t="str">
        <f>IF(E18="","",E18)</f>
        <v>Vyplň údaj</v>
      </c>
      <c r="G118" s="39"/>
      <c r="H118" s="39"/>
      <c r="I118" s="31" t="s">
        <v>37</v>
      </c>
      <c r="J118" s="35" t="str">
        <f>E24</f>
        <v>Ing. Igor Hrazdil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1"/>
      <c r="B120" s="192"/>
      <c r="C120" s="193" t="s">
        <v>119</v>
      </c>
      <c r="D120" s="194" t="s">
        <v>64</v>
      </c>
      <c r="E120" s="194" t="s">
        <v>60</v>
      </c>
      <c r="F120" s="194" t="s">
        <v>61</v>
      </c>
      <c r="G120" s="194" t="s">
        <v>120</v>
      </c>
      <c r="H120" s="194" t="s">
        <v>121</v>
      </c>
      <c r="I120" s="194" t="s">
        <v>122</v>
      </c>
      <c r="J120" s="194" t="s">
        <v>113</v>
      </c>
      <c r="K120" s="195" t="s">
        <v>123</v>
      </c>
      <c r="L120" s="196"/>
      <c r="M120" s="99" t="s">
        <v>1</v>
      </c>
      <c r="N120" s="100" t="s">
        <v>43</v>
      </c>
      <c r="O120" s="100" t="s">
        <v>124</v>
      </c>
      <c r="P120" s="100" t="s">
        <v>125</v>
      </c>
      <c r="Q120" s="100" t="s">
        <v>126</v>
      </c>
      <c r="R120" s="100" t="s">
        <v>127</v>
      </c>
      <c r="S120" s="100" t="s">
        <v>128</v>
      </c>
      <c r="T120" s="101" t="s">
        <v>129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7"/>
      <c r="B121" s="38"/>
      <c r="C121" s="106" t="s">
        <v>130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7.66542225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78</v>
      </c>
      <c r="AU121" s="16" t="s">
        <v>115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78</v>
      </c>
      <c r="E122" s="205" t="s">
        <v>131</v>
      </c>
      <c r="F122" s="205" t="s">
        <v>132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P123+P154+P158+P168</f>
        <v>0</v>
      </c>
      <c r="Q122" s="210"/>
      <c r="R122" s="211">
        <f>R123+R154+R158+R168</f>
        <v>7.66542225</v>
      </c>
      <c r="S122" s="210"/>
      <c r="T122" s="212">
        <f>T123+T154+T158+T168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87</v>
      </c>
      <c r="AT122" s="214" t="s">
        <v>78</v>
      </c>
      <c r="AU122" s="214" t="s">
        <v>79</v>
      </c>
      <c r="AY122" s="213" t="s">
        <v>133</v>
      </c>
      <c r="BK122" s="215">
        <f>BK123+BK154+BK158+BK168</f>
        <v>0</v>
      </c>
    </row>
    <row r="123" spans="1:63" s="12" customFormat="1" ht="22.8" customHeight="1">
      <c r="A123" s="12"/>
      <c r="B123" s="202"/>
      <c r="C123" s="203"/>
      <c r="D123" s="204" t="s">
        <v>78</v>
      </c>
      <c r="E123" s="216" t="s">
        <v>87</v>
      </c>
      <c r="F123" s="216" t="s">
        <v>241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SUM(P124:P153)</f>
        <v>0</v>
      </c>
      <c r="Q123" s="210"/>
      <c r="R123" s="211">
        <f>SUM(R124:R153)</f>
        <v>5.7749999999999995</v>
      </c>
      <c r="S123" s="210"/>
      <c r="T123" s="212">
        <f>SUM(T124:T153)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87</v>
      </c>
      <c r="AT123" s="214" t="s">
        <v>78</v>
      </c>
      <c r="AU123" s="214" t="s">
        <v>87</v>
      </c>
      <c r="AY123" s="213" t="s">
        <v>133</v>
      </c>
      <c r="BK123" s="215">
        <f>SUM(BK124:BK153)</f>
        <v>0</v>
      </c>
    </row>
    <row r="124" spans="1:65" s="2" customFormat="1" ht="37.8" customHeight="1">
      <c r="A124" s="37"/>
      <c r="B124" s="38"/>
      <c r="C124" s="218" t="s">
        <v>87</v>
      </c>
      <c r="D124" s="218" t="s">
        <v>136</v>
      </c>
      <c r="E124" s="219" t="s">
        <v>856</v>
      </c>
      <c r="F124" s="220" t="s">
        <v>857</v>
      </c>
      <c r="G124" s="221" t="s">
        <v>244</v>
      </c>
      <c r="H124" s="222">
        <v>120</v>
      </c>
      <c r="I124" s="223"/>
      <c r="J124" s="224">
        <f>ROUND(I124*H124,2)</f>
        <v>0</v>
      </c>
      <c r="K124" s="220" t="s">
        <v>140</v>
      </c>
      <c r="L124" s="43"/>
      <c r="M124" s="225" t="s">
        <v>1</v>
      </c>
      <c r="N124" s="226" t="s">
        <v>44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141</v>
      </c>
      <c r="AT124" s="229" t="s">
        <v>136</v>
      </c>
      <c r="AU124" s="229" t="s">
        <v>89</v>
      </c>
      <c r="AY124" s="16" t="s">
        <v>133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87</v>
      </c>
      <c r="BK124" s="230">
        <f>ROUND(I124*H124,2)</f>
        <v>0</v>
      </c>
      <c r="BL124" s="16" t="s">
        <v>141</v>
      </c>
      <c r="BM124" s="229" t="s">
        <v>858</v>
      </c>
    </row>
    <row r="125" spans="1:47" s="2" customFormat="1" ht="12">
      <c r="A125" s="37"/>
      <c r="B125" s="38"/>
      <c r="C125" s="39"/>
      <c r="D125" s="231" t="s">
        <v>143</v>
      </c>
      <c r="E125" s="39"/>
      <c r="F125" s="232" t="s">
        <v>859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143</v>
      </c>
      <c r="AU125" s="16" t="s">
        <v>89</v>
      </c>
    </row>
    <row r="126" spans="1:51" s="13" customFormat="1" ht="12">
      <c r="A126" s="13"/>
      <c r="B126" s="236"/>
      <c r="C126" s="237"/>
      <c r="D126" s="231" t="s">
        <v>145</v>
      </c>
      <c r="E126" s="238" t="s">
        <v>1</v>
      </c>
      <c r="F126" s="239" t="s">
        <v>845</v>
      </c>
      <c r="G126" s="237"/>
      <c r="H126" s="240">
        <v>120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145</v>
      </c>
      <c r="AU126" s="246" t="s">
        <v>89</v>
      </c>
      <c r="AV126" s="13" t="s">
        <v>89</v>
      </c>
      <c r="AW126" s="13" t="s">
        <v>36</v>
      </c>
      <c r="AX126" s="13" t="s">
        <v>87</v>
      </c>
      <c r="AY126" s="246" t="s">
        <v>133</v>
      </c>
    </row>
    <row r="127" spans="1:65" s="2" customFormat="1" ht="24.15" customHeight="1">
      <c r="A127" s="37"/>
      <c r="B127" s="38"/>
      <c r="C127" s="218" t="s">
        <v>89</v>
      </c>
      <c r="D127" s="218" t="s">
        <v>136</v>
      </c>
      <c r="E127" s="219" t="s">
        <v>860</v>
      </c>
      <c r="F127" s="220" t="s">
        <v>861</v>
      </c>
      <c r="G127" s="221" t="s">
        <v>244</v>
      </c>
      <c r="H127" s="222">
        <v>120</v>
      </c>
      <c r="I127" s="223"/>
      <c r="J127" s="224">
        <f>ROUND(I127*H127,2)</f>
        <v>0</v>
      </c>
      <c r="K127" s="220" t="s">
        <v>140</v>
      </c>
      <c r="L127" s="43"/>
      <c r="M127" s="225" t="s">
        <v>1</v>
      </c>
      <c r="N127" s="226" t="s">
        <v>44</v>
      </c>
      <c r="O127" s="90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9" t="s">
        <v>141</v>
      </c>
      <c r="AT127" s="229" t="s">
        <v>136</v>
      </c>
      <c r="AU127" s="229" t="s">
        <v>89</v>
      </c>
      <c r="AY127" s="16" t="s">
        <v>133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87</v>
      </c>
      <c r="BK127" s="230">
        <f>ROUND(I127*H127,2)</f>
        <v>0</v>
      </c>
      <c r="BL127" s="16" t="s">
        <v>141</v>
      </c>
      <c r="BM127" s="229" t="s">
        <v>862</v>
      </c>
    </row>
    <row r="128" spans="1:47" s="2" customFormat="1" ht="12">
      <c r="A128" s="37"/>
      <c r="B128" s="38"/>
      <c r="C128" s="39"/>
      <c r="D128" s="231" t="s">
        <v>143</v>
      </c>
      <c r="E128" s="39"/>
      <c r="F128" s="232" t="s">
        <v>863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143</v>
      </c>
      <c r="AU128" s="16" t="s">
        <v>89</v>
      </c>
    </row>
    <row r="129" spans="1:51" s="13" customFormat="1" ht="12">
      <c r="A129" s="13"/>
      <c r="B129" s="236"/>
      <c r="C129" s="237"/>
      <c r="D129" s="231" t="s">
        <v>145</v>
      </c>
      <c r="E129" s="238" t="s">
        <v>845</v>
      </c>
      <c r="F129" s="239" t="s">
        <v>846</v>
      </c>
      <c r="G129" s="237"/>
      <c r="H129" s="240">
        <v>120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145</v>
      </c>
      <c r="AU129" s="246" t="s">
        <v>89</v>
      </c>
      <c r="AV129" s="13" t="s">
        <v>89</v>
      </c>
      <c r="AW129" s="13" t="s">
        <v>36</v>
      </c>
      <c r="AX129" s="13" t="s">
        <v>87</v>
      </c>
      <c r="AY129" s="246" t="s">
        <v>133</v>
      </c>
    </row>
    <row r="130" spans="1:65" s="2" customFormat="1" ht="16.5" customHeight="1">
      <c r="A130" s="37"/>
      <c r="B130" s="38"/>
      <c r="C130" s="262" t="s">
        <v>254</v>
      </c>
      <c r="D130" s="262" t="s">
        <v>321</v>
      </c>
      <c r="E130" s="263" t="s">
        <v>864</v>
      </c>
      <c r="F130" s="264" t="s">
        <v>865</v>
      </c>
      <c r="G130" s="265" t="s">
        <v>779</v>
      </c>
      <c r="H130" s="266">
        <v>3</v>
      </c>
      <c r="I130" s="267"/>
      <c r="J130" s="268">
        <f>ROUND(I130*H130,2)</f>
        <v>0</v>
      </c>
      <c r="K130" s="264" t="s">
        <v>140</v>
      </c>
      <c r="L130" s="269"/>
      <c r="M130" s="270" t="s">
        <v>1</v>
      </c>
      <c r="N130" s="271" t="s">
        <v>44</v>
      </c>
      <c r="O130" s="90"/>
      <c r="P130" s="227">
        <f>O130*H130</f>
        <v>0</v>
      </c>
      <c r="Q130" s="227">
        <v>0.001</v>
      </c>
      <c r="R130" s="227">
        <f>Q130*H130</f>
        <v>0.003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156</v>
      </c>
      <c r="AT130" s="229" t="s">
        <v>321</v>
      </c>
      <c r="AU130" s="229" t="s">
        <v>89</v>
      </c>
      <c r="AY130" s="16" t="s">
        <v>133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87</v>
      </c>
      <c r="BK130" s="230">
        <f>ROUND(I130*H130,2)</f>
        <v>0</v>
      </c>
      <c r="BL130" s="16" t="s">
        <v>141</v>
      </c>
      <c r="BM130" s="229" t="s">
        <v>866</v>
      </c>
    </row>
    <row r="131" spans="1:47" s="2" customFormat="1" ht="12">
      <c r="A131" s="37"/>
      <c r="B131" s="38"/>
      <c r="C131" s="39"/>
      <c r="D131" s="231" t="s">
        <v>143</v>
      </c>
      <c r="E131" s="39"/>
      <c r="F131" s="232" t="s">
        <v>865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143</v>
      </c>
      <c r="AU131" s="16" t="s">
        <v>89</v>
      </c>
    </row>
    <row r="132" spans="1:51" s="13" customFormat="1" ht="12">
      <c r="A132" s="13"/>
      <c r="B132" s="236"/>
      <c r="C132" s="237"/>
      <c r="D132" s="231" t="s">
        <v>145</v>
      </c>
      <c r="E132" s="238" t="s">
        <v>1</v>
      </c>
      <c r="F132" s="239" t="s">
        <v>867</v>
      </c>
      <c r="G132" s="237"/>
      <c r="H132" s="240">
        <v>3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145</v>
      </c>
      <c r="AU132" s="246" t="s">
        <v>89</v>
      </c>
      <c r="AV132" s="13" t="s">
        <v>89</v>
      </c>
      <c r="AW132" s="13" t="s">
        <v>36</v>
      </c>
      <c r="AX132" s="13" t="s">
        <v>87</v>
      </c>
      <c r="AY132" s="246" t="s">
        <v>133</v>
      </c>
    </row>
    <row r="133" spans="1:65" s="2" customFormat="1" ht="33" customHeight="1">
      <c r="A133" s="37"/>
      <c r="B133" s="38"/>
      <c r="C133" s="218" t="s">
        <v>141</v>
      </c>
      <c r="D133" s="218" t="s">
        <v>136</v>
      </c>
      <c r="E133" s="219" t="s">
        <v>868</v>
      </c>
      <c r="F133" s="220" t="s">
        <v>869</v>
      </c>
      <c r="G133" s="221" t="s">
        <v>244</v>
      </c>
      <c r="H133" s="222">
        <v>120</v>
      </c>
      <c r="I133" s="223"/>
      <c r="J133" s="224">
        <f>ROUND(I133*H133,2)</f>
        <v>0</v>
      </c>
      <c r="K133" s="220" t="s">
        <v>140</v>
      </c>
      <c r="L133" s="43"/>
      <c r="M133" s="225" t="s">
        <v>1</v>
      </c>
      <c r="N133" s="226" t="s">
        <v>44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141</v>
      </c>
      <c r="AT133" s="229" t="s">
        <v>136</v>
      </c>
      <c r="AU133" s="229" t="s">
        <v>89</v>
      </c>
      <c r="AY133" s="16" t="s">
        <v>133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87</v>
      </c>
      <c r="BK133" s="230">
        <f>ROUND(I133*H133,2)</f>
        <v>0</v>
      </c>
      <c r="BL133" s="16" t="s">
        <v>141</v>
      </c>
      <c r="BM133" s="229" t="s">
        <v>870</v>
      </c>
    </row>
    <row r="134" spans="1:47" s="2" customFormat="1" ht="12">
      <c r="A134" s="37"/>
      <c r="B134" s="38"/>
      <c r="C134" s="39"/>
      <c r="D134" s="231" t="s">
        <v>143</v>
      </c>
      <c r="E134" s="39"/>
      <c r="F134" s="232" t="s">
        <v>871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143</v>
      </c>
      <c r="AU134" s="16" t="s">
        <v>89</v>
      </c>
    </row>
    <row r="135" spans="1:51" s="13" customFormat="1" ht="12">
      <c r="A135" s="13"/>
      <c r="B135" s="236"/>
      <c r="C135" s="237"/>
      <c r="D135" s="231" t="s">
        <v>145</v>
      </c>
      <c r="E135" s="238" t="s">
        <v>1</v>
      </c>
      <c r="F135" s="239" t="s">
        <v>845</v>
      </c>
      <c r="G135" s="237"/>
      <c r="H135" s="240">
        <v>120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145</v>
      </c>
      <c r="AU135" s="246" t="s">
        <v>89</v>
      </c>
      <c r="AV135" s="13" t="s">
        <v>89</v>
      </c>
      <c r="AW135" s="13" t="s">
        <v>36</v>
      </c>
      <c r="AX135" s="13" t="s">
        <v>87</v>
      </c>
      <c r="AY135" s="246" t="s">
        <v>133</v>
      </c>
    </row>
    <row r="136" spans="1:65" s="2" customFormat="1" ht="16.5" customHeight="1">
      <c r="A136" s="37"/>
      <c r="B136" s="38"/>
      <c r="C136" s="262" t="s">
        <v>175</v>
      </c>
      <c r="D136" s="262" t="s">
        <v>321</v>
      </c>
      <c r="E136" s="263" t="s">
        <v>872</v>
      </c>
      <c r="F136" s="264" t="s">
        <v>873</v>
      </c>
      <c r="G136" s="265" t="s">
        <v>288</v>
      </c>
      <c r="H136" s="266">
        <v>6</v>
      </c>
      <c r="I136" s="267"/>
      <c r="J136" s="268">
        <f>ROUND(I136*H136,2)</f>
        <v>0</v>
      </c>
      <c r="K136" s="264" t="s">
        <v>140</v>
      </c>
      <c r="L136" s="269"/>
      <c r="M136" s="270" t="s">
        <v>1</v>
      </c>
      <c r="N136" s="271" t="s">
        <v>44</v>
      </c>
      <c r="O136" s="90"/>
      <c r="P136" s="227">
        <f>O136*H136</f>
        <v>0</v>
      </c>
      <c r="Q136" s="227">
        <v>0.21</v>
      </c>
      <c r="R136" s="227">
        <f>Q136*H136</f>
        <v>1.26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156</v>
      </c>
      <c r="AT136" s="229" t="s">
        <v>321</v>
      </c>
      <c r="AU136" s="229" t="s">
        <v>89</v>
      </c>
      <c r="AY136" s="16" t="s">
        <v>133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87</v>
      </c>
      <c r="BK136" s="230">
        <f>ROUND(I136*H136,2)</f>
        <v>0</v>
      </c>
      <c r="BL136" s="16" t="s">
        <v>141</v>
      </c>
      <c r="BM136" s="229" t="s">
        <v>874</v>
      </c>
    </row>
    <row r="137" spans="1:47" s="2" customFormat="1" ht="12">
      <c r="A137" s="37"/>
      <c r="B137" s="38"/>
      <c r="C137" s="39"/>
      <c r="D137" s="231" t="s">
        <v>143</v>
      </c>
      <c r="E137" s="39"/>
      <c r="F137" s="232" t="s">
        <v>873</v>
      </c>
      <c r="G137" s="39"/>
      <c r="H137" s="39"/>
      <c r="I137" s="233"/>
      <c r="J137" s="39"/>
      <c r="K137" s="39"/>
      <c r="L137" s="43"/>
      <c r="M137" s="234"/>
      <c r="N137" s="23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143</v>
      </c>
      <c r="AU137" s="16" t="s">
        <v>89</v>
      </c>
    </row>
    <row r="138" spans="1:51" s="13" customFormat="1" ht="12">
      <c r="A138" s="13"/>
      <c r="B138" s="236"/>
      <c r="C138" s="237"/>
      <c r="D138" s="231" t="s">
        <v>145</v>
      </c>
      <c r="E138" s="238" t="s">
        <v>1</v>
      </c>
      <c r="F138" s="239" t="s">
        <v>875</v>
      </c>
      <c r="G138" s="237"/>
      <c r="H138" s="240">
        <v>6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145</v>
      </c>
      <c r="AU138" s="246" t="s">
        <v>89</v>
      </c>
      <c r="AV138" s="13" t="s">
        <v>89</v>
      </c>
      <c r="AW138" s="13" t="s">
        <v>36</v>
      </c>
      <c r="AX138" s="13" t="s">
        <v>87</v>
      </c>
      <c r="AY138" s="246" t="s">
        <v>133</v>
      </c>
    </row>
    <row r="139" spans="1:65" s="2" customFormat="1" ht="33" customHeight="1">
      <c r="A139" s="37"/>
      <c r="B139" s="38"/>
      <c r="C139" s="218" t="s">
        <v>269</v>
      </c>
      <c r="D139" s="218" t="s">
        <v>136</v>
      </c>
      <c r="E139" s="219" t="s">
        <v>876</v>
      </c>
      <c r="F139" s="220" t="s">
        <v>877</v>
      </c>
      <c r="G139" s="221" t="s">
        <v>244</v>
      </c>
      <c r="H139" s="222">
        <v>28.197</v>
      </c>
      <c r="I139" s="223"/>
      <c r="J139" s="224">
        <f>ROUND(I139*H139,2)</f>
        <v>0</v>
      </c>
      <c r="K139" s="220" t="s">
        <v>261</v>
      </c>
      <c r="L139" s="43"/>
      <c r="M139" s="225" t="s">
        <v>1</v>
      </c>
      <c r="N139" s="226" t="s">
        <v>44</v>
      </c>
      <c r="O139" s="90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9" t="s">
        <v>141</v>
      </c>
      <c r="AT139" s="229" t="s">
        <v>136</v>
      </c>
      <c r="AU139" s="229" t="s">
        <v>89</v>
      </c>
      <c r="AY139" s="16" t="s">
        <v>133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6" t="s">
        <v>87</v>
      </c>
      <c r="BK139" s="230">
        <f>ROUND(I139*H139,2)</f>
        <v>0</v>
      </c>
      <c r="BL139" s="16" t="s">
        <v>141</v>
      </c>
      <c r="BM139" s="229" t="s">
        <v>878</v>
      </c>
    </row>
    <row r="140" spans="1:47" s="2" customFormat="1" ht="12">
      <c r="A140" s="37"/>
      <c r="B140" s="38"/>
      <c r="C140" s="39"/>
      <c r="D140" s="231" t="s">
        <v>143</v>
      </c>
      <c r="E140" s="39"/>
      <c r="F140" s="232" t="s">
        <v>871</v>
      </c>
      <c r="G140" s="39"/>
      <c r="H140" s="39"/>
      <c r="I140" s="233"/>
      <c r="J140" s="39"/>
      <c r="K140" s="39"/>
      <c r="L140" s="43"/>
      <c r="M140" s="234"/>
      <c r="N140" s="235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143</v>
      </c>
      <c r="AU140" s="16" t="s">
        <v>89</v>
      </c>
    </row>
    <row r="141" spans="1:51" s="13" customFormat="1" ht="12">
      <c r="A141" s="13"/>
      <c r="B141" s="236"/>
      <c r="C141" s="237"/>
      <c r="D141" s="231" t="s">
        <v>145</v>
      </c>
      <c r="E141" s="238" t="s">
        <v>847</v>
      </c>
      <c r="F141" s="239" t="s">
        <v>879</v>
      </c>
      <c r="G141" s="237"/>
      <c r="H141" s="240">
        <v>28.197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145</v>
      </c>
      <c r="AU141" s="246" t="s">
        <v>89</v>
      </c>
      <c r="AV141" s="13" t="s">
        <v>89</v>
      </c>
      <c r="AW141" s="13" t="s">
        <v>36</v>
      </c>
      <c r="AX141" s="13" t="s">
        <v>87</v>
      </c>
      <c r="AY141" s="246" t="s">
        <v>133</v>
      </c>
    </row>
    <row r="142" spans="1:65" s="2" customFormat="1" ht="16.5" customHeight="1">
      <c r="A142" s="37"/>
      <c r="B142" s="38"/>
      <c r="C142" s="262" t="s">
        <v>275</v>
      </c>
      <c r="D142" s="262" t="s">
        <v>321</v>
      </c>
      <c r="E142" s="263" t="s">
        <v>880</v>
      </c>
      <c r="F142" s="264" t="s">
        <v>881</v>
      </c>
      <c r="G142" s="265" t="s">
        <v>288</v>
      </c>
      <c r="H142" s="266">
        <v>2.82</v>
      </c>
      <c r="I142" s="267"/>
      <c r="J142" s="268">
        <f>ROUND(I142*H142,2)</f>
        <v>0</v>
      </c>
      <c r="K142" s="264" t="s">
        <v>261</v>
      </c>
      <c r="L142" s="269"/>
      <c r="M142" s="270" t="s">
        <v>1</v>
      </c>
      <c r="N142" s="271" t="s">
        <v>44</v>
      </c>
      <c r="O142" s="90"/>
      <c r="P142" s="227">
        <f>O142*H142</f>
        <v>0</v>
      </c>
      <c r="Q142" s="227">
        <v>1.6</v>
      </c>
      <c r="R142" s="227">
        <f>Q142*H142</f>
        <v>4.512</v>
      </c>
      <c r="S142" s="227">
        <v>0</v>
      </c>
      <c r="T142" s="228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156</v>
      </c>
      <c r="AT142" s="229" t="s">
        <v>321</v>
      </c>
      <c r="AU142" s="229" t="s">
        <v>89</v>
      </c>
      <c r="AY142" s="16" t="s">
        <v>133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87</v>
      </c>
      <c r="BK142" s="230">
        <f>ROUND(I142*H142,2)</f>
        <v>0</v>
      </c>
      <c r="BL142" s="16" t="s">
        <v>141</v>
      </c>
      <c r="BM142" s="229" t="s">
        <v>882</v>
      </c>
    </row>
    <row r="143" spans="1:47" s="2" customFormat="1" ht="12">
      <c r="A143" s="37"/>
      <c r="B143" s="38"/>
      <c r="C143" s="39"/>
      <c r="D143" s="231" t="s">
        <v>143</v>
      </c>
      <c r="E143" s="39"/>
      <c r="F143" s="232" t="s">
        <v>873</v>
      </c>
      <c r="G143" s="39"/>
      <c r="H143" s="39"/>
      <c r="I143" s="233"/>
      <c r="J143" s="39"/>
      <c r="K143" s="39"/>
      <c r="L143" s="43"/>
      <c r="M143" s="234"/>
      <c r="N143" s="235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143</v>
      </c>
      <c r="AU143" s="16" t="s">
        <v>89</v>
      </c>
    </row>
    <row r="144" spans="1:51" s="13" customFormat="1" ht="12">
      <c r="A144" s="13"/>
      <c r="B144" s="236"/>
      <c r="C144" s="237"/>
      <c r="D144" s="231" t="s">
        <v>145</v>
      </c>
      <c r="E144" s="238" t="s">
        <v>1</v>
      </c>
      <c r="F144" s="239" t="s">
        <v>883</v>
      </c>
      <c r="G144" s="237"/>
      <c r="H144" s="240">
        <v>2.82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145</v>
      </c>
      <c r="AU144" s="246" t="s">
        <v>89</v>
      </c>
      <c r="AV144" s="13" t="s">
        <v>89</v>
      </c>
      <c r="AW144" s="13" t="s">
        <v>36</v>
      </c>
      <c r="AX144" s="13" t="s">
        <v>87</v>
      </c>
      <c r="AY144" s="246" t="s">
        <v>133</v>
      </c>
    </row>
    <row r="145" spans="1:65" s="2" customFormat="1" ht="21.75" customHeight="1">
      <c r="A145" s="37"/>
      <c r="B145" s="38"/>
      <c r="C145" s="218" t="s">
        <v>156</v>
      </c>
      <c r="D145" s="218" t="s">
        <v>136</v>
      </c>
      <c r="E145" s="219" t="s">
        <v>884</v>
      </c>
      <c r="F145" s="220" t="s">
        <v>885</v>
      </c>
      <c r="G145" s="221" t="s">
        <v>288</v>
      </c>
      <c r="H145" s="222">
        <v>1.8</v>
      </c>
      <c r="I145" s="223"/>
      <c r="J145" s="224">
        <f>ROUND(I145*H145,2)</f>
        <v>0</v>
      </c>
      <c r="K145" s="220" t="s">
        <v>140</v>
      </c>
      <c r="L145" s="43"/>
      <c r="M145" s="225" t="s">
        <v>1</v>
      </c>
      <c r="N145" s="226" t="s">
        <v>44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141</v>
      </c>
      <c r="AT145" s="229" t="s">
        <v>136</v>
      </c>
      <c r="AU145" s="229" t="s">
        <v>89</v>
      </c>
      <c r="AY145" s="16" t="s">
        <v>133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87</v>
      </c>
      <c r="BK145" s="230">
        <f>ROUND(I145*H145,2)</f>
        <v>0</v>
      </c>
      <c r="BL145" s="16" t="s">
        <v>141</v>
      </c>
      <c r="BM145" s="229" t="s">
        <v>886</v>
      </c>
    </row>
    <row r="146" spans="1:47" s="2" customFormat="1" ht="12">
      <c r="A146" s="37"/>
      <c r="B146" s="38"/>
      <c r="C146" s="39"/>
      <c r="D146" s="231" t="s">
        <v>143</v>
      </c>
      <c r="E146" s="39"/>
      <c r="F146" s="232" t="s">
        <v>887</v>
      </c>
      <c r="G146" s="39"/>
      <c r="H146" s="39"/>
      <c r="I146" s="233"/>
      <c r="J146" s="39"/>
      <c r="K146" s="39"/>
      <c r="L146" s="43"/>
      <c r="M146" s="234"/>
      <c r="N146" s="23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143</v>
      </c>
      <c r="AU146" s="16" t="s">
        <v>89</v>
      </c>
    </row>
    <row r="147" spans="1:51" s="13" customFormat="1" ht="12">
      <c r="A147" s="13"/>
      <c r="B147" s="236"/>
      <c r="C147" s="237"/>
      <c r="D147" s="231" t="s">
        <v>145</v>
      </c>
      <c r="E147" s="238" t="s">
        <v>849</v>
      </c>
      <c r="F147" s="239" t="s">
        <v>888</v>
      </c>
      <c r="G147" s="237"/>
      <c r="H147" s="240">
        <v>1.8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145</v>
      </c>
      <c r="AU147" s="246" t="s">
        <v>89</v>
      </c>
      <c r="AV147" s="13" t="s">
        <v>89</v>
      </c>
      <c r="AW147" s="13" t="s">
        <v>36</v>
      </c>
      <c r="AX147" s="13" t="s">
        <v>87</v>
      </c>
      <c r="AY147" s="246" t="s">
        <v>133</v>
      </c>
    </row>
    <row r="148" spans="1:65" s="2" customFormat="1" ht="21.75" customHeight="1">
      <c r="A148" s="37"/>
      <c r="B148" s="38"/>
      <c r="C148" s="218" t="s">
        <v>134</v>
      </c>
      <c r="D148" s="218" t="s">
        <v>136</v>
      </c>
      <c r="E148" s="219" t="s">
        <v>889</v>
      </c>
      <c r="F148" s="220" t="s">
        <v>890</v>
      </c>
      <c r="G148" s="221" t="s">
        <v>288</v>
      </c>
      <c r="H148" s="222">
        <v>1.8</v>
      </c>
      <c r="I148" s="223"/>
      <c r="J148" s="224">
        <f>ROUND(I148*H148,2)</f>
        <v>0</v>
      </c>
      <c r="K148" s="220" t="s">
        <v>140</v>
      </c>
      <c r="L148" s="43"/>
      <c r="M148" s="225" t="s">
        <v>1</v>
      </c>
      <c r="N148" s="226" t="s">
        <v>44</v>
      </c>
      <c r="O148" s="90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9" t="s">
        <v>141</v>
      </c>
      <c r="AT148" s="229" t="s">
        <v>136</v>
      </c>
      <c r="AU148" s="229" t="s">
        <v>89</v>
      </c>
      <c r="AY148" s="16" t="s">
        <v>133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6" t="s">
        <v>87</v>
      </c>
      <c r="BK148" s="230">
        <f>ROUND(I148*H148,2)</f>
        <v>0</v>
      </c>
      <c r="BL148" s="16" t="s">
        <v>141</v>
      </c>
      <c r="BM148" s="229" t="s">
        <v>891</v>
      </c>
    </row>
    <row r="149" spans="1:47" s="2" customFormat="1" ht="12">
      <c r="A149" s="37"/>
      <c r="B149" s="38"/>
      <c r="C149" s="39"/>
      <c r="D149" s="231" t="s">
        <v>143</v>
      </c>
      <c r="E149" s="39"/>
      <c r="F149" s="232" t="s">
        <v>892</v>
      </c>
      <c r="G149" s="39"/>
      <c r="H149" s="39"/>
      <c r="I149" s="233"/>
      <c r="J149" s="39"/>
      <c r="K149" s="39"/>
      <c r="L149" s="43"/>
      <c r="M149" s="234"/>
      <c r="N149" s="235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143</v>
      </c>
      <c r="AU149" s="16" t="s">
        <v>89</v>
      </c>
    </row>
    <row r="150" spans="1:51" s="13" customFormat="1" ht="12">
      <c r="A150" s="13"/>
      <c r="B150" s="236"/>
      <c r="C150" s="237"/>
      <c r="D150" s="231" t="s">
        <v>145</v>
      </c>
      <c r="E150" s="238" t="s">
        <v>1</v>
      </c>
      <c r="F150" s="239" t="s">
        <v>849</v>
      </c>
      <c r="G150" s="237"/>
      <c r="H150" s="240">
        <v>1.8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145</v>
      </c>
      <c r="AU150" s="246" t="s">
        <v>89</v>
      </c>
      <c r="AV150" s="13" t="s">
        <v>89</v>
      </c>
      <c r="AW150" s="13" t="s">
        <v>36</v>
      </c>
      <c r="AX150" s="13" t="s">
        <v>87</v>
      </c>
      <c r="AY150" s="246" t="s">
        <v>133</v>
      </c>
    </row>
    <row r="151" spans="1:65" s="2" customFormat="1" ht="24.15" customHeight="1">
      <c r="A151" s="37"/>
      <c r="B151" s="38"/>
      <c r="C151" s="218" t="s">
        <v>210</v>
      </c>
      <c r="D151" s="218" t="s">
        <v>136</v>
      </c>
      <c r="E151" s="219" t="s">
        <v>893</v>
      </c>
      <c r="F151" s="220" t="s">
        <v>894</v>
      </c>
      <c r="G151" s="221" t="s">
        <v>288</v>
      </c>
      <c r="H151" s="222">
        <v>3.6</v>
      </c>
      <c r="I151" s="223"/>
      <c r="J151" s="224">
        <f>ROUND(I151*H151,2)</f>
        <v>0</v>
      </c>
      <c r="K151" s="220" t="s">
        <v>140</v>
      </c>
      <c r="L151" s="43"/>
      <c r="M151" s="225" t="s">
        <v>1</v>
      </c>
      <c r="N151" s="226" t="s">
        <v>44</v>
      </c>
      <c r="O151" s="90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141</v>
      </c>
      <c r="AT151" s="229" t="s">
        <v>136</v>
      </c>
      <c r="AU151" s="229" t="s">
        <v>89</v>
      </c>
      <c r="AY151" s="16" t="s">
        <v>133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87</v>
      </c>
      <c r="BK151" s="230">
        <f>ROUND(I151*H151,2)</f>
        <v>0</v>
      </c>
      <c r="BL151" s="16" t="s">
        <v>141</v>
      </c>
      <c r="BM151" s="229" t="s">
        <v>895</v>
      </c>
    </row>
    <row r="152" spans="1:47" s="2" customFormat="1" ht="12">
      <c r="A152" s="37"/>
      <c r="B152" s="38"/>
      <c r="C152" s="39"/>
      <c r="D152" s="231" t="s">
        <v>143</v>
      </c>
      <c r="E152" s="39"/>
      <c r="F152" s="232" t="s">
        <v>896</v>
      </c>
      <c r="G152" s="39"/>
      <c r="H152" s="39"/>
      <c r="I152" s="233"/>
      <c r="J152" s="39"/>
      <c r="K152" s="39"/>
      <c r="L152" s="43"/>
      <c r="M152" s="234"/>
      <c r="N152" s="23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143</v>
      </c>
      <c r="AU152" s="16" t="s">
        <v>89</v>
      </c>
    </row>
    <row r="153" spans="1:51" s="13" customFormat="1" ht="12">
      <c r="A153" s="13"/>
      <c r="B153" s="236"/>
      <c r="C153" s="237"/>
      <c r="D153" s="231" t="s">
        <v>145</v>
      </c>
      <c r="E153" s="238" t="s">
        <v>1</v>
      </c>
      <c r="F153" s="239" t="s">
        <v>897</v>
      </c>
      <c r="G153" s="237"/>
      <c r="H153" s="240">
        <v>3.6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145</v>
      </c>
      <c r="AU153" s="246" t="s">
        <v>89</v>
      </c>
      <c r="AV153" s="13" t="s">
        <v>89</v>
      </c>
      <c r="AW153" s="13" t="s">
        <v>36</v>
      </c>
      <c r="AX153" s="13" t="s">
        <v>87</v>
      </c>
      <c r="AY153" s="246" t="s">
        <v>133</v>
      </c>
    </row>
    <row r="154" spans="1:63" s="12" customFormat="1" ht="22.8" customHeight="1">
      <c r="A154" s="12"/>
      <c r="B154" s="202"/>
      <c r="C154" s="203"/>
      <c r="D154" s="204" t="s">
        <v>78</v>
      </c>
      <c r="E154" s="216" t="s">
        <v>175</v>
      </c>
      <c r="F154" s="216" t="s">
        <v>350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SUM(P155:P157)</f>
        <v>0</v>
      </c>
      <c r="Q154" s="210"/>
      <c r="R154" s="211">
        <f>SUM(R155:R157)</f>
        <v>0</v>
      </c>
      <c r="S154" s="210"/>
      <c r="T154" s="212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87</v>
      </c>
      <c r="AT154" s="214" t="s">
        <v>78</v>
      </c>
      <c r="AU154" s="214" t="s">
        <v>87</v>
      </c>
      <c r="AY154" s="213" t="s">
        <v>133</v>
      </c>
      <c r="BK154" s="215">
        <f>SUM(BK155:BK157)</f>
        <v>0</v>
      </c>
    </row>
    <row r="155" spans="1:65" s="2" customFormat="1" ht="37.8" customHeight="1">
      <c r="A155" s="37"/>
      <c r="B155" s="38"/>
      <c r="C155" s="218" t="s">
        <v>297</v>
      </c>
      <c r="D155" s="218" t="s">
        <v>136</v>
      </c>
      <c r="E155" s="219" t="s">
        <v>898</v>
      </c>
      <c r="F155" s="220" t="s">
        <v>899</v>
      </c>
      <c r="G155" s="221" t="s">
        <v>244</v>
      </c>
      <c r="H155" s="222">
        <v>16.6</v>
      </c>
      <c r="I155" s="223"/>
      <c r="J155" s="224">
        <f>ROUND(I155*H155,2)</f>
        <v>0</v>
      </c>
      <c r="K155" s="220" t="s">
        <v>261</v>
      </c>
      <c r="L155" s="43"/>
      <c r="M155" s="225" t="s">
        <v>1</v>
      </c>
      <c r="N155" s="226" t="s">
        <v>44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141</v>
      </c>
      <c r="AT155" s="229" t="s">
        <v>136</v>
      </c>
      <c r="AU155" s="229" t="s">
        <v>89</v>
      </c>
      <c r="AY155" s="16" t="s">
        <v>133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87</v>
      </c>
      <c r="BK155" s="230">
        <f>ROUND(I155*H155,2)</f>
        <v>0</v>
      </c>
      <c r="BL155" s="16" t="s">
        <v>141</v>
      </c>
      <c r="BM155" s="229" t="s">
        <v>900</v>
      </c>
    </row>
    <row r="156" spans="1:47" s="2" customFormat="1" ht="12">
      <c r="A156" s="37"/>
      <c r="B156" s="38"/>
      <c r="C156" s="39"/>
      <c r="D156" s="231" t="s">
        <v>143</v>
      </c>
      <c r="E156" s="39"/>
      <c r="F156" s="232" t="s">
        <v>901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143</v>
      </c>
      <c r="AU156" s="16" t="s">
        <v>89</v>
      </c>
    </row>
    <row r="157" spans="1:51" s="13" customFormat="1" ht="12">
      <c r="A157" s="13"/>
      <c r="B157" s="236"/>
      <c r="C157" s="237"/>
      <c r="D157" s="231" t="s">
        <v>145</v>
      </c>
      <c r="E157" s="238" t="s">
        <v>850</v>
      </c>
      <c r="F157" s="239" t="s">
        <v>851</v>
      </c>
      <c r="G157" s="237"/>
      <c r="H157" s="240">
        <v>16.6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145</v>
      </c>
      <c r="AU157" s="246" t="s">
        <v>89</v>
      </c>
      <c r="AV157" s="13" t="s">
        <v>89</v>
      </c>
      <c r="AW157" s="13" t="s">
        <v>36</v>
      </c>
      <c r="AX157" s="13" t="s">
        <v>87</v>
      </c>
      <c r="AY157" s="246" t="s">
        <v>133</v>
      </c>
    </row>
    <row r="158" spans="1:63" s="12" customFormat="1" ht="22.8" customHeight="1">
      <c r="A158" s="12"/>
      <c r="B158" s="202"/>
      <c r="C158" s="203"/>
      <c r="D158" s="204" t="s">
        <v>78</v>
      </c>
      <c r="E158" s="216" t="s">
        <v>134</v>
      </c>
      <c r="F158" s="216" t="s">
        <v>135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SUM(P159:P167)</f>
        <v>0</v>
      </c>
      <c r="Q158" s="210"/>
      <c r="R158" s="211">
        <f>SUM(R159:R167)</f>
        <v>1.8904222500000003</v>
      </c>
      <c r="S158" s="210"/>
      <c r="T158" s="212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87</v>
      </c>
      <c r="AT158" s="214" t="s">
        <v>78</v>
      </c>
      <c r="AU158" s="214" t="s">
        <v>87</v>
      </c>
      <c r="AY158" s="213" t="s">
        <v>133</v>
      </c>
      <c r="BK158" s="215">
        <f>SUM(BK159:BK167)</f>
        <v>0</v>
      </c>
    </row>
    <row r="159" spans="1:65" s="2" customFormat="1" ht="24.15" customHeight="1">
      <c r="A159" s="37"/>
      <c r="B159" s="38"/>
      <c r="C159" s="218" t="s">
        <v>303</v>
      </c>
      <c r="D159" s="218" t="s">
        <v>136</v>
      </c>
      <c r="E159" s="219" t="s">
        <v>902</v>
      </c>
      <c r="F159" s="220" t="s">
        <v>903</v>
      </c>
      <c r="G159" s="221" t="s">
        <v>244</v>
      </c>
      <c r="H159" s="222">
        <v>25.849</v>
      </c>
      <c r="I159" s="223"/>
      <c r="J159" s="224">
        <f>ROUND(I159*H159,2)</f>
        <v>0</v>
      </c>
      <c r="K159" s="220" t="s">
        <v>140</v>
      </c>
      <c r="L159" s="43"/>
      <c r="M159" s="225" t="s">
        <v>1</v>
      </c>
      <c r="N159" s="226" t="s">
        <v>44</v>
      </c>
      <c r="O159" s="90"/>
      <c r="P159" s="227">
        <f>O159*H159</f>
        <v>0</v>
      </c>
      <c r="Q159" s="227">
        <v>0.00025</v>
      </c>
      <c r="R159" s="227">
        <f>Q159*H159</f>
        <v>0.00646225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141</v>
      </c>
      <c r="AT159" s="229" t="s">
        <v>136</v>
      </c>
      <c r="AU159" s="229" t="s">
        <v>89</v>
      </c>
      <c r="AY159" s="16" t="s">
        <v>133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87</v>
      </c>
      <c r="BK159" s="230">
        <f>ROUND(I159*H159,2)</f>
        <v>0</v>
      </c>
      <c r="BL159" s="16" t="s">
        <v>141</v>
      </c>
      <c r="BM159" s="229" t="s">
        <v>904</v>
      </c>
    </row>
    <row r="160" spans="1:47" s="2" customFormat="1" ht="12">
      <c r="A160" s="37"/>
      <c r="B160" s="38"/>
      <c r="C160" s="39"/>
      <c r="D160" s="231" t="s">
        <v>143</v>
      </c>
      <c r="E160" s="39"/>
      <c r="F160" s="232" t="s">
        <v>905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143</v>
      </c>
      <c r="AU160" s="16" t="s">
        <v>89</v>
      </c>
    </row>
    <row r="161" spans="1:51" s="13" customFormat="1" ht="12">
      <c r="A161" s="13"/>
      <c r="B161" s="236"/>
      <c r="C161" s="237"/>
      <c r="D161" s="231" t="s">
        <v>145</v>
      </c>
      <c r="E161" s="238" t="s">
        <v>1</v>
      </c>
      <c r="F161" s="239" t="s">
        <v>906</v>
      </c>
      <c r="G161" s="237"/>
      <c r="H161" s="240">
        <v>25.849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145</v>
      </c>
      <c r="AU161" s="246" t="s">
        <v>89</v>
      </c>
      <c r="AV161" s="13" t="s">
        <v>89</v>
      </c>
      <c r="AW161" s="13" t="s">
        <v>36</v>
      </c>
      <c r="AX161" s="13" t="s">
        <v>87</v>
      </c>
      <c r="AY161" s="246" t="s">
        <v>133</v>
      </c>
    </row>
    <row r="162" spans="1:65" s="2" customFormat="1" ht="24.15" customHeight="1">
      <c r="A162" s="37"/>
      <c r="B162" s="38"/>
      <c r="C162" s="218" t="s">
        <v>309</v>
      </c>
      <c r="D162" s="218" t="s">
        <v>136</v>
      </c>
      <c r="E162" s="219" t="s">
        <v>907</v>
      </c>
      <c r="F162" s="220" t="s">
        <v>908</v>
      </c>
      <c r="G162" s="221" t="s">
        <v>244</v>
      </c>
      <c r="H162" s="222">
        <v>7.589</v>
      </c>
      <c r="I162" s="223"/>
      <c r="J162" s="224">
        <f>ROUND(I162*H162,2)</f>
        <v>0</v>
      </c>
      <c r="K162" s="220" t="s">
        <v>261</v>
      </c>
      <c r="L162" s="43"/>
      <c r="M162" s="225" t="s">
        <v>1</v>
      </c>
      <c r="N162" s="226" t="s">
        <v>44</v>
      </c>
      <c r="O162" s="90"/>
      <c r="P162" s="227">
        <f>O162*H162</f>
        <v>0</v>
      </c>
      <c r="Q162" s="227">
        <v>0.14</v>
      </c>
      <c r="R162" s="227">
        <f>Q162*H162</f>
        <v>1.0624600000000002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141</v>
      </c>
      <c r="AT162" s="229" t="s">
        <v>136</v>
      </c>
      <c r="AU162" s="229" t="s">
        <v>89</v>
      </c>
      <c r="AY162" s="16" t="s">
        <v>133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87</v>
      </c>
      <c r="BK162" s="230">
        <f>ROUND(I162*H162,2)</f>
        <v>0</v>
      </c>
      <c r="BL162" s="16" t="s">
        <v>141</v>
      </c>
      <c r="BM162" s="229" t="s">
        <v>909</v>
      </c>
    </row>
    <row r="163" spans="1:47" s="2" customFormat="1" ht="12">
      <c r="A163" s="37"/>
      <c r="B163" s="38"/>
      <c r="C163" s="39"/>
      <c r="D163" s="231" t="s">
        <v>143</v>
      </c>
      <c r="E163" s="39"/>
      <c r="F163" s="232" t="s">
        <v>908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143</v>
      </c>
      <c r="AU163" s="16" t="s">
        <v>89</v>
      </c>
    </row>
    <row r="164" spans="1:51" s="13" customFormat="1" ht="12">
      <c r="A164" s="13"/>
      <c r="B164" s="236"/>
      <c r="C164" s="237"/>
      <c r="D164" s="231" t="s">
        <v>145</v>
      </c>
      <c r="E164" s="238" t="s">
        <v>853</v>
      </c>
      <c r="F164" s="239" t="s">
        <v>910</v>
      </c>
      <c r="G164" s="237"/>
      <c r="H164" s="240">
        <v>7.589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145</v>
      </c>
      <c r="AU164" s="246" t="s">
        <v>89</v>
      </c>
      <c r="AV164" s="13" t="s">
        <v>89</v>
      </c>
      <c r="AW164" s="13" t="s">
        <v>36</v>
      </c>
      <c r="AX164" s="13" t="s">
        <v>87</v>
      </c>
      <c r="AY164" s="246" t="s">
        <v>133</v>
      </c>
    </row>
    <row r="165" spans="1:65" s="2" customFormat="1" ht="16.5" customHeight="1">
      <c r="A165" s="37"/>
      <c r="B165" s="38"/>
      <c r="C165" s="262" t="s">
        <v>315</v>
      </c>
      <c r="D165" s="262" t="s">
        <v>321</v>
      </c>
      <c r="E165" s="263" t="s">
        <v>911</v>
      </c>
      <c r="F165" s="264" t="s">
        <v>912</v>
      </c>
      <c r="G165" s="265" t="s">
        <v>139</v>
      </c>
      <c r="H165" s="266">
        <v>31</v>
      </c>
      <c r="I165" s="267"/>
      <c r="J165" s="268">
        <f>ROUND(I165*H165,2)</f>
        <v>0</v>
      </c>
      <c r="K165" s="264" t="s">
        <v>261</v>
      </c>
      <c r="L165" s="269"/>
      <c r="M165" s="270" t="s">
        <v>1</v>
      </c>
      <c r="N165" s="271" t="s">
        <v>44</v>
      </c>
      <c r="O165" s="90"/>
      <c r="P165" s="227">
        <f>O165*H165</f>
        <v>0</v>
      </c>
      <c r="Q165" s="227">
        <v>0.0265</v>
      </c>
      <c r="R165" s="227">
        <f>Q165*H165</f>
        <v>0.8215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156</v>
      </c>
      <c r="AT165" s="229" t="s">
        <v>321</v>
      </c>
      <c r="AU165" s="229" t="s">
        <v>89</v>
      </c>
      <c r="AY165" s="16" t="s">
        <v>133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87</v>
      </c>
      <c r="BK165" s="230">
        <f>ROUND(I165*H165,2)</f>
        <v>0</v>
      </c>
      <c r="BL165" s="16" t="s">
        <v>141</v>
      </c>
      <c r="BM165" s="229" t="s">
        <v>913</v>
      </c>
    </row>
    <row r="166" spans="1:47" s="2" customFormat="1" ht="12">
      <c r="A166" s="37"/>
      <c r="B166" s="38"/>
      <c r="C166" s="39"/>
      <c r="D166" s="231" t="s">
        <v>143</v>
      </c>
      <c r="E166" s="39"/>
      <c r="F166" s="232" t="s">
        <v>912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143</v>
      </c>
      <c r="AU166" s="16" t="s">
        <v>89</v>
      </c>
    </row>
    <row r="167" spans="1:51" s="13" customFormat="1" ht="12">
      <c r="A167" s="13"/>
      <c r="B167" s="236"/>
      <c r="C167" s="237"/>
      <c r="D167" s="231" t="s">
        <v>145</v>
      </c>
      <c r="E167" s="238" t="s">
        <v>852</v>
      </c>
      <c r="F167" s="239" t="s">
        <v>408</v>
      </c>
      <c r="G167" s="237"/>
      <c r="H167" s="240">
        <v>31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145</v>
      </c>
      <c r="AU167" s="246" t="s">
        <v>89</v>
      </c>
      <c r="AV167" s="13" t="s">
        <v>89</v>
      </c>
      <c r="AW167" s="13" t="s">
        <v>36</v>
      </c>
      <c r="AX167" s="13" t="s">
        <v>87</v>
      </c>
      <c r="AY167" s="246" t="s">
        <v>133</v>
      </c>
    </row>
    <row r="168" spans="1:63" s="12" customFormat="1" ht="22.8" customHeight="1">
      <c r="A168" s="12"/>
      <c r="B168" s="202"/>
      <c r="C168" s="203"/>
      <c r="D168" s="204" t="s">
        <v>78</v>
      </c>
      <c r="E168" s="216" t="s">
        <v>672</v>
      </c>
      <c r="F168" s="216" t="s">
        <v>673</v>
      </c>
      <c r="G168" s="203"/>
      <c r="H168" s="203"/>
      <c r="I168" s="206"/>
      <c r="J168" s="217">
        <f>BK168</f>
        <v>0</v>
      </c>
      <c r="K168" s="203"/>
      <c r="L168" s="208"/>
      <c r="M168" s="209"/>
      <c r="N168" s="210"/>
      <c r="O168" s="210"/>
      <c r="P168" s="211">
        <f>SUM(P169:P170)</f>
        <v>0</v>
      </c>
      <c r="Q168" s="210"/>
      <c r="R168" s="211">
        <f>SUM(R169:R170)</f>
        <v>0</v>
      </c>
      <c r="S168" s="210"/>
      <c r="T168" s="212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87</v>
      </c>
      <c r="AT168" s="214" t="s">
        <v>78</v>
      </c>
      <c r="AU168" s="214" t="s">
        <v>87</v>
      </c>
      <c r="AY168" s="213" t="s">
        <v>133</v>
      </c>
      <c r="BK168" s="215">
        <f>SUM(BK169:BK170)</f>
        <v>0</v>
      </c>
    </row>
    <row r="169" spans="1:65" s="2" customFormat="1" ht="24.15" customHeight="1">
      <c r="A169" s="37"/>
      <c r="B169" s="38"/>
      <c r="C169" s="218" t="s">
        <v>8</v>
      </c>
      <c r="D169" s="218" t="s">
        <v>136</v>
      </c>
      <c r="E169" s="219" t="s">
        <v>914</v>
      </c>
      <c r="F169" s="220" t="s">
        <v>915</v>
      </c>
      <c r="G169" s="221" t="s">
        <v>324</v>
      </c>
      <c r="H169" s="222">
        <v>7.665</v>
      </c>
      <c r="I169" s="223"/>
      <c r="J169" s="224">
        <f>ROUND(I169*H169,2)</f>
        <v>0</v>
      </c>
      <c r="K169" s="220" t="s">
        <v>140</v>
      </c>
      <c r="L169" s="43"/>
      <c r="M169" s="225" t="s">
        <v>1</v>
      </c>
      <c r="N169" s="226" t="s">
        <v>44</v>
      </c>
      <c r="O169" s="90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141</v>
      </c>
      <c r="AT169" s="229" t="s">
        <v>136</v>
      </c>
      <c r="AU169" s="229" t="s">
        <v>89</v>
      </c>
      <c r="AY169" s="16" t="s">
        <v>133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87</v>
      </c>
      <c r="BK169" s="230">
        <f>ROUND(I169*H169,2)</f>
        <v>0</v>
      </c>
      <c r="BL169" s="16" t="s">
        <v>141</v>
      </c>
      <c r="BM169" s="229" t="s">
        <v>916</v>
      </c>
    </row>
    <row r="170" spans="1:47" s="2" customFormat="1" ht="12">
      <c r="A170" s="37"/>
      <c r="B170" s="38"/>
      <c r="C170" s="39"/>
      <c r="D170" s="231" t="s">
        <v>143</v>
      </c>
      <c r="E170" s="39"/>
      <c r="F170" s="232" t="s">
        <v>917</v>
      </c>
      <c r="G170" s="39"/>
      <c r="H170" s="39"/>
      <c r="I170" s="233"/>
      <c r="J170" s="39"/>
      <c r="K170" s="39"/>
      <c r="L170" s="43"/>
      <c r="M170" s="275"/>
      <c r="N170" s="276"/>
      <c r="O170" s="277"/>
      <c r="P170" s="277"/>
      <c r="Q170" s="277"/>
      <c r="R170" s="277"/>
      <c r="S170" s="277"/>
      <c r="T170" s="27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143</v>
      </c>
      <c r="AU170" s="16" t="s">
        <v>89</v>
      </c>
    </row>
    <row r="171" spans="1:31" s="2" customFormat="1" ht="6.95" customHeight="1">
      <c r="A171" s="37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43"/>
      <c r="M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</sheetData>
  <sheetProtection password="CC35" sheet="1" objects="1" scenarios="1" formatColumns="0" formatRows="0" autoFilter="0"/>
  <autoFilter ref="C120:K17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</row>
    <row r="4" spans="2:46" s="1" customFormat="1" ht="24.95" customHeight="1">
      <c r="B4" s="19"/>
      <c r="D4" s="138" t="s">
        <v>103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26.25" customHeight="1">
      <c r="B7" s="19"/>
      <c r="E7" s="141" t="str">
        <f>'Rekapitulace stavby'!K6</f>
        <v>Ostrov, Rekonstrukce vnitrobloku 4. etapy - Šafaříkova ulice SEKCE 3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918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26. 10. 2023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ROUND((SUM(BE119:BE130)),2)</f>
        <v>0</v>
      </c>
      <c r="G33" s="37"/>
      <c r="H33" s="37"/>
      <c r="I33" s="155">
        <v>0.21</v>
      </c>
      <c r="J33" s="154">
        <f>ROUND(((SUM(BE119:BE130))*I33),2)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ROUND((SUM(BF119:BF130)),2)</f>
        <v>0</v>
      </c>
      <c r="G34" s="37"/>
      <c r="H34" s="37"/>
      <c r="I34" s="155">
        <v>0.15</v>
      </c>
      <c r="J34" s="154">
        <f>ROUND(((SUM(BF119:BF130))*I34),2)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ROUND((SUM(BG119:BG130)),2)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ROUND((SUM(BH119:BH130)),2)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ROUND((SUM(BI119:BI130)),2)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4" t="str">
        <f>E7</f>
        <v>Ostrov, Rekonstrukce vnitrobloku 4. etapy - Šafaříkova ulice SEKCE 3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26. 10. 2023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112</v>
      </c>
      <c r="D94" s="176"/>
      <c r="E94" s="176"/>
      <c r="F94" s="176"/>
      <c r="G94" s="176"/>
      <c r="H94" s="176"/>
      <c r="I94" s="176"/>
      <c r="J94" s="177" t="s">
        <v>113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114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pans="1:31" s="9" customFormat="1" ht="24.95" customHeight="1">
      <c r="A97" s="9"/>
      <c r="B97" s="179"/>
      <c r="C97" s="180"/>
      <c r="D97" s="181" t="s">
        <v>919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920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921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118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6.25" customHeight="1">
      <c r="A109" s="37"/>
      <c r="B109" s="38"/>
      <c r="C109" s="39"/>
      <c r="D109" s="39"/>
      <c r="E109" s="174" t="str">
        <f>E7</f>
        <v>Ostrov, Rekonstrukce vnitrobloku 4. etapy - Šafaříkova ulice SEKCE 3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108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VRN - VRN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Ostrov</v>
      </c>
      <c r="G113" s="39"/>
      <c r="H113" s="39"/>
      <c r="I113" s="31" t="s">
        <v>22</v>
      </c>
      <c r="J113" s="78" t="str">
        <f>IF(J12="","",J12)</f>
        <v>26. 10. 2023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Ostrov</v>
      </c>
      <c r="G115" s="39"/>
      <c r="H115" s="39"/>
      <c r="I115" s="31" t="s">
        <v>32</v>
      </c>
      <c r="J115" s="35" t="str">
        <f>E21</f>
        <v>Ing. Igor Hrazdil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30</v>
      </c>
      <c r="D116" s="39"/>
      <c r="E116" s="39"/>
      <c r="F116" s="26" t="str">
        <f>IF(E18="","",E18)</f>
        <v>Vyplň údaj</v>
      </c>
      <c r="G116" s="39"/>
      <c r="H116" s="39"/>
      <c r="I116" s="31" t="s">
        <v>37</v>
      </c>
      <c r="J116" s="35" t="str">
        <f>E24</f>
        <v>Ing. Igor Hrazdil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119</v>
      </c>
      <c r="D118" s="194" t="s">
        <v>64</v>
      </c>
      <c r="E118" s="194" t="s">
        <v>60</v>
      </c>
      <c r="F118" s="194" t="s">
        <v>61</v>
      </c>
      <c r="G118" s="194" t="s">
        <v>120</v>
      </c>
      <c r="H118" s="194" t="s">
        <v>121</v>
      </c>
      <c r="I118" s="194" t="s">
        <v>122</v>
      </c>
      <c r="J118" s="194" t="s">
        <v>113</v>
      </c>
      <c r="K118" s="195" t="s">
        <v>123</v>
      </c>
      <c r="L118" s="196"/>
      <c r="M118" s="99" t="s">
        <v>1</v>
      </c>
      <c r="N118" s="100" t="s">
        <v>43</v>
      </c>
      <c r="O118" s="100" t="s">
        <v>124</v>
      </c>
      <c r="P118" s="100" t="s">
        <v>125</v>
      </c>
      <c r="Q118" s="100" t="s">
        <v>126</v>
      </c>
      <c r="R118" s="100" t="s">
        <v>127</v>
      </c>
      <c r="S118" s="100" t="s">
        <v>128</v>
      </c>
      <c r="T118" s="101" t="s">
        <v>129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130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0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78</v>
      </c>
      <c r="AU119" s="16" t="s">
        <v>115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78</v>
      </c>
      <c r="E120" s="205" t="s">
        <v>99</v>
      </c>
      <c r="F120" s="205" t="s">
        <v>922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P121+P128</f>
        <v>0</v>
      </c>
      <c r="Q120" s="210"/>
      <c r="R120" s="211">
        <f>R121+R128</f>
        <v>0</v>
      </c>
      <c r="S120" s="210"/>
      <c r="T120" s="212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175</v>
      </c>
      <c r="AT120" s="214" t="s">
        <v>78</v>
      </c>
      <c r="AU120" s="214" t="s">
        <v>79</v>
      </c>
      <c r="AY120" s="213" t="s">
        <v>133</v>
      </c>
      <c r="BK120" s="215">
        <f>BK121+BK128</f>
        <v>0</v>
      </c>
    </row>
    <row r="121" spans="1:63" s="12" customFormat="1" ht="22.8" customHeight="1">
      <c r="A121" s="12"/>
      <c r="B121" s="202"/>
      <c r="C121" s="203"/>
      <c r="D121" s="204" t="s">
        <v>78</v>
      </c>
      <c r="E121" s="216" t="s">
        <v>923</v>
      </c>
      <c r="F121" s="216" t="s">
        <v>924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SUM(P122:P127)</f>
        <v>0</v>
      </c>
      <c r="Q121" s="210"/>
      <c r="R121" s="211">
        <f>SUM(R122:R127)</f>
        <v>0</v>
      </c>
      <c r="S121" s="210"/>
      <c r="T121" s="212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175</v>
      </c>
      <c r="AT121" s="214" t="s">
        <v>78</v>
      </c>
      <c r="AU121" s="214" t="s">
        <v>87</v>
      </c>
      <c r="AY121" s="213" t="s">
        <v>133</v>
      </c>
      <c r="BK121" s="215">
        <f>SUM(BK122:BK127)</f>
        <v>0</v>
      </c>
    </row>
    <row r="122" spans="1:65" s="2" customFormat="1" ht="16.5" customHeight="1">
      <c r="A122" s="37"/>
      <c r="B122" s="38"/>
      <c r="C122" s="218" t="s">
        <v>87</v>
      </c>
      <c r="D122" s="218" t="s">
        <v>136</v>
      </c>
      <c r="E122" s="219" t="s">
        <v>925</v>
      </c>
      <c r="F122" s="220" t="s">
        <v>926</v>
      </c>
      <c r="G122" s="221" t="s">
        <v>927</v>
      </c>
      <c r="H122" s="222">
        <v>1</v>
      </c>
      <c r="I122" s="223"/>
      <c r="J122" s="224">
        <f>ROUND(I122*H122,2)</f>
        <v>0</v>
      </c>
      <c r="K122" s="220" t="s">
        <v>261</v>
      </c>
      <c r="L122" s="43"/>
      <c r="M122" s="225" t="s">
        <v>1</v>
      </c>
      <c r="N122" s="226" t="s">
        <v>44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928</v>
      </c>
      <c r="AT122" s="229" t="s">
        <v>136</v>
      </c>
      <c r="AU122" s="229" t="s">
        <v>89</v>
      </c>
      <c r="AY122" s="16" t="s">
        <v>133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87</v>
      </c>
      <c r="BK122" s="230">
        <f>ROUND(I122*H122,2)</f>
        <v>0</v>
      </c>
      <c r="BL122" s="16" t="s">
        <v>928</v>
      </c>
      <c r="BM122" s="229" t="s">
        <v>929</v>
      </c>
    </row>
    <row r="123" spans="1:47" s="2" customFormat="1" ht="12">
      <c r="A123" s="37"/>
      <c r="B123" s="38"/>
      <c r="C123" s="39"/>
      <c r="D123" s="231" t="s">
        <v>143</v>
      </c>
      <c r="E123" s="39"/>
      <c r="F123" s="232" t="s">
        <v>926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143</v>
      </c>
      <c r="AU123" s="16" t="s">
        <v>89</v>
      </c>
    </row>
    <row r="124" spans="1:65" s="2" customFormat="1" ht="16.5" customHeight="1">
      <c r="A124" s="37"/>
      <c r="B124" s="38"/>
      <c r="C124" s="218" t="s">
        <v>89</v>
      </c>
      <c r="D124" s="218" t="s">
        <v>136</v>
      </c>
      <c r="E124" s="219" t="s">
        <v>930</v>
      </c>
      <c r="F124" s="220" t="s">
        <v>931</v>
      </c>
      <c r="G124" s="221" t="s">
        <v>927</v>
      </c>
      <c r="H124" s="222">
        <v>1</v>
      </c>
      <c r="I124" s="223"/>
      <c r="J124" s="224">
        <f>ROUND(I124*H124,2)</f>
        <v>0</v>
      </c>
      <c r="K124" s="220" t="s">
        <v>261</v>
      </c>
      <c r="L124" s="43"/>
      <c r="M124" s="225" t="s">
        <v>1</v>
      </c>
      <c r="N124" s="226" t="s">
        <v>44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928</v>
      </c>
      <c r="AT124" s="229" t="s">
        <v>136</v>
      </c>
      <c r="AU124" s="229" t="s">
        <v>89</v>
      </c>
      <c r="AY124" s="16" t="s">
        <v>133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87</v>
      </c>
      <c r="BK124" s="230">
        <f>ROUND(I124*H124,2)</f>
        <v>0</v>
      </c>
      <c r="BL124" s="16" t="s">
        <v>928</v>
      </c>
      <c r="BM124" s="229" t="s">
        <v>932</v>
      </c>
    </row>
    <row r="125" spans="1:47" s="2" customFormat="1" ht="12">
      <c r="A125" s="37"/>
      <c r="B125" s="38"/>
      <c r="C125" s="39"/>
      <c r="D125" s="231" t="s">
        <v>143</v>
      </c>
      <c r="E125" s="39"/>
      <c r="F125" s="232" t="s">
        <v>931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143</v>
      </c>
      <c r="AU125" s="16" t="s">
        <v>89</v>
      </c>
    </row>
    <row r="126" spans="1:65" s="2" customFormat="1" ht="16.5" customHeight="1">
      <c r="A126" s="37"/>
      <c r="B126" s="38"/>
      <c r="C126" s="218" t="s">
        <v>254</v>
      </c>
      <c r="D126" s="218" t="s">
        <v>136</v>
      </c>
      <c r="E126" s="219" t="s">
        <v>933</v>
      </c>
      <c r="F126" s="220" t="s">
        <v>934</v>
      </c>
      <c r="G126" s="221" t="s">
        <v>927</v>
      </c>
      <c r="H126" s="222">
        <v>1</v>
      </c>
      <c r="I126" s="223"/>
      <c r="J126" s="224">
        <f>ROUND(I126*H126,2)</f>
        <v>0</v>
      </c>
      <c r="K126" s="220" t="s">
        <v>261</v>
      </c>
      <c r="L126" s="43"/>
      <c r="M126" s="225" t="s">
        <v>1</v>
      </c>
      <c r="N126" s="226" t="s">
        <v>44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928</v>
      </c>
      <c r="AT126" s="229" t="s">
        <v>136</v>
      </c>
      <c r="AU126" s="229" t="s">
        <v>89</v>
      </c>
      <c r="AY126" s="16" t="s">
        <v>133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87</v>
      </c>
      <c r="BK126" s="230">
        <f>ROUND(I126*H126,2)</f>
        <v>0</v>
      </c>
      <c r="BL126" s="16" t="s">
        <v>928</v>
      </c>
      <c r="BM126" s="229" t="s">
        <v>935</v>
      </c>
    </row>
    <row r="127" spans="1:47" s="2" customFormat="1" ht="12">
      <c r="A127" s="37"/>
      <c r="B127" s="38"/>
      <c r="C127" s="39"/>
      <c r="D127" s="231" t="s">
        <v>143</v>
      </c>
      <c r="E127" s="39"/>
      <c r="F127" s="232" t="s">
        <v>934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143</v>
      </c>
      <c r="AU127" s="16" t="s">
        <v>89</v>
      </c>
    </row>
    <row r="128" spans="1:63" s="12" customFormat="1" ht="22.8" customHeight="1">
      <c r="A128" s="12"/>
      <c r="B128" s="202"/>
      <c r="C128" s="203"/>
      <c r="D128" s="204" t="s">
        <v>78</v>
      </c>
      <c r="E128" s="216" t="s">
        <v>936</v>
      </c>
      <c r="F128" s="216" t="s">
        <v>937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SUM(P129:P130)</f>
        <v>0</v>
      </c>
      <c r="Q128" s="210"/>
      <c r="R128" s="211">
        <f>SUM(R129:R130)</f>
        <v>0</v>
      </c>
      <c r="S128" s="210"/>
      <c r="T128" s="212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175</v>
      </c>
      <c r="AT128" s="214" t="s">
        <v>78</v>
      </c>
      <c r="AU128" s="214" t="s">
        <v>87</v>
      </c>
      <c r="AY128" s="213" t="s">
        <v>133</v>
      </c>
      <c r="BK128" s="215">
        <f>SUM(BK129:BK130)</f>
        <v>0</v>
      </c>
    </row>
    <row r="129" spans="1:65" s="2" customFormat="1" ht="16.5" customHeight="1">
      <c r="A129" s="37"/>
      <c r="B129" s="38"/>
      <c r="C129" s="218" t="s">
        <v>141</v>
      </c>
      <c r="D129" s="218" t="s">
        <v>136</v>
      </c>
      <c r="E129" s="219" t="s">
        <v>938</v>
      </c>
      <c r="F129" s="220" t="s">
        <v>939</v>
      </c>
      <c r="G129" s="221" t="s">
        <v>927</v>
      </c>
      <c r="H129" s="222">
        <v>1</v>
      </c>
      <c r="I129" s="223"/>
      <c r="J129" s="224">
        <f>ROUND(I129*H129,2)</f>
        <v>0</v>
      </c>
      <c r="K129" s="220" t="s">
        <v>261</v>
      </c>
      <c r="L129" s="43"/>
      <c r="M129" s="225" t="s">
        <v>1</v>
      </c>
      <c r="N129" s="226" t="s">
        <v>44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928</v>
      </c>
      <c r="AT129" s="229" t="s">
        <v>136</v>
      </c>
      <c r="AU129" s="229" t="s">
        <v>89</v>
      </c>
      <c r="AY129" s="16" t="s">
        <v>133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87</v>
      </c>
      <c r="BK129" s="230">
        <f>ROUND(I129*H129,2)</f>
        <v>0</v>
      </c>
      <c r="BL129" s="16" t="s">
        <v>928</v>
      </c>
      <c r="BM129" s="229" t="s">
        <v>940</v>
      </c>
    </row>
    <row r="130" spans="1:47" s="2" customFormat="1" ht="12">
      <c r="A130" s="37"/>
      <c r="B130" s="38"/>
      <c r="C130" s="39"/>
      <c r="D130" s="231" t="s">
        <v>143</v>
      </c>
      <c r="E130" s="39"/>
      <c r="F130" s="232" t="s">
        <v>939</v>
      </c>
      <c r="G130" s="39"/>
      <c r="H130" s="39"/>
      <c r="I130" s="233"/>
      <c r="J130" s="39"/>
      <c r="K130" s="39"/>
      <c r="L130" s="43"/>
      <c r="M130" s="275"/>
      <c r="N130" s="276"/>
      <c r="O130" s="277"/>
      <c r="P130" s="277"/>
      <c r="Q130" s="277"/>
      <c r="R130" s="277"/>
      <c r="S130" s="277"/>
      <c r="T130" s="27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143</v>
      </c>
      <c r="AU130" s="16" t="s">
        <v>89</v>
      </c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941</v>
      </c>
      <c r="H4" s="19"/>
    </row>
    <row r="5" spans="2:8" s="1" customFormat="1" ht="12" customHeight="1">
      <c r="B5" s="19"/>
      <c r="C5" s="279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80" t="s">
        <v>16</v>
      </c>
      <c r="D6" s="281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26. 10. 2023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82"/>
      <c r="C9" s="283" t="s">
        <v>60</v>
      </c>
      <c r="D9" s="284" t="s">
        <v>61</v>
      </c>
      <c r="E9" s="284" t="s">
        <v>120</v>
      </c>
      <c r="F9" s="285" t="s">
        <v>942</v>
      </c>
      <c r="G9" s="191"/>
      <c r="H9" s="282"/>
    </row>
    <row r="10" spans="1:8" s="2" customFormat="1" ht="26.4" customHeight="1">
      <c r="A10" s="37"/>
      <c r="B10" s="43"/>
      <c r="C10" s="286" t="s">
        <v>943</v>
      </c>
      <c r="D10" s="286" t="s">
        <v>85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7" t="s">
        <v>107</v>
      </c>
      <c r="D11" s="288" t="s">
        <v>1</v>
      </c>
      <c r="E11" s="289" t="s">
        <v>1</v>
      </c>
      <c r="F11" s="290">
        <v>1</v>
      </c>
      <c r="G11" s="37"/>
      <c r="H11" s="43"/>
    </row>
    <row r="12" spans="1:8" s="2" customFormat="1" ht="16.8" customHeight="1">
      <c r="A12" s="37"/>
      <c r="B12" s="43"/>
      <c r="C12" s="291" t="s">
        <v>107</v>
      </c>
      <c r="D12" s="291" t="s">
        <v>87</v>
      </c>
      <c r="E12" s="16" t="s">
        <v>1</v>
      </c>
      <c r="F12" s="292">
        <v>1</v>
      </c>
      <c r="G12" s="37"/>
      <c r="H12" s="43"/>
    </row>
    <row r="13" spans="1:8" s="2" customFormat="1" ht="16.8" customHeight="1">
      <c r="A13" s="37"/>
      <c r="B13" s="43"/>
      <c r="C13" s="293" t="s">
        <v>944</v>
      </c>
      <c r="D13" s="37"/>
      <c r="E13" s="37"/>
      <c r="F13" s="37"/>
      <c r="G13" s="37"/>
      <c r="H13" s="43"/>
    </row>
    <row r="14" spans="1:8" s="2" customFormat="1" ht="16.8" customHeight="1">
      <c r="A14" s="37"/>
      <c r="B14" s="43"/>
      <c r="C14" s="291" t="s">
        <v>137</v>
      </c>
      <c r="D14" s="291" t="s">
        <v>138</v>
      </c>
      <c r="E14" s="16" t="s">
        <v>139</v>
      </c>
      <c r="F14" s="292">
        <v>10</v>
      </c>
      <c r="G14" s="37"/>
      <c r="H14" s="43"/>
    </row>
    <row r="15" spans="1:8" s="2" customFormat="1" ht="16.8" customHeight="1">
      <c r="A15" s="37"/>
      <c r="B15" s="43"/>
      <c r="C15" s="291" t="s">
        <v>147</v>
      </c>
      <c r="D15" s="291" t="s">
        <v>148</v>
      </c>
      <c r="E15" s="16" t="s">
        <v>139</v>
      </c>
      <c r="F15" s="292">
        <v>494</v>
      </c>
      <c r="G15" s="37"/>
      <c r="H15" s="43"/>
    </row>
    <row r="16" spans="1:8" s="2" customFormat="1" ht="16.8" customHeight="1">
      <c r="A16" s="37"/>
      <c r="B16" s="43"/>
      <c r="C16" s="287" t="s">
        <v>109</v>
      </c>
      <c r="D16" s="288" t="s">
        <v>1</v>
      </c>
      <c r="E16" s="289" t="s">
        <v>1</v>
      </c>
      <c r="F16" s="290">
        <v>1</v>
      </c>
      <c r="G16" s="37"/>
      <c r="H16" s="43"/>
    </row>
    <row r="17" spans="1:8" s="2" customFormat="1" ht="16.8" customHeight="1">
      <c r="A17" s="37"/>
      <c r="B17" s="43"/>
      <c r="C17" s="291" t="s">
        <v>109</v>
      </c>
      <c r="D17" s="291" t="s">
        <v>87</v>
      </c>
      <c r="E17" s="16" t="s">
        <v>1</v>
      </c>
      <c r="F17" s="292">
        <v>1</v>
      </c>
      <c r="G17" s="37"/>
      <c r="H17" s="43"/>
    </row>
    <row r="18" spans="1:8" s="2" customFormat="1" ht="16.8" customHeight="1">
      <c r="A18" s="37"/>
      <c r="B18" s="43"/>
      <c r="C18" s="293" t="s">
        <v>944</v>
      </c>
      <c r="D18" s="37"/>
      <c r="E18" s="37"/>
      <c r="F18" s="37"/>
      <c r="G18" s="37"/>
      <c r="H18" s="43"/>
    </row>
    <row r="19" spans="1:8" s="2" customFormat="1" ht="16.8" customHeight="1">
      <c r="A19" s="37"/>
      <c r="B19" s="43"/>
      <c r="C19" s="291" t="s">
        <v>137</v>
      </c>
      <c r="D19" s="291" t="s">
        <v>138</v>
      </c>
      <c r="E19" s="16" t="s">
        <v>139</v>
      </c>
      <c r="F19" s="292">
        <v>10</v>
      </c>
      <c r="G19" s="37"/>
      <c r="H19" s="43"/>
    </row>
    <row r="20" spans="1:8" s="2" customFormat="1" ht="16.8" customHeight="1">
      <c r="A20" s="37"/>
      <c r="B20" s="43"/>
      <c r="C20" s="291" t="s">
        <v>147</v>
      </c>
      <c r="D20" s="291" t="s">
        <v>148</v>
      </c>
      <c r="E20" s="16" t="s">
        <v>139</v>
      </c>
      <c r="F20" s="292">
        <v>494</v>
      </c>
      <c r="G20" s="37"/>
      <c r="H20" s="43"/>
    </row>
    <row r="21" spans="1:8" s="2" customFormat="1" ht="16.8" customHeight="1">
      <c r="A21" s="37"/>
      <c r="B21" s="43"/>
      <c r="C21" s="287" t="s">
        <v>101</v>
      </c>
      <c r="D21" s="288" t="s">
        <v>1</v>
      </c>
      <c r="E21" s="289" t="s">
        <v>1</v>
      </c>
      <c r="F21" s="290">
        <v>2</v>
      </c>
      <c r="G21" s="37"/>
      <c r="H21" s="43"/>
    </row>
    <row r="22" spans="1:8" s="2" customFormat="1" ht="16.8" customHeight="1">
      <c r="A22" s="37"/>
      <c r="B22" s="43"/>
      <c r="C22" s="291" t="s">
        <v>101</v>
      </c>
      <c r="D22" s="291" t="s">
        <v>89</v>
      </c>
      <c r="E22" s="16" t="s">
        <v>1</v>
      </c>
      <c r="F22" s="292">
        <v>2</v>
      </c>
      <c r="G22" s="37"/>
      <c r="H22" s="43"/>
    </row>
    <row r="23" spans="1:8" s="2" customFormat="1" ht="16.8" customHeight="1">
      <c r="A23" s="37"/>
      <c r="B23" s="43"/>
      <c r="C23" s="293" t="s">
        <v>944</v>
      </c>
      <c r="D23" s="37"/>
      <c r="E23" s="37"/>
      <c r="F23" s="37"/>
      <c r="G23" s="37"/>
      <c r="H23" s="43"/>
    </row>
    <row r="24" spans="1:8" s="2" customFormat="1" ht="16.8" customHeight="1">
      <c r="A24" s="37"/>
      <c r="B24" s="43"/>
      <c r="C24" s="291" t="s">
        <v>137</v>
      </c>
      <c r="D24" s="291" t="s">
        <v>138</v>
      </c>
      <c r="E24" s="16" t="s">
        <v>139</v>
      </c>
      <c r="F24" s="292">
        <v>10</v>
      </c>
      <c r="G24" s="37"/>
      <c r="H24" s="43"/>
    </row>
    <row r="25" spans="1:8" s="2" customFormat="1" ht="16.8" customHeight="1">
      <c r="A25" s="37"/>
      <c r="B25" s="43"/>
      <c r="C25" s="291" t="s">
        <v>147</v>
      </c>
      <c r="D25" s="291" t="s">
        <v>148</v>
      </c>
      <c r="E25" s="16" t="s">
        <v>139</v>
      </c>
      <c r="F25" s="292">
        <v>494</v>
      </c>
      <c r="G25" s="37"/>
      <c r="H25" s="43"/>
    </row>
    <row r="26" spans="1:8" s="2" customFormat="1" ht="16.8" customHeight="1">
      <c r="A26" s="37"/>
      <c r="B26" s="43"/>
      <c r="C26" s="287" t="s">
        <v>102</v>
      </c>
      <c r="D26" s="288" t="s">
        <v>1</v>
      </c>
      <c r="E26" s="289" t="s">
        <v>1</v>
      </c>
      <c r="F26" s="290">
        <v>2</v>
      </c>
      <c r="G26" s="37"/>
      <c r="H26" s="43"/>
    </row>
    <row r="27" spans="1:8" s="2" customFormat="1" ht="16.8" customHeight="1">
      <c r="A27" s="37"/>
      <c r="B27" s="43"/>
      <c r="C27" s="291" t="s">
        <v>102</v>
      </c>
      <c r="D27" s="291" t="s">
        <v>89</v>
      </c>
      <c r="E27" s="16" t="s">
        <v>1</v>
      </c>
      <c r="F27" s="292">
        <v>2</v>
      </c>
      <c r="G27" s="37"/>
      <c r="H27" s="43"/>
    </row>
    <row r="28" spans="1:8" s="2" customFormat="1" ht="16.8" customHeight="1">
      <c r="A28" s="37"/>
      <c r="B28" s="43"/>
      <c r="C28" s="293" t="s">
        <v>944</v>
      </c>
      <c r="D28" s="37"/>
      <c r="E28" s="37"/>
      <c r="F28" s="37"/>
      <c r="G28" s="37"/>
      <c r="H28" s="43"/>
    </row>
    <row r="29" spans="1:8" s="2" customFormat="1" ht="16.8" customHeight="1">
      <c r="A29" s="37"/>
      <c r="B29" s="43"/>
      <c r="C29" s="291" t="s">
        <v>137</v>
      </c>
      <c r="D29" s="291" t="s">
        <v>138</v>
      </c>
      <c r="E29" s="16" t="s">
        <v>139</v>
      </c>
      <c r="F29" s="292">
        <v>10</v>
      </c>
      <c r="G29" s="37"/>
      <c r="H29" s="43"/>
    </row>
    <row r="30" spans="1:8" s="2" customFormat="1" ht="16.8" customHeight="1">
      <c r="A30" s="37"/>
      <c r="B30" s="43"/>
      <c r="C30" s="291" t="s">
        <v>147</v>
      </c>
      <c r="D30" s="291" t="s">
        <v>148</v>
      </c>
      <c r="E30" s="16" t="s">
        <v>139</v>
      </c>
      <c r="F30" s="292">
        <v>494</v>
      </c>
      <c r="G30" s="37"/>
      <c r="H30" s="43"/>
    </row>
    <row r="31" spans="1:8" s="2" customFormat="1" ht="16.8" customHeight="1">
      <c r="A31" s="37"/>
      <c r="B31" s="43"/>
      <c r="C31" s="287" t="s">
        <v>104</v>
      </c>
      <c r="D31" s="288" t="s">
        <v>1</v>
      </c>
      <c r="E31" s="289" t="s">
        <v>1</v>
      </c>
      <c r="F31" s="290">
        <v>1</v>
      </c>
      <c r="G31" s="37"/>
      <c r="H31" s="43"/>
    </row>
    <row r="32" spans="1:8" s="2" customFormat="1" ht="16.8" customHeight="1">
      <c r="A32" s="37"/>
      <c r="B32" s="43"/>
      <c r="C32" s="291" t="s">
        <v>104</v>
      </c>
      <c r="D32" s="291" t="s">
        <v>87</v>
      </c>
      <c r="E32" s="16" t="s">
        <v>1</v>
      </c>
      <c r="F32" s="292">
        <v>1</v>
      </c>
      <c r="G32" s="37"/>
      <c r="H32" s="43"/>
    </row>
    <row r="33" spans="1:8" s="2" customFormat="1" ht="16.8" customHeight="1">
      <c r="A33" s="37"/>
      <c r="B33" s="43"/>
      <c r="C33" s="293" t="s">
        <v>944</v>
      </c>
      <c r="D33" s="37"/>
      <c r="E33" s="37"/>
      <c r="F33" s="37"/>
      <c r="G33" s="37"/>
      <c r="H33" s="43"/>
    </row>
    <row r="34" spans="1:8" s="2" customFormat="1" ht="16.8" customHeight="1">
      <c r="A34" s="37"/>
      <c r="B34" s="43"/>
      <c r="C34" s="291" t="s">
        <v>137</v>
      </c>
      <c r="D34" s="291" t="s">
        <v>138</v>
      </c>
      <c r="E34" s="16" t="s">
        <v>139</v>
      </c>
      <c r="F34" s="292">
        <v>10</v>
      </c>
      <c r="G34" s="37"/>
      <c r="H34" s="43"/>
    </row>
    <row r="35" spans="1:8" s="2" customFormat="1" ht="16.8" customHeight="1">
      <c r="A35" s="37"/>
      <c r="B35" s="43"/>
      <c r="C35" s="291" t="s">
        <v>147</v>
      </c>
      <c r="D35" s="291" t="s">
        <v>148</v>
      </c>
      <c r="E35" s="16" t="s">
        <v>139</v>
      </c>
      <c r="F35" s="292">
        <v>494</v>
      </c>
      <c r="G35" s="37"/>
      <c r="H35" s="43"/>
    </row>
    <row r="36" spans="1:8" s="2" customFormat="1" ht="16.8" customHeight="1">
      <c r="A36" s="37"/>
      <c r="B36" s="43"/>
      <c r="C36" s="287" t="s">
        <v>106</v>
      </c>
      <c r="D36" s="288" t="s">
        <v>1</v>
      </c>
      <c r="E36" s="289" t="s">
        <v>1</v>
      </c>
      <c r="F36" s="290">
        <v>2</v>
      </c>
      <c r="G36" s="37"/>
      <c r="H36" s="43"/>
    </row>
    <row r="37" spans="1:8" s="2" customFormat="1" ht="16.8" customHeight="1">
      <c r="A37" s="37"/>
      <c r="B37" s="43"/>
      <c r="C37" s="291" t="s">
        <v>106</v>
      </c>
      <c r="D37" s="291" t="s">
        <v>89</v>
      </c>
      <c r="E37" s="16" t="s">
        <v>1</v>
      </c>
      <c r="F37" s="292">
        <v>2</v>
      </c>
      <c r="G37" s="37"/>
      <c r="H37" s="43"/>
    </row>
    <row r="38" spans="1:8" s="2" customFormat="1" ht="16.8" customHeight="1">
      <c r="A38" s="37"/>
      <c r="B38" s="43"/>
      <c r="C38" s="293" t="s">
        <v>944</v>
      </c>
      <c r="D38" s="37"/>
      <c r="E38" s="37"/>
      <c r="F38" s="37"/>
      <c r="G38" s="37"/>
      <c r="H38" s="43"/>
    </row>
    <row r="39" spans="1:8" s="2" customFormat="1" ht="16.8" customHeight="1">
      <c r="A39" s="37"/>
      <c r="B39" s="43"/>
      <c r="C39" s="291" t="s">
        <v>137</v>
      </c>
      <c r="D39" s="291" t="s">
        <v>138</v>
      </c>
      <c r="E39" s="16" t="s">
        <v>139</v>
      </c>
      <c r="F39" s="292">
        <v>10</v>
      </c>
      <c r="G39" s="37"/>
      <c r="H39" s="43"/>
    </row>
    <row r="40" spans="1:8" s="2" customFormat="1" ht="16.8" customHeight="1">
      <c r="A40" s="37"/>
      <c r="B40" s="43"/>
      <c r="C40" s="291" t="s">
        <v>147</v>
      </c>
      <c r="D40" s="291" t="s">
        <v>148</v>
      </c>
      <c r="E40" s="16" t="s">
        <v>139</v>
      </c>
      <c r="F40" s="292">
        <v>494</v>
      </c>
      <c r="G40" s="37"/>
      <c r="H40" s="43"/>
    </row>
    <row r="41" spans="1:8" s="2" customFormat="1" ht="16.8" customHeight="1">
      <c r="A41" s="37"/>
      <c r="B41" s="43"/>
      <c r="C41" s="287" t="s">
        <v>105</v>
      </c>
      <c r="D41" s="288" t="s">
        <v>1</v>
      </c>
      <c r="E41" s="289" t="s">
        <v>1</v>
      </c>
      <c r="F41" s="290">
        <v>1</v>
      </c>
      <c r="G41" s="37"/>
      <c r="H41" s="43"/>
    </row>
    <row r="42" spans="1:8" s="2" customFormat="1" ht="16.8" customHeight="1">
      <c r="A42" s="37"/>
      <c r="B42" s="43"/>
      <c r="C42" s="291" t="s">
        <v>105</v>
      </c>
      <c r="D42" s="291" t="s">
        <v>87</v>
      </c>
      <c r="E42" s="16" t="s">
        <v>1</v>
      </c>
      <c r="F42" s="292">
        <v>1</v>
      </c>
      <c r="G42" s="37"/>
      <c r="H42" s="43"/>
    </row>
    <row r="43" spans="1:8" s="2" customFormat="1" ht="16.8" customHeight="1">
      <c r="A43" s="37"/>
      <c r="B43" s="43"/>
      <c r="C43" s="293" t="s">
        <v>944</v>
      </c>
      <c r="D43" s="37"/>
      <c r="E43" s="37"/>
      <c r="F43" s="37"/>
      <c r="G43" s="37"/>
      <c r="H43" s="43"/>
    </row>
    <row r="44" spans="1:8" s="2" customFormat="1" ht="16.8" customHeight="1">
      <c r="A44" s="37"/>
      <c r="B44" s="43"/>
      <c r="C44" s="291" t="s">
        <v>137</v>
      </c>
      <c r="D44" s="291" t="s">
        <v>138</v>
      </c>
      <c r="E44" s="16" t="s">
        <v>139</v>
      </c>
      <c r="F44" s="292">
        <v>10</v>
      </c>
      <c r="G44" s="37"/>
      <c r="H44" s="43"/>
    </row>
    <row r="45" spans="1:8" s="2" customFormat="1" ht="16.8" customHeight="1">
      <c r="A45" s="37"/>
      <c r="B45" s="43"/>
      <c r="C45" s="291" t="s">
        <v>147</v>
      </c>
      <c r="D45" s="291" t="s">
        <v>148</v>
      </c>
      <c r="E45" s="16" t="s">
        <v>139</v>
      </c>
      <c r="F45" s="292">
        <v>494</v>
      </c>
      <c r="G45" s="37"/>
      <c r="H45" s="43"/>
    </row>
    <row r="46" spans="1:8" s="2" customFormat="1" ht="26.4" customHeight="1">
      <c r="A46" s="37"/>
      <c r="B46" s="43"/>
      <c r="C46" s="286" t="s">
        <v>945</v>
      </c>
      <c r="D46" s="286" t="s">
        <v>91</v>
      </c>
      <c r="E46" s="37"/>
      <c r="F46" s="37"/>
      <c r="G46" s="37"/>
      <c r="H46" s="43"/>
    </row>
    <row r="47" spans="1:8" s="2" customFormat="1" ht="16.8" customHeight="1">
      <c r="A47" s="37"/>
      <c r="B47" s="43"/>
      <c r="C47" s="287" t="s">
        <v>183</v>
      </c>
      <c r="D47" s="288" t="s">
        <v>1</v>
      </c>
      <c r="E47" s="289" t="s">
        <v>1</v>
      </c>
      <c r="F47" s="290">
        <v>1.8</v>
      </c>
      <c r="G47" s="37"/>
      <c r="H47" s="43"/>
    </row>
    <row r="48" spans="1:8" s="2" customFormat="1" ht="16.8" customHeight="1">
      <c r="A48" s="37"/>
      <c r="B48" s="43"/>
      <c r="C48" s="291" t="s">
        <v>183</v>
      </c>
      <c r="D48" s="291" t="s">
        <v>338</v>
      </c>
      <c r="E48" s="16" t="s">
        <v>1</v>
      </c>
      <c r="F48" s="292">
        <v>1.8</v>
      </c>
      <c r="G48" s="37"/>
      <c r="H48" s="43"/>
    </row>
    <row r="49" spans="1:8" s="2" customFormat="1" ht="16.8" customHeight="1">
      <c r="A49" s="37"/>
      <c r="B49" s="43"/>
      <c r="C49" s="293" t="s">
        <v>944</v>
      </c>
      <c r="D49" s="37"/>
      <c r="E49" s="37"/>
      <c r="F49" s="37"/>
      <c r="G49" s="37"/>
      <c r="H49" s="43"/>
    </row>
    <row r="50" spans="1:8" s="2" customFormat="1" ht="16.8" customHeight="1">
      <c r="A50" s="37"/>
      <c r="B50" s="43"/>
      <c r="C50" s="291" t="s">
        <v>334</v>
      </c>
      <c r="D50" s="291" t="s">
        <v>335</v>
      </c>
      <c r="E50" s="16" t="s">
        <v>244</v>
      </c>
      <c r="F50" s="292">
        <v>1.8</v>
      </c>
      <c r="G50" s="37"/>
      <c r="H50" s="43"/>
    </row>
    <row r="51" spans="1:8" s="2" customFormat="1" ht="16.8" customHeight="1">
      <c r="A51" s="37"/>
      <c r="B51" s="43"/>
      <c r="C51" s="291" t="s">
        <v>340</v>
      </c>
      <c r="D51" s="291" t="s">
        <v>341</v>
      </c>
      <c r="E51" s="16" t="s">
        <v>244</v>
      </c>
      <c r="F51" s="292">
        <v>1.8</v>
      </c>
      <c r="G51" s="37"/>
      <c r="H51" s="43"/>
    </row>
    <row r="52" spans="1:8" s="2" customFormat="1" ht="16.8" customHeight="1">
      <c r="A52" s="37"/>
      <c r="B52" s="43"/>
      <c r="C52" s="287" t="s">
        <v>252</v>
      </c>
      <c r="D52" s="288" t="s">
        <v>1</v>
      </c>
      <c r="E52" s="289" t="s">
        <v>1</v>
      </c>
      <c r="F52" s="290">
        <v>30.947</v>
      </c>
      <c r="G52" s="37"/>
      <c r="H52" s="43"/>
    </row>
    <row r="53" spans="1:8" s="2" customFormat="1" ht="16.8" customHeight="1">
      <c r="A53" s="37"/>
      <c r="B53" s="43"/>
      <c r="C53" s="291" t="s">
        <v>252</v>
      </c>
      <c r="D53" s="291" t="s">
        <v>253</v>
      </c>
      <c r="E53" s="16" t="s">
        <v>1</v>
      </c>
      <c r="F53" s="292">
        <v>30.947</v>
      </c>
      <c r="G53" s="37"/>
      <c r="H53" s="43"/>
    </row>
    <row r="54" spans="1:8" s="2" customFormat="1" ht="16.8" customHeight="1">
      <c r="A54" s="37"/>
      <c r="B54" s="43"/>
      <c r="C54" s="287" t="s">
        <v>211</v>
      </c>
      <c r="D54" s="288" t="s">
        <v>1</v>
      </c>
      <c r="E54" s="289" t="s">
        <v>1</v>
      </c>
      <c r="F54" s="290">
        <v>25.905</v>
      </c>
      <c r="G54" s="37"/>
      <c r="H54" s="43"/>
    </row>
    <row r="55" spans="1:8" s="2" customFormat="1" ht="16.8" customHeight="1">
      <c r="A55" s="37"/>
      <c r="B55" s="43"/>
      <c r="C55" s="291" t="s">
        <v>211</v>
      </c>
      <c r="D55" s="291" t="s">
        <v>247</v>
      </c>
      <c r="E55" s="16" t="s">
        <v>1</v>
      </c>
      <c r="F55" s="292">
        <v>25.905</v>
      </c>
      <c r="G55" s="37"/>
      <c r="H55" s="43"/>
    </row>
    <row r="56" spans="1:8" s="2" customFormat="1" ht="16.8" customHeight="1">
      <c r="A56" s="37"/>
      <c r="B56" s="43"/>
      <c r="C56" s="293" t="s">
        <v>944</v>
      </c>
      <c r="D56" s="37"/>
      <c r="E56" s="37"/>
      <c r="F56" s="37"/>
      <c r="G56" s="37"/>
      <c r="H56" s="43"/>
    </row>
    <row r="57" spans="1:8" s="2" customFormat="1" ht="16.8" customHeight="1">
      <c r="A57" s="37"/>
      <c r="B57" s="43"/>
      <c r="C57" s="291" t="s">
        <v>242</v>
      </c>
      <c r="D57" s="291" t="s">
        <v>243</v>
      </c>
      <c r="E57" s="16" t="s">
        <v>244</v>
      </c>
      <c r="F57" s="292">
        <v>25.905</v>
      </c>
      <c r="G57" s="37"/>
      <c r="H57" s="43"/>
    </row>
    <row r="58" spans="1:8" s="2" customFormat="1" ht="16.8" customHeight="1">
      <c r="A58" s="37"/>
      <c r="B58" s="43"/>
      <c r="C58" s="291" t="s">
        <v>259</v>
      </c>
      <c r="D58" s="291" t="s">
        <v>260</v>
      </c>
      <c r="E58" s="16" t="s">
        <v>244</v>
      </c>
      <c r="F58" s="292">
        <v>559.275</v>
      </c>
      <c r="G58" s="37"/>
      <c r="H58" s="43"/>
    </row>
    <row r="59" spans="1:8" s="2" customFormat="1" ht="16.8" customHeight="1">
      <c r="A59" s="37"/>
      <c r="B59" s="43"/>
      <c r="C59" s="287" t="s">
        <v>215</v>
      </c>
      <c r="D59" s="288" t="s">
        <v>1</v>
      </c>
      <c r="E59" s="289" t="s">
        <v>1</v>
      </c>
      <c r="F59" s="290">
        <v>30.888</v>
      </c>
      <c r="G59" s="37"/>
      <c r="H59" s="43"/>
    </row>
    <row r="60" spans="1:8" s="2" customFormat="1" ht="16.8" customHeight="1">
      <c r="A60" s="37"/>
      <c r="B60" s="43"/>
      <c r="C60" s="291" t="s">
        <v>215</v>
      </c>
      <c r="D60" s="291" t="s">
        <v>216</v>
      </c>
      <c r="E60" s="16" t="s">
        <v>1</v>
      </c>
      <c r="F60" s="292">
        <v>30.888</v>
      </c>
      <c r="G60" s="37"/>
      <c r="H60" s="43"/>
    </row>
    <row r="61" spans="1:8" s="2" customFormat="1" ht="16.8" customHeight="1">
      <c r="A61" s="37"/>
      <c r="B61" s="43"/>
      <c r="C61" s="293" t="s">
        <v>944</v>
      </c>
      <c r="D61" s="37"/>
      <c r="E61" s="37"/>
      <c r="F61" s="37"/>
      <c r="G61" s="37"/>
      <c r="H61" s="43"/>
    </row>
    <row r="62" spans="1:8" s="2" customFormat="1" ht="16.8" customHeight="1">
      <c r="A62" s="37"/>
      <c r="B62" s="43"/>
      <c r="C62" s="291" t="s">
        <v>265</v>
      </c>
      <c r="D62" s="291" t="s">
        <v>266</v>
      </c>
      <c r="E62" s="16" t="s">
        <v>244</v>
      </c>
      <c r="F62" s="292">
        <v>30.888</v>
      </c>
      <c r="G62" s="37"/>
      <c r="H62" s="43"/>
    </row>
    <row r="63" spans="1:8" s="2" customFormat="1" ht="16.8" customHeight="1">
      <c r="A63" s="37"/>
      <c r="B63" s="43"/>
      <c r="C63" s="291" t="s">
        <v>255</v>
      </c>
      <c r="D63" s="291" t="s">
        <v>256</v>
      </c>
      <c r="E63" s="16" t="s">
        <v>244</v>
      </c>
      <c r="F63" s="292">
        <v>30.888</v>
      </c>
      <c r="G63" s="37"/>
      <c r="H63" s="43"/>
    </row>
    <row r="64" spans="1:8" s="2" customFormat="1" ht="16.8" customHeight="1">
      <c r="A64" s="37"/>
      <c r="B64" s="43"/>
      <c r="C64" s="287" t="s">
        <v>213</v>
      </c>
      <c r="D64" s="288" t="s">
        <v>1</v>
      </c>
      <c r="E64" s="289" t="s">
        <v>1</v>
      </c>
      <c r="F64" s="290">
        <v>533.37</v>
      </c>
      <c r="G64" s="37"/>
      <c r="H64" s="43"/>
    </row>
    <row r="65" spans="1:8" s="2" customFormat="1" ht="16.8" customHeight="1">
      <c r="A65" s="37"/>
      <c r="B65" s="43"/>
      <c r="C65" s="291" t="s">
        <v>213</v>
      </c>
      <c r="D65" s="291" t="s">
        <v>274</v>
      </c>
      <c r="E65" s="16" t="s">
        <v>1</v>
      </c>
      <c r="F65" s="292">
        <v>533.37</v>
      </c>
      <c r="G65" s="37"/>
      <c r="H65" s="43"/>
    </row>
    <row r="66" spans="1:8" s="2" customFormat="1" ht="16.8" customHeight="1">
      <c r="A66" s="37"/>
      <c r="B66" s="43"/>
      <c r="C66" s="293" t="s">
        <v>944</v>
      </c>
      <c r="D66" s="37"/>
      <c r="E66" s="37"/>
      <c r="F66" s="37"/>
      <c r="G66" s="37"/>
      <c r="H66" s="43"/>
    </row>
    <row r="67" spans="1:8" s="2" customFormat="1" ht="16.8" customHeight="1">
      <c r="A67" s="37"/>
      <c r="B67" s="43"/>
      <c r="C67" s="291" t="s">
        <v>270</v>
      </c>
      <c r="D67" s="291" t="s">
        <v>271</v>
      </c>
      <c r="E67" s="16" t="s">
        <v>244</v>
      </c>
      <c r="F67" s="292">
        <v>533.37</v>
      </c>
      <c r="G67" s="37"/>
      <c r="H67" s="43"/>
    </row>
    <row r="68" spans="1:8" s="2" customFormat="1" ht="16.8" customHeight="1">
      <c r="A68" s="37"/>
      <c r="B68" s="43"/>
      <c r="C68" s="291" t="s">
        <v>259</v>
      </c>
      <c r="D68" s="291" t="s">
        <v>260</v>
      </c>
      <c r="E68" s="16" t="s">
        <v>244</v>
      </c>
      <c r="F68" s="292">
        <v>559.275</v>
      </c>
      <c r="G68" s="37"/>
      <c r="H68" s="43"/>
    </row>
    <row r="69" spans="1:8" s="2" customFormat="1" ht="16.8" customHeight="1">
      <c r="A69" s="37"/>
      <c r="B69" s="43"/>
      <c r="C69" s="287" t="s">
        <v>165</v>
      </c>
      <c r="D69" s="288" t="s">
        <v>1</v>
      </c>
      <c r="E69" s="289" t="s">
        <v>1</v>
      </c>
      <c r="F69" s="290">
        <v>37.554</v>
      </c>
      <c r="G69" s="37"/>
      <c r="H69" s="43"/>
    </row>
    <row r="70" spans="1:8" s="2" customFormat="1" ht="16.8" customHeight="1">
      <c r="A70" s="37"/>
      <c r="B70" s="43"/>
      <c r="C70" s="291" t="s">
        <v>163</v>
      </c>
      <c r="D70" s="291" t="s">
        <v>164</v>
      </c>
      <c r="E70" s="16" t="s">
        <v>1</v>
      </c>
      <c r="F70" s="292">
        <v>33.932</v>
      </c>
      <c r="G70" s="37"/>
      <c r="H70" s="43"/>
    </row>
    <row r="71" spans="1:8" s="2" customFormat="1" ht="16.8" customHeight="1">
      <c r="A71" s="37"/>
      <c r="B71" s="43"/>
      <c r="C71" s="291" t="s">
        <v>187</v>
      </c>
      <c r="D71" s="291" t="s">
        <v>188</v>
      </c>
      <c r="E71" s="16" t="s">
        <v>1</v>
      </c>
      <c r="F71" s="292">
        <v>3.622</v>
      </c>
      <c r="G71" s="37"/>
      <c r="H71" s="43"/>
    </row>
    <row r="72" spans="1:8" s="2" customFormat="1" ht="16.8" customHeight="1">
      <c r="A72" s="37"/>
      <c r="B72" s="43"/>
      <c r="C72" s="291" t="s">
        <v>165</v>
      </c>
      <c r="D72" s="291" t="s">
        <v>146</v>
      </c>
      <c r="E72" s="16" t="s">
        <v>1</v>
      </c>
      <c r="F72" s="292">
        <v>37.554</v>
      </c>
      <c r="G72" s="37"/>
      <c r="H72" s="43"/>
    </row>
    <row r="73" spans="1:8" s="2" customFormat="1" ht="16.8" customHeight="1">
      <c r="A73" s="37"/>
      <c r="B73" s="43"/>
      <c r="C73" s="293" t="s">
        <v>944</v>
      </c>
      <c r="D73" s="37"/>
      <c r="E73" s="37"/>
      <c r="F73" s="37"/>
      <c r="G73" s="37"/>
      <c r="H73" s="43"/>
    </row>
    <row r="74" spans="1:8" s="2" customFormat="1" ht="16.8" customHeight="1">
      <c r="A74" s="37"/>
      <c r="B74" s="43"/>
      <c r="C74" s="291" t="s">
        <v>382</v>
      </c>
      <c r="D74" s="291" t="s">
        <v>383</v>
      </c>
      <c r="E74" s="16" t="s">
        <v>244</v>
      </c>
      <c r="F74" s="292">
        <v>37.554</v>
      </c>
      <c r="G74" s="37"/>
      <c r="H74" s="43"/>
    </row>
    <row r="75" spans="1:8" s="2" customFormat="1" ht="16.8" customHeight="1">
      <c r="A75" s="37"/>
      <c r="B75" s="43"/>
      <c r="C75" s="291" t="s">
        <v>352</v>
      </c>
      <c r="D75" s="291" t="s">
        <v>353</v>
      </c>
      <c r="E75" s="16" t="s">
        <v>244</v>
      </c>
      <c r="F75" s="292">
        <v>602.664</v>
      </c>
      <c r="G75" s="37"/>
      <c r="H75" s="43"/>
    </row>
    <row r="76" spans="1:8" s="2" customFormat="1" ht="16.8" customHeight="1">
      <c r="A76" s="37"/>
      <c r="B76" s="43"/>
      <c r="C76" s="287" t="s">
        <v>159</v>
      </c>
      <c r="D76" s="288" t="s">
        <v>1</v>
      </c>
      <c r="E76" s="289" t="s">
        <v>1</v>
      </c>
      <c r="F76" s="290">
        <v>516.039</v>
      </c>
      <c r="G76" s="37"/>
      <c r="H76" s="43"/>
    </row>
    <row r="77" spans="1:8" s="2" customFormat="1" ht="16.8" customHeight="1">
      <c r="A77" s="37"/>
      <c r="B77" s="43"/>
      <c r="C77" s="291" t="s">
        <v>153</v>
      </c>
      <c r="D77" s="291" t="s">
        <v>154</v>
      </c>
      <c r="E77" s="16" t="s">
        <v>1</v>
      </c>
      <c r="F77" s="292">
        <v>503.239</v>
      </c>
      <c r="G77" s="37"/>
      <c r="H77" s="43"/>
    </row>
    <row r="78" spans="1:8" s="2" customFormat="1" ht="16.8" customHeight="1">
      <c r="A78" s="37"/>
      <c r="B78" s="43"/>
      <c r="C78" s="291" t="s">
        <v>155</v>
      </c>
      <c r="D78" s="291" t="s">
        <v>156</v>
      </c>
      <c r="E78" s="16" t="s">
        <v>1</v>
      </c>
      <c r="F78" s="292">
        <v>8</v>
      </c>
      <c r="G78" s="37"/>
      <c r="H78" s="43"/>
    </row>
    <row r="79" spans="1:8" s="2" customFormat="1" ht="16.8" customHeight="1">
      <c r="A79" s="37"/>
      <c r="B79" s="43"/>
      <c r="C79" s="291" t="s">
        <v>157</v>
      </c>
      <c r="D79" s="291" t="s">
        <v>402</v>
      </c>
      <c r="E79" s="16" t="s">
        <v>1</v>
      </c>
      <c r="F79" s="292">
        <v>4.8</v>
      </c>
      <c r="G79" s="37"/>
      <c r="H79" s="43"/>
    </row>
    <row r="80" spans="1:8" s="2" customFormat="1" ht="16.8" customHeight="1">
      <c r="A80" s="37"/>
      <c r="B80" s="43"/>
      <c r="C80" s="291" t="s">
        <v>159</v>
      </c>
      <c r="D80" s="291" t="s">
        <v>146</v>
      </c>
      <c r="E80" s="16" t="s">
        <v>1</v>
      </c>
      <c r="F80" s="292">
        <v>516.039</v>
      </c>
      <c r="G80" s="37"/>
      <c r="H80" s="43"/>
    </row>
    <row r="81" spans="1:8" s="2" customFormat="1" ht="16.8" customHeight="1">
      <c r="A81" s="37"/>
      <c r="B81" s="43"/>
      <c r="C81" s="293" t="s">
        <v>944</v>
      </c>
      <c r="D81" s="37"/>
      <c r="E81" s="37"/>
      <c r="F81" s="37"/>
      <c r="G81" s="37"/>
      <c r="H81" s="43"/>
    </row>
    <row r="82" spans="1:8" s="2" customFormat="1" ht="16.8" customHeight="1">
      <c r="A82" s="37"/>
      <c r="B82" s="43"/>
      <c r="C82" s="291" t="s">
        <v>398</v>
      </c>
      <c r="D82" s="291" t="s">
        <v>399</v>
      </c>
      <c r="E82" s="16" t="s">
        <v>244</v>
      </c>
      <c r="F82" s="292">
        <v>516.039</v>
      </c>
      <c r="G82" s="37"/>
      <c r="H82" s="43"/>
    </row>
    <row r="83" spans="1:8" s="2" customFormat="1" ht="12">
      <c r="A83" s="37"/>
      <c r="B83" s="43"/>
      <c r="C83" s="291" t="s">
        <v>286</v>
      </c>
      <c r="D83" s="291" t="s">
        <v>287</v>
      </c>
      <c r="E83" s="16" t="s">
        <v>288</v>
      </c>
      <c r="F83" s="292">
        <v>71.994</v>
      </c>
      <c r="G83" s="37"/>
      <c r="H83" s="43"/>
    </row>
    <row r="84" spans="1:8" s="2" customFormat="1" ht="16.8" customHeight="1">
      <c r="A84" s="37"/>
      <c r="B84" s="43"/>
      <c r="C84" s="291" t="s">
        <v>352</v>
      </c>
      <c r="D84" s="291" t="s">
        <v>353</v>
      </c>
      <c r="E84" s="16" t="s">
        <v>244</v>
      </c>
      <c r="F84" s="292">
        <v>602.664</v>
      </c>
      <c r="G84" s="37"/>
      <c r="H84" s="43"/>
    </row>
    <row r="85" spans="1:8" s="2" customFormat="1" ht="16.8" customHeight="1">
      <c r="A85" s="37"/>
      <c r="B85" s="43"/>
      <c r="C85" s="291" t="s">
        <v>362</v>
      </c>
      <c r="D85" s="291" t="s">
        <v>363</v>
      </c>
      <c r="E85" s="16" t="s">
        <v>244</v>
      </c>
      <c r="F85" s="292">
        <v>539.11</v>
      </c>
      <c r="G85" s="37"/>
      <c r="H85" s="43"/>
    </row>
    <row r="86" spans="1:8" s="2" customFormat="1" ht="16.8" customHeight="1">
      <c r="A86" s="37"/>
      <c r="B86" s="43"/>
      <c r="C86" s="287" t="s">
        <v>155</v>
      </c>
      <c r="D86" s="288" t="s">
        <v>1</v>
      </c>
      <c r="E86" s="289" t="s">
        <v>1</v>
      </c>
      <c r="F86" s="290">
        <v>8</v>
      </c>
      <c r="G86" s="37"/>
      <c r="H86" s="43"/>
    </row>
    <row r="87" spans="1:8" s="2" customFormat="1" ht="16.8" customHeight="1">
      <c r="A87" s="37"/>
      <c r="B87" s="43"/>
      <c r="C87" s="291" t="s">
        <v>155</v>
      </c>
      <c r="D87" s="291" t="s">
        <v>156</v>
      </c>
      <c r="E87" s="16" t="s">
        <v>1</v>
      </c>
      <c r="F87" s="292">
        <v>8</v>
      </c>
      <c r="G87" s="37"/>
      <c r="H87" s="43"/>
    </row>
    <row r="88" spans="1:8" s="2" customFormat="1" ht="16.8" customHeight="1">
      <c r="A88" s="37"/>
      <c r="B88" s="43"/>
      <c r="C88" s="293" t="s">
        <v>944</v>
      </c>
      <c r="D88" s="37"/>
      <c r="E88" s="37"/>
      <c r="F88" s="37"/>
      <c r="G88" s="37"/>
      <c r="H88" s="43"/>
    </row>
    <row r="89" spans="1:8" s="2" customFormat="1" ht="16.8" customHeight="1">
      <c r="A89" s="37"/>
      <c r="B89" s="43"/>
      <c r="C89" s="291" t="s">
        <v>398</v>
      </c>
      <c r="D89" s="291" t="s">
        <v>399</v>
      </c>
      <c r="E89" s="16" t="s">
        <v>244</v>
      </c>
      <c r="F89" s="292">
        <v>516.039</v>
      </c>
      <c r="G89" s="37"/>
      <c r="H89" s="43"/>
    </row>
    <row r="90" spans="1:8" s="2" customFormat="1" ht="16.8" customHeight="1">
      <c r="A90" s="37"/>
      <c r="B90" s="43"/>
      <c r="C90" s="291" t="s">
        <v>409</v>
      </c>
      <c r="D90" s="291" t="s">
        <v>410</v>
      </c>
      <c r="E90" s="16" t="s">
        <v>244</v>
      </c>
      <c r="F90" s="292">
        <v>8.16</v>
      </c>
      <c r="G90" s="37"/>
      <c r="H90" s="43"/>
    </row>
    <row r="91" spans="1:8" s="2" customFormat="1" ht="16.8" customHeight="1">
      <c r="A91" s="37"/>
      <c r="B91" s="43"/>
      <c r="C91" s="287" t="s">
        <v>187</v>
      </c>
      <c r="D91" s="288" t="s">
        <v>1</v>
      </c>
      <c r="E91" s="289" t="s">
        <v>1</v>
      </c>
      <c r="F91" s="290">
        <v>3.622</v>
      </c>
      <c r="G91" s="37"/>
      <c r="H91" s="43"/>
    </row>
    <row r="92" spans="1:8" s="2" customFormat="1" ht="16.8" customHeight="1">
      <c r="A92" s="37"/>
      <c r="B92" s="43"/>
      <c r="C92" s="291" t="s">
        <v>187</v>
      </c>
      <c r="D92" s="291" t="s">
        <v>188</v>
      </c>
      <c r="E92" s="16" t="s">
        <v>1</v>
      </c>
      <c r="F92" s="292">
        <v>3.622</v>
      </c>
      <c r="G92" s="37"/>
      <c r="H92" s="43"/>
    </row>
    <row r="93" spans="1:8" s="2" customFormat="1" ht="16.8" customHeight="1">
      <c r="A93" s="37"/>
      <c r="B93" s="43"/>
      <c r="C93" s="293" t="s">
        <v>944</v>
      </c>
      <c r="D93" s="37"/>
      <c r="E93" s="37"/>
      <c r="F93" s="37"/>
      <c r="G93" s="37"/>
      <c r="H93" s="43"/>
    </row>
    <row r="94" spans="1:8" s="2" customFormat="1" ht="16.8" customHeight="1">
      <c r="A94" s="37"/>
      <c r="B94" s="43"/>
      <c r="C94" s="291" t="s">
        <v>382</v>
      </c>
      <c r="D94" s="291" t="s">
        <v>383</v>
      </c>
      <c r="E94" s="16" t="s">
        <v>244</v>
      </c>
      <c r="F94" s="292">
        <v>37.554</v>
      </c>
      <c r="G94" s="37"/>
      <c r="H94" s="43"/>
    </row>
    <row r="95" spans="1:8" s="2" customFormat="1" ht="12">
      <c r="A95" s="37"/>
      <c r="B95" s="43"/>
      <c r="C95" s="291" t="s">
        <v>286</v>
      </c>
      <c r="D95" s="291" t="s">
        <v>287</v>
      </c>
      <c r="E95" s="16" t="s">
        <v>288</v>
      </c>
      <c r="F95" s="292">
        <v>71.994</v>
      </c>
      <c r="G95" s="37"/>
      <c r="H95" s="43"/>
    </row>
    <row r="96" spans="1:8" s="2" customFormat="1" ht="16.8" customHeight="1">
      <c r="A96" s="37"/>
      <c r="B96" s="43"/>
      <c r="C96" s="291" t="s">
        <v>392</v>
      </c>
      <c r="D96" s="291" t="s">
        <v>393</v>
      </c>
      <c r="E96" s="16" t="s">
        <v>244</v>
      </c>
      <c r="F96" s="292">
        <v>3.694</v>
      </c>
      <c r="G96" s="37"/>
      <c r="H96" s="43"/>
    </row>
    <row r="97" spans="1:8" s="2" customFormat="1" ht="16.8" customHeight="1">
      <c r="A97" s="37"/>
      <c r="B97" s="43"/>
      <c r="C97" s="287" t="s">
        <v>163</v>
      </c>
      <c r="D97" s="288" t="s">
        <v>1</v>
      </c>
      <c r="E97" s="289" t="s">
        <v>1</v>
      </c>
      <c r="F97" s="290">
        <v>33.932</v>
      </c>
      <c r="G97" s="37"/>
      <c r="H97" s="43"/>
    </row>
    <row r="98" spans="1:8" s="2" customFormat="1" ht="16.8" customHeight="1">
      <c r="A98" s="37"/>
      <c r="B98" s="43"/>
      <c r="C98" s="291" t="s">
        <v>163</v>
      </c>
      <c r="D98" s="291" t="s">
        <v>164</v>
      </c>
      <c r="E98" s="16" t="s">
        <v>1</v>
      </c>
      <c r="F98" s="292">
        <v>33.932</v>
      </c>
      <c r="G98" s="37"/>
      <c r="H98" s="43"/>
    </row>
    <row r="99" spans="1:8" s="2" customFormat="1" ht="16.8" customHeight="1">
      <c r="A99" s="37"/>
      <c r="B99" s="43"/>
      <c r="C99" s="293" t="s">
        <v>944</v>
      </c>
      <c r="D99" s="37"/>
      <c r="E99" s="37"/>
      <c r="F99" s="37"/>
      <c r="G99" s="37"/>
      <c r="H99" s="43"/>
    </row>
    <row r="100" spans="1:8" s="2" customFormat="1" ht="16.8" customHeight="1">
      <c r="A100" s="37"/>
      <c r="B100" s="43"/>
      <c r="C100" s="291" t="s">
        <v>382</v>
      </c>
      <c r="D100" s="291" t="s">
        <v>383</v>
      </c>
      <c r="E100" s="16" t="s">
        <v>244</v>
      </c>
      <c r="F100" s="292">
        <v>37.554</v>
      </c>
      <c r="G100" s="37"/>
      <c r="H100" s="43"/>
    </row>
    <row r="101" spans="1:8" s="2" customFormat="1" ht="12">
      <c r="A101" s="37"/>
      <c r="B101" s="43"/>
      <c r="C101" s="291" t="s">
        <v>286</v>
      </c>
      <c r="D101" s="291" t="s">
        <v>287</v>
      </c>
      <c r="E101" s="16" t="s">
        <v>288</v>
      </c>
      <c r="F101" s="292">
        <v>71.994</v>
      </c>
      <c r="G101" s="37"/>
      <c r="H101" s="43"/>
    </row>
    <row r="102" spans="1:8" s="2" customFormat="1" ht="16.8" customHeight="1">
      <c r="A102" s="37"/>
      <c r="B102" s="43"/>
      <c r="C102" s="291" t="s">
        <v>387</v>
      </c>
      <c r="D102" s="291" t="s">
        <v>388</v>
      </c>
      <c r="E102" s="16" t="s">
        <v>244</v>
      </c>
      <c r="F102" s="292">
        <v>34.611</v>
      </c>
      <c r="G102" s="37"/>
      <c r="H102" s="43"/>
    </row>
    <row r="103" spans="1:8" s="2" customFormat="1" ht="16.8" customHeight="1">
      <c r="A103" s="37"/>
      <c r="B103" s="43"/>
      <c r="C103" s="287" t="s">
        <v>153</v>
      </c>
      <c r="D103" s="288" t="s">
        <v>1</v>
      </c>
      <c r="E103" s="289" t="s">
        <v>1</v>
      </c>
      <c r="F103" s="290">
        <v>503.239</v>
      </c>
      <c r="G103" s="37"/>
      <c r="H103" s="43"/>
    </row>
    <row r="104" spans="1:8" s="2" customFormat="1" ht="16.8" customHeight="1">
      <c r="A104" s="37"/>
      <c r="B104" s="43"/>
      <c r="C104" s="291" t="s">
        <v>153</v>
      </c>
      <c r="D104" s="291" t="s">
        <v>154</v>
      </c>
      <c r="E104" s="16" t="s">
        <v>1</v>
      </c>
      <c r="F104" s="292">
        <v>503.239</v>
      </c>
      <c r="G104" s="37"/>
      <c r="H104" s="43"/>
    </row>
    <row r="105" spans="1:8" s="2" customFormat="1" ht="16.8" customHeight="1">
      <c r="A105" s="37"/>
      <c r="B105" s="43"/>
      <c r="C105" s="293" t="s">
        <v>944</v>
      </c>
      <c r="D105" s="37"/>
      <c r="E105" s="37"/>
      <c r="F105" s="37"/>
      <c r="G105" s="37"/>
      <c r="H105" s="43"/>
    </row>
    <row r="106" spans="1:8" s="2" customFormat="1" ht="16.8" customHeight="1">
      <c r="A106" s="37"/>
      <c r="B106" s="43"/>
      <c r="C106" s="291" t="s">
        <v>398</v>
      </c>
      <c r="D106" s="291" t="s">
        <v>399</v>
      </c>
      <c r="E106" s="16" t="s">
        <v>244</v>
      </c>
      <c r="F106" s="292">
        <v>516.039</v>
      </c>
      <c r="G106" s="37"/>
      <c r="H106" s="43"/>
    </row>
    <row r="107" spans="1:8" s="2" customFormat="1" ht="16.8" customHeight="1">
      <c r="A107" s="37"/>
      <c r="B107" s="43"/>
      <c r="C107" s="291" t="s">
        <v>404</v>
      </c>
      <c r="D107" s="291" t="s">
        <v>405</v>
      </c>
      <c r="E107" s="16" t="s">
        <v>244</v>
      </c>
      <c r="F107" s="292">
        <v>513.304</v>
      </c>
      <c r="G107" s="37"/>
      <c r="H107" s="43"/>
    </row>
    <row r="108" spans="1:8" s="2" customFormat="1" ht="16.8" customHeight="1">
      <c r="A108" s="37"/>
      <c r="B108" s="43"/>
      <c r="C108" s="287" t="s">
        <v>157</v>
      </c>
      <c r="D108" s="288" t="s">
        <v>1</v>
      </c>
      <c r="E108" s="289" t="s">
        <v>1</v>
      </c>
      <c r="F108" s="290">
        <v>4.8</v>
      </c>
      <c r="G108" s="37"/>
      <c r="H108" s="43"/>
    </row>
    <row r="109" spans="1:8" s="2" customFormat="1" ht="16.8" customHeight="1">
      <c r="A109" s="37"/>
      <c r="B109" s="43"/>
      <c r="C109" s="291" t="s">
        <v>157</v>
      </c>
      <c r="D109" s="291" t="s">
        <v>402</v>
      </c>
      <c r="E109" s="16" t="s">
        <v>1</v>
      </c>
      <c r="F109" s="292">
        <v>4.8</v>
      </c>
      <c r="G109" s="37"/>
      <c r="H109" s="43"/>
    </row>
    <row r="110" spans="1:8" s="2" customFormat="1" ht="16.8" customHeight="1">
      <c r="A110" s="37"/>
      <c r="B110" s="43"/>
      <c r="C110" s="293" t="s">
        <v>944</v>
      </c>
      <c r="D110" s="37"/>
      <c r="E110" s="37"/>
      <c r="F110" s="37"/>
      <c r="G110" s="37"/>
      <c r="H110" s="43"/>
    </row>
    <row r="111" spans="1:8" s="2" customFormat="1" ht="16.8" customHeight="1">
      <c r="A111" s="37"/>
      <c r="B111" s="43"/>
      <c r="C111" s="291" t="s">
        <v>398</v>
      </c>
      <c r="D111" s="291" t="s">
        <v>399</v>
      </c>
      <c r="E111" s="16" t="s">
        <v>244</v>
      </c>
      <c r="F111" s="292">
        <v>516.039</v>
      </c>
      <c r="G111" s="37"/>
      <c r="H111" s="43"/>
    </row>
    <row r="112" spans="1:8" s="2" customFormat="1" ht="16.8" customHeight="1">
      <c r="A112" s="37"/>
      <c r="B112" s="43"/>
      <c r="C112" s="291" t="s">
        <v>414</v>
      </c>
      <c r="D112" s="291" t="s">
        <v>415</v>
      </c>
      <c r="E112" s="16" t="s">
        <v>244</v>
      </c>
      <c r="F112" s="292">
        <v>4.896</v>
      </c>
      <c r="G112" s="37"/>
      <c r="H112" s="43"/>
    </row>
    <row r="113" spans="1:8" s="2" customFormat="1" ht="16.8" customHeight="1">
      <c r="A113" s="37"/>
      <c r="B113" s="43"/>
      <c r="C113" s="287" t="s">
        <v>174</v>
      </c>
      <c r="D113" s="288" t="s">
        <v>1</v>
      </c>
      <c r="E113" s="289" t="s">
        <v>1</v>
      </c>
      <c r="F113" s="290">
        <v>5</v>
      </c>
      <c r="G113" s="37"/>
      <c r="H113" s="43"/>
    </row>
    <row r="114" spans="1:8" s="2" customFormat="1" ht="16.8" customHeight="1">
      <c r="A114" s="37"/>
      <c r="B114" s="43"/>
      <c r="C114" s="291" t="s">
        <v>174</v>
      </c>
      <c r="D114" s="291" t="s">
        <v>175</v>
      </c>
      <c r="E114" s="16" t="s">
        <v>1</v>
      </c>
      <c r="F114" s="292">
        <v>5</v>
      </c>
      <c r="G114" s="37"/>
      <c r="H114" s="43"/>
    </row>
    <row r="115" spans="1:8" s="2" customFormat="1" ht="16.8" customHeight="1">
      <c r="A115" s="37"/>
      <c r="B115" s="43"/>
      <c r="C115" s="293" t="s">
        <v>944</v>
      </c>
      <c r="D115" s="37"/>
      <c r="E115" s="37"/>
      <c r="F115" s="37"/>
      <c r="G115" s="37"/>
      <c r="H115" s="43"/>
    </row>
    <row r="116" spans="1:8" s="2" customFormat="1" ht="12">
      <c r="A116" s="37"/>
      <c r="B116" s="43"/>
      <c r="C116" s="291" t="s">
        <v>649</v>
      </c>
      <c r="D116" s="291" t="s">
        <v>650</v>
      </c>
      <c r="E116" s="16" t="s">
        <v>324</v>
      </c>
      <c r="F116" s="292">
        <v>234.457</v>
      </c>
      <c r="G116" s="37"/>
      <c r="H116" s="43"/>
    </row>
    <row r="117" spans="1:8" s="2" customFormat="1" ht="16.8" customHeight="1">
      <c r="A117" s="37"/>
      <c r="B117" s="43"/>
      <c r="C117" s="291" t="s">
        <v>657</v>
      </c>
      <c r="D117" s="291" t="s">
        <v>658</v>
      </c>
      <c r="E117" s="16" t="s">
        <v>324</v>
      </c>
      <c r="F117" s="292">
        <v>1871.634</v>
      </c>
      <c r="G117" s="37"/>
      <c r="H117" s="43"/>
    </row>
    <row r="118" spans="1:8" s="2" customFormat="1" ht="12">
      <c r="A118" s="37"/>
      <c r="B118" s="43"/>
      <c r="C118" s="291" t="s">
        <v>668</v>
      </c>
      <c r="D118" s="291" t="s">
        <v>669</v>
      </c>
      <c r="E118" s="16" t="s">
        <v>324</v>
      </c>
      <c r="F118" s="292">
        <v>5</v>
      </c>
      <c r="G118" s="37"/>
      <c r="H118" s="43"/>
    </row>
    <row r="119" spans="1:8" s="2" customFormat="1" ht="16.8" customHeight="1">
      <c r="A119" s="37"/>
      <c r="B119" s="43"/>
      <c r="C119" s="287" t="s">
        <v>189</v>
      </c>
      <c r="D119" s="288" t="s">
        <v>1</v>
      </c>
      <c r="E119" s="289" t="s">
        <v>1</v>
      </c>
      <c r="F119" s="290">
        <v>26</v>
      </c>
      <c r="G119" s="37"/>
      <c r="H119" s="43"/>
    </row>
    <row r="120" spans="1:8" s="2" customFormat="1" ht="16.8" customHeight="1">
      <c r="A120" s="37"/>
      <c r="B120" s="43"/>
      <c r="C120" s="291" t="s">
        <v>189</v>
      </c>
      <c r="D120" s="291" t="s">
        <v>190</v>
      </c>
      <c r="E120" s="16" t="s">
        <v>1</v>
      </c>
      <c r="F120" s="292">
        <v>26</v>
      </c>
      <c r="G120" s="37"/>
      <c r="H120" s="43"/>
    </row>
    <row r="121" spans="1:8" s="2" customFormat="1" ht="16.8" customHeight="1">
      <c r="A121" s="37"/>
      <c r="B121" s="43"/>
      <c r="C121" s="293" t="s">
        <v>944</v>
      </c>
      <c r="D121" s="37"/>
      <c r="E121" s="37"/>
      <c r="F121" s="37"/>
      <c r="G121" s="37"/>
      <c r="H121" s="43"/>
    </row>
    <row r="122" spans="1:8" s="2" customFormat="1" ht="12">
      <c r="A122" s="37"/>
      <c r="B122" s="43"/>
      <c r="C122" s="291" t="s">
        <v>419</v>
      </c>
      <c r="D122" s="291" t="s">
        <v>420</v>
      </c>
      <c r="E122" s="16" t="s">
        <v>244</v>
      </c>
      <c r="F122" s="292">
        <v>26</v>
      </c>
      <c r="G122" s="37"/>
      <c r="H122" s="43"/>
    </row>
    <row r="123" spans="1:8" s="2" customFormat="1" ht="16.8" customHeight="1">
      <c r="A123" s="37"/>
      <c r="B123" s="43"/>
      <c r="C123" s="291" t="s">
        <v>352</v>
      </c>
      <c r="D123" s="291" t="s">
        <v>353</v>
      </c>
      <c r="E123" s="16" t="s">
        <v>244</v>
      </c>
      <c r="F123" s="292">
        <v>602.664</v>
      </c>
      <c r="G123" s="37"/>
      <c r="H123" s="43"/>
    </row>
    <row r="124" spans="1:8" s="2" customFormat="1" ht="16.8" customHeight="1">
      <c r="A124" s="37"/>
      <c r="B124" s="43"/>
      <c r="C124" s="291" t="s">
        <v>357</v>
      </c>
      <c r="D124" s="291" t="s">
        <v>358</v>
      </c>
      <c r="E124" s="16" t="s">
        <v>244</v>
      </c>
      <c r="F124" s="292">
        <v>26</v>
      </c>
      <c r="G124" s="37"/>
      <c r="H124" s="43"/>
    </row>
    <row r="125" spans="1:8" s="2" customFormat="1" ht="16.8" customHeight="1">
      <c r="A125" s="37"/>
      <c r="B125" s="43"/>
      <c r="C125" s="291" t="s">
        <v>424</v>
      </c>
      <c r="D125" s="291" t="s">
        <v>425</v>
      </c>
      <c r="E125" s="16" t="s">
        <v>244</v>
      </c>
      <c r="F125" s="292">
        <v>27.3</v>
      </c>
      <c r="G125" s="37"/>
      <c r="H125" s="43"/>
    </row>
    <row r="126" spans="1:8" s="2" customFormat="1" ht="16.8" customHeight="1">
      <c r="A126" s="37"/>
      <c r="B126" s="43"/>
      <c r="C126" s="287" t="s">
        <v>624</v>
      </c>
      <c r="D126" s="288" t="s">
        <v>1</v>
      </c>
      <c r="E126" s="289" t="s">
        <v>1</v>
      </c>
      <c r="F126" s="290">
        <v>1</v>
      </c>
      <c r="G126" s="37"/>
      <c r="H126" s="43"/>
    </row>
    <row r="127" spans="1:8" s="2" customFormat="1" ht="16.8" customHeight="1">
      <c r="A127" s="37"/>
      <c r="B127" s="43"/>
      <c r="C127" s="291" t="s">
        <v>624</v>
      </c>
      <c r="D127" s="291" t="s">
        <v>87</v>
      </c>
      <c r="E127" s="16" t="s">
        <v>1</v>
      </c>
      <c r="F127" s="292">
        <v>1</v>
      </c>
      <c r="G127" s="37"/>
      <c r="H127" s="43"/>
    </row>
    <row r="128" spans="1:8" s="2" customFormat="1" ht="16.8" customHeight="1">
      <c r="A128" s="37"/>
      <c r="B128" s="43"/>
      <c r="C128" s="287" t="s">
        <v>623</v>
      </c>
      <c r="D128" s="288" t="s">
        <v>1</v>
      </c>
      <c r="E128" s="289" t="s">
        <v>1</v>
      </c>
      <c r="F128" s="290">
        <v>1</v>
      </c>
      <c r="G128" s="37"/>
      <c r="H128" s="43"/>
    </row>
    <row r="129" spans="1:8" s="2" customFormat="1" ht="16.8" customHeight="1">
      <c r="A129" s="37"/>
      <c r="B129" s="43"/>
      <c r="C129" s="291" t="s">
        <v>623</v>
      </c>
      <c r="D129" s="291" t="s">
        <v>87</v>
      </c>
      <c r="E129" s="16" t="s">
        <v>1</v>
      </c>
      <c r="F129" s="292">
        <v>1</v>
      </c>
      <c r="G129" s="37"/>
      <c r="H129" s="43"/>
    </row>
    <row r="130" spans="1:8" s="2" customFormat="1" ht="16.8" customHeight="1">
      <c r="A130" s="37"/>
      <c r="B130" s="43"/>
      <c r="C130" s="287" t="s">
        <v>946</v>
      </c>
      <c r="D130" s="288" t="s">
        <v>1</v>
      </c>
      <c r="E130" s="289" t="s">
        <v>1</v>
      </c>
      <c r="F130" s="290">
        <v>1</v>
      </c>
      <c r="G130" s="37"/>
      <c r="H130" s="43"/>
    </row>
    <row r="131" spans="1:8" s="2" customFormat="1" ht="16.8" customHeight="1">
      <c r="A131" s="37"/>
      <c r="B131" s="43"/>
      <c r="C131" s="287" t="s">
        <v>221</v>
      </c>
      <c r="D131" s="288" t="s">
        <v>1</v>
      </c>
      <c r="E131" s="289" t="s">
        <v>1</v>
      </c>
      <c r="F131" s="290">
        <v>4</v>
      </c>
      <c r="G131" s="37"/>
      <c r="H131" s="43"/>
    </row>
    <row r="132" spans="1:8" s="2" customFormat="1" ht="16.8" customHeight="1">
      <c r="A132" s="37"/>
      <c r="B132" s="43"/>
      <c r="C132" s="291" t="s">
        <v>221</v>
      </c>
      <c r="D132" s="291" t="s">
        <v>452</v>
      </c>
      <c r="E132" s="16" t="s">
        <v>1</v>
      </c>
      <c r="F132" s="292">
        <v>4</v>
      </c>
      <c r="G132" s="37"/>
      <c r="H132" s="43"/>
    </row>
    <row r="133" spans="1:8" s="2" customFormat="1" ht="16.8" customHeight="1">
      <c r="A133" s="37"/>
      <c r="B133" s="43"/>
      <c r="C133" s="293" t="s">
        <v>944</v>
      </c>
      <c r="D133" s="37"/>
      <c r="E133" s="37"/>
      <c r="F133" s="37"/>
      <c r="G133" s="37"/>
      <c r="H133" s="43"/>
    </row>
    <row r="134" spans="1:8" s="2" customFormat="1" ht="12">
      <c r="A134" s="37"/>
      <c r="B134" s="43"/>
      <c r="C134" s="291" t="s">
        <v>448</v>
      </c>
      <c r="D134" s="291" t="s">
        <v>449</v>
      </c>
      <c r="E134" s="16" t="s">
        <v>139</v>
      </c>
      <c r="F134" s="292">
        <v>7</v>
      </c>
      <c r="G134" s="37"/>
      <c r="H134" s="43"/>
    </row>
    <row r="135" spans="1:8" s="2" customFormat="1" ht="16.8" customHeight="1">
      <c r="A135" s="37"/>
      <c r="B135" s="43"/>
      <c r="C135" s="291" t="s">
        <v>455</v>
      </c>
      <c r="D135" s="291" t="s">
        <v>456</v>
      </c>
      <c r="E135" s="16" t="s">
        <v>139</v>
      </c>
      <c r="F135" s="292">
        <v>4</v>
      </c>
      <c r="G135" s="37"/>
      <c r="H135" s="43"/>
    </row>
    <row r="136" spans="1:8" s="2" customFormat="1" ht="16.8" customHeight="1">
      <c r="A136" s="37"/>
      <c r="B136" s="43"/>
      <c r="C136" s="287" t="s">
        <v>453</v>
      </c>
      <c r="D136" s="288" t="s">
        <v>1</v>
      </c>
      <c r="E136" s="289" t="s">
        <v>1</v>
      </c>
      <c r="F136" s="290">
        <v>2</v>
      </c>
      <c r="G136" s="37"/>
      <c r="H136" s="43"/>
    </row>
    <row r="137" spans="1:8" s="2" customFormat="1" ht="16.8" customHeight="1">
      <c r="A137" s="37"/>
      <c r="B137" s="43"/>
      <c r="C137" s="291" t="s">
        <v>453</v>
      </c>
      <c r="D137" s="291" t="s">
        <v>217</v>
      </c>
      <c r="E137" s="16" t="s">
        <v>1</v>
      </c>
      <c r="F137" s="292">
        <v>2</v>
      </c>
      <c r="G137" s="37"/>
      <c r="H137" s="43"/>
    </row>
    <row r="138" spans="1:8" s="2" customFormat="1" ht="16.8" customHeight="1">
      <c r="A138" s="37"/>
      <c r="B138" s="43"/>
      <c r="C138" s="287" t="s">
        <v>222</v>
      </c>
      <c r="D138" s="288" t="s">
        <v>1</v>
      </c>
      <c r="E138" s="289" t="s">
        <v>1</v>
      </c>
      <c r="F138" s="290">
        <v>1</v>
      </c>
      <c r="G138" s="37"/>
      <c r="H138" s="43"/>
    </row>
    <row r="139" spans="1:8" s="2" customFormat="1" ht="16.8" customHeight="1">
      <c r="A139" s="37"/>
      <c r="B139" s="43"/>
      <c r="C139" s="291" t="s">
        <v>222</v>
      </c>
      <c r="D139" s="291" t="s">
        <v>87</v>
      </c>
      <c r="E139" s="16" t="s">
        <v>1</v>
      </c>
      <c r="F139" s="292">
        <v>1</v>
      </c>
      <c r="G139" s="37"/>
      <c r="H139" s="43"/>
    </row>
    <row r="140" spans="1:8" s="2" customFormat="1" ht="16.8" customHeight="1">
      <c r="A140" s="37"/>
      <c r="B140" s="43"/>
      <c r="C140" s="293" t="s">
        <v>944</v>
      </c>
      <c r="D140" s="37"/>
      <c r="E140" s="37"/>
      <c r="F140" s="37"/>
      <c r="G140" s="37"/>
      <c r="H140" s="43"/>
    </row>
    <row r="141" spans="1:8" s="2" customFormat="1" ht="12">
      <c r="A141" s="37"/>
      <c r="B141" s="43"/>
      <c r="C141" s="291" t="s">
        <v>448</v>
      </c>
      <c r="D141" s="291" t="s">
        <v>449</v>
      </c>
      <c r="E141" s="16" t="s">
        <v>139</v>
      </c>
      <c r="F141" s="292">
        <v>7</v>
      </c>
      <c r="G141" s="37"/>
      <c r="H141" s="43"/>
    </row>
    <row r="142" spans="1:8" s="2" customFormat="1" ht="16.8" customHeight="1">
      <c r="A142" s="37"/>
      <c r="B142" s="43"/>
      <c r="C142" s="291" t="s">
        <v>463</v>
      </c>
      <c r="D142" s="291" t="s">
        <v>464</v>
      </c>
      <c r="E142" s="16" t="s">
        <v>139</v>
      </c>
      <c r="F142" s="292">
        <v>1</v>
      </c>
      <c r="G142" s="37"/>
      <c r="H142" s="43"/>
    </row>
    <row r="143" spans="1:8" s="2" customFormat="1" ht="16.8" customHeight="1">
      <c r="A143" s="37"/>
      <c r="B143" s="43"/>
      <c r="C143" s="287" t="s">
        <v>205</v>
      </c>
      <c r="D143" s="288" t="s">
        <v>1</v>
      </c>
      <c r="E143" s="289" t="s">
        <v>1</v>
      </c>
      <c r="F143" s="290">
        <v>64.301</v>
      </c>
      <c r="G143" s="37"/>
      <c r="H143" s="43"/>
    </row>
    <row r="144" spans="1:8" s="2" customFormat="1" ht="16.8" customHeight="1">
      <c r="A144" s="37"/>
      <c r="B144" s="43"/>
      <c r="C144" s="291" t="s">
        <v>205</v>
      </c>
      <c r="D144" s="291" t="s">
        <v>688</v>
      </c>
      <c r="E144" s="16" t="s">
        <v>1</v>
      </c>
      <c r="F144" s="292">
        <v>64.301</v>
      </c>
      <c r="G144" s="37"/>
      <c r="H144" s="43"/>
    </row>
    <row r="145" spans="1:8" s="2" customFormat="1" ht="16.8" customHeight="1">
      <c r="A145" s="37"/>
      <c r="B145" s="43"/>
      <c r="C145" s="293" t="s">
        <v>944</v>
      </c>
      <c r="D145" s="37"/>
      <c r="E145" s="37"/>
      <c r="F145" s="37"/>
      <c r="G145" s="37"/>
      <c r="H145" s="43"/>
    </row>
    <row r="146" spans="1:8" s="2" customFormat="1" ht="16.8" customHeight="1">
      <c r="A146" s="37"/>
      <c r="B146" s="43"/>
      <c r="C146" s="291" t="s">
        <v>684</v>
      </c>
      <c r="D146" s="291" t="s">
        <v>685</v>
      </c>
      <c r="E146" s="16" t="s">
        <v>278</v>
      </c>
      <c r="F146" s="292">
        <v>64.301</v>
      </c>
      <c r="G146" s="37"/>
      <c r="H146" s="43"/>
    </row>
    <row r="147" spans="1:8" s="2" customFormat="1" ht="12">
      <c r="A147" s="37"/>
      <c r="B147" s="43"/>
      <c r="C147" s="291" t="s">
        <v>695</v>
      </c>
      <c r="D147" s="291" t="s">
        <v>696</v>
      </c>
      <c r="E147" s="16" t="s">
        <v>244</v>
      </c>
      <c r="F147" s="292">
        <v>96.452</v>
      </c>
      <c r="G147" s="37"/>
      <c r="H147" s="43"/>
    </row>
    <row r="148" spans="1:8" s="2" customFormat="1" ht="16.8" customHeight="1">
      <c r="A148" s="37"/>
      <c r="B148" s="43"/>
      <c r="C148" s="291" t="s">
        <v>690</v>
      </c>
      <c r="D148" s="291" t="s">
        <v>691</v>
      </c>
      <c r="E148" s="16" t="s">
        <v>278</v>
      </c>
      <c r="F148" s="292">
        <v>67.516</v>
      </c>
      <c r="G148" s="37"/>
      <c r="H148" s="43"/>
    </row>
    <row r="149" spans="1:8" s="2" customFormat="1" ht="16.8" customHeight="1">
      <c r="A149" s="37"/>
      <c r="B149" s="43"/>
      <c r="C149" s="287" t="s">
        <v>223</v>
      </c>
      <c r="D149" s="288" t="s">
        <v>1</v>
      </c>
      <c r="E149" s="289" t="s">
        <v>1</v>
      </c>
      <c r="F149" s="290">
        <v>0.45</v>
      </c>
      <c r="G149" s="37"/>
      <c r="H149" s="43"/>
    </row>
    <row r="150" spans="1:8" s="2" customFormat="1" ht="16.8" customHeight="1">
      <c r="A150" s="37"/>
      <c r="B150" s="43"/>
      <c r="C150" s="291" t="s">
        <v>223</v>
      </c>
      <c r="D150" s="291" t="s">
        <v>349</v>
      </c>
      <c r="E150" s="16" t="s">
        <v>1</v>
      </c>
      <c r="F150" s="292">
        <v>0.45</v>
      </c>
      <c r="G150" s="37"/>
      <c r="H150" s="43"/>
    </row>
    <row r="151" spans="1:8" s="2" customFormat="1" ht="16.8" customHeight="1">
      <c r="A151" s="37"/>
      <c r="B151" s="43"/>
      <c r="C151" s="293" t="s">
        <v>944</v>
      </c>
      <c r="D151" s="37"/>
      <c r="E151" s="37"/>
      <c r="F151" s="37"/>
      <c r="G151" s="37"/>
      <c r="H151" s="43"/>
    </row>
    <row r="152" spans="1:8" s="2" customFormat="1" ht="16.8" customHeight="1">
      <c r="A152" s="37"/>
      <c r="B152" s="43"/>
      <c r="C152" s="291" t="s">
        <v>345</v>
      </c>
      <c r="D152" s="291" t="s">
        <v>346</v>
      </c>
      <c r="E152" s="16" t="s">
        <v>288</v>
      </c>
      <c r="F152" s="292">
        <v>0.45</v>
      </c>
      <c r="G152" s="37"/>
      <c r="H152" s="43"/>
    </row>
    <row r="153" spans="1:8" s="2" customFormat="1" ht="16.8" customHeight="1">
      <c r="A153" s="37"/>
      <c r="B153" s="43"/>
      <c r="C153" s="291" t="s">
        <v>310</v>
      </c>
      <c r="D153" s="291" t="s">
        <v>311</v>
      </c>
      <c r="E153" s="16" t="s">
        <v>288</v>
      </c>
      <c r="F153" s="292">
        <v>8.765</v>
      </c>
      <c r="G153" s="37"/>
      <c r="H153" s="43"/>
    </row>
    <row r="154" spans="1:8" s="2" customFormat="1" ht="16.8" customHeight="1">
      <c r="A154" s="37"/>
      <c r="B154" s="43"/>
      <c r="C154" s="287" t="s">
        <v>207</v>
      </c>
      <c r="D154" s="288" t="s">
        <v>1</v>
      </c>
      <c r="E154" s="289" t="s">
        <v>1</v>
      </c>
      <c r="F154" s="290">
        <v>96.452</v>
      </c>
      <c r="G154" s="37"/>
      <c r="H154" s="43"/>
    </row>
    <row r="155" spans="1:8" s="2" customFormat="1" ht="16.8" customHeight="1">
      <c r="A155" s="37"/>
      <c r="B155" s="43"/>
      <c r="C155" s="291" t="s">
        <v>207</v>
      </c>
      <c r="D155" s="291" t="s">
        <v>699</v>
      </c>
      <c r="E155" s="16" t="s">
        <v>1</v>
      </c>
      <c r="F155" s="292">
        <v>96.452</v>
      </c>
      <c r="G155" s="37"/>
      <c r="H155" s="43"/>
    </row>
    <row r="156" spans="1:8" s="2" customFormat="1" ht="16.8" customHeight="1">
      <c r="A156" s="37"/>
      <c r="B156" s="43"/>
      <c r="C156" s="293" t="s">
        <v>944</v>
      </c>
      <c r="D156" s="37"/>
      <c r="E156" s="37"/>
      <c r="F156" s="37"/>
      <c r="G156" s="37"/>
      <c r="H156" s="43"/>
    </row>
    <row r="157" spans="1:8" s="2" customFormat="1" ht="12">
      <c r="A157" s="37"/>
      <c r="B157" s="43"/>
      <c r="C157" s="291" t="s">
        <v>695</v>
      </c>
      <c r="D157" s="291" t="s">
        <v>696</v>
      </c>
      <c r="E157" s="16" t="s">
        <v>244</v>
      </c>
      <c r="F157" s="292">
        <v>96.452</v>
      </c>
      <c r="G157" s="37"/>
      <c r="H157" s="43"/>
    </row>
    <row r="158" spans="1:8" s="2" customFormat="1" ht="16.8" customHeight="1">
      <c r="A158" s="37"/>
      <c r="B158" s="43"/>
      <c r="C158" s="291" t="s">
        <v>701</v>
      </c>
      <c r="D158" s="291" t="s">
        <v>702</v>
      </c>
      <c r="E158" s="16" t="s">
        <v>244</v>
      </c>
      <c r="F158" s="292">
        <v>101.275</v>
      </c>
      <c r="G158" s="37"/>
      <c r="H158" s="43"/>
    </row>
    <row r="159" spans="1:8" s="2" customFormat="1" ht="16.8" customHeight="1">
      <c r="A159" s="37"/>
      <c r="B159" s="43"/>
      <c r="C159" s="287" t="s">
        <v>526</v>
      </c>
      <c r="D159" s="288" t="s">
        <v>1</v>
      </c>
      <c r="E159" s="289" t="s">
        <v>1</v>
      </c>
      <c r="F159" s="290">
        <v>0.19</v>
      </c>
      <c r="G159" s="37"/>
      <c r="H159" s="43"/>
    </row>
    <row r="160" spans="1:8" s="2" customFormat="1" ht="16.8" customHeight="1">
      <c r="A160" s="37"/>
      <c r="B160" s="43"/>
      <c r="C160" s="291" t="s">
        <v>526</v>
      </c>
      <c r="D160" s="291" t="s">
        <v>527</v>
      </c>
      <c r="E160" s="16" t="s">
        <v>1</v>
      </c>
      <c r="F160" s="292">
        <v>0.19</v>
      </c>
      <c r="G160" s="37"/>
      <c r="H160" s="43"/>
    </row>
    <row r="161" spans="1:8" s="2" customFormat="1" ht="16.8" customHeight="1">
      <c r="A161" s="37"/>
      <c r="B161" s="43"/>
      <c r="C161" s="287" t="s">
        <v>201</v>
      </c>
      <c r="D161" s="288" t="s">
        <v>1</v>
      </c>
      <c r="E161" s="289" t="s">
        <v>1</v>
      </c>
      <c r="F161" s="290">
        <v>98.861</v>
      </c>
      <c r="G161" s="37"/>
      <c r="H161" s="43"/>
    </row>
    <row r="162" spans="1:8" s="2" customFormat="1" ht="16.8" customHeight="1">
      <c r="A162" s="37"/>
      <c r="B162" s="43"/>
      <c r="C162" s="291" t="s">
        <v>201</v>
      </c>
      <c r="D162" s="291" t="s">
        <v>202</v>
      </c>
      <c r="E162" s="16" t="s">
        <v>1</v>
      </c>
      <c r="F162" s="292">
        <v>98.861</v>
      </c>
      <c r="G162" s="37"/>
      <c r="H162" s="43"/>
    </row>
    <row r="163" spans="1:8" s="2" customFormat="1" ht="16.8" customHeight="1">
      <c r="A163" s="37"/>
      <c r="B163" s="43"/>
      <c r="C163" s="293" t="s">
        <v>944</v>
      </c>
      <c r="D163" s="37"/>
      <c r="E163" s="37"/>
      <c r="F163" s="37"/>
      <c r="G163" s="37"/>
      <c r="H163" s="43"/>
    </row>
    <row r="164" spans="1:8" s="2" customFormat="1" ht="12">
      <c r="A164" s="37"/>
      <c r="B164" s="43"/>
      <c r="C164" s="291" t="s">
        <v>580</v>
      </c>
      <c r="D164" s="291" t="s">
        <v>581</v>
      </c>
      <c r="E164" s="16" t="s">
        <v>278</v>
      </c>
      <c r="F164" s="292">
        <v>99.646</v>
      </c>
      <c r="G164" s="37"/>
      <c r="H164" s="43"/>
    </row>
    <row r="165" spans="1:8" s="2" customFormat="1" ht="16.8" customHeight="1">
      <c r="A165" s="37"/>
      <c r="B165" s="43"/>
      <c r="C165" s="291" t="s">
        <v>585</v>
      </c>
      <c r="D165" s="291" t="s">
        <v>586</v>
      </c>
      <c r="E165" s="16" t="s">
        <v>278</v>
      </c>
      <c r="F165" s="292">
        <v>100.838</v>
      </c>
      <c r="G165" s="37"/>
      <c r="H165" s="43"/>
    </row>
    <row r="166" spans="1:8" s="2" customFormat="1" ht="16.8" customHeight="1">
      <c r="A166" s="37"/>
      <c r="B166" s="43"/>
      <c r="C166" s="287" t="s">
        <v>203</v>
      </c>
      <c r="D166" s="288" t="s">
        <v>1</v>
      </c>
      <c r="E166" s="289" t="s">
        <v>1</v>
      </c>
      <c r="F166" s="290">
        <v>0.785</v>
      </c>
      <c r="G166" s="37"/>
      <c r="H166" s="43"/>
    </row>
    <row r="167" spans="1:8" s="2" customFormat="1" ht="16.8" customHeight="1">
      <c r="A167" s="37"/>
      <c r="B167" s="43"/>
      <c r="C167" s="291" t="s">
        <v>203</v>
      </c>
      <c r="D167" s="291" t="s">
        <v>204</v>
      </c>
      <c r="E167" s="16" t="s">
        <v>1</v>
      </c>
      <c r="F167" s="292">
        <v>0.785</v>
      </c>
      <c r="G167" s="37"/>
      <c r="H167" s="43"/>
    </row>
    <row r="168" spans="1:8" s="2" customFormat="1" ht="16.8" customHeight="1">
      <c r="A168" s="37"/>
      <c r="B168" s="43"/>
      <c r="C168" s="293" t="s">
        <v>944</v>
      </c>
      <c r="D168" s="37"/>
      <c r="E168" s="37"/>
      <c r="F168" s="37"/>
      <c r="G168" s="37"/>
      <c r="H168" s="43"/>
    </row>
    <row r="169" spans="1:8" s="2" customFormat="1" ht="12">
      <c r="A169" s="37"/>
      <c r="B169" s="43"/>
      <c r="C169" s="291" t="s">
        <v>580</v>
      </c>
      <c r="D169" s="291" t="s">
        <v>581</v>
      </c>
      <c r="E169" s="16" t="s">
        <v>278</v>
      </c>
      <c r="F169" s="292">
        <v>99.646</v>
      </c>
      <c r="G169" s="37"/>
      <c r="H169" s="43"/>
    </row>
    <row r="170" spans="1:8" s="2" customFormat="1" ht="16.8" customHeight="1">
      <c r="A170" s="37"/>
      <c r="B170" s="43"/>
      <c r="C170" s="291" t="s">
        <v>590</v>
      </c>
      <c r="D170" s="291" t="s">
        <v>591</v>
      </c>
      <c r="E170" s="16" t="s">
        <v>139</v>
      </c>
      <c r="F170" s="292">
        <v>1.027</v>
      </c>
      <c r="G170" s="37"/>
      <c r="H170" s="43"/>
    </row>
    <row r="171" spans="1:8" s="2" customFormat="1" ht="16.8" customHeight="1">
      <c r="A171" s="37"/>
      <c r="B171" s="43"/>
      <c r="C171" s="287" t="s">
        <v>193</v>
      </c>
      <c r="D171" s="288" t="s">
        <v>1</v>
      </c>
      <c r="E171" s="289" t="s">
        <v>1</v>
      </c>
      <c r="F171" s="290">
        <v>38.518</v>
      </c>
      <c r="G171" s="37"/>
      <c r="H171" s="43"/>
    </row>
    <row r="172" spans="1:8" s="2" customFormat="1" ht="16.8" customHeight="1">
      <c r="A172" s="37"/>
      <c r="B172" s="43"/>
      <c r="C172" s="291" t="s">
        <v>193</v>
      </c>
      <c r="D172" s="291" t="s">
        <v>194</v>
      </c>
      <c r="E172" s="16" t="s">
        <v>1</v>
      </c>
      <c r="F172" s="292">
        <v>38.518</v>
      </c>
      <c r="G172" s="37"/>
      <c r="H172" s="43"/>
    </row>
    <row r="173" spans="1:8" s="2" customFormat="1" ht="16.8" customHeight="1">
      <c r="A173" s="37"/>
      <c r="B173" s="43"/>
      <c r="C173" s="293" t="s">
        <v>944</v>
      </c>
      <c r="D173" s="37"/>
      <c r="E173" s="37"/>
      <c r="F173" s="37"/>
      <c r="G173" s="37"/>
      <c r="H173" s="43"/>
    </row>
    <row r="174" spans="1:8" s="2" customFormat="1" ht="16.8" customHeight="1">
      <c r="A174" s="37"/>
      <c r="B174" s="43"/>
      <c r="C174" s="291" t="s">
        <v>545</v>
      </c>
      <c r="D174" s="291" t="s">
        <v>546</v>
      </c>
      <c r="E174" s="16" t="s">
        <v>278</v>
      </c>
      <c r="F174" s="292">
        <v>141.515</v>
      </c>
      <c r="G174" s="37"/>
      <c r="H174" s="43"/>
    </row>
    <row r="175" spans="1:8" s="2" customFormat="1" ht="16.8" customHeight="1">
      <c r="A175" s="37"/>
      <c r="B175" s="43"/>
      <c r="C175" s="291" t="s">
        <v>555</v>
      </c>
      <c r="D175" s="291" t="s">
        <v>556</v>
      </c>
      <c r="E175" s="16" t="s">
        <v>278</v>
      </c>
      <c r="F175" s="292">
        <v>39.288</v>
      </c>
      <c r="G175" s="37"/>
      <c r="H175" s="43"/>
    </row>
    <row r="176" spans="1:8" s="2" customFormat="1" ht="16.8" customHeight="1">
      <c r="A176" s="37"/>
      <c r="B176" s="43"/>
      <c r="C176" s="287" t="s">
        <v>191</v>
      </c>
      <c r="D176" s="288" t="s">
        <v>1</v>
      </c>
      <c r="E176" s="289" t="s">
        <v>1</v>
      </c>
      <c r="F176" s="290">
        <v>88.107</v>
      </c>
      <c r="G176" s="37"/>
      <c r="H176" s="43"/>
    </row>
    <row r="177" spans="1:8" s="2" customFormat="1" ht="16.8" customHeight="1">
      <c r="A177" s="37"/>
      <c r="B177" s="43"/>
      <c r="C177" s="291" t="s">
        <v>191</v>
      </c>
      <c r="D177" s="291" t="s">
        <v>549</v>
      </c>
      <c r="E177" s="16" t="s">
        <v>1</v>
      </c>
      <c r="F177" s="292">
        <v>88.107</v>
      </c>
      <c r="G177" s="37"/>
      <c r="H177" s="43"/>
    </row>
    <row r="178" spans="1:8" s="2" customFormat="1" ht="16.8" customHeight="1">
      <c r="A178" s="37"/>
      <c r="B178" s="43"/>
      <c r="C178" s="293" t="s">
        <v>944</v>
      </c>
      <c r="D178" s="37"/>
      <c r="E178" s="37"/>
      <c r="F178" s="37"/>
      <c r="G178" s="37"/>
      <c r="H178" s="43"/>
    </row>
    <row r="179" spans="1:8" s="2" customFormat="1" ht="16.8" customHeight="1">
      <c r="A179" s="37"/>
      <c r="B179" s="43"/>
      <c r="C179" s="291" t="s">
        <v>545</v>
      </c>
      <c r="D179" s="291" t="s">
        <v>546</v>
      </c>
      <c r="E179" s="16" t="s">
        <v>278</v>
      </c>
      <c r="F179" s="292">
        <v>141.515</v>
      </c>
      <c r="G179" s="37"/>
      <c r="H179" s="43"/>
    </row>
    <row r="180" spans="1:8" s="2" customFormat="1" ht="16.8" customHeight="1">
      <c r="A180" s="37"/>
      <c r="B180" s="43"/>
      <c r="C180" s="291" t="s">
        <v>551</v>
      </c>
      <c r="D180" s="291" t="s">
        <v>552</v>
      </c>
      <c r="E180" s="16" t="s">
        <v>278</v>
      </c>
      <c r="F180" s="292">
        <v>89.869</v>
      </c>
      <c r="G180" s="37"/>
      <c r="H180" s="43"/>
    </row>
    <row r="181" spans="1:8" s="2" customFormat="1" ht="16.8" customHeight="1">
      <c r="A181" s="37"/>
      <c r="B181" s="43"/>
      <c r="C181" s="287" t="s">
        <v>196</v>
      </c>
      <c r="D181" s="288" t="s">
        <v>1</v>
      </c>
      <c r="E181" s="289" t="s">
        <v>1</v>
      </c>
      <c r="F181" s="290">
        <v>5.182</v>
      </c>
      <c r="G181" s="37"/>
      <c r="H181" s="43"/>
    </row>
    <row r="182" spans="1:8" s="2" customFormat="1" ht="16.8" customHeight="1">
      <c r="A182" s="37"/>
      <c r="B182" s="43"/>
      <c r="C182" s="291" t="s">
        <v>196</v>
      </c>
      <c r="D182" s="291" t="s">
        <v>197</v>
      </c>
      <c r="E182" s="16" t="s">
        <v>1</v>
      </c>
      <c r="F182" s="292">
        <v>5.182</v>
      </c>
      <c r="G182" s="37"/>
      <c r="H182" s="43"/>
    </row>
    <row r="183" spans="1:8" s="2" customFormat="1" ht="16.8" customHeight="1">
      <c r="A183" s="37"/>
      <c r="B183" s="43"/>
      <c r="C183" s="293" t="s">
        <v>944</v>
      </c>
      <c r="D183" s="37"/>
      <c r="E183" s="37"/>
      <c r="F183" s="37"/>
      <c r="G183" s="37"/>
      <c r="H183" s="43"/>
    </row>
    <row r="184" spans="1:8" s="2" customFormat="1" ht="16.8" customHeight="1">
      <c r="A184" s="37"/>
      <c r="B184" s="43"/>
      <c r="C184" s="291" t="s">
        <v>545</v>
      </c>
      <c r="D184" s="291" t="s">
        <v>546</v>
      </c>
      <c r="E184" s="16" t="s">
        <v>278</v>
      </c>
      <c r="F184" s="292">
        <v>141.515</v>
      </c>
      <c r="G184" s="37"/>
      <c r="H184" s="43"/>
    </row>
    <row r="185" spans="1:8" s="2" customFormat="1" ht="16.8" customHeight="1">
      <c r="A185" s="37"/>
      <c r="B185" s="43"/>
      <c r="C185" s="291" t="s">
        <v>565</v>
      </c>
      <c r="D185" s="291" t="s">
        <v>566</v>
      </c>
      <c r="E185" s="16" t="s">
        <v>278</v>
      </c>
      <c r="F185" s="292">
        <v>5.286</v>
      </c>
      <c r="G185" s="37"/>
      <c r="H185" s="43"/>
    </row>
    <row r="186" spans="1:8" s="2" customFormat="1" ht="16.8" customHeight="1">
      <c r="A186" s="37"/>
      <c r="B186" s="43"/>
      <c r="C186" s="287" t="s">
        <v>195</v>
      </c>
      <c r="D186" s="288" t="s">
        <v>1</v>
      </c>
      <c r="E186" s="289" t="s">
        <v>1</v>
      </c>
      <c r="F186" s="290">
        <v>5</v>
      </c>
      <c r="G186" s="37"/>
      <c r="H186" s="43"/>
    </row>
    <row r="187" spans="1:8" s="2" customFormat="1" ht="16.8" customHeight="1">
      <c r="A187" s="37"/>
      <c r="B187" s="43"/>
      <c r="C187" s="291" t="s">
        <v>195</v>
      </c>
      <c r="D187" s="291" t="s">
        <v>175</v>
      </c>
      <c r="E187" s="16" t="s">
        <v>1</v>
      </c>
      <c r="F187" s="292">
        <v>5</v>
      </c>
      <c r="G187" s="37"/>
      <c r="H187" s="43"/>
    </row>
    <row r="188" spans="1:8" s="2" customFormat="1" ht="16.8" customHeight="1">
      <c r="A188" s="37"/>
      <c r="B188" s="43"/>
      <c r="C188" s="293" t="s">
        <v>944</v>
      </c>
      <c r="D188" s="37"/>
      <c r="E188" s="37"/>
      <c r="F188" s="37"/>
      <c r="G188" s="37"/>
      <c r="H188" s="43"/>
    </row>
    <row r="189" spans="1:8" s="2" customFormat="1" ht="16.8" customHeight="1">
      <c r="A189" s="37"/>
      <c r="B189" s="43"/>
      <c r="C189" s="291" t="s">
        <v>545</v>
      </c>
      <c r="D189" s="291" t="s">
        <v>546</v>
      </c>
      <c r="E189" s="16" t="s">
        <v>278</v>
      </c>
      <c r="F189" s="292">
        <v>141.515</v>
      </c>
      <c r="G189" s="37"/>
      <c r="H189" s="43"/>
    </row>
    <row r="190" spans="1:8" s="2" customFormat="1" ht="16.8" customHeight="1">
      <c r="A190" s="37"/>
      <c r="B190" s="43"/>
      <c r="C190" s="291" t="s">
        <v>560</v>
      </c>
      <c r="D190" s="291" t="s">
        <v>561</v>
      </c>
      <c r="E190" s="16" t="s">
        <v>278</v>
      </c>
      <c r="F190" s="292">
        <v>5.1</v>
      </c>
      <c r="G190" s="37"/>
      <c r="H190" s="43"/>
    </row>
    <row r="191" spans="1:8" s="2" customFormat="1" ht="16.8" customHeight="1">
      <c r="A191" s="37"/>
      <c r="B191" s="43"/>
      <c r="C191" s="287" t="s">
        <v>198</v>
      </c>
      <c r="D191" s="288" t="s">
        <v>1</v>
      </c>
      <c r="E191" s="289" t="s">
        <v>1</v>
      </c>
      <c r="F191" s="290">
        <v>4.708</v>
      </c>
      <c r="G191" s="37"/>
      <c r="H191" s="43"/>
    </row>
    <row r="192" spans="1:8" s="2" customFormat="1" ht="16.8" customHeight="1">
      <c r="A192" s="37"/>
      <c r="B192" s="43"/>
      <c r="C192" s="291" t="s">
        <v>198</v>
      </c>
      <c r="D192" s="291" t="s">
        <v>199</v>
      </c>
      <c r="E192" s="16" t="s">
        <v>1</v>
      </c>
      <c r="F192" s="292">
        <v>4.708</v>
      </c>
      <c r="G192" s="37"/>
      <c r="H192" s="43"/>
    </row>
    <row r="193" spans="1:8" s="2" customFormat="1" ht="16.8" customHeight="1">
      <c r="A193" s="37"/>
      <c r="B193" s="43"/>
      <c r="C193" s="293" t="s">
        <v>944</v>
      </c>
      <c r="D193" s="37"/>
      <c r="E193" s="37"/>
      <c r="F193" s="37"/>
      <c r="G193" s="37"/>
      <c r="H193" s="43"/>
    </row>
    <row r="194" spans="1:8" s="2" customFormat="1" ht="16.8" customHeight="1">
      <c r="A194" s="37"/>
      <c r="B194" s="43"/>
      <c r="C194" s="291" t="s">
        <v>545</v>
      </c>
      <c r="D194" s="291" t="s">
        <v>546</v>
      </c>
      <c r="E194" s="16" t="s">
        <v>278</v>
      </c>
      <c r="F194" s="292">
        <v>141.515</v>
      </c>
      <c r="G194" s="37"/>
      <c r="H194" s="43"/>
    </row>
    <row r="195" spans="1:8" s="2" customFormat="1" ht="16.8" customHeight="1">
      <c r="A195" s="37"/>
      <c r="B195" s="43"/>
      <c r="C195" s="291" t="s">
        <v>570</v>
      </c>
      <c r="D195" s="291" t="s">
        <v>571</v>
      </c>
      <c r="E195" s="16" t="s">
        <v>139</v>
      </c>
      <c r="F195" s="292">
        <v>6.157</v>
      </c>
      <c r="G195" s="37"/>
      <c r="H195" s="43"/>
    </row>
    <row r="196" spans="1:8" s="2" customFormat="1" ht="16.8" customHeight="1">
      <c r="A196" s="37"/>
      <c r="B196" s="43"/>
      <c r="C196" s="287" t="s">
        <v>200</v>
      </c>
      <c r="D196" s="288" t="s">
        <v>1</v>
      </c>
      <c r="E196" s="289" t="s">
        <v>1</v>
      </c>
      <c r="F196" s="290">
        <v>4</v>
      </c>
      <c r="G196" s="37"/>
      <c r="H196" s="43"/>
    </row>
    <row r="197" spans="1:8" s="2" customFormat="1" ht="16.8" customHeight="1">
      <c r="A197" s="37"/>
      <c r="B197" s="43"/>
      <c r="C197" s="291" t="s">
        <v>200</v>
      </c>
      <c r="D197" s="291" t="s">
        <v>141</v>
      </c>
      <c r="E197" s="16" t="s">
        <v>1</v>
      </c>
      <c r="F197" s="292">
        <v>4</v>
      </c>
      <c r="G197" s="37"/>
      <c r="H197" s="43"/>
    </row>
    <row r="198" spans="1:8" s="2" customFormat="1" ht="16.8" customHeight="1">
      <c r="A198" s="37"/>
      <c r="B198" s="43"/>
      <c r="C198" s="293" t="s">
        <v>944</v>
      </c>
      <c r="D198" s="37"/>
      <c r="E198" s="37"/>
      <c r="F198" s="37"/>
      <c r="G198" s="37"/>
      <c r="H198" s="43"/>
    </row>
    <row r="199" spans="1:8" s="2" customFormat="1" ht="16.8" customHeight="1">
      <c r="A199" s="37"/>
      <c r="B199" s="43"/>
      <c r="C199" s="291" t="s">
        <v>595</v>
      </c>
      <c r="D199" s="291" t="s">
        <v>596</v>
      </c>
      <c r="E199" s="16" t="s">
        <v>278</v>
      </c>
      <c r="F199" s="292">
        <v>4</v>
      </c>
      <c r="G199" s="37"/>
      <c r="H199" s="43"/>
    </row>
    <row r="200" spans="1:8" s="2" customFormat="1" ht="16.8" customHeight="1">
      <c r="A200" s="37"/>
      <c r="B200" s="43"/>
      <c r="C200" s="291" t="s">
        <v>600</v>
      </c>
      <c r="D200" s="291" t="s">
        <v>601</v>
      </c>
      <c r="E200" s="16" t="s">
        <v>278</v>
      </c>
      <c r="F200" s="292">
        <v>4</v>
      </c>
      <c r="G200" s="37"/>
      <c r="H200" s="43"/>
    </row>
    <row r="201" spans="1:8" s="2" customFormat="1" ht="16.8" customHeight="1">
      <c r="A201" s="37"/>
      <c r="B201" s="43"/>
      <c r="C201" s="287" t="s">
        <v>225</v>
      </c>
      <c r="D201" s="288" t="s">
        <v>1</v>
      </c>
      <c r="E201" s="289" t="s">
        <v>1</v>
      </c>
      <c r="F201" s="290">
        <v>0.49</v>
      </c>
      <c r="G201" s="37"/>
      <c r="H201" s="43"/>
    </row>
    <row r="202" spans="1:8" s="2" customFormat="1" ht="16.8" customHeight="1">
      <c r="A202" s="37"/>
      <c r="B202" s="43"/>
      <c r="C202" s="291" t="s">
        <v>225</v>
      </c>
      <c r="D202" s="291" t="s">
        <v>320</v>
      </c>
      <c r="E202" s="16" t="s">
        <v>1</v>
      </c>
      <c r="F202" s="292">
        <v>0.49</v>
      </c>
      <c r="G202" s="37"/>
      <c r="H202" s="43"/>
    </row>
    <row r="203" spans="1:8" s="2" customFormat="1" ht="16.8" customHeight="1">
      <c r="A203" s="37"/>
      <c r="B203" s="43"/>
      <c r="C203" s="293" t="s">
        <v>944</v>
      </c>
      <c r="D203" s="37"/>
      <c r="E203" s="37"/>
      <c r="F203" s="37"/>
      <c r="G203" s="37"/>
      <c r="H203" s="43"/>
    </row>
    <row r="204" spans="1:8" s="2" customFormat="1" ht="16.8" customHeight="1">
      <c r="A204" s="37"/>
      <c r="B204" s="43"/>
      <c r="C204" s="291" t="s">
        <v>316</v>
      </c>
      <c r="D204" s="291" t="s">
        <v>317</v>
      </c>
      <c r="E204" s="16" t="s">
        <v>288</v>
      </c>
      <c r="F204" s="292">
        <v>0.49</v>
      </c>
      <c r="G204" s="37"/>
      <c r="H204" s="43"/>
    </row>
    <row r="205" spans="1:8" s="2" customFormat="1" ht="16.8" customHeight="1">
      <c r="A205" s="37"/>
      <c r="B205" s="43"/>
      <c r="C205" s="291" t="s">
        <v>322</v>
      </c>
      <c r="D205" s="291" t="s">
        <v>323</v>
      </c>
      <c r="E205" s="16" t="s">
        <v>324</v>
      </c>
      <c r="F205" s="292">
        <v>0.98</v>
      </c>
      <c r="G205" s="37"/>
      <c r="H205" s="43"/>
    </row>
    <row r="206" spans="1:8" s="2" customFormat="1" ht="16.8" customHeight="1">
      <c r="A206" s="37"/>
      <c r="B206" s="43"/>
      <c r="C206" s="287" t="s">
        <v>177</v>
      </c>
      <c r="D206" s="288" t="s">
        <v>1</v>
      </c>
      <c r="E206" s="289" t="s">
        <v>1</v>
      </c>
      <c r="F206" s="290">
        <v>71.994</v>
      </c>
      <c r="G206" s="37"/>
      <c r="H206" s="43"/>
    </row>
    <row r="207" spans="1:8" s="2" customFormat="1" ht="16.8" customHeight="1">
      <c r="A207" s="37"/>
      <c r="B207" s="43"/>
      <c r="C207" s="291" t="s">
        <v>177</v>
      </c>
      <c r="D207" s="291" t="s">
        <v>291</v>
      </c>
      <c r="E207" s="16" t="s">
        <v>1</v>
      </c>
      <c r="F207" s="292">
        <v>71.994</v>
      </c>
      <c r="G207" s="37"/>
      <c r="H207" s="43"/>
    </row>
    <row r="208" spans="1:8" s="2" customFormat="1" ht="16.8" customHeight="1">
      <c r="A208" s="37"/>
      <c r="B208" s="43"/>
      <c r="C208" s="293" t="s">
        <v>944</v>
      </c>
      <c r="D208" s="37"/>
      <c r="E208" s="37"/>
      <c r="F208" s="37"/>
      <c r="G208" s="37"/>
      <c r="H208" s="43"/>
    </row>
    <row r="209" spans="1:8" s="2" customFormat="1" ht="12">
      <c r="A209" s="37"/>
      <c r="B209" s="43"/>
      <c r="C209" s="291" t="s">
        <v>286</v>
      </c>
      <c r="D209" s="291" t="s">
        <v>287</v>
      </c>
      <c r="E209" s="16" t="s">
        <v>288</v>
      </c>
      <c r="F209" s="292">
        <v>71.994</v>
      </c>
      <c r="G209" s="37"/>
      <c r="H209" s="43"/>
    </row>
    <row r="210" spans="1:8" s="2" customFormat="1" ht="12">
      <c r="A210" s="37"/>
      <c r="B210" s="43"/>
      <c r="C210" s="291" t="s">
        <v>298</v>
      </c>
      <c r="D210" s="291" t="s">
        <v>299</v>
      </c>
      <c r="E210" s="16" t="s">
        <v>288</v>
      </c>
      <c r="F210" s="292">
        <v>72.429</v>
      </c>
      <c r="G210" s="37"/>
      <c r="H210" s="43"/>
    </row>
    <row r="211" spans="1:8" s="2" customFormat="1" ht="16.8" customHeight="1">
      <c r="A211" s="37"/>
      <c r="B211" s="43"/>
      <c r="C211" s="287" t="s">
        <v>168</v>
      </c>
      <c r="D211" s="288" t="s">
        <v>1</v>
      </c>
      <c r="E211" s="289" t="s">
        <v>1</v>
      </c>
      <c r="F211" s="290">
        <v>72.429</v>
      </c>
      <c r="G211" s="37"/>
      <c r="H211" s="43"/>
    </row>
    <row r="212" spans="1:8" s="2" customFormat="1" ht="16.8" customHeight="1">
      <c r="A212" s="37"/>
      <c r="B212" s="43"/>
      <c r="C212" s="291" t="s">
        <v>168</v>
      </c>
      <c r="D212" s="291" t="s">
        <v>302</v>
      </c>
      <c r="E212" s="16" t="s">
        <v>1</v>
      </c>
      <c r="F212" s="292">
        <v>72.429</v>
      </c>
      <c r="G212" s="37"/>
      <c r="H212" s="43"/>
    </row>
    <row r="213" spans="1:8" s="2" customFormat="1" ht="16.8" customHeight="1">
      <c r="A213" s="37"/>
      <c r="B213" s="43"/>
      <c r="C213" s="293" t="s">
        <v>944</v>
      </c>
      <c r="D213" s="37"/>
      <c r="E213" s="37"/>
      <c r="F213" s="37"/>
      <c r="G213" s="37"/>
      <c r="H213" s="43"/>
    </row>
    <row r="214" spans="1:8" s="2" customFormat="1" ht="12">
      <c r="A214" s="37"/>
      <c r="B214" s="43"/>
      <c r="C214" s="291" t="s">
        <v>298</v>
      </c>
      <c r="D214" s="291" t="s">
        <v>299</v>
      </c>
      <c r="E214" s="16" t="s">
        <v>288</v>
      </c>
      <c r="F214" s="292">
        <v>72.429</v>
      </c>
      <c r="G214" s="37"/>
      <c r="H214" s="43"/>
    </row>
    <row r="215" spans="1:8" s="2" customFormat="1" ht="12">
      <c r="A215" s="37"/>
      <c r="B215" s="43"/>
      <c r="C215" s="291" t="s">
        <v>304</v>
      </c>
      <c r="D215" s="291" t="s">
        <v>305</v>
      </c>
      <c r="E215" s="16" t="s">
        <v>288</v>
      </c>
      <c r="F215" s="292">
        <v>72.429</v>
      </c>
      <c r="G215" s="37"/>
      <c r="H215" s="43"/>
    </row>
    <row r="216" spans="1:8" s="2" customFormat="1" ht="12">
      <c r="A216" s="37"/>
      <c r="B216" s="43"/>
      <c r="C216" s="291" t="s">
        <v>628</v>
      </c>
      <c r="D216" s="291" t="s">
        <v>629</v>
      </c>
      <c r="E216" s="16" t="s">
        <v>324</v>
      </c>
      <c r="F216" s="292">
        <v>290.57</v>
      </c>
      <c r="G216" s="37"/>
      <c r="H216" s="43"/>
    </row>
    <row r="217" spans="1:8" s="2" customFormat="1" ht="16.8" customHeight="1">
      <c r="A217" s="37"/>
      <c r="B217" s="43"/>
      <c r="C217" s="287" t="s">
        <v>185</v>
      </c>
      <c r="D217" s="288" t="s">
        <v>1</v>
      </c>
      <c r="E217" s="289" t="s">
        <v>1</v>
      </c>
      <c r="F217" s="290">
        <v>60</v>
      </c>
      <c r="G217" s="37"/>
      <c r="H217" s="43"/>
    </row>
    <row r="218" spans="1:8" s="2" customFormat="1" ht="16.8" customHeight="1">
      <c r="A218" s="37"/>
      <c r="B218" s="43"/>
      <c r="C218" s="291" t="s">
        <v>185</v>
      </c>
      <c r="D218" s="291" t="s">
        <v>720</v>
      </c>
      <c r="E218" s="16" t="s">
        <v>1</v>
      </c>
      <c r="F218" s="292">
        <v>60</v>
      </c>
      <c r="G218" s="37"/>
      <c r="H218" s="43"/>
    </row>
    <row r="219" spans="1:8" s="2" customFormat="1" ht="16.8" customHeight="1">
      <c r="A219" s="37"/>
      <c r="B219" s="43"/>
      <c r="C219" s="293" t="s">
        <v>944</v>
      </c>
      <c r="D219" s="37"/>
      <c r="E219" s="37"/>
      <c r="F219" s="37"/>
      <c r="G219" s="37"/>
      <c r="H219" s="43"/>
    </row>
    <row r="220" spans="1:8" s="2" customFormat="1" ht="16.8" customHeight="1">
      <c r="A220" s="37"/>
      <c r="B220" s="43"/>
      <c r="C220" s="291" t="s">
        <v>716</v>
      </c>
      <c r="D220" s="291" t="s">
        <v>717</v>
      </c>
      <c r="E220" s="16" t="s">
        <v>278</v>
      </c>
      <c r="F220" s="292">
        <v>60</v>
      </c>
      <c r="G220" s="37"/>
      <c r="H220" s="43"/>
    </row>
    <row r="221" spans="1:8" s="2" customFormat="1" ht="16.8" customHeight="1">
      <c r="A221" s="37"/>
      <c r="B221" s="43"/>
      <c r="C221" s="291" t="s">
        <v>727</v>
      </c>
      <c r="D221" s="291" t="s">
        <v>728</v>
      </c>
      <c r="E221" s="16" t="s">
        <v>278</v>
      </c>
      <c r="F221" s="292">
        <v>60</v>
      </c>
      <c r="G221" s="37"/>
      <c r="H221" s="43"/>
    </row>
    <row r="222" spans="1:8" s="2" customFormat="1" ht="16.8" customHeight="1">
      <c r="A222" s="37"/>
      <c r="B222" s="43"/>
      <c r="C222" s="291" t="s">
        <v>737</v>
      </c>
      <c r="D222" s="291" t="s">
        <v>738</v>
      </c>
      <c r="E222" s="16" t="s">
        <v>278</v>
      </c>
      <c r="F222" s="292">
        <v>40</v>
      </c>
      <c r="G222" s="37"/>
      <c r="H222" s="43"/>
    </row>
    <row r="223" spans="1:8" s="2" customFormat="1" ht="16.8" customHeight="1">
      <c r="A223" s="37"/>
      <c r="B223" s="43"/>
      <c r="C223" s="287" t="s">
        <v>220</v>
      </c>
      <c r="D223" s="288" t="s">
        <v>1</v>
      </c>
      <c r="E223" s="289" t="s">
        <v>1</v>
      </c>
      <c r="F223" s="290">
        <v>5</v>
      </c>
      <c r="G223" s="37"/>
      <c r="H223" s="43"/>
    </row>
    <row r="224" spans="1:8" s="2" customFormat="1" ht="16.8" customHeight="1">
      <c r="A224" s="37"/>
      <c r="B224" s="43"/>
      <c r="C224" s="291" t="s">
        <v>220</v>
      </c>
      <c r="D224" s="291" t="s">
        <v>446</v>
      </c>
      <c r="E224" s="16" t="s">
        <v>1</v>
      </c>
      <c r="F224" s="292">
        <v>5</v>
      </c>
      <c r="G224" s="37"/>
      <c r="H224" s="43"/>
    </row>
    <row r="225" spans="1:8" s="2" customFormat="1" ht="16.8" customHeight="1">
      <c r="A225" s="37"/>
      <c r="B225" s="43"/>
      <c r="C225" s="293" t="s">
        <v>944</v>
      </c>
      <c r="D225" s="37"/>
      <c r="E225" s="37"/>
      <c r="F225" s="37"/>
      <c r="G225" s="37"/>
      <c r="H225" s="43"/>
    </row>
    <row r="226" spans="1:8" s="2" customFormat="1" ht="16.8" customHeight="1">
      <c r="A226" s="37"/>
      <c r="B226" s="43"/>
      <c r="C226" s="291" t="s">
        <v>442</v>
      </c>
      <c r="D226" s="291" t="s">
        <v>443</v>
      </c>
      <c r="E226" s="16" t="s">
        <v>278</v>
      </c>
      <c r="F226" s="292">
        <v>5</v>
      </c>
      <c r="G226" s="37"/>
      <c r="H226" s="43"/>
    </row>
    <row r="227" spans="1:8" s="2" customFormat="1" ht="12">
      <c r="A227" s="37"/>
      <c r="B227" s="43"/>
      <c r="C227" s="291" t="s">
        <v>292</v>
      </c>
      <c r="D227" s="291" t="s">
        <v>293</v>
      </c>
      <c r="E227" s="16" t="s">
        <v>288</v>
      </c>
      <c r="F227" s="292">
        <v>9.2</v>
      </c>
      <c r="G227" s="37"/>
      <c r="H227" s="43"/>
    </row>
    <row r="228" spans="1:8" s="2" customFormat="1" ht="16.8" customHeight="1">
      <c r="A228" s="37"/>
      <c r="B228" s="43"/>
      <c r="C228" s="291" t="s">
        <v>310</v>
      </c>
      <c r="D228" s="291" t="s">
        <v>311</v>
      </c>
      <c r="E228" s="16" t="s">
        <v>288</v>
      </c>
      <c r="F228" s="292">
        <v>8.765</v>
      </c>
      <c r="G228" s="37"/>
      <c r="H228" s="43"/>
    </row>
    <row r="229" spans="1:8" s="2" customFormat="1" ht="16.8" customHeight="1">
      <c r="A229" s="37"/>
      <c r="B229" s="43"/>
      <c r="C229" s="291" t="s">
        <v>316</v>
      </c>
      <c r="D229" s="291" t="s">
        <v>317</v>
      </c>
      <c r="E229" s="16" t="s">
        <v>288</v>
      </c>
      <c r="F229" s="292">
        <v>0.49</v>
      </c>
      <c r="G229" s="37"/>
      <c r="H229" s="43"/>
    </row>
    <row r="230" spans="1:8" s="2" customFormat="1" ht="16.8" customHeight="1">
      <c r="A230" s="37"/>
      <c r="B230" s="43"/>
      <c r="C230" s="291" t="s">
        <v>345</v>
      </c>
      <c r="D230" s="291" t="s">
        <v>346</v>
      </c>
      <c r="E230" s="16" t="s">
        <v>288</v>
      </c>
      <c r="F230" s="292">
        <v>0.45</v>
      </c>
      <c r="G230" s="37"/>
      <c r="H230" s="43"/>
    </row>
    <row r="231" spans="1:8" s="2" customFormat="1" ht="16.8" customHeight="1">
      <c r="A231" s="37"/>
      <c r="B231" s="43"/>
      <c r="C231" s="291" t="s">
        <v>522</v>
      </c>
      <c r="D231" s="291" t="s">
        <v>523</v>
      </c>
      <c r="E231" s="16" t="s">
        <v>288</v>
      </c>
      <c r="F231" s="292">
        <v>0.19</v>
      </c>
      <c r="G231" s="37"/>
      <c r="H231" s="43"/>
    </row>
    <row r="232" spans="1:8" s="2" customFormat="1" ht="16.8" customHeight="1">
      <c r="A232" s="37"/>
      <c r="B232" s="43"/>
      <c r="C232" s="287" t="s">
        <v>181</v>
      </c>
      <c r="D232" s="288" t="s">
        <v>1</v>
      </c>
      <c r="E232" s="289" t="s">
        <v>1</v>
      </c>
      <c r="F232" s="290">
        <v>12.54</v>
      </c>
      <c r="G232" s="37"/>
      <c r="H232" s="43"/>
    </row>
    <row r="233" spans="1:8" s="2" customFormat="1" ht="16.8" customHeight="1">
      <c r="A233" s="37"/>
      <c r="B233" s="43"/>
      <c r="C233" s="291" t="s">
        <v>181</v>
      </c>
      <c r="D233" s="291" t="s">
        <v>182</v>
      </c>
      <c r="E233" s="16" t="s">
        <v>1</v>
      </c>
      <c r="F233" s="292">
        <v>12.54</v>
      </c>
      <c r="G233" s="37"/>
      <c r="H233" s="43"/>
    </row>
    <row r="234" spans="1:8" s="2" customFormat="1" ht="16.8" customHeight="1">
      <c r="A234" s="37"/>
      <c r="B234" s="43"/>
      <c r="C234" s="293" t="s">
        <v>944</v>
      </c>
      <c r="D234" s="37"/>
      <c r="E234" s="37"/>
      <c r="F234" s="37"/>
      <c r="G234" s="37"/>
      <c r="H234" s="43"/>
    </row>
    <row r="235" spans="1:8" s="2" customFormat="1" ht="16.8" customHeight="1">
      <c r="A235" s="37"/>
      <c r="B235" s="43"/>
      <c r="C235" s="291" t="s">
        <v>614</v>
      </c>
      <c r="D235" s="291" t="s">
        <v>615</v>
      </c>
      <c r="E235" s="16" t="s">
        <v>278</v>
      </c>
      <c r="F235" s="292">
        <v>12.54</v>
      </c>
      <c r="G235" s="37"/>
      <c r="H235" s="43"/>
    </row>
    <row r="236" spans="1:8" s="2" customFormat="1" ht="16.8" customHeight="1">
      <c r="A236" s="37"/>
      <c r="B236" s="43"/>
      <c r="C236" s="291" t="s">
        <v>604</v>
      </c>
      <c r="D236" s="291" t="s">
        <v>605</v>
      </c>
      <c r="E236" s="16" t="s">
        <v>278</v>
      </c>
      <c r="F236" s="292">
        <v>12.54</v>
      </c>
      <c r="G236" s="37"/>
      <c r="H236" s="43"/>
    </row>
    <row r="237" spans="1:8" s="2" customFormat="1" ht="16.8" customHeight="1">
      <c r="A237" s="37"/>
      <c r="B237" s="43"/>
      <c r="C237" s="291" t="s">
        <v>609</v>
      </c>
      <c r="D237" s="291" t="s">
        <v>610</v>
      </c>
      <c r="E237" s="16" t="s">
        <v>278</v>
      </c>
      <c r="F237" s="292">
        <v>12.54</v>
      </c>
      <c r="G237" s="37"/>
      <c r="H237" s="43"/>
    </row>
    <row r="238" spans="1:8" s="2" customFormat="1" ht="16.8" customHeight="1">
      <c r="A238" s="37"/>
      <c r="B238" s="43"/>
      <c r="C238" s="287" t="s">
        <v>227</v>
      </c>
      <c r="D238" s="288" t="s">
        <v>1</v>
      </c>
      <c r="E238" s="289" t="s">
        <v>1</v>
      </c>
      <c r="F238" s="290">
        <v>9.2</v>
      </c>
      <c r="G238" s="37"/>
      <c r="H238" s="43"/>
    </row>
    <row r="239" spans="1:8" s="2" customFormat="1" ht="16.8" customHeight="1">
      <c r="A239" s="37"/>
      <c r="B239" s="43"/>
      <c r="C239" s="291" t="s">
        <v>227</v>
      </c>
      <c r="D239" s="291" t="s">
        <v>296</v>
      </c>
      <c r="E239" s="16" t="s">
        <v>1</v>
      </c>
      <c r="F239" s="292">
        <v>9.2</v>
      </c>
      <c r="G239" s="37"/>
      <c r="H239" s="43"/>
    </row>
    <row r="240" spans="1:8" s="2" customFormat="1" ht="16.8" customHeight="1">
      <c r="A240" s="37"/>
      <c r="B240" s="43"/>
      <c r="C240" s="293" t="s">
        <v>944</v>
      </c>
      <c r="D240" s="37"/>
      <c r="E240" s="37"/>
      <c r="F240" s="37"/>
      <c r="G240" s="37"/>
      <c r="H240" s="43"/>
    </row>
    <row r="241" spans="1:8" s="2" customFormat="1" ht="12">
      <c r="A241" s="37"/>
      <c r="B241" s="43"/>
      <c r="C241" s="291" t="s">
        <v>292</v>
      </c>
      <c r="D241" s="291" t="s">
        <v>293</v>
      </c>
      <c r="E241" s="16" t="s">
        <v>288</v>
      </c>
      <c r="F241" s="292">
        <v>9.2</v>
      </c>
      <c r="G241" s="37"/>
      <c r="H241" s="43"/>
    </row>
    <row r="242" spans="1:8" s="2" customFormat="1" ht="12">
      <c r="A242" s="37"/>
      <c r="B242" s="43"/>
      <c r="C242" s="291" t="s">
        <v>298</v>
      </c>
      <c r="D242" s="291" t="s">
        <v>299</v>
      </c>
      <c r="E242" s="16" t="s">
        <v>288</v>
      </c>
      <c r="F242" s="292">
        <v>72.429</v>
      </c>
      <c r="G242" s="37"/>
      <c r="H242" s="43"/>
    </row>
    <row r="243" spans="1:8" s="2" customFormat="1" ht="16.8" customHeight="1">
      <c r="A243" s="37"/>
      <c r="B243" s="43"/>
      <c r="C243" s="291" t="s">
        <v>310</v>
      </c>
      <c r="D243" s="291" t="s">
        <v>311</v>
      </c>
      <c r="E243" s="16" t="s">
        <v>288</v>
      </c>
      <c r="F243" s="292">
        <v>8.765</v>
      </c>
      <c r="G243" s="37"/>
      <c r="H243" s="43"/>
    </row>
    <row r="244" spans="1:8" s="2" customFormat="1" ht="16.8" customHeight="1">
      <c r="A244" s="37"/>
      <c r="B244" s="43"/>
      <c r="C244" s="287" t="s">
        <v>209</v>
      </c>
      <c r="D244" s="288" t="s">
        <v>1</v>
      </c>
      <c r="E244" s="289" t="s">
        <v>1</v>
      </c>
      <c r="F244" s="290">
        <v>10</v>
      </c>
      <c r="G244" s="37"/>
      <c r="H244" s="43"/>
    </row>
    <row r="245" spans="1:8" s="2" customFormat="1" ht="16.8" customHeight="1">
      <c r="A245" s="37"/>
      <c r="B245" s="43"/>
      <c r="C245" s="291" t="s">
        <v>209</v>
      </c>
      <c r="D245" s="291" t="s">
        <v>210</v>
      </c>
      <c r="E245" s="16" t="s">
        <v>1</v>
      </c>
      <c r="F245" s="292">
        <v>10</v>
      </c>
      <c r="G245" s="37"/>
      <c r="H245" s="43"/>
    </row>
    <row r="246" spans="1:8" s="2" customFormat="1" ht="16.8" customHeight="1">
      <c r="A246" s="37"/>
      <c r="B246" s="43"/>
      <c r="C246" s="293" t="s">
        <v>944</v>
      </c>
      <c r="D246" s="37"/>
      <c r="E246" s="37"/>
      <c r="F246" s="37"/>
      <c r="G246" s="37"/>
      <c r="H246" s="43"/>
    </row>
    <row r="247" spans="1:8" s="2" customFormat="1" ht="16.8" customHeight="1">
      <c r="A247" s="37"/>
      <c r="B247" s="43"/>
      <c r="C247" s="291" t="s">
        <v>722</v>
      </c>
      <c r="D247" s="291" t="s">
        <v>723</v>
      </c>
      <c r="E247" s="16" t="s">
        <v>278</v>
      </c>
      <c r="F247" s="292">
        <v>10</v>
      </c>
      <c r="G247" s="37"/>
      <c r="H247" s="43"/>
    </row>
    <row r="248" spans="1:8" s="2" customFormat="1" ht="16.8" customHeight="1">
      <c r="A248" s="37"/>
      <c r="B248" s="43"/>
      <c r="C248" s="291" t="s">
        <v>732</v>
      </c>
      <c r="D248" s="291" t="s">
        <v>733</v>
      </c>
      <c r="E248" s="16" t="s">
        <v>278</v>
      </c>
      <c r="F248" s="292">
        <v>10</v>
      </c>
      <c r="G248" s="37"/>
      <c r="H248" s="43"/>
    </row>
    <row r="249" spans="1:8" s="2" customFormat="1" ht="16.8" customHeight="1">
      <c r="A249" s="37"/>
      <c r="B249" s="43"/>
      <c r="C249" s="291" t="s">
        <v>737</v>
      </c>
      <c r="D249" s="291" t="s">
        <v>738</v>
      </c>
      <c r="E249" s="16" t="s">
        <v>278</v>
      </c>
      <c r="F249" s="292">
        <v>40</v>
      </c>
      <c r="G249" s="37"/>
      <c r="H249" s="43"/>
    </row>
    <row r="250" spans="1:8" s="2" customFormat="1" ht="16.8" customHeight="1">
      <c r="A250" s="37"/>
      <c r="B250" s="43"/>
      <c r="C250" s="287" t="s">
        <v>170</v>
      </c>
      <c r="D250" s="288" t="s">
        <v>1</v>
      </c>
      <c r="E250" s="289" t="s">
        <v>1</v>
      </c>
      <c r="F250" s="290">
        <v>54.117</v>
      </c>
      <c r="G250" s="37"/>
      <c r="H250" s="43"/>
    </row>
    <row r="251" spans="1:8" s="2" customFormat="1" ht="16.8" customHeight="1">
      <c r="A251" s="37"/>
      <c r="B251" s="43"/>
      <c r="C251" s="291" t="s">
        <v>170</v>
      </c>
      <c r="D251" s="291" t="s">
        <v>653</v>
      </c>
      <c r="E251" s="16" t="s">
        <v>1</v>
      </c>
      <c r="F251" s="292">
        <v>54.117</v>
      </c>
      <c r="G251" s="37"/>
      <c r="H251" s="43"/>
    </row>
    <row r="252" spans="1:8" s="2" customFormat="1" ht="16.8" customHeight="1">
      <c r="A252" s="37"/>
      <c r="B252" s="43"/>
      <c r="C252" s="293" t="s">
        <v>944</v>
      </c>
      <c r="D252" s="37"/>
      <c r="E252" s="37"/>
      <c r="F252" s="37"/>
      <c r="G252" s="37"/>
      <c r="H252" s="43"/>
    </row>
    <row r="253" spans="1:8" s="2" customFormat="1" ht="12">
      <c r="A253" s="37"/>
      <c r="B253" s="43"/>
      <c r="C253" s="291" t="s">
        <v>649</v>
      </c>
      <c r="D253" s="291" t="s">
        <v>650</v>
      </c>
      <c r="E253" s="16" t="s">
        <v>324</v>
      </c>
      <c r="F253" s="292">
        <v>234.457</v>
      </c>
      <c r="G253" s="37"/>
      <c r="H253" s="43"/>
    </row>
    <row r="254" spans="1:8" s="2" customFormat="1" ht="16.8" customHeight="1">
      <c r="A254" s="37"/>
      <c r="B254" s="43"/>
      <c r="C254" s="291" t="s">
        <v>657</v>
      </c>
      <c r="D254" s="291" t="s">
        <v>658</v>
      </c>
      <c r="E254" s="16" t="s">
        <v>324</v>
      </c>
      <c r="F254" s="292">
        <v>1871.634</v>
      </c>
      <c r="G254" s="37"/>
      <c r="H254" s="43"/>
    </row>
    <row r="255" spans="1:8" s="2" customFormat="1" ht="16.8" customHeight="1">
      <c r="A255" s="37"/>
      <c r="B255" s="43"/>
      <c r="C255" s="291" t="s">
        <v>663</v>
      </c>
      <c r="D255" s="291" t="s">
        <v>664</v>
      </c>
      <c r="E255" s="16" t="s">
        <v>324</v>
      </c>
      <c r="F255" s="292">
        <v>54.117</v>
      </c>
      <c r="G255" s="37"/>
      <c r="H255" s="43"/>
    </row>
    <row r="256" spans="1:8" s="2" customFormat="1" ht="16.8" customHeight="1">
      <c r="A256" s="37"/>
      <c r="B256" s="43"/>
      <c r="C256" s="287" t="s">
        <v>179</v>
      </c>
      <c r="D256" s="288" t="s">
        <v>1</v>
      </c>
      <c r="E256" s="289" t="s">
        <v>1</v>
      </c>
      <c r="F256" s="290">
        <v>167.441</v>
      </c>
      <c r="G256" s="37"/>
      <c r="H256" s="43"/>
    </row>
    <row r="257" spans="1:8" s="2" customFormat="1" ht="16.8" customHeight="1">
      <c r="A257" s="37"/>
      <c r="B257" s="43"/>
      <c r="C257" s="291" t="s">
        <v>179</v>
      </c>
      <c r="D257" s="291" t="s">
        <v>641</v>
      </c>
      <c r="E257" s="16" t="s">
        <v>1</v>
      </c>
      <c r="F257" s="292">
        <v>167.441</v>
      </c>
      <c r="G257" s="37"/>
      <c r="H257" s="43"/>
    </row>
    <row r="258" spans="1:8" s="2" customFormat="1" ht="16.8" customHeight="1">
      <c r="A258" s="37"/>
      <c r="B258" s="43"/>
      <c r="C258" s="293" t="s">
        <v>944</v>
      </c>
      <c r="D258" s="37"/>
      <c r="E258" s="37"/>
      <c r="F258" s="37"/>
      <c r="G258" s="37"/>
      <c r="H258" s="43"/>
    </row>
    <row r="259" spans="1:8" s="2" customFormat="1" ht="16.8" customHeight="1">
      <c r="A259" s="37"/>
      <c r="B259" s="43"/>
      <c r="C259" s="291" t="s">
        <v>637</v>
      </c>
      <c r="D259" s="291" t="s">
        <v>638</v>
      </c>
      <c r="E259" s="16" t="s">
        <v>324</v>
      </c>
      <c r="F259" s="292">
        <v>167.441</v>
      </c>
      <c r="G259" s="37"/>
      <c r="H259" s="43"/>
    </row>
    <row r="260" spans="1:8" s="2" customFormat="1" ht="12">
      <c r="A260" s="37"/>
      <c r="B260" s="43"/>
      <c r="C260" s="291" t="s">
        <v>628</v>
      </c>
      <c r="D260" s="291" t="s">
        <v>629</v>
      </c>
      <c r="E260" s="16" t="s">
        <v>324</v>
      </c>
      <c r="F260" s="292">
        <v>290.57</v>
      </c>
      <c r="G260" s="37"/>
      <c r="H260" s="43"/>
    </row>
    <row r="261" spans="1:8" s="2" customFormat="1" ht="16.8" customHeight="1">
      <c r="A261" s="37"/>
      <c r="B261" s="43"/>
      <c r="C261" s="291" t="s">
        <v>643</v>
      </c>
      <c r="D261" s="291" t="s">
        <v>644</v>
      </c>
      <c r="E261" s="16" t="s">
        <v>324</v>
      </c>
      <c r="F261" s="292">
        <v>1674.41</v>
      </c>
      <c r="G261" s="37"/>
      <c r="H261" s="43"/>
    </row>
    <row r="262" spans="1:8" s="2" customFormat="1" ht="16.8" customHeight="1">
      <c r="A262" s="37"/>
      <c r="B262" s="43"/>
      <c r="C262" s="287" t="s">
        <v>655</v>
      </c>
      <c r="D262" s="288" t="s">
        <v>1</v>
      </c>
      <c r="E262" s="289" t="s">
        <v>1</v>
      </c>
      <c r="F262" s="290">
        <v>234.457</v>
      </c>
      <c r="G262" s="37"/>
      <c r="H262" s="43"/>
    </row>
    <row r="263" spans="1:8" s="2" customFormat="1" ht="16.8" customHeight="1">
      <c r="A263" s="37"/>
      <c r="B263" s="43"/>
      <c r="C263" s="291" t="s">
        <v>170</v>
      </c>
      <c r="D263" s="291" t="s">
        <v>653</v>
      </c>
      <c r="E263" s="16" t="s">
        <v>1</v>
      </c>
      <c r="F263" s="292">
        <v>54.117</v>
      </c>
      <c r="G263" s="37"/>
      <c r="H263" s="43"/>
    </row>
    <row r="264" spans="1:8" s="2" customFormat="1" ht="16.8" customHeight="1">
      <c r="A264" s="37"/>
      <c r="B264" s="43"/>
      <c r="C264" s="291" t="s">
        <v>174</v>
      </c>
      <c r="D264" s="291" t="s">
        <v>175</v>
      </c>
      <c r="E264" s="16" t="s">
        <v>1</v>
      </c>
      <c r="F264" s="292">
        <v>5</v>
      </c>
      <c r="G264" s="37"/>
      <c r="H264" s="43"/>
    </row>
    <row r="265" spans="1:8" s="2" customFormat="1" ht="16.8" customHeight="1">
      <c r="A265" s="37"/>
      <c r="B265" s="43"/>
      <c r="C265" s="291" t="s">
        <v>172</v>
      </c>
      <c r="D265" s="291" t="s">
        <v>654</v>
      </c>
      <c r="E265" s="16" t="s">
        <v>1</v>
      </c>
      <c r="F265" s="292">
        <v>175.34</v>
      </c>
      <c r="G265" s="37"/>
      <c r="H265" s="43"/>
    </row>
    <row r="266" spans="1:8" s="2" customFormat="1" ht="16.8" customHeight="1">
      <c r="A266" s="37"/>
      <c r="B266" s="43"/>
      <c r="C266" s="291" t="s">
        <v>655</v>
      </c>
      <c r="D266" s="291" t="s">
        <v>146</v>
      </c>
      <c r="E266" s="16" t="s">
        <v>1</v>
      </c>
      <c r="F266" s="292">
        <v>234.457</v>
      </c>
      <c r="G266" s="37"/>
      <c r="H266" s="43"/>
    </row>
    <row r="267" spans="1:8" s="2" customFormat="1" ht="16.8" customHeight="1">
      <c r="A267" s="37"/>
      <c r="B267" s="43"/>
      <c r="C267" s="287" t="s">
        <v>172</v>
      </c>
      <c r="D267" s="288" t="s">
        <v>1</v>
      </c>
      <c r="E267" s="289" t="s">
        <v>1</v>
      </c>
      <c r="F267" s="290">
        <v>175.34</v>
      </c>
      <c r="G267" s="37"/>
      <c r="H267" s="43"/>
    </row>
    <row r="268" spans="1:8" s="2" customFormat="1" ht="16.8" customHeight="1">
      <c r="A268" s="37"/>
      <c r="B268" s="43"/>
      <c r="C268" s="291" t="s">
        <v>172</v>
      </c>
      <c r="D268" s="291" t="s">
        <v>654</v>
      </c>
      <c r="E268" s="16" t="s">
        <v>1</v>
      </c>
      <c r="F268" s="292">
        <v>175.34</v>
      </c>
      <c r="G268" s="37"/>
      <c r="H268" s="43"/>
    </row>
    <row r="269" spans="1:8" s="2" customFormat="1" ht="16.8" customHeight="1">
      <c r="A269" s="37"/>
      <c r="B269" s="43"/>
      <c r="C269" s="293" t="s">
        <v>944</v>
      </c>
      <c r="D269" s="37"/>
      <c r="E269" s="37"/>
      <c r="F269" s="37"/>
      <c r="G269" s="37"/>
      <c r="H269" s="43"/>
    </row>
    <row r="270" spans="1:8" s="2" customFormat="1" ht="12">
      <c r="A270" s="37"/>
      <c r="B270" s="43"/>
      <c r="C270" s="291" t="s">
        <v>649</v>
      </c>
      <c r="D270" s="291" t="s">
        <v>650</v>
      </c>
      <c r="E270" s="16" t="s">
        <v>324</v>
      </c>
      <c r="F270" s="292">
        <v>234.457</v>
      </c>
      <c r="G270" s="37"/>
      <c r="H270" s="43"/>
    </row>
    <row r="271" spans="1:8" s="2" customFormat="1" ht="12">
      <c r="A271" s="37"/>
      <c r="B271" s="43"/>
      <c r="C271" s="291" t="s">
        <v>633</v>
      </c>
      <c r="D271" s="291" t="s">
        <v>634</v>
      </c>
      <c r="E271" s="16" t="s">
        <v>324</v>
      </c>
      <c r="F271" s="292">
        <v>175.34</v>
      </c>
      <c r="G271" s="37"/>
      <c r="H271" s="43"/>
    </row>
    <row r="272" spans="1:8" s="2" customFormat="1" ht="16.8" customHeight="1">
      <c r="A272" s="37"/>
      <c r="B272" s="43"/>
      <c r="C272" s="291" t="s">
        <v>657</v>
      </c>
      <c r="D272" s="291" t="s">
        <v>658</v>
      </c>
      <c r="E272" s="16" t="s">
        <v>324</v>
      </c>
      <c r="F272" s="292">
        <v>1871.634</v>
      </c>
      <c r="G272" s="37"/>
      <c r="H272" s="43"/>
    </row>
    <row r="273" spans="1:8" s="2" customFormat="1" ht="16.8" customHeight="1">
      <c r="A273" s="37"/>
      <c r="B273" s="43"/>
      <c r="C273" s="287" t="s">
        <v>217</v>
      </c>
      <c r="D273" s="288" t="s">
        <v>1</v>
      </c>
      <c r="E273" s="289" t="s">
        <v>1</v>
      </c>
      <c r="F273" s="290">
        <v>2</v>
      </c>
      <c r="G273" s="37"/>
      <c r="H273" s="43"/>
    </row>
    <row r="274" spans="1:8" s="2" customFormat="1" ht="16.8" customHeight="1">
      <c r="A274" s="37"/>
      <c r="B274" s="43"/>
      <c r="C274" s="291" t="s">
        <v>217</v>
      </c>
      <c r="D274" s="291" t="s">
        <v>89</v>
      </c>
      <c r="E274" s="16" t="s">
        <v>1</v>
      </c>
      <c r="F274" s="292">
        <v>2</v>
      </c>
      <c r="G274" s="37"/>
      <c r="H274" s="43"/>
    </row>
    <row r="275" spans="1:8" s="2" customFormat="1" ht="16.8" customHeight="1">
      <c r="A275" s="37"/>
      <c r="B275" s="43"/>
      <c r="C275" s="293" t="s">
        <v>944</v>
      </c>
      <c r="D275" s="37"/>
      <c r="E275" s="37"/>
      <c r="F275" s="37"/>
      <c r="G275" s="37"/>
      <c r="H275" s="43"/>
    </row>
    <row r="276" spans="1:8" s="2" customFormat="1" ht="16.8" customHeight="1">
      <c r="A276" s="37"/>
      <c r="B276" s="43"/>
      <c r="C276" s="291" t="s">
        <v>513</v>
      </c>
      <c r="D276" s="291" t="s">
        <v>514</v>
      </c>
      <c r="E276" s="16" t="s">
        <v>139</v>
      </c>
      <c r="F276" s="292">
        <v>2</v>
      </c>
      <c r="G276" s="37"/>
      <c r="H276" s="43"/>
    </row>
    <row r="277" spans="1:8" s="2" customFormat="1" ht="12">
      <c r="A277" s="37"/>
      <c r="B277" s="43"/>
      <c r="C277" s="291" t="s">
        <v>292</v>
      </c>
      <c r="D277" s="291" t="s">
        <v>293</v>
      </c>
      <c r="E277" s="16" t="s">
        <v>288</v>
      </c>
      <c r="F277" s="292">
        <v>9.2</v>
      </c>
      <c r="G277" s="37"/>
      <c r="H277" s="43"/>
    </row>
    <row r="278" spans="1:8" s="2" customFormat="1" ht="16.8" customHeight="1">
      <c r="A278" s="37"/>
      <c r="B278" s="43"/>
      <c r="C278" s="291" t="s">
        <v>310</v>
      </c>
      <c r="D278" s="291" t="s">
        <v>311</v>
      </c>
      <c r="E278" s="16" t="s">
        <v>288</v>
      </c>
      <c r="F278" s="292">
        <v>8.765</v>
      </c>
      <c r="G278" s="37"/>
      <c r="H278" s="43"/>
    </row>
    <row r="279" spans="1:8" s="2" customFormat="1" ht="12">
      <c r="A279" s="37"/>
      <c r="B279" s="43"/>
      <c r="C279" s="291" t="s">
        <v>448</v>
      </c>
      <c r="D279" s="291" t="s">
        <v>449</v>
      </c>
      <c r="E279" s="16" t="s">
        <v>139</v>
      </c>
      <c r="F279" s="292">
        <v>7</v>
      </c>
      <c r="G279" s="37"/>
      <c r="H279" s="43"/>
    </row>
    <row r="280" spans="1:8" s="2" customFormat="1" ht="16.8" customHeight="1">
      <c r="A280" s="37"/>
      <c r="B280" s="43"/>
      <c r="C280" s="291" t="s">
        <v>467</v>
      </c>
      <c r="D280" s="291" t="s">
        <v>468</v>
      </c>
      <c r="E280" s="16" t="s">
        <v>288</v>
      </c>
      <c r="F280" s="292">
        <v>1.792</v>
      </c>
      <c r="G280" s="37"/>
      <c r="H280" s="43"/>
    </row>
    <row r="281" spans="1:8" s="2" customFormat="1" ht="16.8" customHeight="1">
      <c r="A281" s="37"/>
      <c r="B281" s="43"/>
      <c r="C281" s="291" t="s">
        <v>473</v>
      </c>
      <c r="D281" s="291" t="s">
        <v>474</v>
      </c>
      <c r="E281" s="16" t="s">
        <v>139</v>
      </c>
      <c r="F281" s="292">
        <v>2</v>
      </c>
      <c r="G281" s="37"/>
      <c r="H281" s="43"/>
    </row>
    <row r="282" spans="1:8" s="2" customFormat="1" ht="16.8" customHeight="1">
      <c r="A282" s="37"/>
      <c r="B282" s="43"/>
      <c r="C282" s="291" t="s">
        <v>482</v>
      </c>
      <c r="D282" s="291" t="s">
        <v>483</v>
      </c>
      <c r="E282" s="16" t="s">
        <v>139</v>
      </c>
      <c r="F282" s="292">
        <v>2</v>
      </c>
      <c r="G282" s="37"/>
      <c r="H282" s="43"/>
    </row>
    <row r="283" spans="1:8" s="2" customFormat="1" ht="16.8" customHeight="1">
      <c r="A283" s="37"/>
      <c r="B283" s="43"/>
      <c r="C283" s="291" t="s">
        <v>491</v>
      </c>
      <c r="D283" s="291" t="s">
        <v>492</v>
      </c>
      <c r="E283" s="16" t="s">
        <v>139</v>
      </c>
      <c r="F283" s="292">
        <v>2</v>
      </c>
      <c r="G283" s="37"/>
      <c r="H283" s="43"/>
    </row>
    <row r="284" spans="1:8" s="2" customFormat="1" ht="16.8" customHeight="1">
      <c r="A284" s="37"/>
      <c r="B284" s="43"/>
      <c r="C284" s="291" t="s">
        <v>500</v>
      </c>
      <c r="D284" s="291" t="s">
        <v>501</v>
      </c>
      <c r="E284" s="16" t="s">
        <v>139</v>
      </c>
      <c r="F284" s="292">
        <v>2</v>
      </c>
      <c r="G284" s="37"/>
      <c r="H284" s="43"/>
    </row>
    <row r="285" spans="1:8" s="2" customFormat="1" ht="16.8" customHeight="1">
      <c r="A285" s="37"/>
      <c r="B285" s="43"/>
      <c r="C285" s="291" t="s">
        <v>459</v>
      </c>
      <c r="D285" s="291" t="s">
        <v>460</v>
      </c>
      <c r="E285" s="16" t="s">
        <v>139</v>
      </c>
      <c r="F285" s="292">
        <v>2</v>
      </c>
      <c r="G285" s="37"/>
      <c r="H285" s="43"/>
    </row>
    <row r="286" spans="1:8" s="2" customFormat="1" ht="16.8" customHeight="1">
      <c r="A286" s="37"/>
      <c r="B286" s="43"/>
      <c r="C286" s="291" t="s">
        <v>487</v>
      </c>
      <c r="D286" s="291" t="s">
        <v>488</v>
      </c>
      <c r="E286" s="16" t="s">
        <v>139</v>
      </c>
      <c r="F286" s="292">
        <v>2</v>
      </c>
      <c r="G286" s="37"/>
      <c r="H286" s="43"/>
    </row>
    <row r="287" spans="1:8" s="2" customFormat="1" ht="16.8" customHeight="1">
      <c r="A287" s="37"/>
      <c r="B287" s="43"/>
      <c r="C287" s="291" t="s">
        <v>509</v>
      </c>
      <c r="D287" s="291" t="s">
        <v>510</v>
      </c>
      <c r="E287" s="16" t="s">
        <v>139</v>
      </c>
      <c r="F287" s="292">
        <v>2</v>
      </c>
      <c r="G287" s="37"/>
      <c r="H287" s="43"/>
    </row>
    <row r="288" spans="1:8" s="2" customFormat="1" ht="16.8" customHeight="1">
      <c r="A288" s="37"/>
      <c r="B288" s="43"/>
      <c r="C288" s="291" t="s">
        <v>505</v>
      </c>
      <c r="D288" s="291" t="s">
        <v>506</v>
      </c>
      <c r="E288" s="16" t="s">
        <v>139</v>
      </c>
      <c r="F288" s="292">
        <v>2</v>
      </c>
      <c r="G288" s="37"/>
      <c r="H288" s="43"/>
    </row>
    <row r="289" spans="1:8" s="2" customFormat="1" ht="16.8" customHeight="1">
      <c r="A289" s="37"/>
      <c r="B289" s="43"/>
      <c r="C289" s="291" t="s">
        <v>496</v>
      </c>
      <c r="D289" s="291" t="s">
        <v>497</v>
      </c>
      <c r="E289" s="16" t="s">
        <v>139</v>
      </c>
      <c r="F289" s="292">
        <v>2</v>
      </c>
      <c r="G289" s="37"/>
      <c r="H289" s="43"/>
    </row>
    <row r="290" spans="1:8" s="2" customFormat="1" ht="16.8" customHeight="1">
      <c r="A290" s="37"/>
      <c r="B290" s="43"/>
      <c r="C290" s="291" t="s">
        <v>478</v>
      </c>
      <c r="D290" s="291" t="s">
        <v>479</v>
      </c>
      <c r="E290" s="16" t="s">
        <v>139</v>
      </c>
      <c r="F290" s="292">
        <v>2</v>
      </c>
      <c r="G290" s="37"/>
      <c r="H290" s="43"/>
    </row>
    <row r="291" spans="1:8" s="2" customFormat="1" ht="16.8" customHeight="1">
      <c r="A291" s="37"/>
      <c r="B291" s="43"/>
      <c r="C291" s="287" t="s">
        <v>218</v>
      </c>
      <c r="D291" s="288" t="s">
        <v>1</v>
      </c>
      <c r="E291" s="289" t="s">
        <v>1</v>
      </c>
      <c r="F291" s="290">
        <v>1.792</v>
      </c>
      <c r="G291" s="37"/>
      <c r="H291" s="43"/>
    </row>
    <row r="292" spans="1:8" s="2" customFormat="1" ht="16.8" customHeight="1">
      <c r="A292" s="37"/>
      <c r="B292" s="43"/>
      <c r="C292" s="291" t="s">
        <v>218</v>
      </c>
      <c r="D292" s="291" t="s">
        <v>471</v>
      </c>
      <c r="E292" s="16" t="s">
        <v>1</v>
      </c>
      <c r="F292" s="292">
        <v>1.792</v>
      </c>
      <c r="G292" s="37"/>
      <c r="H292" s="43"/>
    </row>
    <row r="293" spans="1:8" s="2" customFormat="1" ht="16.8" customHeight="1">
      <c r="A293" s="37"/>
      <c r="B293" s="43"/>
      <c r="C293" s="293" t="s">
        <v>944</v>
      </c>
      <c r="D293" s="37"/>
      <c r="E293" s="37"/>
      <c r="F293" s="37"/>
      <c r="G293" s="37"/>
      <c r="H293" s="43"/>
    </row>
    <row r="294" spans="1:8" s="2" customFormat="1" ht="16.8" customHeight="1">
      <c r="A294" s="37"/>
      <c r="B294" s="43"/>
      <c r="C294" s="291" t="s">
        <v>467</v>
      </c>
      <c r="D294" s="291" t="s">
        <v>468</v>
      </c>
      <c r="E294" s="16" t="s">
        <v>288</v>
      </c>
      <c r="F294" s="292">
        <v>1.792</v>
      </c>
      <c r="G294" s="37"/>
      <c r="H294" s="43"/>
    </row>
    <row r="295" spans="1:8" s="2" customFormat="1" ht="16.8" customHeight="1">
      <c r="A295" s="37"/>
      <c r="B295" s="43"/>
      <c r="C295" s="291" t="s">
        <v>310</v>
      </c>
      <c r="D295" s="291" t="s">
        <v>311</v>
      </c>
      <c r="E295" s="16" t="s">
        <v>288</v>
      </c>
      <c r="F295" s="292">
        <v>8.765</v>
      </c>
      <c r="G295" s="37"/>
      <c r="H295" s="43"/>
    </row>
    <row r="296" spans="1:8" s="2" customFormat="1" ht="16.8" customHeight="1">
      <c r="A296" s="37"/>
      <c r="B296" s="43"/>
      <c r="C296" s="287" t="s">
        <v>543</v>
      </c>
      <c r="D296" s="288" t="s">
        <v>1</v>
      </c>
      <c r="E296" s="289" t="s">
        <v>1</v>
      </c>
      <c r="F296" s="290">
        <v>1</v>
      </c>
      <c r="G296" s="37"/>
      <c r="H296" s="43"/>
    </row>
    <row r="297" spans="1:8" s="2" customFormat="1" ht="16.8" customHeight="1">
      <c r="A297" s="37"/>
      <c r="B297" s="43"/>
      <c r="C297" s="291" t="s">
        <v>543</v>
      </c>
      <c r="D297" s="291" t="s">
        <v>87</v>
      </c>
      <c r="E297" s="16" t="s">
        <v>1</v>
      </c>
      <c r="F297" s="292">
        <v>1</v>
      </c>
      <c r="G297" s="37"/>
      <c r="H297" s="43"/>
    </row>
    <row r="298" spans="1:8" s="2" customFormat="1" ht="16.8" customHeight="1">
      <c r="A298" s="37"/>
      <c r="B298" s="43"/>
      <c r="C298" s="287" t="s">
        <v>229</v>
      </c>
      <c r="D298" s="288" t="s">
        <v>1</v>
      </c>
      <c r="E298" s="289" t="s">
        <v>1</v>
      </c>
      <c r="F298" s="290">
        <v>8.765</v>
      </c>
      <c r="G298" s="37"/>
      <c r="H298" s="43"/>
    </row>
    <row r="299" spans="1:8" s="2" customFormat="1" ht="16.8" customHeight="1">
      <c r="A299" s="37"/>
      <c r="B299" s="43"/>
      <c r="C299" s="291" t="s">
        <v>229</v>
      </c>
      <c r="D299" s="291" t="s">
        <v>314</v>
      </c>
      <c r="E299" s="16" t="s">
        <v>1</v>
      </c>
      <c r="F299" s="292">
        <v>8.765</v>
      </c>
      <c r="G299" s="37"/>
      <c r="H299" s="43"/>
    </row>
    <row r="300" spans="1:8" s="2" customFormat="1" ht="16.8" customHeight="1">
      <c r="A300" s="37"/>
      <c r="B300" s="43"/>
      <c r="C300" s="293" t="s">
        <v>944</v>
      </c>
      <c r="D300" s="37"/>
      <c r="E300" s="37"/>
      <c r="F300" s="37"/>
      <c r="G300" s="37"/>
      <c r="H300" s="43"/>
    </row>
    <row r="301" spans="1:8" s="2" customFormat="1" ht="16.8" customHeight="1">
      <c r="A301" s="37"/>
      <c r="B301" s="43"/>
      <c r="C301" s="291" t="s">
        <v>310</v>
      </c>
      <c r="D301" s="291" t="s">
        <v>311</v>
      </c>
      <c r="E301" s="16" t="s">
        <v>288</v>
      </c>
      <c r="F301" s="292">
        <v>8.765</v>
      </c>
      <c r="G301" s="37"/>
      <c r="H301" s="43"/>
    </row>
    <row r="302" spans="1:8" s="2" customFormat="1" ht="12">
      <c r="A302" s="37"/>
      <c r="B302" s="43"/>
      <c r="C302" s="291" t="s">
        <v>298</v>
      </c>
      <c r="D302" s="291" t="s">
        <v>299</v>
      </c>
      <c r="E302" s="16" t="s">
        <v>288</v>
      </c>
      <c r="F302" s="292">
        <v>72.429</v>
      </c>
      <c r="G302" s="37"/>
      <c r="H302" s="43"/>
    </row>
    <row r="303" spans="1:8" s="2" customFormat="1" ht="16.8" customHeight="1">
      <c r="A303" s="37"/>
      <c r="B303" s="43"/>
      <c r="C303" s="287" t="s">
        <v>161</v>
      </c>
      <c r="D303" s="288" t="s">
        <v>1</v>
      </c>
      <c r="E303" s="289" t="s">
        <v>1</v>
      </c>
      <c r="F303" s="290">
        <v>23.071</v>
      </c>
      <c r="G303" s="37"/>
      <c r="H303" s="43"/>
    </row>
    <row r="304" spans="1:8" s="2" customFormat="1" ht="16.8" customHeight="1">
      <c r="A304" s="37"/>
      <c r="B304" s="43"/>
      <c r="C304" s="291" t="s">
        <v>161</v>
      </c>
      <c r="D304" s="291" t="s">
        <v>162</v>
      </c>
      <c r="E304" s="16" t="s">
        <v>1</v>
      </c>
      <c r="F304" s="292">
        <v>23.071</v>
      </c>
      <c r="G304" s="37"/>
      <c r="H304" s="43"/>
    </row>
    <row r="305" spans="1:8" s="2" customFormat="1" ht="16.8" customHeight="1">
      <c r="A305" s="37"/>
      <c r="B305" s="43"/>
      <c r="C305" s="293" t="s">
        <v>944</v>
      </c>
      <c r="D305" s="37"/>
      <c r="E305" s="37"/>
      <c r="F305" s="37"/>
      <c r="G305" s="37"/>
      <c r="H305" s="43"/>
    </row>
    <row r="306" spans="1:8" s="2" customFormat="1" ht="12">
      <c r="A306" s="37"/>
      <c r="B306" s="43"/>
      <c r="C306" s="291" t="s">
        <v>373</v>
      </c>
      <c r="D306" s="291" t="s">
        <v>374</v>
      </c>
      <c r="E306" s="16" t="s">
        <v>244</v>
      </c>
      <c r="F306" s="292">
        <v>23.071</v>
      </c>
      <c r="G306" s="37"/>
      <c r="H306" s="43"/>
    </row>
    <row r="307" spans="1:8" s="2" customFormat="1" ht="12">
      <c r="A307" s="37"/>
      <c r="B307" s="43"/>
      <c r="C307" s="291" t="s">
        <v>286</v>
      </c>
      <c r="D307" s="291" t="s">
        <v>287</v>
      </c>
      <c r="E307" s="16" t="s">
        <v>288</v>
      </c>
      <c r="F307" s="292">
        <v>71.994</v>
      </c>
      <c r="G307" s="37"/>
      <c r="H307" s="43"/>
    </row>
    <row r="308" spans="1:8" s="2" customFormat="1" ht="16.8" customHeight="1">
      <c r="A308" s="37"/>
      <c r="B308" s="43"/>
      <c r="C308" s="291" t="s">
        <v>352</v>
      </c>
      <c r="D308" s="291" t="s">
        <v>353</v>
      </c>
      <c r="E308" s="16" t="s">
        <v>244</v>
      </c>
      <c r="F308" s="292">
        <v>602.664</v>
      </c>
      <c r="G308" s="37"/>
      <c r="H308" s="43"/>
    </row>
    <row r="309" spans="1:8" s="2" customFormat="1" ht="16.8" customHeight="1">
      <c r="A309" s="37"/>
      <c r="B309" s="43"/>
      <c r="C309" s="291" t="s">
        <v>362</v>
      </c>
      <c r="D309" s="291" t="s">
        <v>363</v>
      </c>
      <c r="E309" s="16" t="s">
        <v>244</v>
      </c>
      <c r="F309" s="292">
        <v>539.11</v>
      </c>
      <c r="G309" s="37"/>
      <c r="H309" s="43"/>
    </row>
    <row r="310" spans="1:8" s="2" customFormat="1" ht="16.8" customHeight="1">
      <c r="A310" s="37"/>
      <c r="B310" s="43"/>
      <c r="C310" s="291" t="s">
        <v>368</v>
      </c>
      <c r="D310" s="291" t="s">
        <v>369</v>
      </c>
      <c r="E310" s="16" t="s">
        <v>244</v>
      </c>
      <c r="F310" s="292">
        <v>23.071</v>
      </c>
      <c r="G310" s="37"/>
      <c r="H310" s="43"/>
    </row>
    <row r="311" spans="1:8" s="2" customFormat="1" ht="12">
      <c r="A311" s="37"/>
      <c r="B311" s="43"/>
      <c r="C311" s="291" t="s">
        <v>378</v>
      </c>
      <c r="D311" s="291" t="s">
        <v>379</v>
      </c>
      <c r="E311" s="16" t="s">
        <v>244</v>
      </c>
      <c r="F311" s="292">
        <v>23.071</v>
      </c>
      <c r="G311" s="37"/>
      <c r="H311" s="43"/>
    </row>
    <row r="312" spans="1:8" s="2" customFormat="1" ht="16.8" customHeight="1">
      <c r="A312" s="37"/>
      <c r="B312" s="43"/>
      <c r="C312" s="287" t="s">
        <v>176</v>
      </c>
      <c r="D312" s="288" t="s">
        <v>1</v>
      </c>
      <c r="E312" s="289" t="s">
        <v>1</v>
      </c>
      <c r="F312" s="290">
        <v>2</v>
      </c>
      <c r="G312" s="37"/>
      <c r="H312" s="43"/>
    </row>
    <row r="313" spans="1:8" s="2" customFormat="1" ht="16.8" customHeight="1">
      <c r="A313" s="37"/>
      <c r="B313" s="43"/>
      <c r="C313" s="291" t="s">
        <v>623</v>
      </c>
      <c r="D313" s="291" t="s">
        <v>87</v>
      </c>
      <c r="E313" s="16" t="s">
        <v>1</v>
      </c>
      <c r="F313" s="292">
        <v>1</v>
      </c>
      <c r="G313" s="37"/>
      <c r="H313" s="43"/>
    </row>
    <row r="314" spans="1:8" s="2" customFormat="1" ht="16.8" customHeight="1">
      <c r="A314" s="37"/>
      <c r="B314" s="43"/>
      <c r="C314" s="291" t="s">
        <v>624</v>
      </c>
      <c r="D314" s="291" t="s">
        <v>87</v>
      </c>
      <c r="E314" s="16" t="s">
        <v>1</v>
      </c>
      <c r="F314" s="292">
        <v>1</v>
      </c>
      <c r="G314" s="37"/>
      <c r="H314" s="43"/>
    </row>
    <row r="315" spans="1:8" s="2" customFormat="1" ht="16.8" customHeight="1">
      <c r="A315" s="37"/>
      <c r="B315" s="43"/>
      <c r="C315" s="291" t="s">
        <v>176</v>
      </c>
      <c r="D315" s="291" t="s">
        <v>146</v>
      </c>
      <c r="E315" s="16" t="s">
        <v>1</v>
      </c>
      <c r="F315" s="292">
        <v>2</v>
      </c>
      <c r="G315" s="37"/>
      <c r="H315" s="43"/>
    </row>
    <row r="316" spans="1:8" s="2" customFormat="1" ht="16.8" customHeight="1">
      <c r="A316" s="37"/>
      <c r="B316" s="43"/>
      <c r="C316" s="293" t="s">
        <v>944</v>
      </c>
      <c r="D316" s="37"/>
      <c r="E316" s="37"/>
      <c r="F316" s="37"/>
      <c r="G316" s="37"/>
      <c r="H316" s="43"/>
    </row>
    <row r="317" spans="1:8" s="2" customFormat="1" ht="16.8" customHeight="1">
      <c r="A317" s="37"/>
      <c r="B317" s="43"/>
      <c r="C317" s="291" t="s">
        <v>619</v>
      </c>
      <c r="D317" s="291" t="s">
        <v>620</v>
      </c>
      <c r="E317" s="16" t="s">
        <v>139</v>
      </c>
      <c r="F317" s="292">
        <v>2</v>
      </c>
      <c r="G317" s="37"/>
      <c r="H317" s="43"/>
    </row>
    <row r="318" spans="1:8" s="2" customFormat="1" ht="16.8" customHeight="1">
      <c r="A318" s="37"/>
      <c r="B318" s="43"/>
      <c r="C318" s="291" t="s">
        <v>529</v>
      </c>
      <c r="D318" s="291" t="s">
        <v>530</v>
      </c>
      <c r="E318" s="16" t="s">
        <v>139</v>
      </c>
      <c r="F318" s="292">
        <v>2</v>
      </c>
      <c r="G318" s="37"/>
      <c r="H318" s="43"/>
    </row>
    <row r="319" spans="1:8" s="2" customFormat="1" ht="26.4" customHeight="1">
      <c r="A319" s="37"/>
      <c r="B319" s="43"/>
      <c r="C319" s="286" t="s">
        <v>947</v>
      </c>
      <c r="D319" s="286" t="s">
        <v>94</v>
      </c>
      <c r="E319" s="37"/>
      <c r="F319" s="37"/>
      <c r="G319" s="37"/>
      <c r="H319" s="43"/>
    </row>
    <row r="320" spans="1:8" s="2" customFormat="1" ht="16.8" customHeight="1">
      <c r="A320" s="37"/>
      <c r="B320" s="43"/>
      <c r="C320" s="287" t="s">
        <v>746</v>
      </c>
      <c r="D320" s="288" t="s">
        <v>1</v>
      </c>
      <c r="E320" s="289" t="s">
        <v>1</v>
      </c>
      <c r="F320" s="290">
        <v>85</v>
      </c>
      <c r="G320" s="37"/>
      <c r="H320" s="43"/>
    </row>
    <row r="321" spans="1:8" s="2" customFormat="1" ht="16.8" customHeight="1">
      <c r="A321" s="37"/>
      <c r="B321" s="43"/>
      <c r="C321" s="291" t="s">
        <v>746</v>
      </c>
      <c r="D321" s="291" t="s">
        <v>694</v>
      </c>
      <c r="E321" s="16" t="s">
        <v>1</v>
      </c>
      <c r="F321" s="292">
        <v>85</v>
      </c>
      <c r="G321" s="37"/>
      <c r="H321" s="43"/>
    </row>
    <row r="322" spans="1:8" s="2" customFormat="1" ht="16.8" customHeight="1">
      <c r="A322" s="37"/>
      <c r="B322" s="43"/>
      <c r="C322" s="293" t="s">
        <v>944</v>
      </c>
      <c r="D322" s="37"/>
      <c r="E322" s="37"/>
      <c r="F322" s="37"/>
      <c r="G322" s="37"/>
      <c r="H322" s="43"/>
    </row>
    <row r="323" spans="1:8" s="2" customFormat="1" ht="16.8" customHeight="1">
      <c r="A323" s="37"/>
      <c r="B323" s="43"/>
      <c r="C323" s="291" t="s">
        <v>766</v>
      </c>
      <c r="D323" s="291" t="s">
        <v>767</v>
      </c>
      <c r="E323" s="16" t="s">
        <v>278</v>
      </c>
      <c r="F323" s="292">
        <v>85</v>
      </c>
      <c r="G323" s="37"/>
      <c r="H323" s="43"/>
    </row>
    <row r="324" spans="1:8" s="2" customFormat="1" ht="16.8" customHeight="1">
      <c r="A324" s="37"/>
      <c r="B324" s="43"/>
      <c r="C324" s="291" t="s">
        <v>770</v>
      </c>
      <c r="D324" s="291" t="s">
        <v>771</v>
      </c>
      <c r="E324" s="16" t="s">
        <v>278</v>
      </c>
      <c r="F324" s="292">
        <v>85</v>
      </c>
      <c r="G324" s="37"/>
      <c r="H324" s="43"/>
    </row>
    <row r="325" spans="1:8" s="2" customFormat="1" ht="16.8" customHeight="1">
      <c r="A325" s="37"/>
      <c r="B325" s="43"/>
      <c r="C325" s="287" t="s">
        <v>747</v>
      </c>
      <c r="D325" s="288" t="s">
        <v>1</v>
      </c>
      <c r="E325" s="289" t="s">
        <v>1</v>
      </c>
      <c r="F325" s="290">
        <v>36</v>
      </c>
      <c r="G325" s="37"/>
      <c r="H325" s="43"/>
    </row>
    <row r="326" spans="1:8" s="2" customFormat="1" ht="16.8" customHeight="1">
      <c r="A326" s="37"/>
      <c r="B326" s="43"/>
      <c r="C326" s="291" t="s">
        <v>747</v>
      </c>
      <c r="D326" s="291" t="s">
        <v>434</v>
      </c>
      <c r="E326" s="16" t="s">
        <v>1</v>
      </c>
      <c r="F326" s="292">
        <v>36</v>
      </c>
      <c r="G326" s="37"/>
      <c r="H326" s="43"/>
    </row>
    <row r="327" spans="1:8" s="2" customFormat="1" ht="16.8" customHeight="1">
      <c r="A327" s="37"/>
      <c r="B327" s="43"/>
      <c r="C327" s="293" t="s">
        <v>944</v>
      </c>
      <c r="D327" s="37"/>
      <c r="E327" s="37"/>
      <c r="F327" s="37"/>
      <c r="G327" s="37"/>
      <c r="H327" s="43"/>
    </row>
    <row r="328" spans="1:8" s="2" customFormat="1" ht="16.8" customHeight="1">
      <c r="A328" s="37"/>
      <c r="B328" s="43"/>
      <c r="C328" s="291" t="s">
        <v>773</v>
      </c>
      <c r="D328" s="291" t="s">
        <v>774</v>
      </c>
      <c r="E328" s="16" t="s">
        <v>278</v>
      </c>
      <c r="F328" s="292">
        <v>36</v>
      </c>
      <c r="G328" s="37"/>
      <c r="H328" s="43"/>
    </row>
    <row r="329" spans="1:8" s="2" customFormat="1" ht="16.8" customHeight="1">
      <c r="A329" s="37"/>
      <c r="B329" s="43"/>
      <c r="C329" s="291" t="s">
        <v>777</v>
      </c>
      <c r="D329" s="291" t="s">
        <v>778</v>
      </c>
      <c r="E329" s="16" t="s">
        <v>779</v>
      </c>
      <c r="F329" s="292">
        <v>14.4</v>
      </c>
      <c r="G329" s="37"/>
      <c r="H329" s="43"/>
    </row>
    <row r="330" spans="1:8" s="2" customFormat="1" ht="16.8" customHeight="1">
      <c r="A330" s="37"/>
      <c r="B330" s="43"/>
      <c r="C330" s="287" t="s">
        <v>745</v>
      </c>
      <c r="D330" s="288" t="s">
        <v>1</v>
      </c>
      <c r="E330" s="289" t="s">
        <v>1</v>
      </c>
      <c r="F330" s="290">
        <v>75</v>
      </c>
      <c r="G330" s="37"/>
      <c r="H330" s="43"/>
    </row>
    <row r="331" spans="1:8" s="2" customFormat="1" ht="16.8" customHeight="1">
      <c r="A331" s="37"/>
      <c r="B331" s="43"/>
      <c r="C331" s="291" t="s">
        <v>745</v>
      </c>
      <c r="D331" s="291" t="s">
        <v>632</v>
      </c>
      <c r="E331" s="16" t="s">
        <v>1</v>
      </c>
      <c r="F331" s="292">
        <v>75</v>
      </c>
      <c r="G331" s="37"/>
      <c r="H331" s="43"/>
    </row>
    <row r="332" spans="1:8" s="2" customFormat="1" ht="16.8" customHeight="1">
      <c r="A332" s="37"/>
      <c r="B332" s="43"/>
      <c r="C332" s="293" t="s">
        <v>944</v>
      </c>
      <c r="D332" s="37"/>
      <c r="E332" s="37"/>
      <c r="F332" s="37"/>
      <c r="G332" s="37"/>
      <c r="H332" s="43"/>
    </row>
    <row r="333" spans="1:8" s="2" customFormat="1" ht="12">
      <c r="A333" s="37"/>
      <c r="B333" s="43"/>
      <c r="C333" s="291" t="s">
        <v>830</v>
      </c>
      <c r="D333" s="291" t="s">
        <v>831</v>
      </c>
      <c r="E333" s="16" t="s">
        <v>278</v>
      </c>
      <c r="F333" s="292">
        <v>75</v>
      </c>
      <c r="G333" s="37"/>
      <c r="H333" s="43"/>
    </row>
    <row r="334" spans="1:8" s="2" customFormat="1" ht="12">
      <c r="A334" s="37"/>
      <c r="B334" s="43"/>
      <c r="C334" s="291" t="s">
        <v>834</v>
      </c>
      <c r="D334" s="291" t="s">
        <v>835</v>
      </c>
      <c r="E334" s="16" t="s">
        <v>278</v>
      </c>
      <c r="F334" s="292">
        <v>75</v>
      </c>
      <c r="G334" s="37"/>
      <c r="H334" s="43"/>
    </row>
    <row r="335" spans="1:8" s="2" customFormat="1" ht="16.8" customHeight="1">
      <c r="A335" s="37"/>
      <c r="B335" s="43"/>
      <c r="C335" s="287" t="s">
        <v>743</v>
      </c>
      <c r="D335" s="288" t="s">
        <v>1</v>
      </c>
      <c r="E335" s="289" t="s">
        <v>1</v>
      </c>
      <c r="F335" s="290">
        <v>0.288</v>
      </c>
      <c r="G335" s="37"/>
      <c r="H335" s="43"/>
    </row>
    <row r="336" spans="1:8" s="2" customFormat="1" ht="16.8" customHeight="1">
      <c r="A336" s="37"/>
      <c r="B336" s="43"/>
      <c r="C336" s="291" t="s">
        <v>743</v>
      </c>
      <c r="D336" s="291" t="s">
        <v>817</v>
      </c>
      <c r="E336" s="16" t="s">
        <v>1</v>
      </c>
      <c r="F336" s="292">
        <v>0.288</v>
      </c>
      <c r="G336" s="37"/>
      <c r="H336" s="43"/>
    </row>
    <row r="337" spans="1:8" s="2" customFormat="1" ht="16.8" customHeight="1">
      <c r="A337" s="37"/>
      <c r="B337" s="43"/>
      <c r="C337" s="293" t="s">
        <v>944</v>
      </c>
      <c r="D337" s="37"/>
      <c r="E337" s="37"/>
      <c r="F337" s="37"/>
      <c r="G337" s="37"/>
      <c r="H337" s="43"/>
    </row>
    <row r="338" spans="1:8" s="2" customFormat="1" ht="16.8" customHeight="1">
      <c r="A338" s="37"/>
      <c r="B338" s="43"/>
      <c r="C338" s="291" t="s">
        <v>813</v>
      </c>
      <c r="D338" s="291" t="s">
        <v>814</v>
      </c>
      <c r="E338" s="16" t="s">
        <v>288</v>
      </c>
      <c r="F338" s="292">
        <v>0.288</v>
      </c>
      <c r="G338" s="37"/>
      <c r="H338" s="43"/>
    </row>
    <row r="339" spans="1:8" s="2" customFormat="1" ht="16.8" customHeight="1">
      <c r="A339" s="37"/>
      <c r="B339" s="43"/>
      <c r="C339" s="291" t="s">
        <v>819</v>
      </c>
      <c r="D339" s="291" t="s">
        <v>820</v>
      </c>
      <c r="E339" s="16" t="s">
        <v>288</v>
      </c>
      <c r="F339" s="292">
        <v>0.288</v>
      </c>
      <c r="G339" s="37"/>
      <c r="H339" s="43"/>
    </row>
    <row r="340" spans="1:8" s="2" customFormat="1" ht="12">
      <c r="A340" s="37"/>
      <c r="B340" s="43"/>
      <c r="C340" s="291" t="s">
        <v>824</v>
      </c>
      <c r="D340" s="291" t="s">
        <v>825</v>
      </c>
      <c r="E340" s="16" t="s">
        <v>288</v>
      </c>
      <c r="F340" s="292">
        <v>0.232</v>
      </c>
      <c r="G340" s="37"/>
      <c r="H340" s="43"/>
    </row>
    <row r="341" spans="1:8" s="2" customFormat="1" ht="16.8" customHeight="1">
      <c r="A341" s="37"/>
      <c r="B341" s="43"/>
      <c r="C341" s="287" t="s">
        <v>742</v>
      </c>
      <c r="D341" s="288" t="s">
        <v>1</v>
      </c>
      <c r="E341" s="289" t="s">
        <v>1</v>
      </c>
      <c r="F341" s="290">
        <v>70</v>
      </c>
      <c r="G341" s="37"/>
      <c r="H341" s="43"/>
    </row>
    <row r="342" spans="1:8" s="2" customFormat="1" ht="16.8" customHeight="1">
      <c r="A342" s="37"/>
      <c r="B342" s="43"/>
      <c r="C342" s="291" t="s">
        <v>742</v>
      </c>
      <c r="D342" s="291" t="s">
        <v>603</v>
      </c>
      <c r="E342" s="16" t="s">
        <v>1</v>
      </c>
      <c r="F342" s="292">
        <v>70</v>
      </c>
      <c r="G342" s="37"/>
      <c r="H342" s="43"/>
    </row>
    <row r="343" spans="1:8" s="2" customFormat="1" ht="16.8" customHeight="1">
      <c r="A343" s="37"/>
      <c r="B343" s="43"/>
      <c r="C343" s="293" t="s">
        <v>944</v>
      </c>
      <c r="D343" s="37"/>
      <c r="E343" s="37"/>
      <c r="F343" s="37"/>
      <c r="G343" s="37"/>
      <c r="H343" s="43"/>
    </row>
    <row r="344" spans="1:8" s="2" customFormat="1" ht="16.8" customHeight="1">
      <c r="A344" s="37"/>
      <c r="B344" s="43"/>
      <c r="C344" s="291" t="s">
        <v>716</v>
      </c>
      <c r="D344" s="291" t="s">
        <v>717</v>
      </c>
      <c r="E344" s="16" t="s">
        <v>278</v>
      </c>
      <c r="F344" s="292">
        <v>70</v>
      </c>
      <c r="G344" s="37"/>
      <c r="H344" s="43"/>
    </row>
    <row r="345" spans="1:8" s="2" customFormat="1" ht="16.8" customHeight="1">
      <c r="A345" s="37"/>
      <c r="B345" s="43"/>
      <c r="C345" s="291" t="s">
        <v>727</v>
      </c>
      <c r="D345" s="291" t="s">
        <v>728</v>
      </c>
      <c r="E345" s="16" t="s">
        <v>278</v>
      </c>
      <c r="F345" s="292">
        <v>70</v>
      </c>
      <c r="G345" s="37"/>
      <c r="H345" s="43"/>
    </row>
    <row r="346" spans="1:8" s="2" customFormat="1" ht="16.8" customHeight="1">
      <c r="A346" s="37"/>
      <c r="B346" s="43"/>
      <c r="C346" s="291" t="s">
        <v>737</v>
      </c>
      <c r="D346" s="291" t="s">
        <v>738</v>
      </c>
      <c r="E346" s="16" t="s">
        <v>278</v>
      </c>
      <c r="F346" s="292">
        <v>70</v>
      </c>
      <c r="G346" s="37"/>
      <c r="H346" s="43"/>
    </row>
    <row r="347" spans="1:8" s="2" customFormat="1" ht="16.8" customHeight="1">
      <c r="A347" s="37"/>
      <c r="B347" s="43"/>
      <c r="C347" s="287" t="s">
        <v>170</v>
      </c>
      <c r="D347" s="288" t="s">
        <v>1</v>
      </c>
      <c r="E347" s="289" t="s">
        <v>1</v>
      </c>
      <c r="F347" s="290">
        <v>1.28</v>
      </c>
      <c r="G347" s="37"/>
      <c r="H347" s="43"/>
    </row>
    <row r="348" spans="1:8" s="2" customFormat="1" ht="16.8" customHeight="1">
      <c r="A348" s="37"/>
      <c r="B348" s="43"/>
      <c r="C348" s="291" t="s">
        <v>170</v>
      </c>
      <c r="D348" s="291" t="s">
        <v>748</v>
      </c>
      <c r="E348" s="16" t="s">
        <v>1</v>
      </c>
      <c r="F348" s="292">
        <v>1.28</v>
      </c>
      <c r="G348" s="37"/>
      <c r="H348" s="43"/>
    </row>
    <row r="349" spans="1:8" s="2" customFormat="1" ht="16.8" customHeight="1">
      <c r="A349" s="37"/>
      <c r="B349" s="43"/>
      <c r="C349" s="293" t="s">
        <v>944</v>
      </c>
      <c r="D349" s="37"/>
      <c r="E349" s="37"/>
      <c r="F349" s="37"/>
      <c r="G349" s="37"/>
      <c r="H349" s="43"/>
    </row>
    <row r="350" spans="1:8" s="2" customFormat="1" ht="16.8" customHeight="1">
      <c r="A350" s="37"/>
      <c r="B350" s="43"/>
      <c r="C350" s="291" t="s">
        <v>649</v>
      </c>
      <c r="D350" s="291" t="s">
        <v>758</v>
      </c>
      <c r="E350" s="16" t="s">
        <v>324</v>
      </c>
      <c r="F350" s="292">
        <v>1.28</v>
      </c>
      <c r="G350" s="37"/>
      <c r="H350" s="43"/>
    </row>
    <row r="351" spans="1:8" s="2" customFormat="1" ht="16.8" customHeight="1">
      <c r="A351" s="37"/>
      <c r="B351" s="43"/>
      <c r="C351" s="291" t="s">
        <v>657</v>
      </c>
      <c r="D351" s="291" t="s">
        <v>760</v>
      </c>
      <c r="E351" s="16" t="s">
        <v>324</v>
      </c>
      <c r="F351" s="292">
        <v>2.56</v>
      </c>
      <c r="G351" s="37"/>
      <c r="H351" s="43"/>
    </row>
    <row r="352" spans="1:8" s="2" customFormat="1" ht="16.8" customHeight="1">
      <c r="A352" s="37"/>
      <c r="B352" s="43"/>
      <c r="C352" s="291" t="s">
        <v>663</v>
      </c>
      <c r="D352" s="291" t="s">
        <v>664</v>
      </c>
      <c r="E352" s="16" t="s">
        <v>324</v>
      </c>
      <c r="F352" s="292">
        <v>1.28</v>
      </c>
      <c r="G352" s="37"/>
      <c r="H352" s="43"/>
    </row>
    <row r="353" spans="1:8" s="2" customFormat="1" ht="16.8" customHeight="1">
      <c r="A353" s="37"/>
      <c r="B353" s="43"/>
      <c r="C353" s="287" t="s">
        <v>94</v>
      </c>
      <c r="D353" s="288" t="s">
        <v>1</v>
      </c>
      <c r="E353" s="289" t="s">
        <v>1</v>
      </c>
      <c r="F353" s="290">
        <v>1</v>
      </c>
      <c r="G353" s="37"/>
      <c r="H353" s="43"/>
    </row>
    <row r="354" spans="1:8" s="2" customFormat="1" ht="16.8" customHeight="1">
      <c r="A354" s="37"/>
      <c r="B354" s="43"/>
      <c r="C354" s="291" t="s">
        <v>94</v>
      </c>
      <c r="D354" s="291" t="s">
        <v>87</v>
      </c>
      <c r="E354" s="16" t="s">
        <v>1</v>
      </c>
      <c r="F354" s="292">
        <v>1</v>
      </c>
      <c r="G354" s="37"/>
      <c r="H354" s="43"/>
    </row>
    <row r="355" spans="1:8" s="2" customFormat="1" ht="16.8" customHeight="1">
      <c r="A355" s="37"/>
      <c r="B355" s="43"/>
      <c r="C355" s="293" t="s">
        <v>944</v>
      </c>
      <c r="D355" s="37"/>
      <c r="E355" s="37"/>
      <c r="F355" s="37"/>
      <c r="G355" s="37"/>
      <c r="H355" s="43"/>
    </row>
    <row r="356" spans="1:8" s="2" customFormat="1" ht="16.8" customHeight="1">
      <c r="A356" s="37"/>
      <c r="B356" s="43"/>
      <c r="C356" s="291" t="s">
        <v>784</v>
      </c>
      <c r="D356" s="291" t="s">
        <v>785</v>
      </c>
      <c r="E356" s="16" t="s">
        <v>139</v>
      </c>
      <c r="F356" s="292">
        <v>1</v>
      </c>
      <c r="G356" s="37"/>
      <c r="H356" s="43"/>
    </row>
    <row r="357" spans="1:8" s="2" customFormat="1" ht="16.8" customHeight="1">
      <c r="A357" s="37"/>
      <c r="B357" s="43"/>
      <c r="C357" s="291" t="s">
        <v>788</v>
      </c>
      <c r="D357" s="291" t="s">
        <v>789</v>
      </c>
      <c r="E357" s="16" t="s">
        <v>139</v>
      </c>
      <c r="F357" s="292">
        <v>1</v>
      </c>
      <c r="G357" s="37"/>
      <c r="H357" s="43"/>
    </row>
    <row r="358" spans="1:8" s="2" customFormat="1" ht="16.8" customHeight="1">
      <c r="A358" s="37"/>
      <c r="B358" s="43"/>
      <c r="C358" s="291" t="s">
        <v>795</v>
      </c>
      <c r="D358" s="291" t="s">
        <v>796</v>
      </c>
      <c r="E358" s="16" t="s">
        <v>139</v>
      </c>
      <c r="F358" s="292">
        <v>1</v>
      </c>
      <c r="G358" s="37"/>
      <c r="H358" s="43"/>
    </row>
    <row r="359" spans="1:8" s="2" customFormat="1" ht="16.8" customHeight="1">
      <c r="A359" s="37"/>
      <c r="B359" s="43"/>
      <c r="C359" s="291" t="s">
        <v>799</v>
      </c>
      <c r="D359" s="291" t="s">
        <v>800</v>
      </c>
      <c r="E359" s="16" t="s">
        <v>139</v>
      </c>
      <c r="F359" s="292">
        <v>1</v>
      </c>
      <c r="G359" s="37"/>
      <c r="H359" s="43"/>
    </row>
    <row r="360" spans="1:8" s="2" customFormat="1" ht="16.8" customHeight="1">
      <c r="A360" s="37"/>
      <c r="B360" s="43"/>
      <c r="C360" s="291" t="s">
        <v>804</v>
      </c>
      <c r="D360" s="291" t="s">
        <v>805</v>
      </c>
      <c r="E360" s="16" t="s">
        <v>139</v>
      </c>
      <c r="F360" s="292">
        <v>1</v>
      </c>
      <c r="G360" s="37"/>
      <c r="H360" s="43"/>
    </row>
    <row r="361" spans="1:8" s="2" customFormat="1" ht="12">
      <c r="A361" s="37"/>
      <c r="B361" s="43"/>
      <c r="C361" s="291" t="s">
        <v>824</v>
      </c>
      <c r="D361" s="291" t="s">
        <v>825</v>
      </c>
      <c r="E361" s="16" t="s">
        <v>288</v>
      </c>
      <c r="F361" s="292">
        <v>0.232</v>
      </c>
      <c r="G361" s="37"/>
      <c r="H361" s="43"/>
    </row>
    <row r="362" spans="1:8" s="2" customFormat="1" ht="12">
      <c r="A362" s="37"/>
      <c r="B362" s="43"/>
      <c r="C362" s="291" t="s">
        <v>837</v>
      </c>
      <c r="D362" s="291" t="s">
        <v>838</v>
      </c>
      <c r="E362" s="16" t="s">
        <v>139</v>
      </c>
      <c r="F362" s="292">
        <v>1</v>
      </c>
      <c r="G362" s="37"/>
      <c r="H362" s="43"/>
    </row>
    <row r="363" spans="1:8" s="2" customFormat="1" ht="16.8" customHeight="1">
      <c r="A363" s="37"/>
      <c r="B363" s="43"/>
      <c r="C363" s="291" t="s">
        <v>753</v>
      </c>
      <c r="D363" s="291" t="s">
        <v>754</v>
      </c>
      <c r="E363" s="16" t="s">
        <v>288</v>
      </c>
      <c r="F363" s="292">
        <v>0.64</v>
      </c>
      <c r="G363" s="37"/>
      <c r="H363" s="43"/>
    </row>
    <row r="364" spans="1:8" s="2" customFormat="1" ht="16.8" customHeight="1">
      <c r="A364" s="37"/>
      <c r="B364" s="43"/>
      <c r="C364" s="291" t="s">
        <v>808</v>
      </c>
      <c r="D364" s="291" t="s">
        <v>809</v>
      </c>
      <c r="E364" s="16" t="s">
        <v>139</v>
      </c>
      <c r="F364" s="292">
        <v>1</v>
      </c>
      <c r="G364" s="37"/>
      <c r="H364" s="43"/>
    </row>
    <row r="365" spans="1:8" s="2" customFormat="1" ht="26.4" customHeight="1">
      <c r="A365" s="37"/>
      <c r="B365" s="43"/>
      <c r="C365" s="286" t="s">
        <v>948</v>
      </c>
      <c r="D365" s="286" t="s">
        <v>97</v>
      </c>
      <c r="E365" s="37"/>
      <c r="F365" s="37"/>
      <c r="G365" s="37"/>
      <c r="H365" s="43"/>
    </row>
    <row r="366" spans="1:8" s="2" customFormat="1" ht="16.8" customHeight="1">
      <c r="A366" s="37"/>
      <c r="B366" s="43"/>
      <c r="C366" s="287" t="s">
        <v>850</v>
      </c>
      <c r="D366" s="288" t="s">
        <v>1</v>
      </c>
      <c r="E366" s="289" t="s">
        <v>1</v>
      </c>
      <c r="F366" s="290">
        <v>16.6</v>
      </c>
      <c r="G366" s="37"/>
      <c r="H366" s="43"/>
    </row>
    <row r="367" spans="1:8" s="2" customFormat="1" ht="16.8" customHeight="1">
      <c r="A367" s="37"/>
      <c r="B367" s="43"/>
      <c r="C367" s="291" t="s">
        <v>850</v>
      </c>
      <c r="D367" s="291" t="s">
        <v>851</v>
      </c>
      <c r="E367" s="16" t="s">
        <v>1</v>
      </c>
      <c r="F367" s="292">
        <v>16.6</v>
      </c>
      <c r="G367" s="37"/>
      <c r="H367" s="43"/>
    </row>
    <row r="368" spans="1:8" s="2" customFormat="1" ht="16.8" customHeight="1">
      <c r="A368" s="37"/>
      <c r="B368" s="43"/>
      <c r="C368" s="293" t="s">
        <v>944</v>
      </c>
      <c r="D368" s="37"/>
      <c r="E368" s="37"/>
      <c r="F368" s="37"/>
      <c r="G368" s="37"/>
      <c r="H368" s="43"/>
    </row>
    <row r="369" spans="1:8" s="2" customFormat="1" ht="12">
      <c r="A369" s="37"/>
      <c r="B369" s="43"/>
      <c r="C369" s="291" t="s">
        <v>898</v>
      </c>
      <c r="D369" s="291" t="s">
        <v>899</v>
      </c>
      <c r="E369" s="16" t="s">
        <v>244</v>
      </c>
      <c r="F369" s="292">
        <v>16.6</v>
      </c>
      <c r="G369" s="37"/>
      <c r="H369" s="43"/>
    </row>
    <row r="370" spans="1:8" s="2" customFormat="1" ht="16.8" customHeight="1">
      <c r="A370" s="37"/>
      <c r="B370" s="43"/>
      <c r="C370" s="291" t="s">
        <v>902</v>
      </c>
      <c r="D370" s="291" t="s">
        <v>903</v>
      </c>
      <c r="E370" s="16" t="s">
        <v>244</v>
      </c>
      <c r="F370" s="292">
        <v>25.849</v>
      </c>
      <c r="G370" s="37"/>
      <c r="H370" s="43"/>
    </row>
    <row r="371" spans="1:8" s="2" customFormat="1" ht="16.8" customHeight="1">
      <c r="A371" s="37"/>
      <c r="B371" s="43"/>
      <c r="C371" s="287" t="s">
        <v>853</v>
      </c>
      <c r="D371" s="288" t="s">
        <v>1</v>
      </c>
      <c r="E371" s="289" t="s">
        <v>1</v>
      </c>
      <c r="F371" s="290">
        <v>7.589</v>
      </c>
      <c r="G371" s="37"/>
      <c r="H371" s="43"/>
    </row>
    <row r="372" spans="1:8" s="2" customFormat="1" ht="16.8" customHeight="1">
      <c r="A372" s="37"/>
      <c r="B372" s="43"/>
      <c r="C372" s="291" t="s">
        <v>853</v>
      </c>
      <c r="D372" s="291" t="s">
        <v>910</v>
      </c>
      <c r="E372" s="16" t="s">
        <v>1</v>
      </c>
      <c r="F372" s="292">
        <v>7.589</v>
      </c>
      <c r="G372" s="37"/>
      <c r="H372" s="43"/>
    </row>
    <row r="373" spans="1:8" s="2" customFormat="1" ht="16.8" customHeight="1">
      <c r="A373" s="37"/>
      <c r="B373" s="43"/>
      <c r="C373" s="293" t="s">
        <v>944</v>
      </c>
      <c r="D373" s="37"/>
      <c r="E373" s="37"/>
      <c r="F373" s="37"/>
      <c r="G373" s="37"/>
      <c r="H373" s="43"/>
    </row>
    <row r="374" spans="1:8" s="2" customFormat="1" ht="16.8" customHeight="1">
      <c r="A374" s="37"/>
      <c r="B374" s="43"/>
      <c r="C374" s="291" t="s">
        <v>907</v>
      </c>
      <c r="D374" s="291" t="s">
        <v>908</v>
      </c>
      <c r="E374" s="16" t="s">
        <v>244</v>
      </c>
      <c r="F374" s="292">
        <v>7.589</v>
      </c>
      <c r="G374" s="37"/>
      <c r="H374" s="43"/>
    </row>
    <row r="375" spans="1:8" s="2" customFormat="1" ht="16.8" customHeight="1">
      <c r="A375" s="37"/>
      <c r="B375" s="43"/>
      <c r="C375" s="291" t="s">
        <v>902</v>
      </c>
      <c r="D375" s="291" t="s">
        <v>903</v>
      </c>
      <c r="E375" s="16" t="s">
        <v>244</v>
      </c>
      <c r="F375" s="292">
        <v>25.849</v>
      </c>
      <c r="G375" s="37"/>
      <c r="H375" s="43"/>
    </row>
    <row r="376" spans="1:8" s="2" customFormat="1" ht="16.8" customHeight="1">
      <c r="A376" s="37"/>
      <c r="B376" s="43"/>
      <c r="C376" s="287" t="s">
        <v>845</v>
      </c>
      <c r="D376" s="288" t="s">
        <v>1</v>
      </c>
      <c r="E376" s="289" t="s">
        <v>1</v>
      </c>
      <c r="F376" s="290">
        <v>120</v>
      </c>
      <c r="G376" s="37"/>
      <c r="H376" s="43"/>
    </row>
    <row r="377" spans="1:8" s="2" customFormat="1" ht="16.8" customHeight="1">
      <c r="A377" s="37"/>
      <c r="B377" s="43"/>
      <c r="C377" s="291" t="s">
        <v>845</v>
      </c>
      <c r="D377" s="291" t="s">
        <v>846</v>
      </c>
      <c r="E377" s="16" t="s">
        <v>1</v>
      </c>
      <c r="F377" s="292">
        <v>120</v>
      </c>
      <c r="G377" s="37"/>
      <c r="H377" s="43"/>
    </row>
    <row r="378" spans="1:8" s="2" customFormat="1" ht="16.8" customHeight="1">
      <c r="A378" s="37"/>
      <c r="B378" s="43"/>
      <c r="C378" s="293" t="s">
        <v>944</v>
      </c>
      <c r="D378" s="37"/>
      <c r="E378" s="37"/>
      <c r="F378" s="37"/>
      <c r="G378" s="37"/>
      <c r="H378" s="43"/>
    </row>
    <row r="379" spans="1:8" s="2" customFormat="1" ht="16.8" customHeight="1">
      <c r="A379" s="37"/>
      <c r="B379" s="43"/>
      <c r="C379" s="291" t="s">
        <v>860</v>
      </c>
      <c r="D379" s="291" t="s">
        <v>861</v>
      </c>
      <c r="E379" s="16" t="s">
        <v>244</v>
      </c>
      <c r="F379" s="292">
        <v>120</v>
      </c>
      <c r="G379" s="37"/>
      <c r="H379" s="43"/>
    </row>
    <row r="380" spans="1:8" s="2" customFormat="1" ht="12">
      <c r="A380" s="37"/>
      <c r="B380" s="43"/>
      <c r="C380" s="291" t="s">
        <v>856</v>
      </c>
      <c r="D380" s="291" t="s">
        <v>857</v>
      </c>
      <c r="E380" s="16" t="s">
        <v>244</v>
      </c>
      <c r="F380" s="292">
        <v>120</v>
      </c>
      <c r="G380" s="37"/>
      <c r="H380" s="43"/>
    </row>
    <row r="381" spans="1:8" s="2" customFormat="1" ht="12">
      <c r="A381" s="37"/>
      <c r="B381" s="43"/>
      <c r="C381" s="291" t="s">
        <v>868</v>
      </c>
      <c r="D381" s="291" t="s">
        <v>869</v>
      </c>
      <c r="E381" s="16" t="s">
        <v>244</v>
      </c>
      <c r="F381" s="292">
        <v>120</v>
      </c>
      <c r="G381" s="37"/>
      <c r="H381" s="43"/>
    </row>
    <row r="382" spans="1:8" s="2" customFormat="1" ht="16.8" customHeight="1">
      <c r="A382" s="37"/>
      <c r="B382" s="43"/>
      <c r="C382" s="291" t="s">
        <v>884</v>
      </c>
      <c r="D382" s="291" t="s">
        <v>885</v>
      </c>
      <c r="E382" s="16" t="s">
        <v>288</v>
      </c>
      <c r="F382" s="292">
        <v>1.8</v>
      </c>
      <c r="G382" s="37"/>
      <c r="H382" s="43"/>
    </row>
    <row r="383" spans="1:8" s="2" customFormat="1" ht="16.8" customHeight="1">
      <c r="A383" s="37"/>
      <c r="B383" s="43"/>
      <c r="C383" s="291" t="s">
        <v>864</v>
      </c>
      <c r="D383" s="291" t="s">
        <v>865</v>
      </c>
      <c r="E383" s="16" t="s">
        <v>779</v>
      </c>
      <c r="F383" s="292">
        <v>3</v>
      </c>
      <c r="G383" s="37"/>
      <c r="H383" s="43"/>
    </row>
    <row r="384" spans="1:8" s="2" customFormat="1" ht="16.8" customHeight="1">
      <c r="A384" s="37"/>
      <c r="B384" s="43"/>
      <c r="C384" s="291" t="s">
        <v>872</v>
      </c>
      <c r="D384" s="291" t="s">
        <v>873</v>
      </c>
      <c r="E384" s="16" t="s">
        <v>288</v>
      </c>
      <c r="F384" s="292">
        <v>6</v>
      </c>
      <c r="G384" s="37"/>
      <c r="H384" s="43"/>
    </row>
    <row r="385" spans="1:8" s="2" customFormat="1" ht="16.8" customHeight="1">
      <c r="A385" s="37"/>
      <c r="B385" s="43"/>
      <c r="C385" s="287" t="s">
        <v>852</v>
      </c>
      <c r="D385" s="288" t="s">
        <v>1</v>
      </c>
      <c r="E385" s="289" t="s">
        <v>1</v>
      </c>
      <c r="F385" s="290">
        <v>31</v>
      </c>
      <c r="G385" s="37"/>
      <c r="H385" s="43"/>
    </row>
    <row r="386" spans="1:8" s="2" customFormat="1" ht="16.8" customHeight="1">
      <c r="A386" s="37"/>
      <c r="B386" s="43"/>
      <c r="C386" s="291" t="s">
        <v>852</v>
      </c>
      <c r="D386" s="291" t="s">
        <v>408</v>
      </c>
      <c r="E386" s="16" t="s">
        <v>1</v>
      </c>
      <c r="F386" s="292">
        <v>31</v>
      </c>
      <c r="G386" s="37"/>
      <c r="H386" s="43"/>
    </row>
    <row r="387" spans="1:8" s="2" customFormat="1" ht="16.8" customHeight="1">
      <c r="A387" s="37"/>
      <c r="B387" s="43"/>
      <c r="C387" s="293" t="s">
        <v>944</v>
      </c>
      <c r="D387" s="37"/>
      <c r="E387" s="37"/>
      <c r="F387" s="37"/>
      <c r="G387" s="37"/>
      <c r="H387" s="43"/>
    </row>
    <row r="388" spans="1:8" s="2" customFormat="1" ht="16.8" customHeight="1">
      <c r="A388" s="37"/>
      <c r="B388" s="43"/>
      <c r="C388" s="291" t="s">
        <v>911</v>
      </c>
      <c r="D388" s="291" t="s">
        <v>912</v>
      </c>
      <c r="E388" s="16" t="s">
        <v>139</v>
      </c>
      <c r="F388" s="292">
        <v>31</v>
      </c>
      <c r="G388" s="37"/>
      <c r="H388" s="43"/>
    </row>
    <row r="389" spans="1:8" s="2" customFormat="1" ht="16.8" customHeight="1">
      <c r="A389" s="37"/>
      <c r="B389" s="43"/>
      <c r="C389" s="291" t="s">
        <v>907</v>
      </c>
      <c r="D389" s="291" t="s">
        <v>908</v>
      </c>
      <c r="E389" s="16" t="s">
        <v>244</v>
      </c>
      <c r="F389" s="292">
        <v>7.589</v>
      </c>
      <c r="G389" s="37"/>
      <c r="H389" s="43"/>
    </row>
    <row r="390" spans="1:8" s="2" customFormat="1" ht="16.8" customHeight="1">
      <c r="A390" s="37"/>
      <c r="B390" s="43"/>
      <c r="C390" s="287" t="s">
        <v>849</v>
      </c>
      <c r="D390" s="288" t="s">
        <v>1</v>
      </c>
      <c r="E390" s="289" t="s">
        <v>1</v>
      </c>
      <c r="F390" s="290">
        <v>1.8</v>
      </c>
      <c r="G390" s="37"/>
      <c r="H390" s="43"/>
    </row>
    <row r="391" spans="1:8" s="2" customFormat="1" ht="16.8" customHeight="1">
      <c r="A391" s="37"/>
      <c r="B391" s="43"/>
      <c r="C391" s="291" t="s">
        <v>849</v>
      </c>
      <c r="D391" s="291" t="s">
        <v>888</v>
      </c>
      <c r="E391" s="16" t="s">
        <v>1</v>
      </c>
      <c r="F391" s="292">
        <v>1.8</v>
      </c>
      <c r="G391" s="37"/>
      <c r="H391" s="43"/>
    </row>
    <row r="392" spans="1:8" s="2" customFormat="1" ht="16.8" customHeight="1">
      <c r="A392" s="37"/>
      <c r="B392" s="43"/>
      <c r="C392" s="293" t="s">
        <v>944</v>
      </c>
      <c r="D392" s="37"/>
      <c r="E392" s="37"/>
      <c r="F392" s="37"/>
      <c r="G392" s="37"/>
      <c r="H392" s="43"/>
    </row>
    <row r="393" spans="1:8" s="2" customFormat="1" ht="16.8" customHeight="1">
      <c r="A393" s="37"/>
      <c r="B393" s="43"/>
      <c r="C393" s="291" t="s">
        <v>884</v>
      </c>
      <c r="D393" s="291" t="s">
        <v>885</v>
      </c>
      <c r="E393" s="16" t="s">
        <v>288</v>
      </c>
      <c r="F393" s="292">
        <v>1.8</v>
      </c>
      <c r="G393" s="37"/>
      <c r="H393" s="43"/>
    </row>
    <row r="394" spans="1:8" s="2" customFormat="1" ht="16.8" customHeight="1">
      <c r="A394" s="37"/>
      <c r="B394" s="43"/>
      <c r="C394" s="291" t="s">
        <v>889</v>
      </c>
      <c r="D394" s="291" t="s">
        <v>890</v>
      </c>
      <c r="E394" s="16" t="s">
        <v>288</v>
      </c>
      <c r="F394" s="292">
        <v>1.8</v>
      </c>
      <c r="G394" s="37"/>
      <c r="H394" s="43"/>
    </row>
    <row r="395" spans="1:8" s="2" customFormat="1" ht="16.8" customHeight="1">
      <c r="A395" s="37"/>
      <c r="B395" s="43"/>
      <c r="C395" s="291" t="s">
        <v>893</v>
      </c>
      <c r="D395" s="291" t="s">
        <v>894</v>
      </c>
      <c r="E395" s="16" t="s">
        <v>288</v>
      </c>
      <c r="F395" s="292">
        <v>3.6</v>
      </c>
      <c r="G395" s="37"/>
      <c r="H395" s="43"/>
    </row>
    <row r="396" spans="1:8" s="2" customFormat="1" ht="16.8" customHeight="1">
      <c r="A396" s="37"/>
      <c r="B396" s="43"/>
      <c r="C396" s="287" t="s">
        <v>847</v>
      </c>
      <c r="D396" s="288" t="s">
        <v>1</v>
      </c>
      <c r="E396" s="289" t="s">
        <v>1</v>
      </c>
      <c r="F396" s="290">
        <v>28.197</v>
      </c>
      <c r="G396" s="37"/>
      <c r="H396" s="43"/>
    </row>
    <row r="397" spans="1:8" s="2" customFormat="1" ht="16.8" customHeight="1">
      <c r="A397" s="37"/>
      <c r="B397" s="43"/>
      <c r="C397" s="291" t="s">
        <v>847</v>
      </c>
      <c r="D397" s="291" t="s">
        <v>879</v>
      </c>
      <c r="E397" s="16" t="s">
        <v>1</v>
      </c>
      <c r="F397" s="292">
        <v>28.197</v>
      </c>
      <c r="G397" s="37"/>
      <c r="H397" s="43"/>
    </row>
    <row r="398" spans="1:8" s="2" customFormat="1" ht="16.8" customHeight="1">
      <c r="A398" s="37"/>
      <c r="B398" s="43"/>
      <c r="C398" s="293" t="s">
        <v>944</v>
      </c>
      <c r="D398" s="37"/>
      <c r="E398" s="37"/>
      <c r="F398" s="37"/>
      <c r="G398" s="37"/>
      <c r="H398" s="43"/>
    </row>
    <row r="399" spans="1:8" s="2" customFormat="1" ht="12">
      <c r="A399" s="37"/>
      <c r="B399" s="43"/>
      <c r="C399" s="291" t="s">
        <v>876</v>
      </c>
      <c r="D399" s="291" t="s">
        <v>877</v>
      </c>
      <c r="E399" s="16" t="s">
        <v>244</v>
      </c>
      <c r="F399" s="292">
        <v>28.197</v>
      </c>
      <c r="G399" s="37"/>
      <c r="H399" s="43"/>
    </row>
    <row r="400" spans="1:8" s="2" customFormat="1" ht="16.8" customHeight="1">
      <c r="A400" s="37"/>
      <c r="B400" s="43"/>
      <c r="C400" s="291" t="s">
        <v>880</v>
      </c>
      <c r="D400" s="291" t="s">
        <v>881</v>
      </c>
      <c r="E400" s="16" t="s">
        <v>288</v>
      </c>
      <c r="F400" s="292">
        <v>2.82</v>
      </c>
      <c r="G400" s="37"/>
      <c r="H400" s="43"/>
    </row>
    <row r="401" spans="1:8" s="2" customFormat="1" ht="7.4" customHeight="1">
      <c r="A401" s="37"/>
      <c r="B401" s="170"/>
      <c r="C401" s="171"/>
      <c r="D401" s="171"/>
      <c r="E401" s="171"/>
      <c r="F401" s="171"/>
      <c r="G401" s="171"/>
      <c r="H401" s="43"/>
    </row>
    <row r="402" spans="1:8" s="2" customFormat="1" ht="12">
      <c r="A402" s="37"/>
      <c r="B402" s="37"/>
      <c r="C402" s="37"/>
      <c r="D402" s="37"/>
      <c r="E402" s="37"/>
      <c r="F402" s="37"/>
      <c r="G402" s="37"/>
      <c r="H402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Igor Hrazdil</dc:creator>
  <cp:keywords/>
  <dc:description/>
  <cp:lastModifiedBy>Ing. Igor Hrazdil</cp:lastModifiedBy>
  <dcterms:created xsi:type="dcterms:W3CDTF">2023-12-13T11:46:01Z</dcterms:created>
  <dcterms:modified xsi:type="dcterms:W3CDTF">2023-12-13T11:46:13Z</dcterms:modified>
  <cp:category/>
  <cp:version/>
  <cp:contentType/>
  <cp:contentStatus/>
</cp:coreProperties>
</file>