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O:\OMIS\EZAK\2023\2328 Di - Rekonstrukce povrchu a odvodnění MK Hroznětínská - VPO - stavba\Příloha č.7 - Položkový rozpočet\"/>
    </mc:Choice>
  </mc:AlternateContent>
  <xr:revisionPtr revIDLastSave="0" documentId="13_ncr:1_{499A3695-39A8-4EDB-AD75-9F3FAD145BF1}" xr6:coauthVersionLast="36" xr6:coauthVersionMax="47" xr10:uidLastSave="{00000000-0000-0000-0000-000000000000}"/>
  <bookViews>
    <workbookView xWindow="0" yWindow="0" windowWidth="28800" windowHeight="11625" activeTab="1" xr2:uid="{00000000-000D-0000-FFFF-FFFF00000000}"/>
  </bookViews>
  <sheets>
    <sheet name="SO 101 - Komunikace - I.část" sheetId="3" r:id="rId1"/>
    <sheet name="SO 101 - Komunikace II.část" sheetId="5" r:id="rId2"/>
    <sheet name="Krycí list" sheetId="4" r:id="rId3"/>
  </sheets>
  <definedNames>
    <definedName name="_xlnm._FilterDatabase" localSheetId="0" hidden="1">'SO 101 - Komunikace - I.část'!$C$15:$K$58</definedName>
    <definedName name="_xlnm.Print_Titles" localSheetId="0">'SO 101 - Komunikace - I.část'!$15:$15</definedName>
    <definedName name="_xlnm.Print_Area" localSheetId="0">'SO 101 - Komunikace - I.část'!#REF!,'SO 101 - Komunikace - I.část'!#REF!,'SO 101 - Komunikace - I.část'!$C$3:$J$58</definedName>
  </definedNames>
  <calcPr calcId="191029"/>
</workbook>
</file>

<file path=xl/calcChain.xml><?xml version="1.0" encoding="utf-8"?>
<calcChain xmlns="http://schemas.openxmlformats.org/spreadsheetml/2006/main">
  <c r="J19" i="5" l="1"/>
  <c r="J20" i="5"/>
  <c r="J24" i="5"/>
  <c r="J23" i="5" s="1"/>
  <c r="J17" i="5" s="1"/>
  <c r="J27" i="5"/>
  <c r="J30" i="5"/>
  <c r="J33" i="5"/>
  <c r="J36" i="5"/>
  <c r="J39" i="5"/>
  <c r="J42" i="5"/>
  <c r="J46" i="5"/>
  <c r="J45" i="5" s="1"/>
  <c r="J48" i="5"/>
  <c r="J51" i="5"/>
  <c r="J54" i="5"/>
  <c r="J57" i="5"/>
  <c r="J19" i="3"/>
  <c r="J23" i="3"/>
  <c r="J22" i="3" s="1"/>
  <c r="J26" i="3"/>
  <c r="J29" i="3"/>
  <c r="J32" i="3"/>
  <c r="J35" i="3"/>
  <c r="J38" i="3"/>
  <c r="J41" i="3"/>
  <c r="J45" i="3"/>
  <c r="J47" i="3"/>
  <c r="J50" i="3"/>
  <c r="J53" i="3"/>
  <c r="J56" i="3"/>
  <c r="J27" i="4"/>
  <c r="J44" i="3" l="1"/>
  <c r="J24" i="4"/>
  <c r="E7" i="4" l="1"/>
  <c r="J31" i="4"/>
  <c r="F31" i="4"/>
  <c r="J30" i="4"/>
  <c r="F30" i="4"/>
  <c r="J29" i="4"/>
  <c r="F29" i="4"/>
  <c r="J28" i="4"/>
  <c r="F28" i="4"/>
  <c r="P53" i="3"/>
  <c r="R53" i="3"/>
  <c r="T53" i="3"/>
  <c r="BE53" i="3"/>
  <c r="BF53" i="3"/>
  <c r="BG53" i="3"/>
  <c r="BH53" i="3"/>
  <c r="BI53" i="3"/>
  <c r="BK53" i="3"/>
  <c r="P56" i="3"/>
  <c r="R56" i="3"/>
  <c r="T56" i="3"/>
  <c r="BE56" i="3"/>
  <c r="BF56" i="3"/>
  <c r="BG56" i="3"/>
  <c r="BH56" i="3"/>
  <c r="BI56" i="3"/>
  <c r="BK56" i="3"/>
  <c r="BI50" i="3"/>
  <c r="BH50" i="3"/>
  <c r="BG50" i="3"/>
  <c r="BF50" i="3"/>
  <c r="T50" i="3"/>
  <c r="R50" i="3"/>
  <c r="P50" i="3"/>
  <c r="BI47" i="3"/>
  <c r="BH47" i="3"/>
  <c r="BG47" i="3"/>
  <c r="BF47" i="3"/>
  <c r="T47" i="3"/>
  <c r="R47" i="3"/>
  <c r="P47" i="3"/>
  <c r="BI45" i="3"/>
  <c r="BH45" i="3"/>
  <c r="BG45" i="3"/>
  <c r="BF45" i="3"/>
  <c r="T45" i="3"/>
  <c r="T44" i="3" s="1"/>
  <c r="R45" i="3"/>
  <c r="R44" i="3" s="1"/>
  <c r="P45" i="3"/>
  <c r="P44" i="3" s="1"/>
  <c r="BI41" i="3"/>
  <c r="BH41" i="3"/>
  <c r="BG41" i="3"/>
  <c r="BF41" i="3"/>
  <c r="T41" i="3"/>
  <c r="R41" i="3"/>
  <c r="P41" i="3"/>
  <c r="BI38" i="3"/>
  <c r="BH38" i="3"/>
  <c r="BG38" i="3"/>
  <c r="BF38" i="3"/>
  <c r="T38" i="3"/>
  <c r="R38" i="3"/>
  <c r="P38" i="3"/>
  <c r="BI35" i="3"/>
  <c r="BH35" i="3"/>
  <c r="BG35" i="3"/>
  <c r="BF35" i="3"/>
  <c r="T35" i="3"/>
  <c r="R35" i="3"/>
  <c r="P35" i="3"/>
  <c r="BI32" i="3"/>
  <c r="BH32" i="3"/>
  <c r="BG32" i="3"/>
  <c r="BF32" i="3"/>
  <c r="T32" i="3"/>
  <c r="R32" i="3"/>
  <c r="P32" i="3"/>
  <c r="BI29" i="3"/>
  <c r="BH29" i="3"/>
  <c r="BG29" i="3"/>
  <c r="BF29" i="3"/>
  <c r="T29" i="3"/>
  <c r="R29" i="3"/>
  <c r="P29" i="3"/>
  <c r="BI26" i="3"/>
  <c r="BH26" i="3"/>
  <c r="BG26" i="3"/>
  <c r="BF26" i="3"/>
  <c r="T26" i="3"/>
  <c r="R26" i="3"/>
  <c r="P26" i="3"/>
  <c r="BI23" i="3"/>
  <c r="BH23" i="3"/>
  <c r="BG23" i="3"/>
  <c r="BF23" i="3"/>
  <c r="T23" i="3"/>
  <c r="R23" i="3"/>
  <c r="P23" i="3"/>
  <c r="BI19" i="3"/>
  <c r="BH19" i="3"/>
  <c r="BG19" i="3"/>
  <c r="BF19" i="3"/>
  <c r="T19" i="3"/>
  <c r="R19" i="3"/>
  <c r="P19" i="3"/>
  <c r="BK19" i="3"/>
  <c r="BK50" i="3"/>
  <c r="BK23" i="3"/>
  <c r="BK45" i="3"/>
  <c r="BK38" i="3"/>
  <c r="BK41" i="3"/>
  <c r="BK47" i="3"/>
  <c r="BK32" i="3"/>
  <c r="BK35" i="3"/>
  <c r="BK26" i="3"/>
  <c r="BK29" i="3"/>
  <c r="BK18" i="3" l="1"/>
  <c r="J18" i="3" s="1"/>
  <c r="J16" i="3" s="1"/>
  <c r="P22" i="3"/>
  <c r="P18" i="3"/>
  <c r="T18" i="3"/>
  <c r="BK22" i="3"/>
  <c r="T22" i="3"/>
  <c r="R22" i="3"/>
  <c r="R18" i="3"/>
  <c r="BK44" i="3"/>
  <c r="BE41" i="3"/>
  <c r="BE45" i="3"/>
  <c r="BE47" i="3"/>
  <c r="BE29" i="3"/>
  <c r="BE32" i="3"/>
  <c r="BE23" i="3"/>
  <c r="BE38" i="3"/>
  <c r="BE50" i="3"/>
  <c r="BE26" i="3"/>
  <c r="BE19" i="3"/>
  <c r="BE35" i="3"/>
  <c r="J22" i="4" l="1"/>
  <c r="J33" i="4" s="1"/>
  <c r="BK17" i="3"/>
  <c r="R17" i="3"/>
  <c r="R16" i="3" s="1"/>
  <c r="T17" i="3"/>
  <c r="T16" i="3" s="1"/>
  <c r="P17" i="3"/>
  <c r="P16" i="3" s="1"/>
  <c r="J34" i="4" l="1"/>
  <c r="J35" i="4" s="1"/>
  <c r="BK16" i="3"/>
</calcChain>
</file>

<file path=xl/sharedStrings.xml><?xml version="1.0" encoding="utf-8"?>
<sst xmlns="http://schemas.openxmlformats.org/spreadsheetml/2006/main" count="524" uniqueCount="136">
  <si>
    <t/>
  </si>
  <si>
    <t>Stavba:</t>
  </si>
  <si>
    <t>Místo:</t>
  </si>
  <si>
    <t>Datum:</t>
  </si>
  <si>
    <t>Projektant:</t>
  </si>
  <si>
    <t>True</t>
  </si>
  <si>
    <t>Zpracovatel:</t>
  </si>
  <si>
    <t>DPH</t>
  </si>
  <si>
    <t>základní</t>
  </si>
  <si>
    <t>Kód</t>
  </si>
  <si>
    <t>Popis</t>
  </si>
  <si>
    <t>Typ</t>
  </si>
  <si>
    <t>D</t>
  </si>
  <si>
    <t>0</t>
  </si>
  <si>
    <t>1</t>
  </si>
  <si>
    <t>2</t>
  </si>
  <si>
    <t>4</t>
  </si>
  <si>
    <t>Objekt: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</si>
  <si>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</si>
  <si>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</si>
  <si>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</si>
  <si>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</si>
  <si>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</si>
  <si>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</si>
  <si>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</si>
  <si>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</si>
  <si>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</si>
  <si>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</si>
  <si>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</si>
  <si>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</si>
  <si>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</si>
  <si>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</si>
  <si>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</si>
  <si>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</si>
  <si>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</si>
  <si>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kus</t>
  </si>
  <si>
    <t>PP</t>
  </si>
  <si>
    <t>VV</t>
  </si>
  <si>
    <t>voz_ziv</t>
  </si>
  <si>
    <t>Zemní práce</t>
  </si>
  <si>
    <t>m2</t>
  </si>
  <si>
    <t>Odstranění podkladu nebo krytu živičného tl přes 50 do 100 mm ručně</t>
  </si>
  <si>
    <t>149799736</t>
  </si>
  <si>
    <t>Odstranění podkladů nebo krytů ručně s přemístěním hmot na skládku na vzdálenost do 3 m nebo s naložením na dopravní prostředek živičných, o tl. vrstvy přes 50 do 100 mm</t>
  </si>
  <si>
    <t>5</t>
  </si>
  <si>
    <t>8</t>
  </si>
  <si>
    <t>m</t>
  </si>
  <si>
    <t>Komunikace pozemní</t>
  </si>
  <si>
    <t>-641651659</t>
  </si>
  <si>
    <t>Asfaltový beton vrstva podkladní ACP 16 (obalované kamenivo střednězrnné - OKS) s rozprostřením a zhutněním v pruhu šířky přes 3 m, po zhutnění tl. 60 mm</t>
  </si>
  <si>
    <t>20</t>
  </si>
  <si>
    <t>Podklad ze směsi stmelené cementem SC C 8/10 (KSC I) tl 120 mm</t>
  </si>
  <si>
    <t>-547666247</t>
  </si>
  <si>
    <t>Podklad ze směsi stmelené cementem SC bez dilatačních spár, s rozprostřením a zhutněním SC C 8/10 (KSC I), po zhutnění tl. 120 mm</t>
  </si>
  <si>
    <t>22</t>
  </si>
  <si>
    <t>Zpevnění krajnic štěrkodrtí ŠDB 0/63 mm tl 150 mm</t>
  </si>
  <si>
    <t>885078155</t>
  </si>
  <si>
    <t>Zpevnění krajnic nebo komunikací pro pěší s rozprostřením a zhutněním, po zhutnění štěrkodrtí tl. 150 mm</t>
  </si>
  <si>
    <t>27,762+sjezd</t>
  </si>
  <si>
    <t>23</t>
  </si>
  <si>
    <t>Postřik infiltrační kationaktivní emulzí v množství 1 kg/m2</t>
  </si>
  <si>
    <t>-1960173447</t>
  </si>
  <si>
    <t>Postřik infiltrační kationaktivní emulzí v množství 1,00 kg/m2</t>
  </si>
  <si>
    <t>24</t>
  </si>
  <si>
    <t>Postřik živičný spojovací ze silniční emulze v množství 0,50 kg/m2</t>
  </si>
  <si>
    <t>853453548</t>
  </si>
  <si>
    <t>Postřik spojovací PS bez posypu kamenivem ze silniční emulze, v množství 0,50 kg/m2</t>
  </si>
  <si>
    <t>26</t>
  </si>
  <si>
    <t>384707472</t>
  </si>
  <si>
    <t>Asfaltový beton vrstva obrusná ACO 11 (ABS) s rozprostřením a se zhutněním z nemodifikovaného asfaltu v pruhu šířky přes 3 m tř. II, po zhutnění tl. 40 mm</t>
  </si>
  <si>
    <t>Asfaltový beton vrstva obrusná ACO 11 (ABS) tř. II tl 50 mm š přes 3 m z nemodifikovaného asfaltu</t>
  </si>
  <si>
    <t>M</t>
  </si>
  <si>
    <t>34</t>
  </si>
  <si>
    <t>Vyplnění spár mezi silničními dílci živičnou zálivkou</t>
  </si>
  <si>
    <t>-79245287</t>
  </si>
  <si>
    <t>Vyplnění spár mezi silničními dílci jakékoliv tloušťky živičnou zálivkou</t>
  </si>
  <si>
    <t>spara_polstar+2</t>
  </si>
  <si>
    <t>Trubní vedení</t>
  </si>
  <si>
    <t>35</t>
  </si>
  <si>
    <t>Výšková úprava uličního vstupu nebo vpusti do 200 mm zvýšením poklopu</t>
  </si>
  <si>
    <t>1200225648</t>
  </si>
  <si>
    <t>56</t>
  </si>
  <si>
    <t>-1724496073</t>
  </si>
  <si>
    <t>Osazení obrubníku kamenného se zřízením lože, s vyplněním a zatřením spár cementovou maltou stojatého s boční opěrou z betonu prostého, do lože z betonu prostého</t>
  </si>
  <si>
    <t>57</t>
  </si>
  <si>
    <t>obrubník kamenný žulový přímý 1000x300x200mm</t>
  </si>
  <si>
    <t>-1942763959</t>
  </si>
  <si>
    <t>obr_sil_zula*1,02</t>
  </si>
  <si>
    <t>58</t>
  </si>
  <si>
    <t>824655225</t>
  </si>
  <si>
    <t>60</t>
  </si>
  <si>
    <t>Řezání stávajícího živičného krytu hl přes 50 do 100 mm</t>
  </si>
  <si>
    <t>-1128100476</t>
  </si>
  <si>
    <t>Řezání stávajícího živičného krytu nebo podkladu hloubky přes 50 do 100 mm</t>
  </si>
  <si>
    <t>Osazení betonového žlabu s oboustrannou boční opěrou do lože z betonu prostého</t>
  </si>
  <si>
    <t>betonový žlab 500x300mm</t>
  </si>
  <si>
    <t>Ostrov - Rekonstrukce povrchu a odvodnění Hroznětínské ulice</t>
  </si>
  <si>
    <t>Asfaltový beton vrstva podkladní ACP 16 (obalované kamenivo OKS) tl do 60 mm š přes 3 m</t>
  </si>
  <si>
    <t>Frézování živičném krytu do tl 50mm dle sklonů s nivelací na 1% se zametením a odvozem do 9km na deponii</t>
  </si>
  <si>
    <t>Zadavatel: MÚ Ostrov, Jáchymovská 1, 363 01 Ostrov</t>
  </si>
  <si>
    <t>KRYCÍ LIST SOUPISU PRACÍ</t>
  </si>
  <si>
    <t>KSO:</t>
  </si>
  <si>
    <t>CC-CZ:</t>
  </si>
  <si>
    <t>Zadavatel:</t>
  </si>
  <si>
    <t>IČ:</t>
  </si>
  <si>
    <t>00254843</t>
  </si>
  <si>
    <t>DIČ:</t>
  </si>
  <si>
    <t>CZ00254843</t>
  </si>
  <si>
    <t>Poznámka: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</si>
  <si>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</si>
  <si>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</si>
  <si>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</si>
  <si>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</si>
  <si>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</si>
  <si>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</si>
  <si>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</si>
  <si>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</si>
  <si>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</si>
  <si>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</si>
  <si>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</si>
  <si>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</si>
  <si>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</si>
  <si>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</si>
  <si>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</si>
  <si>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MÚ Ostrov, Jáchymovská 1, 363 01 Ostrov</t>
  </si>
  <si>
    <r>
      <t>Ostrov - Rekonstrukce povrchu a odvodnění Hroznětínské ulice -</t>
    </r>
    <r>
      <rPr>
        <b/>
        <sz val="10"/>
        <color theme="1"/>
        <rFont val="Arial CE"/>
        <family val="2"/>
        <charset val="238"/>
      </rPr>
      <t xml:space="preserve"> 2.část</t>
    </r>
  </si>
  <si>
    <t>Osazení žulové dlažby s oboustrannou boční opěrou do lože z betonu prostého vč.zálivky Baumit</t>
  </si>
  <si>
    <t>žulová dlažba 160x160x160</t>
  </si>
  <si>
    <t>Cena bez DPH - I.část</t>
  </si>
  <si>
    <t>Cena bez DPH - II.část</t>
  </si>
  <si>
    <t>Cena celkem bez DPH</t>
  </si>
  <si>
    <t>Zhotovitel</t>
  </si>
  <si>
    <t>Cena celkem s DPH</t>
  </si>
  <si>
    <t>DPH 21%</t>
  </si>
  <si>
    <t xml:space="preserve">Zhotovitel: </t>
  </si>
  <si>
    <t>Zhotovitel: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</si>
</sst>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#,##0.00000"/>
    <numFmt numFmtId="166" formatCode="#,##0.000"/>
    <numFmt numFmtId="167" formatCode="#,##0.00%"/>
  </numFmts>
  <fonts count="32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b/>
      <sz val="14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003366"/>
      <name val="Arial CE"/>
      <family val="2"/>
      <charset val="238"/>
    </font>
    <font>
      <sz val="8"/>
      <color rgb="FF969696"/>
      <name val="Arial CE"/>
    </font>
    <font>
      <b/>
      <sz val="10"/>
      <color rgb="FF464646"/>
      <name val="Arial CE"/>
    </font>
    <font>
      <sz val="10"/>
      <name val="Arial CE"/>
      <family val="2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2"/>
      <color rgb="FFC0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5" fontId="12" fillId="0" borderId="5" xfId="0" applyNumberFormat="1" applyFont="1" applyBorder="1"/>
    <xf numFmtId="165" fontId="12" fillId="0" borderId="6" xfId="0" applyNumberFormat="1" applyFont="1" applyBorder="1"/>
    <xf numFmtId="4" fontId="13" fillId="0" borderId="0" xfId="0" applyNumberFormat="1" applyFont="1" applyAlignment="1">
      <alignment vertical="center"/>
    </xf>
    <xf numFmtId="0" fontId="6" fillId="0" borderId="3" xfId="0" applyFont="1" applyBorder="1"/>
    <xf numFmtId="0" fontId="6" fillId="0" borderId="0" xfId="0" applyFont="1" applyAlignment="1">
      <alignment horizontal="left"/>
    </xf>
    <xf numFmtId="0" fontId="6" fillId="0" borderId="7" xfId="0" applyFont="1" applyBorder="1"/>
    <xf numFmtId="165" fontId="6" fillId="0" borderId="0" xfId="0" applyNumberFormat="1" applyFont="1"/>
    <xf numFmtId="165" fontId="6" fillId="0" borderId="8" xfId="0" applyNumberFormat="1" applyFont="1" applyBorder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4" fontId="9" fillId="0" borderId="12" xfId="0" applyNumberFormat="1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65" fontId="10" fillId="0" borderId="8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7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3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4" fontId="16" fillId="0" borderId="12" xfId="0" applyNumberFormat="1" applyFont="1" applyBorder="1" applyAlignment="1" applyProtection="1">
      <alignment vertical="center"/>
      <protection locked="0"/>
    </xf>
    <xf numFmtId="0" fontId="7" fillId="0" borderId="13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0" fillId="0" borderId="15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/>
    <xf numFmtId="166" fontId="9" fillId="0" borderId="12" xfId="0" applyNumberFormat="1" applyFont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9" fillId="0" borderId="12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6" fillId="0" borderId="12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166" fontId="7" fillId="0" borderId="0" xfId="0" applyNumberFormat="1" applyFont="1" applyAlignment="1">
      <alignment vertical="center"/>
    </xf>
    <xf numFmtId="166" fontId="16" fillId="0" borderId="12" xfId="0" applyNumberFormat="1" applyFont="1" applyBorder="1" applyAlignment="1">
      <alignment vertical="center"/>
    </xf>
    <xf numFmtId="166" fontId="7" fillId="0" borderId="14" xfId="0" applyNumberFormat="1" applyFont="1" applyBorder="1" applyAlignment="1">
      <alignment vertical="center"/>
    </xf>
    <xf numFmtId="4" fontId="18" fillId="0" borderId="0" xfId="0" applyNumberFormat="1" applyFont="1"/>
    <xf numFmtId="4" fontId="16" fillId="0" borderId="12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horizontal="right" vertical="center"/>
    </xf>
    <xf numFmtId="0" fontId="0" fillId="0" borderId="22" xfId="0" applyBorder="1"/>
    <xf numFmtId="0" fontId="28" fillId="0" borderId="5" xfId="0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4" fontId="30" fillId="0" borderId="5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4" fontId="30" fillId="0" borderId="0" xfId="0" applyNumberFormat="1" applyFont="1" applyAlignment="1">
      <alignment vertical="center"/>
    </xf>
    <xf numFmtId="0" fontId="29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4" fontId="29" fillId="4" borderId="0" xfId="0" applyNumberFormat="1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29" fillId="4" borderId="0" xfId="0" applyFont="1" applyFill="1" applyAlignment="1">
      <alignment horizontal="right" vertical="center"/>
    </xf>
    <xf numFmtId="0" fontId="29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0" fontId="22" fillId="0" borderId="12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7" fillId="0" borderId="23" xfId="0" applyFont="1" applyBorder="1" applyAlignment="1">
      <alignment vertical="center"/>
    </xf>
    <xf numFmtId="0" fontId="14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166" fontId="7" fillId="0" borderId="23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/>
    <xf numFmtId="0" fontId="7" fillId="0" borderId="2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3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25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623D1D66-6085-1842-D5E9-12DADA2B7A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26" name="Picture 2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4006238D-010A-C5BA-9E8F-264E83524F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27" name="Picture 3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A9EDAE70-56A6-973F-3C06-560D941E492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28" name="Picture 4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ADBFB7AC-001A-ACF3-534D-6D29225E05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29" name="Picture 5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74C7ED90-65FE-927B-32B6-1F2C2EE9A79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30" name="Picture 6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D436AD7C-AF57-39B8-012A-25F92BD232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31" name="Picture 7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6DA5C7DF-37DF-DDBC-3B6B-DA366AC8DB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285750</xdr:colOff>
      <xdr:row>2</xdr:row>
      <xdr:rowOff>57150</xdr:rowOff>
    </xdr:to>
    <xdr:pic>
      <xdr:nvPicPr>
        <xdr:cNvPr id="1032" name="Picture 8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DBF10822-68B2-1018-FA22-012CD42BFDA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8"/>
  <sheetViews>
    <sheetView showGridLines="0" topLeftCell="A10" workbookViewId="0">
      <selection activeCell="H35" sqref="H3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8.33203125" customWidth="1"/>
    <col min="6" max="6" width="62.6640625" customWidth="1"/>
    <col min="7" max="7" width="7.5" customWidth="1"/>
    <col min="8" max="8" width="19.5" customWidth="1"/>
    <col min="9" max="9" width="21.33203125" customWidth="1"/>
    <col min="10" max="10" width="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63" s="1" customFormat="1" ht="6.95" customHeight="1" x14ac:dyDescent="0.2">
      <c r="B2" s="9"/>
      <c r="C2" s="10"/>
      <c r="D2" s="10"/>
      <c r="E2" s="10"/>
      <c r="F2" s="10"/>
      <c r="G2" s="10"/>
      <c r="H2" s="10"/>
      <c r="I2" s="10"/>
      <c r="J2" s="10"/>
      <c r="K2" s="10"/>
      <c r="L2" s="8"/>
    </row>
    <row r="3" spans="2:63" s="1" customFormat="1" ht="24.95" customHeight="1" x14ac:dyDescent="0.2">
      <c r="B3" s="8"/>
      <c r="C3" s="6" t="s">
        <v>20</v>
      </c>
      <c r="L3" s="8"/>
    </row>
    <row r="4" spans="2:63" s="1" customFormat="1" ht="6.95" customHeight="1" x14ac:dyDescent="0.2">
      <c r="B4" s="8"/>
      <c r="C4" s="72"/>
      <c r="D4" s="72"/>
      <c r="E4" s="72"/>
      <c r="F4" s="72"/>
      <c r="G4" s="72"/>
      <c r="H4" s="72"/>
      <c r="I4" s="72"/>
      <c r="J4" s="72"/>
      <c r="L4" s="8"/>
    </row>
    <row r="5" spans="2:63" s="1" customFormat="1" ht="12" customHeight="1" x14ac:dyDescent="0.2">
      <c r="B5" s="8"/>
      <c r="C5" s="129" t="s">
        <v>1</v>
      </c>
      <c r="D5" s="72"/>
      <c r="E5" s="72"/>
      <c r="F5" s="72"/>
      <c r="G5" s="72"/>
      <c r="H5" s="72"/>
      <c r="I5" s="72"/>
      <c r="J5" s="72"/>
      <c r="L5" s="8"/>
    </row>
    <row r="6" spans="2:63" s="1" customFormat="1" ht="16.5" customHeight="1" x14ac:dyDescent="0.2">
      <c r="B6" s="8"/>
      <c r="C6" s="72"/>
      <c r="D6" s="72"/>
      <c r="E6" s="139" t="s">
        <v>96</v>
      </c>
      <c r="F6" s="140"/>
      <c r="G6" s="140"/>
      <c r="H6" s="140"/>
      <c r="I6" s="72"/>
      <c r="J6" s="72"/>
      <c r="L6" s="8"/>
    </row>
    <row r="7" spans="2:63" s="1" customFormat="1" ht="12" customHeight="1" x14ac:dyDescent="0.2">
      <c r="B7" s="8"/>
      <c r="C7" s="129" t="s">
        <v>17</v>
      </c>
      <c r="D7" s="72"/>
      <c r="E7" s="72"/>
      <c r="F7" s="72"/>
      <c r="G7" s="72"/>
      <c r="H7" s="72"/>
      <c r="I7" s="72"/>
      <c r="J7" s="72"/>
      <c r="L7" s="8"/>
    </row>
    <row r="8" spans="2:63" s="1" customFormat="1" ht="16.5" customHeight="1" x14ac:dyDescent="0.2">
      <c r="B8" s="8"/>
      <c r="C8" s="72"/>
      <c r="D8" s="72"/>
      <c r="E8" s="141"/>
      <c r="F8" s="142"/>
      <c r="G8" s="142"/>
      <c r="H8" s="142"/>
      <c r="I8" s="72"/>
      <c r="J8" s="72"/>
      <c r="L8" s="8"/>
    </row>
    <row r="9" spans="2:63" s="1" customFormat="1" ht="6.95" customHeight="1" x14ac:dyDescent="0.2">
      <c r="B9" s="8"/>
      <c r="C9" s="72"/>
      <c r="D9" s="72"/>
      <c r="E9" s="72"/>
      <c r="F9" s="72"/>
      <c r="G9" s="72"/>
      <c r="H9" s="72"/>
      <c r="I9" s="72"/>
      <c r="J9" s="72"/>
      <c r="L9" s="8"/>
    </row>
    <row r="10" spans="2:63" s="1" customFormat="1" ht="12" customHeight="1" x14ac:dyDescent="0.2">
      <c r="B10" s="8"/>
      <c r="C10" s="129" t="s">
        <v>2</v>
      </c>
      <c r="D10" s="72"/>
      <c r="E10" s="72"/>
      <c r="F10" s="130"/>
      <c r="G10" s="72"/>
      <c r="H10" s="72"/>
      <c r="I10" s="129" t="s">
        <v>3</v>
      </c>
      <c r="J10" s="131"/>
      <c r="L10" s="8"/>
    </row>
    <row r="11" spans="2:63" s="1" customFormat="1" ht="6.95" customHeight="1" x14ac:dyDescent="0.2">
      <c r="B11" s="8"/>
      <c r="C11" s="72"/>
      <c r="D11" s="72"/>
      <c r="E11" s="72"/>
      <c r="F11" s="72"/>
      <c r="G11" s="72"/>
      <c r="H11" s="72"/>
      <c r="I11" s="72"/>
      <c r="J11" s="72"/>
      <c r="L11" s="8"/>
    </row>
    <row r="12" spans="2:63" s="1" customFormat="1" ht="15.2" customHeight="1" x14ac:dyDescent="0.2">
      <c r="B12" s="8"/>
      <c r="C12" s="129" t="s">
        <v>99</v>
      </c>
      <c r="D12" s="72"/>
      <c r="E12" s="72"/>
      <c r="F12" s="130"/>
      <c r="G12" s="72"/>
      <c r="H12" s="72"/>
      <c r="I12" s="129" t="s">
        <v>4</v>
      </c>
      <c r="J12" s="132"/>
      <c r="L12" s="8"/>
    </row>
    <row r="13" spans="2:63" s="1" customFormat="1" ht="15.2" customHeight="1" x14ac:dyDescent="0.2">
      <c r="B13" s="8"/>
      <c r="C13" s="133" t="s">
        <v>134</v>
      </c>
      <c r="D13" s="72"/>
      <c r="E13" s="72"/>
      <c r="F13" s="130"/>
      <c r="G13" s="72"/>
      <c r="H13" s="72"/>
      <c r="I13" s="129" t="s">
        <v>6</v>
      </c>
      <c r="J13" s="132"/>
      <c r="L13" s="8"/>
    </row>
    <row r="14" spans="2:63" s="1" customFormat="1" ht="10.35" customHeight="1" x14ac:dyDescent="0.2">
      <c r="B14" s="8"/>
      <c r="C14" s="72"/>
      <c r="D14" s="72"/>
      <c r="E14" s="72"/>
      <c r="F14" s="72"/>
      <c r="G14" s="72"/>
      <c r="H14" s="72"/>
      <c r="I14" s="72"/>
      <c r="J14" s="72"/>
      <c r="L14" s="8"/>
    </row>
    <row r="15" spans="2:63" s="2" customFormat="1" ht="29.25" customHeight="1" x14ac:dyDescent="0.2">
      <c r="B15" s="17"/>
      <c r="C15" s="18" t="s">
        <v>21</v>
      </c>
      <c r="D15" s="19" t="s">
        <v>11</v>
      </c>
      <c r="E15" s="19" t="s">
        <v>9</v>
      </c>
      <c r="F15" s="19" t="s">
        <v>10</v>
      </c>
      <c r="G15" s="19" t="s">
        <v>22</v>
      </c>
      <c r="H15" s="19" t="s">
        <v>23</v>
      </c>
      <c r="I15" s="19" t="s">
        <v>24</v>
      </c>
      <c r="J15" s="20" t="s">
        <v>18</v>
      </c>
      <c r="K15" s="21" t="s">
        <v>25</v>
      </c>
      <c r="L15" s="17"/>
      <c r="M15" s="13" t="s">
        <v>0</v>
      </c>
      <c r="N15" s="14" t="s">
        <v>7</v>
      </c>
      <c r="O15" s="14" t="s">
        <v>26</v>
      </c>
      <c r="P15" s="14" t="s">
        <v>27</v>
      </c>
      <c r="Q15" s="14" t="s">
        <v>28</v>
      </c>
      <c r="R15" s="14" t="s">
        <v>29</v>
      </c>
      <c r="S15" s="14" t="s">
        <v>30</v>
      </c>
      <c r="T15" s="15" t="s">
        <v>31</v>
      </c>
    </row>
    <row r="16" spans="2:63" s="1" customFormat="1" ht="22.9" customHeight="1" x14ac:dyDescent="0.25">
      <c r="B16" s="8"/>
      <c r="C16" s="126" t="s">
        <v>32</v>
      </c>
      <c r="J16" s="127">
        <f>SUM(J18,J22,J44)</f>
        <v>0</v>
      </c>
      <c r="L16" s="8"/>
      <c r="M16" s="16"/>
      <c r="N16" s="11"/>
      <c r="O16" s="11"/>
      <c r="P16" s="22" t="e">
        <f>P17+#REF!+#REF!</f>
        <v>#REF!</v>
      </c>
      <c r="Q16" s="11"/>
      <c r="R16" s="22" t="e">
        <f>R17+#REF!+#REF!</f>
        <v>#REF!</v>
      </c>
      <c r="S16" s="11"/>
      <c r="T16" s="23" t="e">
        <f>T17+#REF!+#REF!</f>
        <v>#REF!</v>
      </c>
      <c r="AT16" s="5" t="s">
        <v>12</v>
      </c>
      <c r="AU16" s="5" t="s">
        <v>19</v>
      </c>
      <c r="BK16" s="24" t="e">
        <f>BK17+#REF!+#REF!</f>
        <v>#REF!</v>
      </c>
    </row>
    <row r="17" spans="2:65" s="3" customFormat="1" ht="15" customHeight="1" x14ac:dyDescent="0.2">
      <c r="B17" s="25"/>
      <c r="D17" s="26"/>
      <c r="E17" s="116"/>
      <c r="F17" s="116"/>
      <c r="J17" s="117"/>
      <c r="L17" s="25"/>
      <c r="M17" s="27"/>
      <c r="P17" s="28" t="e">
        <f>P18+#REF!+#REF!+P22+P44+#REF!+#REF!+#REF!</f>
        <v>#REF!</v>
      </c>
      <c r="R17" s="28" t="e">
        <f>R18+#REF!+#REF!+R22+R44+#REF!+#REF!+#REF!</f>
        <v>#REF!</v>
      </c>
      <c r="T17" s="29" t="e">
        <f>T18+#REF!+#REF!+T22+T44+#REF!+#REF!+#REF!</f>
        <v>#REF!</v>
      </c>
      <c r="AR17" s="26" t="s">
        <v>14</v>
      </c>
      <c r="AT17" s="30" t="s">
        <v>12</v>
      </c>
      <c r="AU17" s="30" t="s">
        <v>13</v>
      </c>
      <c r="AY17" s="26" t="s">
        <v>33</v>
      </c>
      <c r="BK17" s="31" t="e">
        <f>BK18+#REF!+#REF!+BK22+BK44+#REF!+#REF!+#REF!</f>
        <v>#REF!</v>
      </c>
    </row>
    <row r="18" spans="2:65" s="3" customFormat="1" ht="22.9" customHeight="1" x14ac:dyDescent="0.2">
      <c r="B18" s="25"/>
      <c r="D18" s="26" t="s">
        <v>12</v>
      </c>
      <c r="E18" s="76" t="s">
        <v>14</v>
      </c>
      <c r="F18" s="77" t="s">
        <v>39</v>
      </c>
      <c r="J18" s="96">
        <f>BK18</f>
        <v>0</v>
      </c>
      <c r="L18" s="25"/>
      <c r="M18" s="27"/>
      <c r="P18" s="28">
        <f>SUM(P19:P21)</f>
        <v>0</v>
      </c>
      <c r="R18" s="28">
        <f>SUM(R19:R21)</f>
        <v>0</v>
      </c>
      <c r="T18" s="29">
        <f>SUM(T19:T21)</f>
        <v>9.9659999999999993</v>
      </c>
      <c r="AR18" s="26" t="s">
        <v>14</v>
      </c>
      <c r="AT18" s="30" t="s">
        <v>12</v>
      </c>
      <c r="AU18" s="30" t="s">
        <v>14</v>
      </c>
      <c r="AY18" s="26" t="s">
        <v>33</v>
      </c>
      <c r="BK18" s="31">
        <f>SUM(BK19:BK21)</f>
        <v>0</v>
      </c>
    </row>
    <row r="19" spans="2:65" s="1" customFormat="1" ht="24.2" customHeight="1" x14ac:dyDescent="0.2">
      <c r="B19" s="32"/>
      <c r="C19" s="78">
        <v>1</v>
      </c>
      <c r="D19" s="78"/>
      <c r="E19" s="79"/>
      <c r="F19" s="80" t="s">
        <v>41</v>
      </c>
      <c r="G19" s="81" t="s">
        <v>40</v>
      </c>
      <c r="H19" s="70">
        <v>45.3</v>
      </c>
      <c r="I19" s="33"/>
      <c r="J19" s="71">
        <f>ROUND(I19*H19,2)</f>
        <v>0</v>
      </c>
      <c r="K19" s="34"/>
      <c r="L19" s="8"/>
      <c r="M19" s="35" t="s">
        <v>0</v>
      </c>
      <c r="N19" s="36" t="s">
        <v>8</v>
      </c>
      <c r="O19" s="37">
        <v>0</v>
      </c>
      <c r="P19" s="37">
        <f>O19*H19</f>
        <v>0</v>
      </c>
      <c r="Q19" s="37">
        <v>0</v>
      </c>
      <c r="R19" s="37">
        <f>Q19*H19</f>
        <v>0</v>
      </c>
      <c r="S19" s="37">
        <v>0.22</v>
      </c>
      <c r="T19" s="38">
        <f>S19*H19</f>
        <v>9.9659999999999993</v>
      </c>
      <c r="AR19" s="39" t="s">
        <v>16</v>
      </c>
      <c r="AT19" s="39" t="s">
        <v>34</v>
      </c>
      <c r="AU19" s="39" t="s">
        <v>15</v>
      </c>
      <c r="AY19" s="5" t="s">
        <v>33</v>
      </c>
      <c r="BE19" s="40">
        <f>IF(N19="základní",J19,0)</f>
        <v>0</v>
      </c>
      <c r="BF19" s="40">
        <f>IF(N19="snížená",J19,0)</f>
        <v>0</v>
      </c>
      <c r="BG19" s="40">
        <f>IF(N19="zákl. přenesená",J19,0)</f>
        <v>0</v>
      </c>
      <c r="BH19" s="40">
        <f>IF(N19="sníž. přenesená",J19,0)</f>
        <v>0</v>
      </c>
      <c r="BI19" s="40">
        <f>IF(N19="nulová",J19,0)</f>
        <v>0</v>
      </c>
      <c r="BJ19" s="5" t="s">
        <v>14</v>
      </c>
      <c r="BK19" s="40">
        <f>ROUND(I19*H19,2)</f>
        <v>0</v>
      </c>
      <c r="BL19" s="5" t="s">
        <v>16</v>
      </c>
      <c r="BM19" s="39" t="s">
        <v>42</v>
      </c>
    </row>
    <row r="20" spans="2:65" s="1" customFormat="1" ht="29.25" x14ac:dyDescent="0.2">
      <c r="B20" s="8"/>
      <c r="D20" s="82" t="s">
        <v>36</v>
      </c>
      <c r="F20" s="83" t="s">
        <v>43</v>
      </c>
      <c r="I20" s="72"/>
      <c r="L20" s="8"/>
      <c r="M20" s="41"/>
      <c r="T20" s="12"/>
      <c r="AT20" s="5" t="s">
        <v>36</v>
      </c>
      <c r="AU20" s="5" t="s">
        <v>15</v>
      </c>
    </row>
    <row r="21" spans="2:65" s="4" customFormat="1" ht="7.5" customHeight="1" x14ac:dyDescent="0.2">
      <c r="B21" s="42"/>
      <c r="D21" s="82" t="s">
        <v>37</v>
      </c>
      <c r="E21" s="43"/>
      <c r="F21" s="84"/>
      <c r="H21" s="93"/>
      <c r="I21" s="73"/>
      <c r="L21" s="42"/>
      <c r="M21" s="44"/>
      <c r="T21" s="45"/>
      <c r="AT21" s="43" t="s">
        <v>37</v>
      </c>
      <c r="AU21" s="43" t="s">
        <v>15</v>
      </c>
      <c r="AV21" s="4" t="s">
        <v>15</v>
      </c>
      <c r="AW21" s="4" t="s">
        <v>5</v>
      </c>
      <c r="AX21" s="4" t="s">
        <v>14</v>
      </c>
      <c r="AY21" s="43" t="s">
        <v>33</v>
      </c>
    </row>
    <row r="22" spans="2:65" s="3" customFormat="1" ht="22.9" customHeight="1" x14ac:dyDescent="0.2">
      <c r="B22" s="25"/>
      <c r="D22" s="26" t="s">
        <v>12</v>
      </c>
      <c r="E22" s="76" t="s">
        <v>44</v>
      </c>
      <c r="F22" s="77" t="s">
        <v>47</v>
      </c>
      <c r="I22" s="74"/>
      <c r="J22" s="96">
        <f>SUM(J23:J41)</f>
        <v>0</v>
      </c>
      <c r="L22" s="25"/>
      <c r="M22" s="27"/>
      <c r="P22" s="28">
        <f>SUM(P23:P43)</f>
        <v>0</v>
      </c>
      <c r="R22" s="28">
        <f>SUM(R23:R43)</f>
        <v>36.764999999999993</v>
      </c>
      <c r="T22" s="29">
        <f>SUM(T23:T43)</f>
        <v>0</v>
      </c>
      <c r="AR22" s="26" t="s">
        <v>14</v>
      </c>
      <c r="AT22" s="30" t="s">
        <v>12</v>
      </c>
      <c r="AU22" s="30" t="s">
        <v>14</v>
      </c>
      <c r="AY22" s="26" t="s">
        <v>33</v>
      </c>
      <c r="BK22" s="31">
        <f>SUM(BK23:BK43)</f>
        <v>0</v>
      </c>
    </row>
    <row r="23" spans="2:65" s="1" customFormat="1" ht="33" customHeight="1" x14ac:dyDescent="0.2">
      <c r="B23" s="32"/>
      <c r="C23" s="78">
        <v>2</v>
      </c>
      <c r="D23" s="78"/>
      <c r="E23" s="79"/>
      <c r="F23" s="80" t="s">
        <v>97</v>
      </c>
      <c r="G23" s="81" t="s">
        <v>40</v>
      </c>
      <c r="H23" s="70">
        <v>208</v>
      </c>
      <c r="I23" s="33"/>
      <c r="J23" s="71">
        <f>ROUND(I23*H23,2)</f>
        <v>0</v>
      </c>
      <c r="K23" s="34"/>
      <c r="L23" s="8"/>
      <c r="M23" s="35" t="s">
        <v>0</v>
      </c>
      <c r="N23" s="36" t="s">
        <v>8</v>
      </c>
      <c r="O23" s="37">
        <v>0</v>
      </c>
      <c r="P23" s="37">
        <f>O23*H23</f>
        <v>0</v>
      </c>
      <c r="Q23" s="37">
        <v>0</v>
      </c>
      <c r="R23" s="37">
        <f>Q23*H23</f>
        <v>0</v>
      </c>
      <c r="S23" s="37">
        <v>0</v>
      </c>
      <c r="T23" s="38">
        <f>S23*H23</f>
        <v>0</v>
      </c>
      <c r="AR23" s="39" t="s">
        <v>16</v>
      </c>
      <c r="AT23" s="39" t="s">
        <v>34</v>
      </c>
      <c r="AU23" s="39" t="s">
        <v>15</v>
      </c>
      <c r="AY23" s="5" t="s">
        <v>33</v>
      </c>
      <c r="BE23" s="40">
        <f>IF(N23="základní",J23,0)</f>
        <v>0</v>
      </c>
      <c r="BF23" s="40">
        <f>IF(N23="snížená",J23,0)</f>
        <v>0</v>
      </c>
      <c r="BG23" s="40">
        <f>IF(N23="zákl. přenesená",J23,0)</f>
        <v>0</v>
      </c>
      <c r="BH23" s="40">
        <f>IF(N23="sníž. přenesená",J23,0)</f>
        <v>0</v>
      </c>
      <c r="BI23" s="40">
        <f>IF(N23="nulová",J23,0)</f>
        <v>0</v>
      </c>
      <c r="BJ23" s="5" t="s">
        <v>14</v>
      </c>
      <c r="BK23" s="40">
        <f>ROUND(I23*H23,2)</f>
        <v>0</v>
      </c>
      <c r="BL23" s="5" t="s">
        <v>16</v>
      </c>
      <c r="BM23" s="39" t="s">
        <v>48</v>
      </c>
    </row>
    <row r="24" spans="2:65" s="1" customFormat="1" ht="19.5" x14ac:dyDescent="0.2">
      <c r="B24" s="8"/>
      <c r="D24" s="82" t="s">
        <v>36</v>
      </c>
      <c r="F24" s="83" t="s">
        <v>49</v>
      </c>
      <c r="I24" s="72"/>
      <c r="L24" s="8"/>
      <c r="M24" s="41"/>
      <c r="T24" s="12"/>
      <c r="AT24" s="5" t="s">
        <v>36</v>
      </c>
      <c r="AU24" s="5" t="s">
        <v>15</v>
      </c>
    </row>
    <row r="25" spans="2:65" s="4" customFormat="1" x14ac:dyDescent="0.2">
      <c r="B25" s="42"/>
      <c r="D25" s="82" t="s">
        <v>37</v>
      </c>
      <c r="E25" s="43" t="s">
        <v>0</v>
      </c>
      <c r="F25" s="84" t="s">
        <v>38</v>
      </c>
      <c r="H25" s="93"/>
      <c r="I25" s="73"/>
      <c r="L25" s="42"/>
      <c r="M25" s="44"/>
      <c r="T25" s="45"/>
      <c r="AT25" s="43" t="s">
        <v>37</v>
      </c>
      <c r="AU25" s="43" t="s">
        <v>15</v>
      </c>
      <c r="AV25" s="4" t="s">
        <v>15</v>
      </c>
      <c r="AW25" s="4" t="s">
        <v>5</v>
      </c>
      <c r="AX25" s="4" t="s">
        <v>14</v>
      </c>
      <c r="AY25" s="43" t="s">
        <v>33</v>
      </c>
    </row>
    <row r="26" spans="2:65" s="1" customFormat="1" ht="24.2" customHeight="1" x14ac:dyDescent="0.2">
      <c r="B26" s="32"/>
      <c r="C26" s="78" t="s">
        <v>50</v>
      </c>
      <c r="D26" s="78"/>
      <c r="E26" s="79"/>
      <c r="F26" s="80" t="s">
        <v>51</v>
      </c>
      <c r="G26" s="81" t="s">
        <v>40</v>
      </c>
      <c r="H26" s="70">
        <v>13.8</v>
      </c>
      <c r="I26" s="33"/>
      <c r="J26" s="71">
        <f>ROUND(I26*H26,2)</f>
        <v>0</v>
      </c>
      <c r="K26" s="34"/>
      <c r="L26" s="8"/>
      <c r="M26" s="35" t="s">
        <v>0</v>
      </c>
      <c r="N26" s="36" t="s">
        <v>8</v>
      </c>
      <c r="O26" s="37">
        <v>0</v>
      </c>
      <c r="P26" s="37">
        <f>O26*H26</f>
        <v>0</v>
      </c>
      <c r="Q26" s="37">
        <v>0</v>
      </c>
      <c r="R26" s="37">
        <f>Q26*H26</f>
        <v>0</v>
      </c>
      <c r="S26" s="37">
        <v>0</v>
      </c>
      <c r="T26" s="38">
        <f>S26*H26</f>
        <v>0</v>
      </c>
      <c r="AR26" s="39" t="s">
        <v>16</v>
      </c>
      <c r="AT26" s="39" t="s">
        <v>34</v>
      </c>
      <c r="AU26" s="39" t="s">
        <v>15</v>
      </c>
      <c r="AY26" s="5" t="s">
        <v>33</v>
      </c>
      <c r="BE26" s="40">
        <f>IF(N26="základní",J26,0)</f>
        <v>0</v>
      </c>
      <c r="BF26" s="40">
        <f>IF(N26="snížená",J26,0)</f>
        <v>0</v>
      </c>
      <c r="BG26" s="40">
        <f>IF(N26="zákl. přenesená",J26,0)</f>
        <v>0</v>
      </c>
      <c r="BH26" s="40">
        <f>IF(N26="sníž. přenesená",J26,0)</f>
        <v>0</v>
      </c>
      <c r="BI26" s="40">
        <f>IF(N26="nulová",J26,0)</f>
        <v>0</v>
      </c>
      <c r="BJ26" s="5" t="s">
        <v>14</v>
      </c>
      <c r="BK26" s="40">
        <f>ROUND(I26*H26,2)</f>
        <v>0</v>
      </c>
      <c r="BL26" s="5" t="s">
        <v>16</v>
      </c>
      <c r="BM26" s="39" t="s">
        <v>52</v>
      </c>
    </row>
    <row r="27" spans="2:65" s="1" customFormat="1" ht="19.5" x14ac:dyDescent="0.2">
      <c r="B27" s="8"/>
      <c r="D27" s="82" t="s">
        <v>36</v>
      </c>
      <c r="F27" s="83" t="s">
        <v>53</v>
      </c>
      <c r="I27" s="72"/>
      <c r="L27" s="8"/>
      <c r="M27" s="41"/>
      <c r="T27" s="12"/>
      <c r="AT27" s="5" t="s">
        <v>36</v>
      </c>
      <c r="AU27" s="5" t="s">
        <v>15</v>
      </c>
    </row>
    <row r="28" spans="2:65" s="4" customFormat="1" x14ac:dyDescent="0.2">
      <c r="B28" s="42"/>
      <c r="D28" s="82" t="s">
        <v>37</v>
      </c>
      <c r="E28" s="43" t="s">
        <v>0</v>
      </c>
      <c r="F28" s="84"/>
      <c r="H28" s="93"/>
      <c r="I28" s="73"/>
      <c r="L28" s="42"/>
      <c r="M28" s="44"/>
      <c r="T28" s="45"/>
      <c r="AT28" s="43" t="s">
        <v>37</v>
      </c>
      <c r="AU28" s="43" t="s">
        <v>15</v>
      </c>
      <c r="AV28" s="4" t="s">
        <v>15</v>
      </c>
      <c r="AW28" s="4" t="s">
        <v>5</v>
      </c>
      <c r="AX28" s="4" t="s">
        <v>14</v>
      </c>
      <c r="AY28" s="43" t="s">
        <v>33</v>
      </c>
    </row>
    <row r="29" spans="2:65" s="1" customFormat="1" ht="21.75" customHeight="1" x14ac:dyDescent="0.2">
      <c r="B29" s="32"/>
      <c r="C29" s="78" t="s">
        <v>54</v>
      </c>
      <c r="D29" s="78"/>
      <c r="E29" s="79"/>
      <c r="F29" s="80" t="s">
        <v>55</v>
      </c>
      <c r="G29" s="81" t="s">
        <v>40</v>
      </c>
      <c r="H29" s="70">
        <v>105.6</v>
      </c>
      <c r="I29" s="33"/>
      <c r="J29" s="71">
        <f>ROUND(I29*H29,2)</f>
        <v>0</v>
      </c>
      <c r="K29" s="34"/>
      <c r="L29" s="8"/>
      <c r="M29" s="35" t="s">
        <v>0</v>
      </c>
      <c r="N29" s="36" t="s">
        <v>8</v>
      </c>
      <c r="O29" s="37">
        <v>0</v>
      </c>
      <c r="P29" s="37">
        <f>O29*H29</f>
        <v>0</v>
      </c>
      <c r="Q29" s="37">
        <v>0.34499999999999997</v>
      </c>
      <c r="R29" s="37">
        <f>Q29*H29</f>
        <v>36.431999999999995</v>
      </c>
      <c r="S29" s="37">
        <v>0</v>
      </c>
      <c r="T29" s="38">
        <f>S29*H29</f>
        <v>0</v>
      </c>
      <c r="AR29" s="39" t="s">
        <v>16</v>
      </c>
      <c r="AT29" s="39" t="s">
        <v>34</v>
      </c>
      <c r="AU29" s="39" t="s">
        <v>15</v>
      </c>
      <c r="AY29" s="5" t="s">
        <v>33</v>
      </c>
      <c r="BE29" s="40">
        <f>IF(N29="základní",J29,0)</f>
        <v>0</v>
      </c>
      <c r="BF29" s="40">
        <f>IF(N29="snížená",J29,0)</f>
        <v>0</v>
      </c>
      <c r="BG29" s="40">
        <f>IF(N29="zákl. přenesená",J29,0)</f>
        <v>0</v>
      </c>
      <c r="BH29" s="40">
        <f>IF(N29="sníž. přenesená",J29,0)</f>
        <v>0</v>
      </c>
      <c r="BI29" s="40">
        <f>IF(N29="nulová",J29,0)</f>
        <v>0</v>
      </c>
      <c r="BJ29" s="5" t="s">
        <v>14</v>
      </c>
      <c r="BK29" s="40">
        <f>ROUND(I29*H29,2)</f>
        <v>0</v>
      </c>
      <c r="BL29" s="5" t="s">
        <v>16</v>
      </c>
      <c r="BM29" s="39" t="s">
        <v>56</v>
      </c>
    </row>
    <row r="30" spans="2:65" s="1" customFormat="1" ht="19.5" x14ac:dyDescent="0.2">
      <c r="B30" s="8"/>
      <c r="D30" s="82" t="s">
        <v>36</v>
      </c>
      <c r="F30" s="83" t="s">
        <v>57</v>
      </c>
      <c r="I30" s="72"/>
      <c r="L30" s="8"/>
      <c r="M30" s="41"/>
      <c r="T30" s="12"/>
      <c r="AT30" s="5" t="s">
        <v>36</v>
      </c>
      <c r="AU30" s="5" t="s">
        <v>15</v>
      </c>
    </row>
    <row r="31" spans="2:65" s="4" customFormat="1" x14ac:dyDescent="0.2">
      <c r="B31" s="42"/>
      <c r="D31" s="82" t="s">
        <v>37</v>
      </c>
      <c r="E31" s="43" t="s">
        <v>0</v>
      </c>
      <c r="F31" s="84" t="s">
        <v>58</v>
      </c>
      <c r="H31" s="93"/>
      <c r="I31" s="73"/>
      <c r="L31" s="42"/>
      <c r="M31" s="44"/>
      <c r="T31" s="45"/>
      <c r="AT31" s="43" t="s">
        <v>37</v>
      </c>
      <c r="AU31" s="43" t="s">
        <v>15</v>
      </c>
      <c r="AV31" s="4" t="s">
        <v>15</v>
      </c>
      <c r="AW31" s="4" t="s">
        <v>5</v>
      </c>
      <c r="AX31" s="4" t="s">
        <v>14</v>
      </c>
      <c r="AY31" s="43" t="s">
        <v>33</v>
      </c>
    </row>
    <row r="32" spans="2:65" s="1" customFormat="1" ht="24.2" customHeight="1" x14ac:dyDescent="0.2">
      <c r="B32" s="32"/>
      <c r="C32" s="78" t="s">
        <v>59</v>
      </c>
      <c r="D32" s="78"/>
      <c r="E32" s="79"/>
      <c r="F32" s="80" t="s">
        <v>60</v>
      </c>
      <c r="G32" s="81" t="s">
        <v>40</v>
      </c>
      <c r="H32" s="70">
        <v>208</v>
      </c>
      <c r="I32" s="33"/>
      <c r="J32" s="71">
        <f>ROUND(I32*H32,2)</f>
        <v>0</v>
      </c>
      <c r="K32" s="34"/>
      <c r="L32" s="8"/>
      <c r="M32" s="35" t="s">
        <v>0</v>
      </c>
      <c r="N32" s="36" t="s">
        <v>8</v>
      </c>
      <c r="O32" s="37">
        <v>0</v>
      </c>
      <c r="P32" s="37">
        <f>O32*H32</f>
        <v>0</v>
      </c>
      <c r="Q32" s="37">
        <v>0</v>
      </c>
      <c r="R32" s="37">
        <f>Q32*H32</f>
        <v>0</v>
      </c>
      <c r="S32" s="37">
        <v>0</v>
      </c>
      <c r="T32" s="38">
        <f>S32*H32</f>
        <v>0</v>
      </c>
      <c r="AR32" s="39" t="s">
        <v>16</v>
      </c>
      <c r="AT32" s="39" t="s">
        <v>34</v>
      </c>
      <c r="AU32" s="39" t="s">
        <v>15</v>
      </c>
      <c r="AY32" s="5" t="s">
        <v>33</v>
      </c>
      <c r="BE32" s="40">
        <f>IF(N32="základní",J32,0)</f>
        <v>0</v>
      </c>
      <c r="BF32" s="40">
        <f>IF(N32="snížená",J32,0)</f>
        <v>0</v>
      </c>
      <c r="BG32" s="40">
        <f>IF(N32="zákl. přenesená",J32,0)</f>
        <v>0</v>
      </c>
      <c r="BH32" s="40">
        <f>IF(N32="sníž. přenesená",J32,0)</f>
        <v>0</v>
      </c>
      <c r="BI32" s="40">
        <f>IF(N32="nulová",J32,0)</f>
        <v>0</v>
      </c>
      <c r="BJ32" s="5" t="s">
        <v>14</v>
      </c>
      <c r="BK32" s="40">
        <f>ROUND(I32*H32,2)</f>
        <v>0</v>
      </c>
      <c r="BL32" s="5" t="s">
        <v>16</v>
      </c>
      <c r="BM32" s="39" t="s">
        <v>61</v>
      </c>
    </row>
    <row r="33" spans="2:65" s="1" customFormat="1" x14ac:dyDescent="0.2">
      <c r="B33" s="8"/>
      <c r="D33" s="82" t="s">
        <v>36</v>
      </c>
      <c r="F33" s="83" t="s">
        <v>62</v>
      </c>
      <c r="I33" s="72"/>
      <c r="L33" s="8"/>
      <c r="M33" s="41"/>
      <c r="T33" s="12"/>
      <c r="AT33" s="5" t="s">
        <v>36</v>
      </c>
      <c r="AU33" s="5" t="s">
        <v>15</v>
      </c>
    </row>
    <row r="34" spans="2:65" s="4" customFormat="1" x14ac:dyDescent="0.2">
      <c r="B34" s="42"/>
      <c r="D34" s="82" t="s">
        <v>37</v>
      </c>
      <c r="E34" s="43" t="s">
        <v>0</v>
      </c>
      <c r="F34" s="84" t="s">
        <v>38</v>
      </c>
      <c r="H34" s="93"/>
      <c r="I34" s="73"/>
      <c r="L34" s="42"/>
      <c r="M34" s="44"/>
      <c r="T34" s="45"/>
      <c r="AT34" s="43" t="s">
        <v>37</v>
      </c>
      <c r="AU34" s="43" t="s">
        <v>15</v>
      </c>
      <c r="AV34" s="4" t="s">
        <v>15</v>
      </c>
      <c r="AW34" s="4" t="s">
        <v>5</v>
      </c>
      <c r="AX34" s="4" t="s">
        <v>14</v>
      </c>
      <c r="AY34" s="43" t="s">
        <v>33</v>
      </c>
    </row>
    <row r="35" spans="2:65" s="1" customFormat="1" ht="24.2" customHeight="1" x14ac:dyDescent="0.2">
      <c r="B35" s="32"/>
      <c r="C35" s="78" t="s">
        <v>63</v>
      </c>
      <c r="D35" s="78"/>
      <c r="E35" s="79"/>
      <c r="F35" s="80" t="s">
        <v>64</v>
      </c>
      <c r="G35" s="81" t="s">
        <v>40</v>
      </c>
      <c r="H35" s="70">
        <v>1942.5</v>
      </c>
      <c r="I35" s="33"/>
      <c r="J35" s="71">
        <f>ROUND(I35*H35,2)</f>
        <v>0</v>
      </c>
      <c r="K35" s="34"/>
      <c r="L35" s="8"/>
      <c r="M35" s="35" t="s">
        <v>0</v>
      </c>
      <c r="N35" s="36" t="s">
        <v>8</v>
      </c>
      <c r="O35" s="37">
        <v>0</v>
      </c>
      <c r="P35" s="37">
        <f>O35*H35</f>
        <v>0</v>
      </c>
      <c r="Q35" s="37">
        <v>0</v>
      </c>
      <c r="R35" s="37">
        <f>Q35*H35</f>
        <v>0</v>
      </c>
      <c r="S35" s="37">
        <v>0</v>
      </c>
      <c r="T35" s="38">
        <f>S35*H35</f>
        <v>0</v>
      </c>
      <c r="AR35" s="39" t="s">
        <v>16</v>
      </c>
      <c r="AT35" s="39" t="s">
        <v>34</v>
      </c>
      <c r="AU35" s="39" t="s">
        <v>15</v>
      </c>
      <c r="AY35" s="5" t="s">
        <v>33</v>
      </c>
      <c r="BE35" s="40">
        <f>IF(N35="základní",J35,0)</f>
        <v>0</v>
      </c>
      <c r="BF35" s="40">
        <f>IF(N35="snížená",J35,0)</f>
        <v>0</v>
      </c>
      <c r="BG35" s="40">
        <f>IF(N35="zákl. přenesená",J35,0)</f>
        <v>0</v>
      </c>
      <c r="BH35" s="40">
        <f>IF(N35="sníž. přenesená",J35,0)</f>
        <v>0</v>
      </c>
      <c r="BI35" s="40">
        <f>IF(N35="nulová",J35,0)</f>
        <v>0</v>
      </c>
      <c r="BJ35" s="5" t="s">
        <v>14</v>
      </c>
      <c r="BK35" s="40">
        <f>ROUND(I35*H35,2)</f>
        <v>0</v>
      </c>
      <c r="BL35" s="5" t="s">
        <v>16</v>
      </c>
      <c r="BM35" s="39" t="s">
        <v>65</v>
      </c>
    </row>
    <row r="36" spans="2:65" s="1" customFormat="1" ht="19.5" x14ac:dyDescent="0.2">
      <c r="B36" s="8"/>
      <c r="D36" s="82" t="s">
        <v>36</v>
      </c>
      <c r="F36" s="83" t="s">
        <v>66</v>
      </c>
      <c r="I36" s="72"/>
      <c r="L36" s="8"/>
      <c r="M36" s="41"/>
      <c r="T36" s="12"/>
      <c r="AT36" s="5" t="s">
        <v>36</v>
      </c>
      <c r="AU36" s="5" t="s">
        <v>15</v>
      </c>
    </row>
    <row r="37" spans="2:65" s="4" customFormat="1" x14ac:dyDescent="0.2">
      <c r="B37" s="42"/>
      <c r="D37" s="82" t="s">
        <v>37</v>
      </c>
      <c r="E37" s="43" t="s">
        <v>0</v>
      </c>
      <c r="F37" s="84"/>
      <c r="H37" s="93"/>
      <c r="I37" s="73"/>
      <c r="L37" s="42"/>
      <c r="M37" s="44"/>
      <c r="T37" s="45"/>
      <c r="AT37" s="43" t="s">
        <v>37</v>
      </c>
      <c r="AU37" s="43" t="s">
        <v>15</v>
      </c>
      <c r="AV37" s="4" t="s">
        <v>15</v>
      </c>
      <c r="AW37" s="4" t="s">
        <v>5</v>
      </c>
      <c r="AX37" s="4" t="s">
        <v>14</v>
      </c>
      <c r="AY37" s="43" t="s">
        <v>33</v>
      </c>
    </row>
    <row r="38" spans="2:65" s="1" customFormat="1" ht="33" customHeight="1" x14ac:dyDescent="0.2">
      <c r="B38" s="32"/>
      <c r="C38" s="78" t="s">
        <v>67</v>
      </c>
      <c r="D38" s="78"/>
      <c r="E38" s="79"/>
      <c r="F38" s="80" t="s">
        <v>70</v>
      </c>
      <c r="G38" s="81" t="s">
        <v>40</v>
      </c>
      <c r="H38" s="70">
        <v>1942.5</v>
      </c>
      <c r="I38" s="33"/>
      <c r="J38" s="71">
        <f>ROUND(I38*H38,2)</f>
        <v>0</v>
      </c>
      <c r="K38" s="34"/>
      <c r="L38" s="8"/>
      <c r="M38" s="35" t="s">
        <v>0</v>
      </c>
      <c r="N38" s="36" t="s">
        <v>8</v>
      </c>
      <c r="O38" s="37">
        <v>0</v>
      </c>
      <c r="P38" s="37">
        <f>O38*H38</f>
        <v>0</v>
      </c>
      <c r="Q38" s="37">
        <v>0</v>
      </c>
      <c r="R38" s="37">
        <f>Q38*H38</f>
        <v>0</v>
      </c>
      <c r="S38" s="37">
        <v>0</v>
      </c>
      <c r="T38" s="38">
        <f>S38*H38</f>
        <v>0</v>
      </c>
      <c r="AR38" s="39" t="s">
        <v>16</v>
      </c>
      <c r="AT38" s="39" t="s">
        <v>34</v>
      </c>
      <c r="AU38" s="39" t="s">
        <v>15</v>
      </c>
      <c r="AY38" s="5" t="s">
        <v>33</v>
      </c>
      <c r="BE38" s="40">
        <f>IF(N38="základní",J38,0)</f>
        <v>0</v>
      </c>
      <c r="BF38" s="40">
        <f>IF(N38="snížená",J38,0)</f>
        <v>0</v>
      </c>
      <c r="BG38" s="40">
        <f>IF(N38="zákl. přenesená",J38,0)</f>
        <v>0</v>
      </c>
      <c r="BH38" s="40">
        <f>IF(N38="sníž. přenesená",J38,0)</f>
        <v>0</v>
      </c>
      <c r="BI38" s="40">
        <f>IF(N38="nulová",J38,0)</f>
        <v>0</v>
      </c>
      <c r="BJ38" s="5" t="s">
        <v>14</v>
      </c>
      <c r="BK38" s="40">
        <f>ROUND(I38*H38,2)</f>
        <v>0</v>
      </c>
      <c r="BL38" s="5" t="s">
        <v>16</v>
      </c>
      <c r="BM38" s="39" t="s">
        <v>68</v>
      </c>
    </row>
    <row r="39" spans="2:65" s="1" customFormat="1" ht="19.5" x14ac:dyDescent="0.2">
      <c r="B39" s="8"/>
      <c r="D39" s="82" t="s">
        <v>36</v>
      </c>
      <c r="F39" s="83" t="s">
        <v>69</v>
      </c>
      <c r="I39" s="72"/>
      <c r="L39" s="8"/>
      <c r="M39" s="41"/>
      <c r="T39" s="12"/>
      <c r="AT39" s="5" t="s">
        <v>36</v>
      </c>
      <c r="AU39" s="5" t="s">
        <v>15</v>
      </c>
    </row>
    <row r="40" spans="2:65" s="4" customFormat="1" x14ac:dyDescent="0.2">
      <c r="B40" s="42"/>
      <c r="D40" s="82" t="s">
        <v>37</v>
      </c>
      <c r="E40" s="43" t="s">
        <v>38</v>
      </c>
      <c r="F40" s="84"/>
      <c r="H40" s="93"/>
      <c r="I40" s="73"/>
      <c r="L40" s="42"/>
      <c r="M40" s="44"/>
      <c r="T40" s="45"/>
      <c r="AT40" s="43" t="s">
        <v>37</v>
      </c>
      <c r="AU40" s="43" t="s">
        <v>15</v>
      </c>
      <c r="AV40" s="4" t="s">
        <v>15</v>
      </c>
      <c r="AW40" s="4" t="s">
        <v>5</v>
      </c>
      <c r="AX40" s="4" t="s">
        <v>14</v>
      </c>
      <c r="AY40" s="43" t="s">
        <v>33</v>
      </c>
    </row>
    <row r="41" spans="2:65" s="1" customFormat="1" ht="21.75" customHeight="1" x14ac:dyDescent="0.2">
      <c r="B41" s="32"/>
      <c r="C41" s="78" t="s">
        <v>72</v>
      </c>
      <c r="D41" s="78"/>
      <c r="E41" s="79"/>
      <c r="F41" s="80" t="s">
        <v>73</v>
      </c>
      <c r="G41" s="81" t="s">
        <v>46</v>
      </c>
      <c r="H41" s="70">
        <v>92.5</v>
      </c>
      <c r="I41" s="33"/>
      <c r="J41" s="71">
        <f>ROUND(I41*H41,2)</f>
        <v>0</v>
      </c>
      <c r="K41" s="34"/>
      <c r="L41" s="8"/>
      <c r="M41" s="35" t="s">
        <v>0</v>
      </c>
      <c r="N41" s="36" t="s">
        <v>8</v>
      </c>
      <c r="O41" s="37">
        <v>0</v>
      </c>
      <c r="P41" s="37">
        <f>O41*H41</f>
        <v>0</v>
      </c>
      <c r="Q41" s="37">
        <v>3.5999999999999999E-3</v>
      </c>
      <c r="R41" s="37">
        <f>Q41*H41</f>
        <v>0.33300000000000002</v>
      </c>
      <c r="S41" s="37">
        <v>0</v>
      </c>
      <c r="T41" s="38">
        <f>S41*H41</f>
        <v>0</v>
      </c>
      <c r="AR41" s="39" t="s">
        <v>16</v>
      </c>
      <c r="AT41" s="39" t="s">
        <v>34</v>
      </c>
      <c r="AU41" s="39" t="s">
        <v>15</v>
      </c>
      <c r="AY41" s="5" t="s">
        <v>33</v>
      </c>
      <c r="BE41" s="40">
        <f>IF(N41="základní",J41,0)</f>
        <v>0</v>
      </c>
      <c r="BF41" s="40">
        <f>IF(N41="snížená",J41,0)</f>
        <v>0</v>
      </c>
      <c r="BG41" s="40">
        <f>IF(N41="zákl. přenesená",J41,0)</f>
        <v>0</v>
      </c>
      <c r="BH41" s="40">
        <f>IF(N41="sníž. přenesená",J41,0)</f>
        <v>0</v>
      </c>
      <c r="BI41" s="40">
        <f>IF(N41="nulová",J41,0)</f>
        <v>0</v>
      </c>
      <c r="BJ41" s="5" t="s">
        <v>14</v>
      </c>
      <c r="BK41" s="40">
        <f>ROUND(I41*H41,2)</f>
        <v>0</v>
      </c>
      <c r="BL41" s="5" t="s">
        <v>16</v>
      </c>
      <c r="BM41" s="39" t="s">
        <v>74</v>
      </c>
    </row>
    <row r="42" spans="2:65" s="1" customFormat="1" x14ac:dyDescent="0.2">
      <c r="B42" s="8"/>
      <c r="D42" s="82" t="s">
        <v>36</v>
      </c>
      <c r="F42" s="83" t="s">
        <v>75</v>
      </c>
      <c r="I42" s="72"/>
      <c r="L42" s="8"/>
      <c r="M42" s="41"/>
      <c r="T42" s="12"/>
      <c r="AT42" s="5" t="s">
        <v>36</v>
      </c>
      <c r="AU42" s="5" t="s">
        <v>15</v>
      </c>
    </row>
    <row r="43" spans="2:65" s="4" customFormat="1" x14ac:dyDescent="0.2">
      <c r="B43" s="42"/>
      <c r="D43" s="82" t="s">
        <v>37</v>
      </c>
      <c r="E43" s="43" t="s">
        <v>0</v>
      </c>
      <c r="F43" s="84" t="s">
        <v>76</v>
      </c>
      <c r="H43" s="93">
        <v>15</v>
      </c>
      <c r="I43" s="73"/>
      <c r="L43" s="42"/>
      <c r="M43" s="44"/>
      <c r="T43" s="45"/>
      <c r="AT43" s="43" t="s">
        <v>37</v>
      </c>
      <c r="AU43" s="43" t="s">
        <v>15</v>
      </c>
      <c r="AV43" s="4" t="s">
        <v>15</v>
      </c>
      <c r="AW43" s="4" t="s">
        <v>5</v>
      </c>
      <c r="AX43" s="4" t="s">
        <v>14</v>
      </c>
      <c r="AY43" s="43" t="s">
        <v>33</v>
      </c>
    </row>
    <row r="44" spans="2:65" s="3" customFormat="1" ht="22.9" customHeight="1" x14ac:dyDescent="0.2">
      <c r="B44" s="25"/>
      <c r="D44" s="26" t="s">
        <v>12</v>
      </c>
      <c r="E44" s="76" t="s">
        <v>45</v>
      </c>
      <c r="F44" s="77" t="s">
        <v>77</v>
      </c>
      <c r="I44" s="74"/>
      <c r="J44" s="96">
        <f>SUM(J45:J56)</f>
        <v>0</v>
      </c>
      <c r="L44" s="25"/>
      <c r="M44" s="27"/>
      <c r="P44" s="28">
        <f>SUM(P45:P46)</f>
        <v>0</v>
      </c>
      <c r="R44" s="28">
        <f>SUM(R45:R46)</f>
        <v>5.0495999999999999</v>
      </c>
      <c r="T44" s="29">
        <f>SUM(T45:T46)</f>
        <v>0</v>
      </c>
      <c r="AR44" s="26" t="s">
        <v>14</v>
      </c>
      <c r="AT44" s="30" t="s">
        <v>12</v>
      </c>
      <c r="AU44" s="30" t="s">
        <v>14</v>
      </c>
      <c r="AY44" s="26" t="s">
        <v>33</v>
      </c>
      <c r="BK44" s="31">
        <f>SUM(BK45:BK46)</f>
        <v>0</v>
      </c>
    </row>
    <row r="45" spans="2:65" s="1" customFormat="1" ht="24.2" customHeight="1" x14ac:dyDescent="0.2">
      <c r="B45" s="32"/>
      <c r="C45" s="78" t="s">
        <v>78</v>
      </c>
      <c r="D45" s="78"/>
      <c r="E45" s="79"/>
      <c r="F45" s="80" t="s">
        <v>79</v>
      </c>
      <c r="G45" s="81" t="s">
        <v>35</v>
      </c>
      <c r="H45" s="70">
        <v>12</v>
      </c>
      <c r="I45" s="33"/>
      <c r="J45" s="71">
        <f>ROUND(I45*H45,2)</f>
        <v>0</v>
      </c>
      <c r="K45" s="34"/>
      <c r="L45" s="8"/>
      <c r="M45" s="35" t="s">
        <v>0</v>
      </c>
      <c r="N45" s="36" t="s">
        <v>8</v>
      </c>
      <c r="O45" s="37">
        <v>0</v>
      </c>
      <c r="P45" s="37">
        <f>O45*H45</f>
        <v>0</v>
      </c>
      <c r="Q45" s="37">
        <v>0.42080000000000001</v>
      </c>
      <c r="R45" s="37">
        <f>Q45*H45</f>
        <v>5.0495999999999999</v>
      </c>
      <c r="S45" s="37">
        <v>0</v>
      </c>
      <c r="T45" s="38">
        <f>S45*H45</f>
        <v>0</v>
      </c>
      <c r="AR45" s="39" t="s">
        <v>16</v>
      </c>
      <c r="AT45" s="39" t="s">
        <v>34</v>
      </c>
      <c r="AU45" s="39" t="s">
        <v>15</v>
      </c>
      <c r="AY45" s="5" t="s">
        <v>33</v>
      </c>
      <c r="BE45" s="40">
        <f>IF(N45="základní",J45,0)</f>
        <v>0</v>
      </c>
      <c r="BF45" s="40">
        <f>IF(N45="snížená",J45,0)</f>
        <v>0</v>
      </c>
      <c r="BG45" s="40">
        <f>IF(N45="zákl. přenesená",J45,0)</f>
        <v>0</v>
      </c>
      <c r="BH45" s="40">
        <f>IF(N45="sníž. přenesená",J45,0)</f>
        <v>0</v>
      </c>
      <c r="BI45" s="40">
        <f>IF(N45="nulová",J45,0)</f>
        <v>0</v>
      </c>
      <c r="BJ45" s="5" t="s">
        <v>14</v>
      </c>
      <c r="BK45" s="40">
        <f>ROUND(I45*H45,2)</f>
        <v>0</v>
      </c>
      <c r="BL45" s="5" t="s">
        <v>16</v>
      </c>
      <c r="BM45" s="39" t="s">
        <v>80</v>
      </c>
    </row>
    <row r="46" spans="2:65" s="1" customFormat="1" x14ac:dyDescent="0.2">
      <c r="B46" s="8"/>
      <c r="D46" s="82" t="s">
        <v>36</v>
      </c>
      <c r="F46" s="83" t="s">
        <v>79</v>
      </c>
      <c r="I46" s="72"/>
      <c r="L46" s="8"/>
      <c r="M46" s="41"/>
      <c r="T46" s="12"/>
      <c r="AT46" s="5" t="s">
        <v>36</v>
      </c>
      <c r="AU46" s="5" t="s">
        <v>15</v>
      </c>
    </row>
    <row r="47" spans="2:65" s="1" customFormat="1" ht="33" customHeight="1" x14ac:dyDescent="0.2">
      <c r="B47" s="32"/>
      <c r="C47" s="78" t="s">
        <v>81</v>
      </c>
      <c r="D47" s="78"/>
      <c r="E47" s="79"/>
      <c r="F47" s="80" t="s">
        <v>94</v>
      </c>
      <c r="G47" s="81" t="s">
        <v>46</v>
      </c>
      <c r="H47" s="70">
        <v>18</v>
      </c>
      <c r="I47" s="33"/>
      <c r="J47" s="71">
        <f>ROUND(I47*H47,2)</f>
        <v>0</v>
      </c>
      <c r="K47" s="34"/>
      <c r="L47" s="8"/>
      <c r="M47" s="35" t="s">
        <v>0</v>
      </c>
      <c r="N47" s="36" t="s">
        <v>8</v>
      </c>
      <c r="O47" s="37">
        <v>0</v>
      </c>
      <c r="P47" s="37">
        <f>O47*H47</f>
        <v>0</v>
      </c>
      <c r="Q47" s="37">
        <v>0.16300999999999999</v>
      </c>
      <c r="R47" s="37">
        <f>Q47*H47</f>
        <v>2.9341799999999996</v>
      </c>
      <c r="S47" s="37">
        <v>0</v>
      </c>
      <c r="T47" s="38">
        <f>S47*H47</f>
        <v>0</v>
      </c>
      <c r="AR47" s="39" t="s">
        <v>16</v>
      </c>
      <c r="AT47" s="39" t="s">
        <v>34</v>
      </c>
      <c r="AU47" s="39" t="s">
        <v>15</v>
      </c>
      <c r="AY47" s="5" t="s">
        <v>33</v>
      </c>
      <c r="BE47" s="40">
        <f>IF(N47="základní",J47,0)</f>
        <v>0</v>
      </c>
      <c r="BF47" s="40">
        <f>IF(N47="snížená",J47,0)</f>
        <v>0</v>
      </c>
      <c r="BG47" s="40">
        <f>IF(N47="zákl. přenesená",J47,0)</f>
        <v>0</v>
      </c>
      <c r="BH47" s="40">
        <f>IF(N47="sníž. přenesená",J47,0)</f>
        <v>0</v>
      </c>
      <c r="BI47" s="40">
        <f>IF(N47="nulová",J47,0)</f>
        <v>0</v>
      </c>
      <c r="BJ47" s="5" t="s">
        <v>14</v>
      </c>
      <c r="BK47" s="40">
        <f>ROUND(I47*H47,2)</f>
        <v>0</v>
      </c>
      <c r="BL47" s="5" t="s">
        <v>16</v>
      </c>
      <c r="BM47" s="39" t="s">
        <v>82</v>
      </c>
    </row>
    <row r="48" spans="2:65" s="1" customFormat="1" ht="29.25" x14ac:dyDescent="0.2">
      <c r="B48" s="8"/>
      <c r="D48" s="82" t="s">
        <v>36</v>
      </c>
      <c r="F48" s="83" t="s">
        <v>83</v>
      </c>
      <c r="I48" s="72"/>
      <c r="L48" s="8"/>
      <c r="M48" s="41"/>
      <c r="T48" s="12"/>
      <c r="AT48" s="5" t="s">
        <v>36</v>
      </c>
      <c r="AU48" s="5" t="s">
        <v>15</v>
      </c>
    </row>
    <row r="49" spans="2:65" s="4" customFormat="1" x14ac:dyDescent="0.2">
      <c r="B49" s="42"/>
      <c r="D49" s="82" t="s">
        <v>37</v>
      </c>
      <c r="E49" s="43"/>
      <c r="F49" s="84"/>
      <c r="H49" s="93"/>
      <c r="I49" s="73"/>
      <c r="L49" s="42"/>
      <c r="M49" s="44"/>
      <c r="T49" s="45"/>
      <c r="AT49" s="43" t="s">
        <v>37</v>
      </c>
      <c r="AU49" s="43" t="s">
        <v>15</v>
      </c>
      <c r="AV49" s="4" t="s">
        <v>15</v>
      </c>
      <c r="AW49" s="4" t="s">
        <v>5</v>
      </c>
      <c r="AX49" s="4" t="s">
        <v>14</v>
      </c>
      <c r="AY49" s="43" t="s">
        <v>33</v>
      </c>
    </row>
    <row r="50" spans="2:65" s="1" customFormat="1" ht="16.5" customHeight="1" x14ac:dyDescent="0.2">
      <c r="B50" s="32"/>
      <c r="C50" s="85" t="s">
        <v>84</v>
      </c>
      <c r="D50" s="85"/>
      <c r="E50" s="86"/>
      <c r="F50" s="87" t="s">
        <v>95</v>
      </c>
      <c r="G50" s="88" t="s">
        <v>46</v>
      </c>
      <c r="H50" s="94">
        <v>18</v>
      </c>
      <c r="I50" s="50"/>
      <c r="J50" s="97">
        <f>ROUND(I50*H50,2)</f>
        <v>0</v>
      </c>
      <c r="K50" s="46"/>
      <c r="L50" s="47"/>
      <c r="M50" s="48" t="s">
        <v>0</v>
      </c>
      <c r="N50" s="49" t="s">
        <v>8</v>
      </c>
      <c r="O50" s="37">
        <v>0</v>
      </c>
      <c r="P50" s="37">
        <f>O50*H50</f>
        <v>0</v>
      </c>
      <c r="Q50" s="37">
        <v>0.15</v>
      </c>
      <c r="R50" s="37">
        <f>Q50*H50</f>
        <v>2.6999999999999997</v>
      </c>
      <c r="S50" s="37">
        <v>0</v>
      </c>
      <c r="T50" s="38">
        <f>S50*H50</f>
        <v>0</v>
      </c>
      <c r="AR50" s="39" t="s">
        <v>45</v>
      </c>
      <c r="AT50" s="39" t="s">
        <v>71</v>
      </c>
      <c r="AU50" s="39" t="s">
        <v>15</v>
      </c>
      <c r="AY50" s="5" t="s">
        <v>33</v>
      </c>
      <c r="BE50" s="40">
        <f>IF(N50="základní",J50,0)</f>
        <v>0</v>
      </c>
      <c r="BF50" s="40">
        <f>IF(N50="snížená",J50,0)</f>
        <v>0</v>
      </c>
      <c r="BG50" s="40">
        <f>IF(N50="zákl. přenesená",J50,0)</f>
        <v>0</v>
      </c>
      <c r="BH50" s="40">
        <f>IF(N50="sníž. přenesená",J50,0)</f>
        <v>0</v>
      </c>
      <c r="BI50" s="40">
        <f>IF(N50="nulová",J50,0)</f>
        <v>0</v>
      </c>
      <c r="BJ50" s="5" t="s">
        <v>14</v>
      </c>
      <c r="BK50" s="40">
        <f>ROUND(I50*H50,2)</f>
        <v>0</v>
      </c>
      <c r="BL50" s="5" t="s">
        <v>16</v>
      </c>
      <c r="BM50" s="39" t="s">
        <v>86</v>
      </c>
    </row>
    <row r="51" spans="2:65" s="1" customFormat="1" x14ac:dyDescent="0.2">
      <c r="B51" s="8"/>
      <c r="D51" s="82" t="s">
        <v>36</v>
      </c>
      <c r="F51" s="83" t="s">
        <v>85</v>
      </c>
      <c r="I51" s="72"/>
      <c r="L51" s="8"/>
      <c r="M51" s="41"/>
      <c r="T51" s="12"/>
      <c r="AT51" s="5" t="s">
        <v>36</v>
      </c>
      <c r="AU51" s="5" t="s">
        <v>15</v>
      </c>
    </row>
    <row r="52" spans="2:65" s="4" customFormat="1" x14ac:dyDescent="0.2">
      <c r="B52" s="42"/>
      <c r="D52" s="82" t="s">
        <v>37</v>
      </c>
      <c r="E52" s="43" t="s">
        <v>0</v>
      </c>
      <c r="F52" s="84" t="s">
        <v>87</v>
      </c>
      <c r="H52" s="93"/>
      <c r="I52" s="73"/>
      <c r="L52" s="42"/>
      <c r="M52" s="44"/>
      <c r="T52" s="45"/>
      <c r="AT52" s="43" t="s">
        <v>37</v>
      </c>
      <c r="AU52" s="43" t="s">
        <v>15</v>
      </c>
      <c r="AV52" s="4" t="s">
        <v>15</v>
      </c>
      <c r="AW52" s="4" t="s">
        <v>5</v>
      </c>
      <c r="AX52" s="4" t="s">
        <v>14</v>
      </c>
      <c r="AY52" s="43" t="s">
        <v>33</v>
      </c>
    </row>
    <row r="53" spans="2:65" s="1" customFormat="1" ht="36" customHeight="1" x14ac:dyDescent="0.2">
      <c r="B53" s="32"/>
      <c r="C53" s="78" t="s">
        <v>88</v>
      </c>
      <c r="D53" s="78"/>
      <c r="E53" s="79"/>
      <c r="F53" s="80" t="s">
        <v>98</v>
      </c>
      <c r="G53" s="81" t="s">
        <v>46</v>
      </c>
      <c r="H53" s="70">
        <v>2150.5</v>
      </c>
      <c r="I53" s="33"/>
      <c r="J53" s="71">
        <f>ROUND(I53*H53,2)</f>
        <v>0</v>
      </c>
      <c r="K53" s="34"/>
      <c r="L53" s="8"/>
      <c r="M53" s="35" t="s">
        <v>0</v>
      </c>
      <c r="N53" s="36" t="s">
        <v>8</v>
      </c>
      <c r="O53" s="37">
        <v>0</v>
      </c>
      <c r="P53" s="37">
        <f>O53*H53</f>
        <v>0</v>
      </c>
      <c r="Q53" s="37">
        <v>0</v>
      </c>
      <c r="R53" s="37">
        <f>Q53*H53</f>
        <v>0</v>
      </c>
      <c r="S53" s="37">
        <v>0</v>
      </c>
      <c r="T53" s="38">
        <f>S53*H53</f>
        <v>0</v>
      </c>
      <c r="AR53" s="39" t="s">
        <v>16</v>
      </c>
      <c r="AT53" s="39" t="s">
        <v>34</v>
      </c>
      <c r="AU53" s="39" t="s">
        <v>15</v>
      </c>
      <c r="AY53" s="5" t="s">
        <v>33</v>
      </c>
      <c r="BE53" s="40">
        <f>IF(N53="základní",J53,0)</f>
        <v>0</v>
      </c>
      <c r="BF53" s="40">
        <f>IF(N53="snížená",J53,0)</f>
        <v>0</v>
      </c>
      <c r="BG53" s="40">
        <f>IF(N53="zákl. přenesená",J53,0)</f>
        <v>0</v>
      </c>
      <c r="BH53" s="40">
        <f>IF(N53="sníž. přenesená",J53,0)</f>
        <v>0</v>
      </c>
      <c r="BI53" s="40">
        <f>IF(N53="nulová",J53,0)</f>
        <v>0</v>
      </c>
      <c r="BJ53" s="5" t="s">
        <v>14</v>
      </c>
      <c r="BK53" s="40">
        <f>ROUND(I53*H53,2)</f>
        <v>0</v>
      </c>
      <c r="BL53" s="5" t="s">
        <v>16</v>
      </c>
      <c r="BM53" s="39" t="s">
        <v>89</v>
      </c>
    </row>
    <row r="54" spans="2:65" s="1" customFormat="1" x14ac:dyDescent="0.2">
      <c r="B54" s="8"/>
      <c r="D54" s="82" t="s">
        <v>36</v>
      </c>
      <c r="F54" s="83"/>
      <c r="I54" s="72"/>
      <c r="L54" s="8"/>
      <c r="M54" s="41"/>
      <c r="T54" s="12"/>
      <c r="AT54" s="5" t="s">
        <v>36</v>
      </c>
      <c r="AU54" s="5" t="s">
        <v>15</v>
      </c>
    </row>
    <row r="55" spans="2:65" s="4" customFormat="1" x14ac:dyDescent="0.2">
      <c r="B55" s="42"/>
      <c r="D55" s="82" t="s">
        <v>37</v>
      </c>
      <c r="E55" s="43" t="s">
        <v>0</v>
      </c>
      <c r="F55" s="84"/>
      <c r="H55" s="93"/>
      <c r="I55" s="73"/>
      <c r="L55" s="42"/>
      <c r="M55" s="44"/>
      <c r="T55" s="45"/>
      <c r="AT55" s="43" t="s">
        <v>37</v>
      </c>
      <c r="AU55" s="43" t="s">
        <v>15</v>
      </c>
      <c r="AV55" s="4" t="s">
        <v>15</v>
      </c>
      <c r="AW55" s="4" t="s">
        <v>5</v>
      </c>
      <c r="AX55" s="4" t="s">
        <v>14</v>
      </c>
      <c r="AY55" s="43" t="s">
        <v>33</v>
      </c>
    </row>
    <row r="56" spans="2:65" s="1" customFormat="1" ht="24.2" customHeight="1" x14ac:dyDescent="0.2">
      <c r="B56" s="32"/>
      <c r="C56" s="78" t="s">
        <v>90</v>
      </c>
      <c r="D56" s="78"/>
      <c r="E56" s="79"/>
      <c r="F56" s="80" t="s">
        <v>91</v>
      </c>
      <c r="G56" s="81" t="s">
        <v>46</v>
      </c>
      <c r="H56" s="70">
        <v>27</v>
      </c>
      <c r="I56" s="33"/>
      <c r="J56" s="71">
        <f>ROUND(I56*H56,2)</f>
        <v>0</v>
      </c>
      <c r="K56" s="34"/>
      <c r="L56" s="8"/>
      <c r="M56" s="35" t="s">
        <v>0</v>
      </c>
      <c r="N56" s="36" t="s">
        <v>8</v>
      </c>
      <c r="O56" s="37">
        <v>0</v>
      </c>
      <c r="P56" s="37">
        <f>O56*H56</f>
        <v>0</v>
      </c>
      <c r="Q56" s="37">
        <v>0</v>
      </c>
      <c r="R56" s="37">
        <f>Q56*H56</f>
        <v>0</v>
      </c>
      <c r="S56" s="37">
        <v>0</v>
      </c>
      <c r="T56" s="38">
        <f>S56*H56</f>
        <v>0</v>
      </c>
      <c r="AR56" s="39" t="s">
        <v>16</v>
      </c>
      <c r="AT56" s="39" t="s">
        <v>34</v>
      </c>
      <c r="AU56" s="39" t="s">
        <v>15</v>
      </c>
      <c r="AY56" s="5" t="s">
        <v>33</v>
      </c>
      <c r="BE56" s="40">
        <f>IF(N56="základní",J56,0)</f>
        <v>0</v>
      </c>
      <c r="BF56" s="40">
        <f>IF(N56="snížená",J56,0)</f>
        <v>0</v>
      </c>
      <c r="BG56" s="40">
        <f>IF(N56="zákl. přenesená",J56,0)</f>
        <v>0</v>
      </c>
      <c r="BH56" s="40">
        <f>IF(N56="sníž. přenesená",J56,0)</f>
        <v>0</v>
      </c>
      <c r="BI56" s="40">
        <f>IF(N56="nulová",J56,0)</f>
        <v>0</v>
      </c>
      <c r="BJ56" s="5" t="s">
        <v>14</v>
      </c>
      <c r="BK56" s="40">
        <f>ROUND(I56*H56,2)</f>
        <v>0</v>
      </c>
      <c r="BL56" s="5" t="s">
        <v>16</v>
      </c>
      <c r="BM56" s="39" t="s">
        <v>92</v>
      </c>
    </row>
    <row r="57" spans="2:65" s="1" customFormat="1" x14ac:dyDescent="0.2">
      <c r="B57" s="8"/>
      <c r="D57" s="82" t="s">
        <v>36</v>
      </c>
      <c r="F57" s="83" t="s">
        <v>93</v>
      </c>
      <c r="I57" s="72"/>
      <c r="L57" s="8"/>
      <c r="M57" s="41"/>
      <c r="T57" s="12"/>
      <c r="AT57" s="5" t="s">
        <v>36</v>
      </c>
      <c r="AU57" s="5" t="s">
        <v>15</v>
      </c>
    </row>
    <row r="58" spans="2:65" s="4" customFormat="1" x14ac:dyDescent="0.2">
      <c r="B58" s="51"/>
      <c r="C58" s="89"/>
      <c r="D58" s="90" t="s">
        <v>37</v>
      </c>
      <c r="E58" s="91"/>
      <c r="F58" s="92"/>
      <c r="G58" s="89"/>
      <c r="H58" s="95"/>
      <c r="I58" s="75"/>
      <c r="J58" s="89"/>
      <c r="L58" s="42"/>
      <c r="M58" s="44"/>
      <c r="T58" s="45"/>
      <c r="AT58" s="43" t="s">
        <v>37</v>
      </c>
      <c r="AU58" s="43" t="s">
        <v>15</v>
      </c>
      <c r="AV58" s="4" t="s">
        <v>15</v>
      </c>
      <c r="AW58" s="4" t="s">
        <v>5</v>
      </c>
      <c r="AX58" s="4" t="s">
        <v>14</v>
      </c>
      <c r="AY58" s="43" t="s">
        <v>33</v>
      </c>
    </row>
  </sheetData>
  <sheetProtection algorithmName="SHA-512" hashValue="4EMYX9zGm3u9nSYZyPdK6LzUddwmlyr6zp0Spfm52P6LdzVgNkw/g02Lw0NpCiQOsyBulr5jg275H3Rcwo9oIQ==" saltValue="Kmad+npoTnUqG0iYhi4syQ==" spinCount="100000" sheet="1" objects="1" scenarios="1"/>
  <autoFilter ref="C15:K58" xr:uid="{00000000-0009-0000-0000-000002000000}"/>
  <mergeCells count="2">
    <mergeCell ref="E6:H6"/>
    <mergeCell ref="E8:H8"/>
  </mergeCells>
  <pageMargins left="0.39374999999999999" right="0.39374999999999999" top="0.39374999999999999" bottom="0.39374999999999999" header="0" footer="0"/>
  <pageSetup paperSize="9" scale="7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F663B-451A-4EBD-BC62-60457BAA5BFD}">
  <dimension ref="A2:K59"/>
  <sheetViews>
    <sheetView showGridLines="0" tabSelected="1" workbookViewId="0">
      <selection activeCell="I20" sqref="I20"/>
    </sheetView>
  </sheetViews>
  <sheetFormatPr defaultRowHeight="11.25" x14ac:dyDescent="0.2"/>
  <cols>
    <col min="1" max="1" width="4.5" customWidth="1"/>
    <col min="2" max="2" width="2.33203125" customWidth="1"/>
    <col min="6" max="6" width="59" customWidth="1"/>
    <col min="7" max="7" width="9.33203125" customWidth="1"/>
    <col min="8" max="8" width="15.83203125" customWidth="1"/>
    <col min="9" max="9" width="20.83203125" customWidth="1"/>
    <col min="10" max="10" width="40.1640625" customWidth="1"/>
    <col min="11" max="11" width="2.5" customWidth="1"/>
  </cols>
  <sheetData>
    <row r="2" spans="1:11" x14ac:dyDescent="0.2">
      <c r="B2" s="59"/>
      <c r="C2" s="60"/>
      <c r="D2" s="60"/>
      <c r="E2" s="60"/>
      <c r="F2" s="60"/>
      <c r="G2" s="60"/>
      <c r="H2" s="60"/>
      <c r="I2" s="60"/>
      <c r="J2" s="60"/>
      <c r="K2" s="61"/>
    </row>
    <row r="3" spans="1:11" ht="18" x14ac:dyDescent="0.2">
      <c r="B3" s="62"/>
      <c r="C3" s="6" t="s">
        <v>20</v>
      </c>
      <c r="D3" s="1"/>
      <c r="E3" s="1"/>
      <c r="F3" s="1"/>
      <c r="G3" s="1"/>
      <c r="H3" s="1"/>
      <c r="I3" s="1"/>
      <c r="J3" s="1"/>
      <c r="K3" s="63"/>
    </row>
    <row r="4" spans="1:11" x14ac:dyDescent="0.2">
      <c r="A4" s="1"/>
      <c r="B4" s="64"/>
      <c r="C4" s="1"/>
      <c r="D4" s="1"/>
      <c r="E4" s="1"/>
      <c r="F4" s="1"/>
      <c r="G4" s="1"/>
      <c r="H4" s="1"/>
      <c r="I4" s="1"/>
      <c r="J4" s="1"/>
      <c r="K4" s="63"/>
    </row>
    <row r="5" spans="1:11" x14ac:dyDescent="0.2">
      <c r="B5" s="62"/>
      <c r="C5" s="72"/>
      <c r="D5" s="72"/>
      <c r="E5" s="72"/>
      <c r="F5" s="72"/>
      <c r="G5" s="72"/>
      <c r="H5" s="72"/>
      <c r="I5" s="72"/>
      <c r="J5" s="72"/>
      <c r="K5" s="63"/>
    </row>
    <row r="6" spans="1:11" ht="12.75" x14ac:dyDescent="0.2">
      <c r="B6" s="62"/>
      <c r="C6" s="129" t="s">
        <v>1</v>
      </c>
      <c r="D6" s="72"/>
      <c r="E6" s="72"/>
      <c r="F6" s="72"/>
      <c r="G6" s="72"/>
      <c r="H6" s="72"/>
      <c r="I6" s="72"/>
      <c r="J6" s="72"/>
      <c r="K6" s="63"/>
    </row>
    <row r="7" spans="1:11" ht="12.75" x14ac:dyDescent="0.2">
      <c r="B7" s="62"/>
      <c r="C7" s="72"/>
      <c r="D7" s="72"/>
      <c r="E7" s="143" t="s">
        <v>125</v>
      </c>
      <c r="F7" s="140"/>
      <c r="G7" s="140"/>
      <c r="H7" s="140"/>
      <c r="I7" s="72"/>
      <c r="J7" s="72"/>
      <c r="K7" s="63"/>
    </row>
    <row r="8" spans="1:11" ht="12.75" x14ac:dyDescent="0.2">
      <c r="B8" s="62"/>
      <c r="C8" s="129" t="s">
        <v>17</v>
      </c>
      <c r="D8" s="72"/>
      <c r="E8" s="72"/>
      <c r="F8" s="72"/>
      <c r="G8" s="72"/>
      <c r="H8" s="72"/>
      <c r="I8" s="72"/>
      <c r="J8" s="72"/>
      <c r="K8" s="63"/>
    </row>
    <row r="9" spans="1:11" ht="15" x14ac:dyDescent="0.2">
      <c r="B9" s="62"/>
      <c r="C9" s="72"/>
      <c r="D9" s="72"/>
      <c r="E9" s="141"/>
      <c r="F9" s="142"/>
      <c r="G9" s="142"/>
      <c r="H9" s="142"/>
      <c r="I9" s="72"/>
      <c r="J9" s="72"/>
      <c r="K9" s="63"/>
    </row>
    <row r="10" spans="1:11" x14ac:dyDescent="0.2">
      <c r="B10" s="62"/>
      <c r="C10" s="72"/>
      <c r="D10" s="72"/>
      <c r="E10" s="72"/>
      <c r="F10" s="72"/>
      <c r="G10" s="72"/>
      <c r="H10" s="72"/>
      <c r="I10" s="72"/>
      <c r="J10" s="72"/>
      <c r="K10" s="63"/>
    </row>
    <row r="11" spans="1:11" ht="12.75" x14ac:dyDescent="0.2">
      <c r="B11" s="62"/>
      <c r="C11" s="129" t="s">
        <v>2</v>
      </c>
      <c r="D11" s="72"/>
      <c r="E11" s="72"/>
      <c r="F11" s="130"/>
      <c r="G11" s="72"/>
      <c r="H11" s="72"/>
      <c r="I11" s="129" t="s">
        <v>3</v>
      </c>
      <c r="J11" s="131"/>
      <c r="K11" s="63"/>
    </row>
    <row r="12" spans="1:11" x14ac:dyDescent="0.2">
      <c r="B12" s="62"/>
      <c r="C12" s="72"/>
      <c r="D12" s="72"/>
      <c r="E12" s="72"/>
      <c r="F12" s="72"/>
      <c r="G12" s="72"/>
      <c r="H12" s="72"/>
      <c r="I12" s="72"/>
      <c r="J12" s="72"/>
      <c r="K12" s="63"/>
    </row>
    <row r="13" spans="1:11" ht="12.75" x14ac:dyDescent="0.2">
      <c r="B13" s="62"/>
      <c r="C13" s="129" t="s">
        <v>99</v>
      </c>
      <c r="D13" s="72"/>
      <c r="E13" s="72"/>
      <c r="F13" s="130"/>
      <c r="G13" s="72"/>
      <c r="H13" s="72"/>
      <c r="I13" s="129" t="s">
        <v>4</v>
      </c>
      <c r="J13" s="132"/>
      <c r="K13" s="63"/>
    </row>
    <row r="14" spans="1:11" ht="12.75" x14ac:dyDescent="0.2">
      <c r="B14" s="62"/>
      <c r="C14" s="133" t="s">
        <v>135</v>
      </c>
      <c r="D14" s="72"/>
      <c r="E14" s="72"/>
      <c r="F14" s="130"/>
      <c r="G14" s="72"/>
      <c r="H14" s="72"/>
      <c r="I14" s="129" t="s">
        <v>6</v>
      </c>
      <c r="J14" s="132"/>
      <c r="K14" s="63"/>
    </row>
    <row r="15" spans="1:11" x14ac:dyDescent="0.2">
      <c r="B15" s="62"/>
      <c r="C15" s="1"/>
      <c r="D15" s="1"/>
      <c r="E15" s="1"/>
      <c r="F15" s="1"/>
      <c r="G15" s="1"/>
      <c r="H15" s="1"/>
      <c r="I15" s="1"/>
      <c r="J15" s="1"/>
      <c r="K15" s="63"/>
    </row>
    <row r="16" spans="1:11" ht="12" x14ac:dyDescent="0.2">
      <c r="B16" s="62"/>
      <c r="C16" s="18" t="s">
        <v>21</v>
      </c>
      <c r="D16" s="19" t="s">
        <v>11</v>
      </c>
      <c r="E16" s="19" t="s">
        <v>9</v>
      </c>
      <c r="F16" s="19" t="s">
        <v>10</v>
      </c>
      <c r="G16" s="19" t="s">
        <v>22</v>
      </c>
      <c r="H16" s="19" t="s">
        <v>23</v>
      </c>
      <c r="I16" s="19" t="s">
        <v>24</v>
      </c>
      <c r="J16" s="20" t="s">
        <v>18</v>
      </c>
      <c r="K16" s="63"/>
    </row>
    <row r="17" spans="2:11" ht="15.75" x14ac:dyDescent="0.25">
      <c r="B17" s="62"/>
      <c r="C17" s="126" t="s">
        <v>32</v>
      </c>
      <c r="D17" s="1"/>
      <c r="E17" s="1"/>
      <c r="F17" s="1"/>
      <c r="G17" s="1"/>
      <c r="H17" s="1"/>
      <c r="I17" s="1"/>
      <c r="J17" s="127">
        <f>SUM(J19,J23,J45)</f>
        <v>0</v>
      </c>
      <c r="K17" s="63"/>
    </row>
    <row r="18" spans="2:11" ht="15" x14ac:dyDescent="0.2">
      <c r="B18" s="62"/>
      <c r="C18" s="3"/>
      <c r="D18" s="26"/>
      <c r="E18" s="116"/>
      <c r="F18" s="116"/>
      <c r="G18" s="3"/>
      <c r="H18" s="3"/>
      <c r="I18" s="3"/>
      <c r="J18" s="117"/>
      <c r="K18" s="63"/>
    </row>
    <row r="19" spans="2:11" ht="12.75" x14ac:dyDescent="0.2">
      <c r="B19" s="62"/>
      <c r="C19" s="3"/>
      <c r="D19" s="26" t="s">
        <v>12</v>
      </c>
      <c r="E19" s="76" t="s">
        <v>14</v>
      </c>
      <c r="F19" s="77" t="s">
        <v>39</v>
      </c>
      <c r="G19" s="3"/>
      <c r="H19" s="3"/>
      <c r="I19" s="3"/>
      <c r="J19" s="96">
        <f>BK15</f>
        <v>0</v>
      </c>
      <c r="K19" s="63"/>
    </row>
    <row r="20" spans="2:11" ht="24" x14ac:dyDescent="0.2">
      <c r="B20" s="62"/>
      <c r="C20" s="78">
        <v>1</v>
      </c>
      <c r="D20" s="78"/>
      <c r="E20" s="79"/>
      <c r="F20" s="80" t="s">
        <v>41</v>
      </c>
      <c r="G20" s="81" t="s">
        <v>40</v>
      </c>
      <c r="H20" s="70">
        <v>57.2</v>
      </c>
      <c r="I20" s="33"/>
      <c r="J20" s="71">
        <f>ROUND(I20*H20,2)</f>
        <v>0</v>
      </c>
      <c r="K20" s="63"/>
    </row>
    <row r="21" spans="2:11" ht="29.25" x14ac:dyDescent="0.2">
      <c r="B21" s="62"/>
      <c r="C21" s="1"/>
      <c r="D21" s="82" t="s">
        <v>36</v>
      </c>
      <c r="E21" s="1"/>
      <c r="F21" s="83" t="s">
        <v>43</v>
      </c>
      <c r="G21" s="1"/>
      <c r="H21" s="1"/>
      <c r="I21" s="72"/>
      <c r="J21" s="1"/>
      <c r="K21" s="63"/>
    </row>
    <row r="22" spans="2:11" x14ac:dyDescent="0.2">
      <c r="B22" s="62"/>
      <c r="C22" s="4"/>
      <c r="D22" s="82" t="s">
        <v>37</v>
      </c>
      <c r="E22" s="43"/>
      <c r="F22" s="84"/>
      <c r="G22" s="4"/>
      <c r="H22" s="93"/>
      <c r="I22" s="73"/>
      <c r="J22" s="4"/>
      <c r="K22" s="63"/>
    </row>
    <row r="23" spans="2:11" ht="12.75" x14ac:dyDescent="0.2">
      <c r="B23" s="62"/>
      <c r="C23" s="3"/>
      <c r="D23" s="26" t="s">
        <v>12</v>
      </c>
      <c r="E23" s="76" t="s">
        <v>44</v>
      </c>
      <c r="F23" s="77" t="s">
        <v>47</v>
      </c>
      <c r="G23" s="3"/>
      <c r="H23" s="3"/>
      <c r="I23" s="74"/>
      <c r="J23" s="96">
        <f>SUM(J24:J42)</f>
        <v>0</v>
      </c>
      <c r="K23" s="63"/>
    </row>
    <row r="24" spans="2:11" ht="24" x14ac:dyDescent="0.2">
      <c r="B24" s="62"/>
      <c r="C24" s="78">
        <v>2</v>
      </c>
      <c r="D24" s="78"/>
      <c r="E24" s="79"/>
      <c r="F24" s="80" t="s">
        <v>97</v>
      </c>
      <c r="G24" s="81" t="s">
        <v>40</v>
      </c>
      <c r="H24" s="70">
        <v>323</v>
      </c>
      <c r="I24" s="33"/>
      <c r="J24" s="71">
        <f>ROUND(I24*H24,2)</f>
        <v>0</v>
      </c>
      <c r="K24" s="63"/>
    </row>
    <row r="25" spans="2:11" ht="29.25" x14ac:dyDescent="0.2">
      <c r="B25" s="62"/>
      <c r="C25" s="1"/>
      <c r="D25" s="82" t="s">
        <v>36</v>
      </c>
      <c r="E25" s="1"/>
      <c r="F25" s="83" t="s">
        <v>49</v>
      </c>
      <c r="G25" s="1"/>
      <c r="H25" s="1"/>
      <c r="I25" s="72"/>
      <c r="J25" s="1"/>
      <c r="K25" s="63"/>
    </row>
    <row r="26" spans="2:11" x14ac:dyDescent="0.2">
      <c r="B26" s="62"/>
      <c r="C26" s="4"/>
      <c r="D26" s="82" t="s">
        <v>37</v>
      </c>
      <c r="E26" s="43" t="s">
        <v>0</v>
      </c>
      <c r="F26" s="84" t="s">
        <v>38</v>
      </c>
      <c r="G26" s="4"/>
      <c r="H26" s="93"/>
      <c r="I26" s="73"/>
      <c r="J26" s="4"/>
      <c r="K26" s="63"/>
    </row>
    <row r="27" spans="2:11" ht="24" x14ac:dyDescent="0.2">
      <c r="B27" s="62"/>
      <c r="C27" s="78" t="s">
        <v>50</v>
      </c>
      <c r="D27" s="78"/>
      <c r="E27" s="79"/>
      <c r="F27" s="80" t="s">
        <v>51</v>
      </c>
      <c r="G27" s="81" t="s">
        <v>40</v>
      </c>
      <c r="H27" s="70">
        <v>9.6999999999999993</v>
      </c>
      <c r="I27" s="33"/>
      <c r="J27" s="71">
        <f>ROUND(I27*H27,2)</f>
        <v>0</v>
      </c>
      <c r="K27" s="63"/>
    </row>
    <row r="28" spans="2:11" ht="19.5" x14ac:dyDescent="0.2">
      <c r="B28" s="62"/>
      <c r="C28" s="1"/>
      <c r="D28" s="82" t="s">
        <v>36</v>
      </c>
      <c r="E28" s="1"/>
      <c r="F28" s="83" t="s">
        <v>53</v>
      </c>
      <c r="G28" s="1"/>
      <c r="H28" s="1"/>
      <c r="I28" s="72"/>
      <c r="J28" s="1"/>
      <c r="K28" s="63"/>
    </row>
    <row r="29" spans="2:11" x14ac:dyDescent="0.2">
      <c r="B29" s="62"/>
      <c r="C29" s="4"/>
      <c r="D29" s="82" t="s">
        <v>37</v>
      </c>
      <c r="E29" s="43" t="s">
        <v>0</v>
      </c>
      <c r="F29" s="84"/>
      <c r="G29" s="4"/>
      <c r="H29" s="93"/>
      <c r="I29" s="73"/>
      <c r="J29" s="4"/>
      <c r="K29" s="63"/>
    </row>
    <row r="30" spans="2:11" ht="12" x14ac:dyDescent="0.2">
      <c r="B30" s="62"/>
      <c r="C30" s="78" t="s">
        <v>54</v>
      </c>
      <c r="D30" s="78"/>
      <c r="E30" s="79"/>
      <c r="F30" s="80" t="s">
        <v>55</v>
      </c>
      <c r="G30" s="81" t="s">
        <v>40</v>
      </c>
      <c r="H30" s="70">
        <v>375</v>
      </c>
      <c r="I30" s="33"/>
      <c r="J30" s="71">
        <f>ROUND(I30*H30,2)</f>
        <v>0</v>
      </c>
      <c r="K30" s="63"/>
    </row>
    <row r="31" spans="2:11" ht="19.5" x14ac:dyDescent="0.2">
      <c r="B31" s="62"/>
      <c r="C31" s="1"/>
      <c r="D31" s="82" t="s">
        <v>36</v>
      </c>
      <c r="E31" s="1"/>
      <c r="F31" s="83" t="s">
        <v>57</v>
      </c>
      <c r="G31" s="1"/>
      <c r="H31" s="1"/>
      <c r="I31" s="72"/>
      <c r="J31" s="1"/>
      <c r="K31" s="63"/>
    </row>
    <row r="32" spans="2:11" x14ac:dyDescent="0.2">
      <c r="B32" s="62"/>
      <c r="C32" s="4"/>
      <c r="D32" s="82" t="s">
        <v>37</v>
      </c>
      <c r="E32" s="43" t="s">
        <v>0</v>
      </c>
      <c r="F32" s="84" t="s">
        <v>58</v>
      </c>
      <c r="G32" s="4"/>
      <c r="H32" s="93"/>
      <c r="I32" s="73"/>
      <c r="J32" s="4"/>
      <c r="K32" s="63"/>
    </row>
    <row r="33" spans="2:11" ht="12" x14ac:dyDescent="0.2">
      <c r="B33" s="62"/>
      <c r="C33" s="78" t="s">
        <v>59</v>
      </c>
      <c r="D33" s="78"/>
      <c r="E33" s="79"/>
      <c r="F33" s="80" t="s">
        <v>60</v>
      </c>
      <c r="G33" s="81" t="s">
        <v>40</v>
      </c>
      <c r="H33" s="70">
        <v>323</v>
      </c>
      <c r="I33" s="33"/>
      <c r="J33" s="71">
        <f>ROUND(I33*H33,2)</f>
        <v>0</v>
      </c>
      <c r="K33" s="63"/>
    </row>
    <row r="34" spans="2:11" x14ac:dyDescent="0.2">
      <c r="B34" s="62"/>
      <c r="C34" s="1"/>
      <c r="D34" s="82" t="s">
        <v>36</v>
      </c>
      <c r="E34" s="1"/>
      <c r="F34" s="83" t="s">
        <v>62</v>
      </c>
      <c r="G34" s="1"/>
      <c r="H34" s="1"/>
      <c r="I34" s="72"/>
      <c r="J34" s="1"/>
      <c r="K34" s="63"/>
    </row>
    <row r="35" spans="2:11" x14ac:dyDescent="0.2">
      <c r="B35" s="62"/>
      <c r="C35" s="4"/>
      <c r="D35" s="82" t="s">
        <v>37</v>
      </c>
      <c r="E35" s="43" t="s">
        <v>0</v>
      </c>
      <c r="F35" s="84" t="s">
        <v>38</v>
      </c>
      <c r="G35" s="4"/>
      <c r="H35" s="93"/>
      <c r="I35" s="73"/>
      <c r="J35" s="4"/>
      <c r="K35" s="63"/>
    </row>
    <row r="36" spans="2:11" ht="24" x14ac:dyDescent="0.2">
      <c r="B36" s="62"/>
      <c r="C36" s="78" t="s">
        <v>63</v>
      </c>
      <c r="D36" s="78"/>
      <c r="E36" s="79"/>
      <c r="F36" s="80" t="s">
        <v>64</v>
      </c>
      <c r="G36" s="81" t="s">
        <v>40</v>
      </c>
      <c r="H36" s="70">
        <v>2483</v>
      </c>
      <c r="I36" s="33"/>
      <c r="J36" s="71">
        <f>ROUND(I36*H36,2)</f>
        <v>0</v>
      </c>
      <c r="K36" s="63"/>
    </row>
    <row r="37" spans="2:11" ht="19.5" x14ac:dyDescent="0.2">
      <c r="B37" s="62"/>
      <c r="C37" s="1"/>
      <c r="D37" s="82" t="s">
        <v>36</v>
      </c>
      <c r="E37" s="1"/>
      <c r="F37" s="83" t="s">
        <v>66</v>
      </c>
      <c r="G37" s="1"/>
      <c r="H37" s="1"/>
      <c r="I37" s="72"/>
      <c r="J37" s="1"/>
      <c r="K37" s="63"/>
    </row>
    <row r="38" spans="2:11" x14ac:dyDescent="0.2">
      <c r="B38" s="62"/>
      <c r="C38" s="4"/>
      <c r="D38" s="82" t="s">
        <v>37</v>
      </c>
      <c r="E38" s="43" t="s">
        <v>0</v>
      </c>
      <c r="F38" s="84"/>
      <c r="G38" s="4"/>
      <c r="H38" s="93"/>
      <c r="I38" s="73"/>
      <c r="J38" s="4"/>
      <c r="K38" s="63"/>
    </row>
    <row r="39" spans="2:11" ht="24" x14ac:dyDescent="0.2">
      <c r="B39" s="62"/>
      <c r="C39" s="78" t="s">
        <v>67</v>
      </c>
      <c r="D39" s="78"/>
      <c r="E39" s="79"/>
      <c r="F39" s="80" t="s">
        <v>70</v>
      </c>
      <c r="G39" s="81" t="s">
        <v>40</v>
      </c>
      <c r="H39" s="70">
        <v>2483</v>
      </c>
      <c r="I39" s="33"/>
      <c r="J39" s="71">
        <f>ROUND(I39*H39,2)</f>
        <v>0</v>
      </c>
      <c r="K39" s="63"/>
    </row>
    <row r="40" spans="2:11" ht="19.5" x14ac:dyDescent="0.2">
      <c r="B40" s="62"/>
      <c r="C40" s="1"/>
      <c r="D40" s="82" t="s">
        <v>36</v>
      </c>
      <c r="E40" s="1"/>
      <c r="F40" s="83" t="s">
        <v>69</v>
      </c>
      <c r="G40" s="1"/>
      <c r="H40" s="1"/>
      <c r="I40" s="72"/>
      <c r="J40" s="1"/>
      <c r="K40" s="63"/>
    </row>
    <row r="41" spans="2:11" x14ac:dyDescent="0.2">
      <c r="B41" s="62"/>
      <c r="C41" s="4"/>
      <c r="D41" s="82" t="s">
        <v>37</v>
      </c>
      <c r="E41" s="43" t="s">
        <v>38</v>
      </c>
      <c r="F41" s="84"/>
      <c r="G41" s="4"/>
      <c r="H41" s="93"/>
      <c r="I41" s="73"/>
      <c r="J41" s="4"/>
      <c r="K41" s="63"/>
    </row>
    <row r="42" spans="2:11" ht="12" x14ac:dyDescent="0.2">
      <c r="B42" s="62"/>
      <c r="C42" s="78" t="s">
        <v>72</v>
      </c>
      <c r="D42" s="78"/>
      <c r="E42" s="79"/>
      <c r="F42" s="80" t="s">
        <v>73</v>
      </c>
      <c r="G42" s="81" t="s">
        <v>46</v>
      </c>
      <c r="H42" s="70">
        <v>117</v>
      </c>
      <c r="I42" s="33"/>
      <c r="J42" s="71">
        <f>ROUND(I42*H42,2)</f>
        <v>0</v>
      </c>
      <c r="K42" s="63"/>
    </row>
    <row r="43" spans="2:11" x14ac:dyDescent="0.2">
      <c r="B43" s="62"/>
      <c r="C43" s="1"/>
      <c r="D43" s="82" t="s">
        <v>36</v>
      </c>
      <c r="E43" s="1"/>
      <c r="F43" s="83" t="s">
        <v>75</v>
      </c>
      <c r="G43" s="1"/>
      <c r="H43" s="1"/>
      <c r="I43" s="72"/>
      <c r="J43" s="1"/>
      <c r="K43" s="63"/>
    </row>
    <row r="44" spans="2:11" x14ac:dyDescent="0.2">
      <c r="B44" s="62"/>
      <c r="C44" s="4"/>
      <c r="D44" s="82" t="s">
        <v>37</v>
      </c>
      <c r="E44" s="43" t="s">
        <v>0</v>
      </c>
      <c r="F44" s="84" t="s">
        <v>76</v>
      </c>
      <c r="G44" s="4"/>
      <c r="H44" s="93">
        <v>0</v>
      </c>
      <c r="I44" s="73"/>
      <c r="J44" s="4"/>
      <c r="K44" s="63"/>
    </row>
    <row r="45" spans="2:11" ht="12.75" x14ac:dyDescent="0.2">
      <c r="B45" s="62"/>
      <c r="C45" s="3"/>
      <c r="D45" s="26" t="s">
        <v>12</v>
      </c>
      <c r="E45" s="76" t="s">
        <v>45</v>
      </c>
      <c r="F45" s="77" t="s">
        <v>77</v>
      </c>
      <c r="G45" s="3"/>
      <c r="H45" s="3"/>
      <c r="I45" s="74"/>
      <c r="J45" s="96">
        <f>SUM(J46:J57)</f>
        <v>0</v>
      </c>
      <c r="K45" s="63"/>
    </row>
    <row r="46" spans="2:11" ht="24" x14ac:dyDescent="0.2">
      <c r="B46" s="62"/>
      <c r="C46" s="78" t="s">
        <v>78</v>
      </c>
      <c r="D46" s="78"/>
      <c r="E46" s="79"/>
      <c r="F46" s="80" t="s">
        <v>79</v>
      </c>
      <c r="G46" s="81" t="s">
        <v>35</v>
      </c>
      <c r="H46" s="70">
        <v>9</v>
      </c>
      <c r="I46" s="33"/>
      <c r="J46" s="71">
        <f>ROUND(I46*H46,2)</f>
        <v>0</v>
      </c>
      <c r="K46" s="63"/>
    </row>
    <row r="47" spans="2:11" x14ac:dyDescent="0.2">
      <c r="B47" s="62"/>
      <c r="C47" s="1"/>
      <c r="D47" s="82" t="s">
        <v>36</v>
      </c>
      <c r="E47" s="1"/>
      <c r="F47" s="83" t="s">
        <v>79</v>
      </c>
      <c r="G47" s="1"/>
      <c r="H47" s="1"/>
      <c r="I47" s="72"/>
      <c r="J47" s="1"/>
      <c r="K47" s="63"/>
    </row>
    <row r="48" spans="2:11" ht="24" x14ac:dyDescent="0.2">
      <c r="B48" s="62"/>
      <c r="C48" s="78" t="s">
        <v>81</v>
      </c>
      <c r="D48" s="78"/>
      <c r="E48" s="79"/>
      <c r="F48" s="118" t="s">
        <v>126</v>
      </c>
      <c r="G48" s="119" t="s">
        <v>40</v>
      </c>
      <c r="H48" s="70">
        <v>14</v>
      </c>
      <c r="I48" s="33"/>
      <c r="J48" s="71">
        <f>ROUND(I48*H48,2)</f>
        <v>0</v>
      </c>
      <c r="K48" s="63"/>
    </row>
    <row r="49" spans="2:11" ht="29.25" x14ac:dyDescent="0.2">
      <c r="B49" s="62"/>
      <c r="C49" s="1"/>
      <c r="D49" s="82" t="s">
        <v>36</v>
      </c>
      <c r="E49" s="1"/>
      <c r="F49" s="83" t="s">
        <v>83</v>
      </c>
      <c r="G49" s="1"/>
      <c r="H49" s="1"/>
      <c r="I49" s="72"/>
      <c r="J49" s="1"/>
      <c r="K49" s="63"/>
    </row>
    <row r="50" spans="2:11" x14ac:dyDescent="0.2">
      <c r="B50" s="62"/>
      <c r="C50" s="4"/>
      <c r="D50" s="82" t="s">
        <v>37</v>
      </c>
      <c r="E50" s="43"/>
      <c r="F50" s="84"/>
      <c r="G50" s="4"/>
      <c r="H50" s="93"/>
      <c r="I50" s="73"/>
      <c r="J50" s="4"/>
      <c r="K50" s="63"/>
    </row>
    <row r="51" spans="2:11" ht="12" x14ac:dyDescent="0.2">
      <c r="B51" s="62"/>
      <c r="C51" s="85" t="s">
        <v>84</v>
      </c>
      <c r="D51" s="85"/>
      <c r="E51" s="86"/>
      <c r="F51" s="87" t="s">
        <v>95</v>
      </c>
      <c r="G51" s="88" t="s">
        <v>46</v>
      </c>
      <c r="H51" s="94">
        <v>0</v>
      </c>
      <c r="I51" s="50"/>
      <c r="J51" s="97">
        <f>ROUND(I51*H51,2)</f>
        <v>0</v>
      </c>
      <c r="K51" s="63"/>
    </row>
    <row r="52" spans="2:11" x14ac:dyDescent="0.2">
      <c r="B52" s="62"/>
      <c r="C52" s="1"/>
      <c r="D52" s="82" t="s">
        <v>36</v>
      </c>
      <c r="E52" s="1"/>
      <c r="F52" s="120" t="s">
        <v>127</v>
      </c>
      <c r="G52" s="1"/>
      <c r="H52" s="1"/>
      <c r="I52" s="72"/>
      <c r="J52" s="1"/>
      <c r="K52" s="63"/>
    </row>
    <row r="53" spans="2:11" x14ac:dyDescent="0.2">
      <c r="B53" s="62"/>
      <c r="C53" s="4"/>
      <c r="D53" s="82" t="s">
        <v>37</v>
      </c>
      <c r="E53" s="43" t="s">
        <v>0</v>
      </c>
      <c r="F53" s="84"/>
      <c r="G53" s="4"/>
      <c r="H53" s="93"/>
      <c r="I53" s="73"/>
      <c r="J53" s="4"/>
      <c r="K53" s="63"/>
    </row>
    <row r="54" spans="2:11" ht="24" x14ac:dyDescent="0.2">
      <c r="B54" s="62"/>
      <c r="C54" s="78" t="s">
        <v>88</v>
      </c>
      <c r="D54" s="78"/>
      <c r="E54" s="79"/>
      <c r="F54" s="80" t="s">
        <v>98</v>
      </c>
      <c r="G54" s="81" t="s">
        <v>46</v>
      </c>
      <c r="H54" s="70">
        <v>2806</v>
      </c>
      <c r="I54" s="33"/>
      <c r="J54" s="71">
        <f>ROUND(I54*H54,2)</f>
        <v>0</v>
      </c>
      <c r="K54" s="63"/>
    </row>
    <row r="55" spans="2:11" x14ac:dyDescent="0.2">
      <c r="B55" s="62"/>
      <c r="C55" s="1"/>
      <c r="D55" s="82" t="s">
        <v>36</v>
      </c>
      <c r="E55" s="1"/>
      <c r="F55" s="83"/>
      <c r="G55" s="1"/>
      <c r="H55" s="1"/>
      <c r="I55" s="72"/>
      <c r="J55" s="1"/>
      <c r="K55" s="63"/>
    </row>
    <row r="56" spans="2:11" x14ac:dyDescent="0.2">
      <c r="B56" s="62"/>
      <c r="C56" s="4"/>
      <c r="D56" s="82" t="s">
        <v>37</v>
      </c>
      <c r="E56" s="43" t="s">
        <v>0</v>
      </c>
      <c r="F56" s="84"/>
      <c r="G56" s="4"/>
      <c r="H56" s="93"/>
      <c r="I56" s="73"/>
      <c r="J56" s="4"/>
      <c r="K56" s="63"/>
    </row>
    <row r="57" spans="2:11" ht="12" x14ac:dyDescent="0.2">
      <c r="B57" s="62"/>
      <c r="C57" s="78" t="s">
        <v>90</v>
      </c>
      <c r="D57" s="78"/>
      <c r="E57" s="79"/>
      <c r="F57" s="80" t="s">
        <v>91</v>
      </c>
      <c r="G57" s="81" t="s">
        <v>46</v>
      </c>
      <c r="H57" s="70">
        <v>48.5</v>
      </c>
      <c r="I57" s="33"/>
      <c r="J57" s="71">
        <f>ROUND(I57*H57,2)</f>
        <v>0</v>
      </c>
      <c r="K57" s="63"/>
    </row>
    <row r="58" spans="2:11" x14ac:dyDescent="0.2">
      <c r="B58" s="62"/>
      <c r="C58" s="1"/>
      <c r="D58" s="82" t="s">
        <v>36</v>
      </c>
      <c r="E58" s="1"/>
      <c r="F58" s="83" t="s">
        <v>93</v>
      </c>
      <c r="G58" s="1"/>
      <c r="H58" s="1"/>
      <c r="I58" s="72"/>
      <c r="J58" s="1"/>
      <c r="K58" s="63"/>
    </row>
    <row r="59" spans="2:11" x14ac:dyDescent="0.2">
      <c r="B59" s="101"/>
      <c r="C59" s="121"/>
      <c r="D59" s="122" t="s">
        <v>37</v>
      </c>
      <c r="E59" s="123"/>
      <c r="F59" s="124"/>
      <c r="G59" s="121"/>
      <c r="H59" s="125"/>
      <c r="I59" s="128"/>
      <c r="J59" s="121"/>
      <c r="K59" s="69"/>
    </row>
  </sheetData>
  <sheetProtection sheet="1" objects="1" scenarios="1"/>
  <mergeCells count="2">
    <mergeCell ref="E7:H7"/>
    <mergeCell ref="E9:H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E6CC6-2ECD-4BFD-863A-54C19BCE0B1A}">
  <dimension ref="A3:L76"/>
  <sheetViews>
    <sheetView showGridLines="0" topLeftCell="A4" workbookViewId="0">
      <selection activeCell="J10" sqref="J10"/>
    </sheetView>
  </sheetViews>
  <sheetFormatPr defaultRowHeight="11.25" x14ac:dyDescent="0.2"/>
  <cols>
    <col min="1" max="1" width="4.1640625" customWidth="1"/>
    <col min="4" max="4" width="13.1640625" customWidth="1"/>
    <col min="5" max="5" width="20.5" customWidth="1"/>
    <col min="6" max="6" width="13.83203125" bestFit="1" customWidth="1"/>
    <col min="8" max="8" width="37.33203125" customWidth="1"/>
    <col min="10" max="10" width="21" customWidth="1"/>
  </cols>
  <sheetData>
    <row r="3" spans="1:12" x14ac:dyDescent="0.2">
      <c r="B3" s="59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1:12" ht="18" x14ac:dyDescent="0.2">
      <c r="B4" s="62"/>
      <c r="D4" s="6" t="s">
        <v>100</v>
      </c>
      <c r="L4" s="63"/>
    </row>
    <row r="5" spans="1:12" ht="8.25" customHeight="1" x14ac:dyDescent="0.2">
      <c r="B5" s="62"/>
      <c r="L5" s="63"/>
    </row>
    <row r="6" spans="1:12" ht="12.75" x14ac:dyDescent="0.2">
      <c r="A6" s="1"/>
      <c r="B6" s="64"/>
      <c r="C6" s="1"/>
      <c r="D6" s="7" t="s">
        <v>1</v>
      </c>
      <c r="E6" s="1"/>
      <c r="F6" s="1"/>
      <c r="G6" s="1"/>
      <c r="H6" s="1"/>
      <c r="I6" s="1"/>
      <c r="J6" s="1"/>
      <c r="K6" s="1"/>
      <c r="L6" s="63"/>
    </row>
    <row r="7" spans="1:12" x14ac:dyDescent="0.2">
      <c r="A7" s="1"/>
      <c r="B7" s="64"/>
      <c r="C7" s="1"/>
      <c r="D7" s="1"/>
      <c r="E7" s="144" t="str">
        <f>'SO 101 - Komunikace - I.část'!E6:H6</f>
        <v>Ostrov - Rekonstrukce povrchu a odvodnění Hroznětínské ulice</v>
      </c>
      <c r="F7" s="145"/>
      <c r="G7" s="145"/>
      <c r="H7" s="145"/>
      <c r="I7" s="1"/>
      <c r="J7" s="1"/>
      <c r="K7" s="1"/>
      <c r="L7" s="63"/>
    </row>
    <row r="8" spans="1:12" ht="6.75" customHeight="1" x14ac:dyDescent="0.2">
      <c r="A8" s="1"/>
      <c r="B8" s="64"/>
      <c r="C8" s="72"/>
      <c r="D8" s="72"/>
      <c r="E8" s="72"/>
      <c r="F8" s="72"/>
      <c r="G8" s="72"/>
      <c r="H8" s="72"/>
      <c r="I8" s="72"/>
      <c r="J8" s="72"/>
      <c r="K8" s="72"/>
      <c r="L8" s="63"/>
    </row>
    <row r="9" spans="1:12" ht="12.75" x14ac:dyDescent="0.2">
      <c r="A9" s="1"/>
      <c r="B9" s="64"/>
      <c r="C9" s="72"/>
      <c r="D9" s="129" t="s">
        <v>101</v>
      </c>
      <c r="E9" s="72"/>
      <c r="F9" s="130" t="s">
        <v>0</v>
      </c>
      <c r="G9" s="72"/>
      <c r="H9" s="72"/>
      <c r="I9" s="129" t="s">
        <v>102</v>
      </c>
      <c r="J9" s="130" t="s">
        <v>0</v>
      </c>
      <c r="K9" s="72"/>
      <c r="L9" s="63"/>
    </row>
    <row r="10" spans="1:12" ht="12.75" x14ac:dyDescent="0.2">
      <c r="A10" s="1"/>
      <c r="B10" s="64"/>
      <c r="C10" s="72"/>
      <c r="D10" s="129" t="s">
        <v>2</v>
      </c>
      <c r="E10" s="134"/>
      <c r="F10" s="130"/>
      <c r="G10" s="72"/>
      <c r="H10" s="72"/>
      <c r="I10" s="129" t="s">
        <v>3</v>
      </c>
      <c r="J10" s="131"/>
      <c r="K10" s="72"/>
      <c r="L10" s="63"/>
    </row>
    <row r="11" spans="1:12" ht="6.75" customHeight="1" x14ac:dyDescent="0.2">
      <c r="A11" s="1"/>
      <c r="B11" s="64"/>
      <c r="C11" s="72"/>
      <c r="D11" s="72"/>
      <c r="E11" s="72"/>
      <c r="F11" s="72"/>
      <c r="G11" s="72"/>
      <c r="H11" s="72"/>
      <c r="I11" s="72"/>
      <c r="J11" s="72"/>
      <c r="K11" s="72"/>
      <c r="L11" s="63"/>
    </row>
    <row r="12" spans="1:12" ht="12.75" x14ac:dyDescent="0.2">
      <c r="A12" s="1"/>
      <c r="B12" s="64"/>
      <c r="C12" s="72"/>
      <c r="D12" s="129" t="s">
        <v>103</v>
      </c>
      <c r="E12" s="72"/>
      <c r="F12" s="72"/>
      <c r="G12" s="72"/>
      <c r="H12" s="72"/>
      <c r="I12" s="129" t="s">
        <v>104</v>
      </c>
      <c r="J12" s="130" t="s">
        <v>105</v>
      </c>
      <c r="K12" s="72"/>
      <c r="L12" s="63"/>
    </row>
    <row r="13" spans="1:12" ht="12.75" x14ac:dyDescent="0.2">
      <c r="A13" s="1"/>
      <c r="B13" s="64"/>
      <c r="C13" s="72"/>
      <c r="D13" s="72"/>
      <c r="E13" s="135" t="s">
        <v>124</v>
      </c>
      <c r="F13" s="72"/>
      <c r="G13" s="72"/>
      <c r="H13" s="72"/>
      <c r="I13" s="129" t="s">
        <v>106</v>
      </c>
      <c r="J13" s="130" t="s">
        <v>107</v>
      </c>
      <c r="K13" s="72"/>
      <c r="L13" s="63"/>
    </row>
    <row r="14" spans="1:12" ht="6.75" customHeight="1" x14ac:dyDescent="0.2">
      <c r="A14" s="1"/>
      <c r="B14" s="64"/>
      <c r="C14" s="72"/>
      <c r="D14" s="72"/>
      <c r="E14" s="72"/>
      <c r="F14" s="72"/>
      <c r="G14" s="72"/>
      <c r="H14" s="72"/>
      <c r="I14" s="72"/>
      <c r="J14" s="72"/>
      <c r="K14" s="72"/>
      <c r="L14" s="63"/>
    </row>
    <row r="15" spans="1:12" ht="12.75" x14ac:dyDescent="0.2">
      <c r="A15" s="1"/>
      <c r="B15" s="64"/>
      <c r="C15" s="72"/>
      <c r="D15" s="133" t="s">
        <v>131</v>
      </c>
      <c r="E15" s="72"/>
      <c r="F15" s="72"/>
      <c r="G15" s="72"/>
      <c r="H15" s="72"/>
      <c r="I15" s="129" t="s">
        <v>104</v>
      </c>
      <c r="J15" s="136"/>
      <c r="K15" s="72"/>
      <c r="L15" s="63"/>
    </row>
    <row r="16" spans="1:12" ht="12.75" x14ac:dyDescent="0.2">
      <c r="A16" s="1"/>
      <c r="B16" s="64"/>
      <c r="C16" s="72"/>
      <c r="D16" s="72"/>
      <c r="E16" s="146"/>
      <c r="F16" s="147"/>
      <c r="G16" s="147"/>
      <c r="H16" s="147"/>
      <c r="I16" s="129" t="s">
        <v>106</v>
      </c>
      <c r="J16" s="136"/>
      <c r="K16" s="72"/>
      <c r="L16" s="63"/>
    </row>
    <row r="17" spans="1:12" ht="8.25" customHeight="1" x14ac:dyDescent="0.2">
      <c r="A17" s="1"/>
      <c r="B17" s="64"/>
      <c r="C17" s="72"/>
      <c r="D17" s="72"/>
      <c r="E17" s="72"/>
      <c r="F17" s="72"/>
      <c r="G17" s="72"/>
      <c r="H17" s="72"/>
      <c r="I17" s="72"/>
      <c r="J17" s="137"/>
      <c r="K17" s="72"/>
      <c r="L17" s="63"/>
    </row>
    <row r="18" spans="1:12" x14ac:dyDescent="0.2">
      <c r="A18" s="1"/>
      <c r="B18" s="64"/>
      <c r="C18" s="72"/>
      <c r="D18" s="72"/>
      <c r="E18" s="72"/>
      <c r="F18" s="72"/>
      <c r="G18" s="72"/>
      <c r="H18" s="72"/>
      <c r="I18" s="72"/>
      <c r="J18" s="72"/>
      <c r="K18" s="72"/>
      <c r="L18" s="63"/>
    </row>
    <row r="19" spans="1:12" ht="12.75" x14ac:dyDescent="0.2">
      <c r="A19" s="1"/>
      <c r="B19" s="64"/>
      <c r="C19" s="72"/>
      <c r="D19" s="129" t="s">
        <v>108</v>
      </c>
      <c r="E19" s="72"/>
      <c r="F19" s="72"/>
      <c r="G19" s="72"/>
      <c r="H19" s="72"/>
      <c r="I19" s="72"/>
      <c r="J19" s="72"/>
      <c r="K19" s="72"/>
      <c r="L19" s="63"/>
    </row>
    <row r="20" spans="1:12" ht="12.75" x14ac:dyDescent="0.2">
      <c r="A20" s="52"/>
      <c r="B20" s="65"/>
      <c r="C20" s="138"/>
      <c r="D20" s="138"/>
      <c r="E20" s="148" t="s">
        <v>0</v>
      </c>
      <c r="F20" s="148"/>
      <c r="G20" s="148"/>
      <c r="H20" s="148"/>
      <c r="I20" s="138"/>
      <c r="J20" s="138"/>
      <c r="K20" s="138"/>
      <c r="L20" s="63"/>
    </row>
    <row r="21" spans="1:12" x14ac:dyDescent="0.2">
      <c r="A21" s="1"/>
      <c r="B21" s="64"/>
      <c r="C21" s="72"/>
      <c r="D21" s="72"/>
      <c r="E21" s="72"/>
      <c r="F21" s="72"/>
      <c r="G21" s="72"/>
      <c r="H21" s="72"/>
      <c r="I21" s="72"/>
      <c r="J21" s="72"/>
      <c r="K21" s="72"/>
      <c r="L21" s="63"/>
    </row>
    <row r="22" spans="1:12" ht="12.75" x14ac:dyDescent="0.2">
      <c r="A22" s="1"/>
      <c r="B22" s="64"/>
      <c r="C22" s="1"/>
      <c r="D22" s="103" t="s">
        <v>128</v>
      </c>
      <c r="E22" s="1"/>
      <c r="F22" s="1"/>
      <c r="G22" s="1"/>
      <c r="H22" s="1"/>
      <c r="I22" s="1"/>
      <c r="J22" s="108">
        <f>'SO 101 - Komunikace - I.část'!J16</f>
        <v>0</v>
      </c>
      <c r="K22" s="1"/>
      <c r="L22" s="63"/>
    </row>
    <row r="23" spans="1:12" ht="10.5" customHeight="1" x14ac:dyDescent="0.2">
      <c r="A23" s="1"/>
      <c r="B23" s="64"/>
      <c r="C23" s="1"/>
      <c r="D23" s="103"/>
      <c r="E23" s="1"/>
      <c r="F23" s="1"/>
      <c r="G23" s="1"/>
      <c r="H23" s="1"/>
      <c r="I23" s="1"/>
      <c r="J23" s="105"/>
      <c r="K23" s="1"/>
      <c r="L23" s="63"/>
    </row>
    <row r="24" spans="1:12" ht="12.75" x14ac:dyDescent="0.2">
      <c r="A24" s="1"/>
      <c r="B24" s="64"/>
      <c r="C24" s="1"/>
      <c r="D24" s="102" t="s">
        <v>129</v>
      </c>
      <c r="E24" s="11"/>
      <c r="F24" s="11"/>
      <c r="G24" s="11"/>
      <c r="H24" s="11"/>
      <c r="I24" s="11"/>
      <c r="J24" s="104">
        <f>'SO 101 - Komunikace II.část'!J17</f>
        <v>0</v>
      </c>
      <c r="K24" s="11"/>
      <c r="L24" s="63"/>
    </row>
    <row r="25" spans="1:12" ht="9.75" customHeight="1" x14ac:dyDescent="0.2">
      <c r="A25" s="1"/>
      <c r="B25" s="64"/>
      <c r="C25" s="1"/>
      <c r="D25" s="106"/>
      <c r="E25" s="1"/>
      <c r="F25" s="1"/>
      <c r="G25" s="1"/>
      <c r="H25" s="1"/>
      <c r="I25" s="1"/>
      <c r="J25" s="105"/>
      <c r="K25" s="1"/>
      <c r="L25" s="63"/>
    </row>
    <row r="26" spans="1:12" ht="12.75" x14ac:dyDescent="0.2">
      <c r="A26" s="1"/>
      <c r="B26" s="64"/>
      <c r="C26" s="1"/>
      <c r="D26" s="1"/>
      <c r="E26" s="1"/>
      <c r="F26" s="66" t="s">
        <v>109</v>
      </c>
      <c r="G26" s="1"/>
      <c r="H26" s="1"/>
      <c r="I26" s="66" t="s">
        <v>110</v>
      </c>
      <c r="J26" s="66" t="s">
        <v>111</v>
      </c>
      <c r="K26" s="1"/>
      <c r="L26" s="63"/>
    </row>
    <row r="27" spans="1:12" ht="12.75" x14ac:dyDescent="0.2">
      <c r="A27" s="1"/>
      <c r="B27" s="64"/>
      <c r="C27" s="1"/>
      <c r="D27" s="98" t="s">
        <v>7</v>
      </c>
      <c r="E27" s="7" t="s">
        <v>8</v>
      </c>
      <c r="F27" s="99">
        <v>0</v>
      </c>
      <c r="G27" s="1"/>
      <c r="H27" s="1"/>
      <c r="I27" s="100">
        <v>0.21</v>
      </c>
      <c r="J27" s="99">
        <f>F27*0.21</f>
        <v>0</v>
      </c>
      <c r="K27" s="1"/>
      <c r="L27" s="63"/>
    </row>
    <row r="28" spans="1:12" ht="12.75" x14ac:dyDescent="0.2">
      <c r="A28" s="1"/>
      <c r="B28" s="64"/>
      <c r="C28" s="1"/>
      <c r="D28" s="1"/>
      <c r="E28" s="7" t="s">
        <v>112</v>
      </c>
      <c r="F28" s="99">
        <f>ROUND((SUM(BF120:BF266)),  2)</f>
        <v>0</v>
      </c>
      <c r="G28" s="1"/>
      <c r="H28" s="1"/>
      <c r="I28" s="100">
        <v>0.15</v>
      </c>
      <c r="J28" s="99">
        <f>ROUND(((SUM(BF120:BF266))*I28),  2)</f>
        <v>0</v>
      </c>
      <c r="K28" s="1"/>
      <c r="L28" s="63"/>
    </row>
    <row r="29" spans="1:12" ht="12.75" x14ac:dyDescent="0.2">
      <c r="A29" s="1"/>
      <c r="B29" s="64"/>
      <c r="C29" s="1"/>
      <c r="D29" s="1"/>
      <c r="E29" s="7" t="s">
        <v>113</v>
      </c>
      <c r="F29" s="99">
        <f>ROUND((SUM(BG120:BG266)),  2)</f>
        <v>0</v>
      </c>
      <c r="G29" s="1"/>
      <c r="H29" s="1"/>
      <c r="I29" s="100">
        <v>0.21</v>
      </c>
      <c r="J29" s="99">
        <f>0</f>
        <v>0</v>
      </c>
      <c r="K29" s="1"/>
      <c r="L29" s="63"/>
    </row>
    <row r="30" spans="1:12" ht="12.75" x14ac:dyDescent="0.2">
      <c r="A30" s="1"/>
      <c r="B30" s="64"/>
      <c r="C30" s="1"/>
      <c r="D30" s="1"/>
      <c r="E30" s="7" t="s">
        <v>114</v>
      </c>
      <c r="F30" s="99">
        <f>ROUND((SUM(BH120:BH266)),  2)</f>
        <v>0</v>
      </c>
      <c r="G30" s="1"/>
      <c r="H30" s="1"/>
      <c r="I30" s="100">
        <v>0.15</v>
      </c>
      <c r="J30" s="99">
        <f>0</f>
        <v>0</v>
      </c>
      <c r="K30" s="1"/>
      <c r="L30" s="63"/>
    </row>
    <row r="31" spans="1:12" ht="12.75" x14ac:dyDescent="0.2">
      <c r="A31" s="1"/>
      <c r="B31" s="64"/>
      <c r="C31" s="1"/>
      <c r="D31" s="1"/>
      <c r="E31" s="7" t="s">
        <v>115</v>
      </c>
      <c r="F31" s="99">
        <f>ROUND((SUM(BI120:BI266)),  2)</f>
        <v>0</v>
      </c>
      <c r="G31" s="1"/>
      <c r="H31" s="1"/>
      <c r="I31" s="100">
        <v>0</v>
      </c>
      <c r="J31" s="99">
        <f>0</f>
        <v>0</v>
      </c>
      <c r="K31" s="1"/>
      <c r="L31" s="63"/>
    </row>
    <row r="32" spans="1:12" x14ac:dyDescent="0.2">
      <c r="A32" s="1"/>
      <c r="B32" s="64"/>
      <c r="C32" s="1"/>
      <c r="D32" s="1"/>
      <c r="E32" s="1"/>
      <c r="F32" s="1"/>
      <c r="G32" s="1"/>
      <c r="H32" s="1"/>
      <c r="I32" s="1"/>
      <c r="J32" s="1"/>
      <c r="K32" s="1"/>
      <c r="L32" s="63"/>
    </row>
    <row r="33" spans="1:12" ht="15.75" x14ac:dyDescent="0.2">
      <c r="A33" s="1"/>
      <c r="B33" s="64"/>
      <c r="C33" s="107"/>
      <c r="D33" s="109" t="s">
        <v>130</v>
      </c>
      <c r="E33" s="110"/>
      <c r="F33" s="110"/>
      <c r="G33" s="113" t="s">
        <v>116</v>
      </c>
      <c r="H33" s="114" t="s">
        <v>117</v>
      </c>
      <c r="I33" s="110"/>
      <c r="J33" s="111">
        <f>SUM(J22:J24)</f>
        <v>0</v>
      </c>
      <c r="K33" s="107"/>
      <c r="L33" s="63"/>
    </row>
    <row r="34" spans="1:12" ht="15.75" x14ac:dyDescent="0.2">
      <c r="A34" s="1"/>
      <c r="B34" s="64"/>
      <c r="C34" s="107"/>
      <c r="D34" s="109" t="s">
        <v>133</v>
      </c>
      <c r="E34" s="110"/>
      <c r="F34" s="110"/>
      <c r="G34" s="113" t="s">
        <v>116</v>
      </c>
      <c r="H34" s="114" t="s">
        <v>117</v>
      </c>
      <c r="I34" s="110"/>
      <c r="J34" s="111">
        <f>J33*0.21</f>
        <v>0</v>
      </c>
      <c r="K34" s="107"/>
      <c r="L34" s="63"/>
    </row>
    <row r="35" spans="1:12" ht="15.75" x14ac:dyDescent="0.2">
      <c r="A35" s="1"/>
      <c r="B35" s="64"/>
      <c r="C35" s="107"/>
      <c r="D35" s="115" t="s">
        <v>132</v>
      </c>
      <c r="E35" s="110"/>
      <c r="F35" s="110"/>
      <c r="G35" s="113" t="s">
        <v>116</v>
      </c>
      <c r="H35" s="114" t="s">
        <v>117</v>
      </c>
      <c r="I35" s="110"/>
      <c r="J35" s="111">
        <f>SUM(J33:J34)</f>
        <v>0</v>
      </c>
      <c r="K35" s="107"/>
      <c r="L35" s="63"/>
    </row>
    <row r="36" spans="1:12" x14ac:dyDescent="0.2">
      <c r="A36" s="1"/>
      <c r="B36" s="64"/>
      <c r="C36" s="1"/>
      <c r="D36" s="1"/>
      <c r="E36" s="1"/>
      <c r="F36" s="1"/>
      <c r="G36" s="1"/>
      <c r="H36" s="1"/>
      <c r="I36" s="1"/>
      <c r="J36" s="1"/>
      <c r="K36" s="1"/>
      <c r="L36" s="63"/>
    </row>
    <row r="37" spans="1:12" x14ac:dyDescent="0.2">
      <c r="B37" s="62"/>
      <c r="L37" s="63"/>
    </row>
    <row r="38" spans="1:12" x14ac:dyDescent="0.2">
      <c r="B38" s="62"/>
      <c r="L38" s="63"/>
    </row>
    <row r="39" spans="1:12" x14ac:dyDescent="0.2">
      <c r="B39" s="62"/>
      <c r="L39" s="63"/>
    </row>
    <row r="40" spans="1:12" x14ac:dyDescent="0.2">
      <c r="B40" s="62"/>
      <c r="L40" s="63"/>
    </row>
    <row r="41" spans="1:12" x14ac:dyDescent="0.2">
      <c r="B41" s="62"/>
      <c r="L41" s="63"/>
    </row>
    <row r="42" spans="1:12" x14ac:dyDescent="0.2">
      <c r="B42" s="62"/>
      <c r="L42" s="63"/>
    </row>
    <row r="43" spans="1:12" x14ac:dyDescent="0.2">
      <c r="B43" s="62"/>
      <c r="L43" s="63"/>
    </row>
    <row r="44" spans="1:12" x14ac:dyDescent="0.2">
      <c r="B44" s="62"/>
      <c r="L44" s="63"/>
    </row>
    <row r="45" spans="1:12" x14ac:dyDescent="0.2">
      <c r="B45" s="62"/>
      <c r="L45" s="63"/>
    </row>
    <row r="46" spans="1:12" x14ac:dyDescent="0.2">
      <c r="B46" s="62"/>
      <c r="L46" s="63"/>
    </row>
    <row r="47" spans="1:12" x14ac:dyDescent="0.2">
      <c r="B47" s="62"/>
      <c r="L47" s="63"/>
    </row>
    <row r="48" spans="1:12" ht="12.75" x14ac:dyDescent="0.2">
      <c r="A48" s="1"/>
      <c r="B48" s="64"/>
      <c r="C48" s="1"/>
      <c r="D48" s="53" t="s">
        <v>118</v>
      </c>
      <c r="E48" s="54"/>
      <c r="F48" s="54"/>
      <c r="G48" s="53" t="s">
        <v>119</v>
      </c>
      <c r="H48" s="54"/>
      <c r="I48" s="54"/>
      <c r="J48" s="54"/>
      <c r="K48" s="54"/>
      <c r="L48" s="63"/>
    </row>
    <row r="49" spans="1:12" x14ac:dyDescent="0.2">
      <c r="B49" s="62"/>
      <c r="L49" s="63"/>
    </row>
    <row r="50" spans="1:12" x14ac:dyDescent="0.2">
      <c r="B50" s="62"/>
      <c r="L50" s="63"/>
    </row>
    <row r="51" spans="1:12" x14ac:dyDescent="0.2">
      <c r="B51" s="62"/>
      <c r="L51" s="63"/>
    </row>
    <row r="52" spans="1:12" x14ac:dyDescent="0.2">
      <c r="B52" s="62"/>
      <c r="L52" s="63"/>
    </row>
    <row r="53" spans="1:12" x14ac:dyDescent="0.2">
      <c r="B53" s="62"/>
      <c r="L53" s="63"/>
    </row>
    <row r="54" spans="1:12" x14ac:dyDescent="0.2">
      <c r="B54" s="62"/>
      <c r="L54" s="63"/>
    </row>
    <row r="55" spans="1:12" x14ac:dyDescent="0.2">
      <c r="B55" s="62"/>
      <c r="L55" s="63"/>
    </row>
    <row r="56" spans="1:12" x14ac:dyDescent="0.2">
      <c r="B56" s="62"/>
      <c r="L56" s="63"/>
    </row>
    <row r="57" spans="1:12" x14ac:dyDescent="0.2">
      <c r="B57" s="62"/>
      <c r="L57" s="63"/>
    </row>
    <row r="58" spans="1:12" x14ac:dyDescent="0.2">
      <c r="B58" s="62"/>
      <c r="L58" s="63"/>
    </row>
    <row r="59" spans="1:12" ht="12.75" x14ac:dyDescent="0.2">
      <c r="A59" s="1"/>
      <c r="B59" s="64"/>
      <c r="C59" s="1"/>
      <c r="D59" s="55" t="s">
        <v>120</v>
      </c>
      <c r="E59" s="56"/>
      <c r="F59" s="57" t="s">
        <v>121</v>
      </c>
      <c r="G59" s="55" t="s">
        <v>120</v>
      </c>
      <c r="H59" s="56"/>
      <c r="I59" s="56"/>
      <c r="J59" s="58" t="s">
        <v>121</v>
      </c>
      <c r="K59" s="56"/>
      <c r="L59" s="63"/>
    </row>
    <row r="60" spans="1:12" x14ac:dyDescent="0.2">
      <c r="B60" s="62"/>
      <c r="L60" s="63"/>
    </row>
    <row r="61" spans="1:12" x14ac:dyDescent="0.2">
      <c r="B61" s="62"/>
      <c r="L61" s="63"/>
    </row>
    <row r="62" spans="1:12" x14ac:dyDescent="0.2">
      <c r="B62" s="62"/>
      <c r="L62" s="63"/>
    </row>
    <row r="63" spans="1:12" ht="12.75" x14ac:dyDescent="0.2">
      <c r="A63" s="1"/>
      <c r="B63" s="64"/>
      <c r="C63" s="1"/>
      <c r="D63" s="53" t="s">
        <v>122</v>
      </c>
      <c r="E63" s="54"/>
      <c r="F63" s="54"/>
      <c r="G63" s="53" t="s">
        <v>123</v>
      </c>
      <c r="H63" s="54"/>
      <c r="I63" s="54"/>
      <c r="J63" s="54"/>
      <c r="K63" s="54"/>
      <c r="L63" s="63"/>
    </row>
    <row r="64" spans="1:12" x14ac:dyDescent="0.2">
      <c r="B64" s="62"/>
      <c r="L64" s="63"/>
    </row>
    <row r="65" spans="1:12" x14ac:dyDescent="0.2">
      <c r="B65" s="62"/>
      <c r="L65" s="63"/>
    </row>
    <row r="66" spans="1:12" x14ac:dyDescent="0.2">
      <c r="B66" s="62"/>
      <c r="L66" s="63"/>
    </row>
    <row r="67" spans="1:12" x14ac:dyDescent="0.2">
      <c r="B67" s="62"/>
      <c r="L67" s="63"/>
    </row>
    <row r="68" spans="1:12" x14ac:dyDescent="0.2">
      <c r="B68" s="62"/>
      <c r="L68" s="63"/>
    </row>
    <row r="69" spans="1:12" x14ac:dyDescent="0.2">
      <c r="B69" s="62"/>
      <c r="L69" s="63"/>
    </row>
    <row r="70" spans="1:12" x14ac:dyDescent="0.2">
      <c r="B70" s="62"/>
      <c r="L70" s="63"/>
    </row>
    <row r="71" spans="1:12" x14ac:dyDescent="0.2">
      <c r="B71" s="62"/>
      <c r="L71" s="63"/>
    </row>
    <row r="72" spans="1:12" x14ac:dyDescent="0.2">
      <c r="B72" s="62"/>
      <c r="L72" s="63"/>
    </row>
    <row r="73" spans="1:12" x14ac:dyDescent="0.2">
      <c r="B73" s="62"/>
      <c r="L73" s="63"/>
    </row>
    <row r="74" spans="1:12" ht="12.75" x14ac:dyDescent="0.2">
      <c r="A74" s="1"/>
      <c r="B74" s="64"/>
      <c r="C74" s="1"/>
      <c r="D74" s="55" t="s">
        <v>120</v>
      </c>
      <c r="E74" s="56"/>
      <c r="F74" s="57" t="s">
        <v>121</v>
      </c>
      <c r="G74" s="55" t="s">
        <v>120</v>
      </c>
      <c r="H74" s="56"/>
      <c r="I74" s="56"/>
      <c r="J74" s="58" t="s">
        <v>121</v>
      </c>
      <c r="K74" s="56"/>
      <c r="L74" s="63"/>
    </row>
    <row r="75" spans="1:12" ht="12.75" x14ac:dyDescent="0.2">
      <c r="A75" s="1"/>
      <c r="B75" s="64"/>
      <c r="C75" s="1"/>
      <c r="D75" s="7"/>
      <c r="E75" s="1"/>
      <c r="F75" s="112"/>
      <c r="G75" s="7"/>
      <c r="H75" s="1"/>
      <c r="I75" s="1"/>
      <c r="J75" s="66"/>
      <c r="K75" s="1"/>
      <c r="L75" s="63"/>
    </row>
    <row r="76" spans="1:12" x14ac:dyDescent="0.2">
      <c r="A76" s="1"/>
      <c r="B76" s="67"/>
      <c r="C76" s="68"/>
      <c r="D76" s="68"/>
      <c r="E76" s="68"/>
      <c r="F76" s="68"/>
      <c r="G76" s="68"/>
      <c r="H76" s="68"/>
      <c r="I76" s="68"/>
      <c r="J76" s="68"/>
      <c r="K76" s="68"/>
      <c r="L76" s="69"/>
    </row>
  </sheetData>
  <sheetProtection algorithmName="SHA-512" hashValue="Dx1icDjowVEbKD5Dq5WNZ0aJd6l4YMjSEmj/tG8L9NbLowCCi1k1taA+sp9xZArCKo2NXMbvgyF2eGvoSX7/nQ==" saltValue="dq4c7Qy4GJD3uLLSgWkysg==" spinCount="100000" sheet="1" objects="1" scenarios="1"/>
  <mergeCells count="3">
    <mergeCell ref="E7:H7"/>
    <mergeCell ref="E16:H16"/>
    <mergeCell ref="E20:H2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SO 101 - Komunikace - I.část</vt:lpstr>
      <vt:lpstr>SO 101 - Komunikace II.část</vt:lpstr>
      <vt:lpstr>Krycí list</vt:lpstr>
      <vt:lpstr>'SO 101 - Komunikace - I.část'!Názvy_tisku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Benka</dc:creator>
  <cp:lastModifiedBy>Kříbková Irena</cp:lastModifiedBy>
  <cp:lastPrinted>2023-06-26T10:40:25Z</cp:lastPrinted>
  <dcterms:created xsi:type="dcterms:W3CDTF">2023-05-04T10:46:17Z</dcterms:created>
  <dcterms:modified xsi:type="dcterms:W3CDTF">2023-08-09T14:34:07Z</dcterms:modified>
</cp:coreProperties>
</file>